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9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4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9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6.xml" ContentType="application/vnd.openxmlformats-officedocument.themeOverride+xml"/>
  <Override PartName="/xl/drawings/drawing100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ml.chartshapes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9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70.xml" ContentType="application/vnd.openxmlformats-officedocument.drawingml.chart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2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5.xml" ContentType="application/vnd.openxmlformats-officedocument.drawingml.chartshapes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8.xml" ContentType="application/vnd.openxmlformats-officedocument.drawingml.chartshapes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1.xml" ContentType="application/vnd.openxmlformats-officedocument.drawingml.chartshapes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5.xml" ContentType="application/vnd.openxmlformats-officedocument.drawingml.chartshapes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drawings/drawing126.xml" ContentType="application/vnd.openxmlformats-officedocument.drawingml.chartshapes+xml"/>
  <Override PartName="/xl/charts/chart8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29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charts/chart9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6.xml" ContentType="application/vnd.openxmlformats-officedocument.themeOverride+xml"/>
  <Override PartName="/xl/drawings/drawing13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50" documentId="8_{3F1FFDF3-9AF6-40F3-9927-EBB7D1F31327}" xr6:coauthVersionLast="47" xr6:coauthVersionMax="47" xr10:uidLastSave="{4FCE7975-1BB9-4004-93AE-053D1EC6B11E}"/>
  <bookViews>
    <workbookView xWindow="-120" yWindow="-120" windowWidth="29040" windowHeight="15720" xr2:uid="{A2100FBC-B67E-4BE6-8B8C-AF3D35AF15D5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" sheetId="25" r:id="rId25"/>
    <sheet name="Pernocta evol mensu TF cat" sheetId="50" r:id="rId26"/>
    <sheet name="Pernoctaciones lugar reside" sheetId="26" r:id="rId27"/>
    <sheet name="Pernoctaciones lugar residen ac" sheetId="27" r:id="rId28"/>
    <sheet name="Pernoctaciones lugar reside año" sheetId="28" r:id="rId29"/>
    <sheet name="Estancia media" sheetId="29" r:id="rId30"/>
    <sheet name="EM evol menusual lugar resd" sheetId="30" r:id="rId31"/>
    <sheet name="EM evol mensu TF cat " sheetId="31" r:id="rId32"/>
    <sheet name="Tasa de ocupación" sheetId="32" r:id="rId33"/>
    <sheet name="tasa de ocupación evol mens" sheetId="33" r:id="rId34"/>
    <sheet name="indicadores rentabilidad" sheetId="34" r:id="rId35"/>
    <sheet name="ADR RevPAR ingresos totales ult" sheetId="35" r:id="rId36"/>
    <sheet name="viajeros españoles" sheetId="36" r:id="rId37"/>
    <sheet name="distribución españoles x Resid" sheetId="37" r:id="rId38"/>
    <sheet name="distribución españoles x cate" sheetId="38" r:id="rId39"/>
    <sheet name="distribución peninsulare x cate" sheetId="39" r:id="rId40"/>
    <sheet name="distribución canarios x cate" sheetId="40" r:id="rId41"/>
    <sheet name="distribución españoles x mun al" sheetId="41" r:id="rId42"/>
    <sheet name="distribución peninsula x munici" sheetId="42" r:id="rId43"/>
    <sheet name="distribución canarias x munici" sheetId="43" r:id="rId44"/>
    <sheet name="evolución anual viaj ent españo" sheetId="44" r:id="rId45"/>
    <sheet name="evolución anual viaj ent penins" sheetId="45" r:id="rId46"/>
    <sheet name="evolución anual viaj ent canari" sheetId="46" r:id="rId47"/>
  </sheets>
  <externalReferences>
    <externalReference r:id="rId48"/>
  </externalReferences>
  <definedNames>
    <definedName name="_xlnm.Print_Area" localSheetId="43">'distribución canarias x munici'!$B$3:$AB$37</definedName>
    <definedName name="_xlnm.Print_Area" localSheetId="40">'distribución canarios x cate'!$B$3:$AB$33</definedName>
    <definedName name="_xlnm.Print_Area" localSheetId="38">'distribución españoles x cate'!$B$3:$AB$33</definedName>
    <definedName name="_xlnm.Print_Area" localSheetId="41">'distribución españoles x mun al'!$B$3:$AB$37</definedName>
    <definedName name="_xlnm.Print_Area" localSheetId="37">'distribución españoles x Resid'!$B$3:$AB$32</definedName>
    <definedName name="_xlnm.Print_Area" localSheetId="42">'distribución peninsula x munici'!$B$3:$AB$37</definedName>
    <definedName name="_xlnm.Print_Area" localSheetId="39">'distribución peninsulare x cate'!$B$3:$AB$33</definedName>
    <definedName name="_xlnm.Print_Area" localSheetId="26">'Pernoctaciones lugar reside'!$B$4:$M$162</definedName>
    <definedName name="_xlnm.Print_Area" localSheetId="28">'Pernoctaciones lugar reside año'!$B$4:$M$162</definedName>
    <definedName name="_xlnm.Print_Area" localSheetId="27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87" i="50" l="1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F74" i="50"/>
  <c r="D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F52" i="50"/>
  <c r="D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C227" i="49"/>
  <c r="D228" i="49" s="1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D206" i="49"/>
  <c r="C205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C183" i="49"/>
  <c r="D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D162" i="49"/>
  <c r="C161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D96" i="49"/>
  <c r="C95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D74" i="49"/>
  <c r="C73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D52" i="49"/>
  <c r="C51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D30" i="49"/>
  <c r="C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F74" i="48"/>
  <c r="D74" i="48"/>
  <c r="C73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F52" i="48"/>
  <c r="D52" i="48"/>
  <c r="C51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L135" i="43" l="1"/>
  <c r="K135" i="43"/>
  <c r="I135" i="43"/>
  <c r="H135" i="43"/>
  <c r="G135" i="43"/>
  <c r="P5" i="43"/>
  <c r="J5" i="43"/>
  <c r="F5" i="43"/>
  <c r="M135" i="42"/>
  <c r="L135" i="42"/>
  <c r="K135" i="42"/>
  <c r="I135" i="42"/>
  <c r="P5" i="42"/>
  <c r="N5" i="42"/>
  <c r="F5" i="42"/>
  <c r="O135" i="41"/>
  <c r="K135" i="41"/>
  <c r="T5" i="41"/>
  <c r="P5" i="41"/>
  <c r="N5" i="41"/>
  <c r="M5" i="41"/>
  <c r="L5" i="41"/>
  <c r="N5" i="40"/>
  <c r="F5" i="40"/>
  <c r="I133" i="39"/>
  <c r="T5" i="39"/>
  <c r="R5" i="39"/>
  <c r="N5" i="39"/>
  <c r="M5" i="39"/>
  <c r="L5" i="39"/>
  <c r="J5" i="39"/>
  <c r="F5" i="39"/>
  <c r="M133" i="38"/>
  <c r="L133" i="38"/>
  <c r="K133" i="38"/>
  <c r="I133" i="38"/>
  <c r="L123" i="37"/>
  <c r="K123" i="37"/>
  <c r="I123" i="37"/>
  <c r="H123" i="37"/>
  <c r="G123" i="37"/>
  <c r="T5" i="37"/>
  <c r="S5" i="37"/>
  <c r="O5" i="37"/>
  <c r="M5" i="37"/>
  <c r="L5" i="37"/>
  <c r="K5" i="37"/>
  <c r="G5" i="37"/>
  <c r="I5" i="37"/>
  <c r="I29" i="35"/>
  <c r="BB7" i="35"/>
  <c r="AX7" i="35"/>
  <c r="X7" i="35"/>
  <c r="N96" i="33"/>
  <c r="O74" i="33"/>
  <c r="N74" i="33"/>
  <c r="N30" i="33"/>
  <c r="N8" i="33"/>
  <c r="N74" i="31"/>
  <c r="L74" i="31"/>
  <c r="H74" i="31"/>
  <c r="L52" i="31"/>
  <c r="J52" i="31"/>
  <c r="D52" i="31"/>
  <c r="F52" i="31"/>
  <c r="J30" i="31"/>
  <c r="H30" i="31"/>
  <c r="O8" i="31"/>
  <c r="N8" i="31"/>
  <c r="H8" i="31"/>
  <c r="F8" i="31"/>
  <c r="L8" i="31"/>
  <c r="J8" i="31"/>
  <c r="D8" i="31"/>
  <c r="O272" i="30"/>
  <c r="N272" i="30"/>
  <c r="D272" i="30"/>
  <c r="H272" i="30"/>
  <c r="F272" i="30"/>
  <c r="C271" i="30"/>
  <c r="B270" i="30"/>
  <c r="O250" i="30"/>
  <c r="N250" i="30"/>
  <c r="L250" i="30"/>
  <c r="J250" i="30"/>
  <c r="D250" i="30"/>
  <c r="F250" i="30"/>
  <c r="C249" i="30"/>
  <c r="B248" i="30"/>
  <c r="O228" i="30"/>
  <c r="D228" i="30"/>
  <c r="L228" i="30"/>
  <c r="H228" i="30"/>
  <c r="F228" i="30"/>
  <c r="C227" i="30"/>
  <c r="B226" i="30"/>
  <c r="O206" i="30"/>
  <c r="N206" i="30"/>
  <c r="D206" i="30"/>
  <c r="L206" i="30"/>
  <c r="J206" i="30"/>
  <c r="H206" i="30"/>
  <c r="F206" i="30"/>
  <c r="C205" i="30"/>
  <c r="B204" i="30"/>
  <c r="O184" i="30"/>
  <c r="D184" i="30"/>
  <c r="J184" i="30"/>
  <c r="H184" i="30"/>
  <c r="F184" i="30"/>
  <c r="C183" i="30"/>
  <c r="B182" i="30"/>
  <c r="L162" i="30"/>
  <c r="D162" i="30"/>
  <c r="J162" i="30"/>
  <c r="H162" i="30"/>
  <c r="F162" i="30"/>
  <c r="C161" i="30"/>
  <c r="B160" i="30"/>
  <c r="N140" i="30"/>
  <c r="D140" i="30"/>
  <c r="O140" i="30"/>
  <c r="H140" i="30"/>
  <c r="F140" i="30"/>
  <c r="C139" i="30"/>
  <c r="B138" i="30"/>
  <c r="N118" i="30"/>
  <c r="L118" i="30"/>
  <c r="D118" i="30"/>
  <c r="O118" i="30"/>
  <c r="F118" i="30"/>
  <c r="C117" i="30"/>
  <c r="B116" i="30"/>
  <c r="N96" i="30"/>
  <c r="L96" i="30"/>
  <c r="J96" i="30"/>
  <c r="D96" i="30"/>
  <c r="O96" i="30"/>
  <c r="F96" i="30"/>
  <c r="C95" i="30"/>
  <c r="O74" i="30"/>
  <c r="N74" i="30"/>
  <c r="L74" i="30"/>
  <c r="D74" i="30"/>
  <c r="F74" i="30"/>
  <c r="C73" i="30"/>
  <c r="O52" i="30"/>
  <c r="N52" i="30"/>
  <c r="D52" i="30"/>
  <c r="C51" i="30"/>
  <c r="N30" i="30"/>
  <c r="H30" i="30"/>
  <c r="D30" i="30"/>
  <c r="C29" i="30"/>
  <c r="F30" i="30" s="1"/>
  <c r="L8" i="30"/>
  <c r="F8" i="30"/>
  <c r="D8" i="30"/>
  <c r="O8" i="30"/>
  <c r="C7" i="30"/>
  <c r="L6" i="28"/>
  <c r="K6" i="28"/>
  <c r="J6" i="28"/>
  <c r="B4" i="28"/>
  <c r="M6" i="27"/>
  <c r="B3" i="27"/>
  <c r="B4" i="26"/>
  <c r="O96" i="25"/>
  <c r="J96" i="25"/>
  <c r="D96" i="25"/>
  <c r="L96" i="25"/>
  <c r="H96" i="25"/>
  <c r="F96" i="25"/>
  <c r="H74" i="25"/>
  <c r="D74" i="25"/>
  <c r="O74" i="25"/>
  <c r="J74" i="25"/>
  <c r="F74" i="25"/>
  <c r="O52" i="25"/>
  <c r="N52" i="25"/>
  <c r="D52" i="25"/>
  <c r="J52" i="25"/>
  <c r="H52" i="25"/>
  <c r="N30" i="25"/>
  <c r="H30" i="25"/>
  <c r="O8" i="25"/>
  <c r="N8" i="25"/>
  <c r="L8" i="25"/>
  <c r="J8" i="25"/>
  <c r="D8" i="25"/>
  <c r="F8" i="25"/>
  <c r="Y7" i="22"/>
  <c r="B4" i="22"/>
  <c r="T8" i="21"/>
  <c r="I8" i="21"/>
  <c r="J8" i="21"/>
  <c r="H8" i="21"/>
  <c r="B5" i="21"/>
  <c r="R7" i="19"/>
  <c r="J7" i="19"/>
  <c r="B4" i="19"/>
  <c r="AB6" i="18"/>
  <c r="AA6" i="18"/>
  <c r="Z6" i="18"/>
  <c r="T6" i="18"/>
  <c r="R6" i="18"/>
  <c r="S6" i="18"/>
  <c r="K6" i="18"/>
  <c r="I6" i="18"/>
  <c r="J6" i="18"/>
  <c r="B3" i="18"/>
  <c r="K7" i="17"/>
  <c r="J7" i="17"/>
  <c r="I7" i="17"/>
  <c r="B4" i="17"/>
  <c r="AA7" i="16"/>
  <c r="Z7" i="16"/>
  <c r="Y7" i="16"/>
  <c r="W7" i="16"/>
  <c r="X7" i="16"/>
  <c r="B4" i="16"/>
  <c r="M7" i="15"/>
  <c r="L7" i="15"/>
  <c r="K7" i="15"/>
  <c r="I7" i="15"/>
  <c r="B4" i="15"/>
  <c r="V9" i="14"/>
  <c r="T9" i="14"/>
  <c r="U9" i="14"/>
  <c r="K9" i="14"/>
  <c r="I9" i="14"/>
  <c r="J9" i="14"/>
  <c r="B6" i="14"/>
  <c r="B3" i="13"/>
  <c r="X5" i="12"/>
  <c r="W5" i="12"/>
  <c r="S8" i="9"/>
  <c r="P8" i="9"/>
  <c r="W6" i="6"/>
  <c r="U6" i="6"/>
  <c r="S6" i="6"/>
  <c r="K6" i="6"/>
  <c r="B3" i="6"/>
  <c r="U6" i="5"/>
  <c r="B3" i="5"/>
  <c r="N152" i="3"/>
  <c r="K152" i="3"/>
  <c r="J152" i="3"/>
  <c r="N79" i="3"/>
  <c r="K79" i="3"/>
  <c r="J79" i="3"/>
  <c r="N6" i="3"/>
  <c r="K6" i="3"/>
  <c r="J6" i="3"/>
  <c r="M6" i="3"/>
  <c r="N56" i="2"/>
  <c r="L56" i="2"/>
  <c r="M56" i="2"/>
  <c r="N31" i="2"/>
  <c r="N6" i="2"/>
  <c r="L6" i="2"/>
  <c r="J6" i="2"/>
  <c r="B39" i="1"/>
  <c r="B38" i="1"/>
  <c r="B37" i="1"/>
  <c r="M2" i="1"/>
  <c r="H61" i="31"/>
  <c r="L39" i="31"/>
  <c r="H21" i="31"/>
  <c r="J11" i="31"/>
  <c r="H283" i="30"/>
  <c r="H278" i="30"/>
  <c r="L275" i="30"/>
  <c r="J262" i="30"/>
  <c r="H256" i="30"/>
  <c r="L252" i="30"/>
  <c r="H239" i="30"/>
  <c r="L235" i="30"/>
  <c r="F233" i="30"/>
  <c r="J229" i="30"/>
  <c r="L218" i="30"/>
  <c r="F216" i="30"/>
  <c r="J212" i="30"/>
  <c r="H193" i="30"/>
  <c r="L189" i="30"/>
  <c r="F187" i="30"/>
  <c r="H196" i="30"/>
  <c r="F167" i="30"/>
  <c r="J166" i="30"/>
  <c r="H164" i="30"/>
  <c r="H150" i="30"/>
  <c r="J148" i="30"/>
  <c r="L146" i="30"/>
  <c r="F144" i="30"/>
  <c r="H142" i="30"/>
  <c r="F130" i="30"/>
  <c r="H128" i="30"/>
  <c r="J126" i="30"/>
  <c r="L124" i="30"/>
  <c r="F122" i="30"/>
  <c r="H120" i="30"/>
  <c r="F108" i="30"/>
  <c r="H106" i="30"/>
  <c r="J104" i="30"/>
  <c r="L102" i="30"/>
  <c r="F100" i="30"/>
  <c r="H98" i="30"/>
  <c r="F83" i="31"/>
  <c r="F61" i="31"/>
  <c r="L57" i="31"/>
  <c r="L17" i="31"/>
  <c r="H280" i="30"/>
  <c r="F261" i="30"/>
  <c r="J257" i="30"/>
  <c r="H251" i="30"/>
  <c r="J240" i="30"/>
  <c r="H234" i="30"/>
  <c r="L230" i="30"/>
  <c r="F82" i="31"/>
  <c r="J79" i="31"/>
  <c r="J57" i="31"/>
  <c r="F21" i="31"/>
  <c r="H11" i="31"/>
  <c r="J275" i="30"/>
  <c r="J273" i="30"/>
  <c r="H258" i="30"/>
  <c r="L254" i="30"/>
  <c r="F252" i="30"/>
  <c r="L241" i="30"/>
  <c r="F239" i="30"/>
  <c r="J235" i="30"/>
  <c r="H229" i="30"/>
  <c r="J218" i="30"/>
  <c r="H212" i="30"/>
  <c r="L208" i="30"/>
  <c r="H195" i="30"/>
  <c r="L191" i="30"/>
  <c r="F189" i="30"/>
  <c r="J185" i="30"/>
  <c r="F171" i="30"/>
  <c r="J170" i="30"/>
  <c r="F164" i="30"/>
  <c r="L152" i="30"/>
  <c r="F150" i="30"/>
  <c r="H148" i="30"/>
  <c r="J146" i="30"/>
  <c r="L144" i="30"/>
  <c r="F142" i="30"/>
  <c r="L130" i="30"/>
  <c r="F128" i="30"/>
  <c r="H126" i="30"/>
  <c r="J124" i="30"/>
  <c r="L122" i="30"/>
  <c r="F120" i="30"/>
  <c r="L108" i="30"/>
  <c r="F106" i="30"/>
  <c r="H104" i="30"/>
  <c r="J102" i="30"/>
  <c r="L100" i="30"/>
  <c r="F98" i="30"/>
  <c r="F10" i="31"/>
  <c r="F280" i="30"/>
  <c r="J259" i="30"/>
  <c r="F211" i="30"/>
  <c r="F208" i="30"/>
  <c r="L197" i="30"/>
  <c r="J190" i="30"/>
  <c r="F169" i="30"/>
  <c r="J167" i="30"/>
  <c r="J165" i="30"/>
  <c r="L163" i="30"/>
  <c r="L150" i="30"/>
  <c r="F147" i="30"/>
  <c r="H152" i="30"/>
  <c r="H129" i="30"/>
  <c r="L125" i="30"/>
  <c r="F123" i="30"/>
  <c r="J119" i="30"/>
  <c r="J107" i="30"/>
  <c r="H101" i="30"/>
  <c r="L97" i="30"/>
  <c r="J42" i="30"/>
  <c r="H40" i="30"/>
  <c r="L39" i="30"/>
  <c r="F38" i="30"/>
  <c r="J37" i="30"/>
  <c r="F34" i="30"/>
  <c r="H32" i="30"/>
  <c r="H21" i="30"/>
  <c r="J19" i="30"/>
  <c r="L17" i="30"/>
  <c r="F15" i="30"/>
  <c r="H13" i="30"/>
  <c r="J11" i="30"/>
  <c r="L9" i="30"/>
  <c r="H279" i="30"/>
  <c r="J254" i="30"/>
  <c r="L232" i="30"/>
  <c r="H217" i="30"/>
  <c r="H214" i="30"/>
  <c r="J207" i="30"/>
  <c r="L196" i="30"/>
  <c r="H190" i="30"/>
  <c r="F173" i="30"/>
  <c r="J163" i="30"/>
  <c r="H145" i="30"/>
  <c r="H124" i="30"/>
  <c r="L120" i="30"/>
  <c r="H107" i="30"/>
  <c r="L103" i="30"/>
  <c r="F101" i="30"/>
  <c r="J97" i="30"/>
  <c r="F43" i="30"/>
  <c r="L41" i="30"/>
  <c r="J39" i="30"/>
  <c r="H35" i="30"/>
  <c r="J33" i="30"/>
  <c r="L31" i="30"/>
  <c r="L20" i="30"/>
  <c r="F18" i="30"/>
  <c r="H16" i="30"/>
  <c r="J14" i="30"/>
  <c r="L12" i="30"/>
  <c r="F10" i="30"/>
  <c r="J78" i="31"/>
  <c r="H253" i="30"/>
  <c r="J237" i="30"/>
  <c r="F217" i="30"/>
  <c r="L213" i="30"/>
  <c r="L210" i="30"/>
  <c r="H207" i="30"/>
  <c r="J196" i="30"/>
  <c r="L186" i="30"/>
  <c r="H153" i="30"/>
  <c r="F145" i="30"/>
  <c r="J143" i="30"/>
  <c r="J130" i="30"/>
  <c r="F129" i="30"/>
  <c r="J125" i="30"/>
  <c r="H119" i="30"/>
  <c r="J108" i="30"/>
  <c r="H102" i="30"/>
  <c r="L98" i="30"/>
  <c r="H42" i="30"/>
  <c r="H37" i="30"/>
  <c r="L36" i="30"/>
  <c r="L34" i="30"/>
  <c r="F32" i="30"/>
  <c r="F21" i="30"/>
  <c r="H19" i="30"/>
  <c r="J17" i="30"/>
  <c r="L15" i="30"/>
  <c r="F13" i="30"/>
  <c r="H11" i="30"/>
  <c r="J9" i="30"/>
  <c r="F285" i="30"/>
  <c r="F241" i="30"/>
  <c r="H231" i="30"/>
  <c r="L219" i="30"/>
  <c r="H170" i="30"/>
  <c r="H168" i="30"/>
  <c r="H151" i="30"/>
  <c r="L149" i="30"/>
  <c r="F148" i="30"/>
  <c r="J141" i="30"/>
  <c r="J127" i="30"/>
  <c r="H121" i="30"/>
  <c r="H109" i="30"/>
  <c r="L105" i="30"/>
  <c r="F103" i="30"/>
  <c r="J99" i="30"/>
  <c r="F76" i="30"/>
  <c r="F53" i="30"/>
  <c r="F42" i="30"/>
  <c r="H41" i="30"/>
  <c r="L40" i="30"/>
  <c r="F37" i="30"/>
  <c r="J34" i="30"/>
  <c r="L32" i="30"/>
  <c r="L21" i="30"/>
  <c r="F19" i="30"/>
  <c r="H17" i="30"/>
  <c r="J15" i="30"/>
  <c r="L13" i="30"/>
  <c r="F11" i="30"/>
  <c r="H9" i="30"/>
  <c r="F230" i="30"/>
  <c r="L174" i="30"/>
  <c r="F166" i="30"/>
  <c r="F175" i="30"/>
  <c r="J149" i="30"/>
  <c r="H146" i="30"/>
  <c r="H131" i="30"/>
  <c r="L128" i="30"/>
  <c r="F126" i="30"/>
  <c r="J122" i="30"/>
  <c r="F109" i="30"/>
  <c r="J105" i="30"/>
  <c r="H99" i="30"/>
  <c r="F82" i="30"/>
  <c r="L43" i="30"/>
  <c r="F39" i="30"/>
  <c r="J38" i="30"/>
  <c r="H36" i="30"/>
  <c r="L35" i="30"/>
  <c r="F33" i="30"/>
  <c r="H31" i="30"/>
  <c r="H20" i="30"/>
  <c r="J17" i="31"/>
  <c r="F277" i="30"/>
  <c r="F258" i="30"/>
  <c r="L165" i="30"/>
  <c r="F153" i="30"/>
  <c r="J144" i="30"/>
  <c r="F125" i="30"/>
  <c r="L101" i="30"/>
  <c r="F80" i="30"/>
  <c r="F61" i="30"/>
  <c r="J40" i="30"/>
  <c r="L38" i="30"/>
  <c r="H33" i="30"/>
  <c r="J21" i="30"/>
  <c r="L18" i="30"/>
  <c r="F16" i="30"/>
  <c r="J12" i="30"/>
  <c r="E160" i="27"/>
  <c r="D146" i="27"/>
  <c r="C132" i="27"/>
  <c r="G76" i="27"/>
  <c r="F62" i="27"/>
  <c r="J121" i="30"/>
  <c r="F104" i="30"/>
  <c r="L79" i="30"/>
  <c r="J31" i="30"/>
  <c r="J18" i="30"/>
  <c r="H12" i="30"/>
  <c r="D160" i="27"/>
  <c r="C146" i="27"/>
  <c r="G90" i="27"/>
  <c r="F76" i="27"/>
  <c r="E62" i="27"/>
  <c r="J213" i="30"/>
  <c r="J191" i="30"/>
  <c r="L169" i="30"/>
  <c r="J152" i="30"/>
  <c r="L147" i="30"/>
  <c r="H143" i="30"/>
  <c r="F131" i="30"/>
  <c r="L127" i="30"/>
  <c r="F121" i="30"/>
  <c r="J131" i="30"/>
  <c r="F107" i="30"/>
  <c r="J100" i="30"/>
  <c r="H97" i="30"/>
  <c r="L82" i="30"/>
  <c r="F65" i="30"/>
  <c r="L19" i="30"/>
  <c r="F17" i="30"/>
  <c r="J13" i="30"/>
  <c r="C160" i="27"/>
  <c r="G104" i="27"/>
  <c r="F90" i="27"/>
  <c r="E76" i="27"/>
  <c r="D62" i="27"/>
  <c r="L85" i="31"/>
  <c r="J168" i="30"/>
  <c r="J151" i="30"/>
  <c r="H127" i="30"/>
  <c r="L106" i="30"/>
  <c r="J103" i="30"/>
  <c r="F36" i="30"/>
  <c r="H34" i="30"/>
  <c r="F31" i="30"/>
  <c r="H18" i="30"/>
  <c r="L14" i="30"/>
  <c r="F12" i="30"/>
  <c r="G118" i="27"/>
  <c r="F104" i="27"/>
  <c r="E90" i="27"/>
  <c r="D76" i="27"/>
  <c r="C62" i="27"/>
  <c r="L84" i="31"/>
  <c r="H38" i="31"/>
  <c r="H236" i="30"/>
  <c r="L142" i="30"/>
  <c r="L123" i="30"/>
  <c r="L109" i="30"/>
  <c r="J41" i="30"/>
  <c r="L37" i="30"/>
  <c r="J32" i="30"/>
  <c r="H14" i="30"/>
  <c r="L10" i="30"/>
  <c r="G132" i="27"/>
  <c r="F118" i="27"/>
  <c r="E104" i="27"/>
  <c r="D90" i="27"/>
  <c r="C76" i="27"/>
  <c r="L63" i="31"/>
  <c r="L260" i="30"/>
  <c r="J129" i="30"/>
  <c r="F99" i="30"/>
  <c r="J16" i="30"/>
  <c r="G118" i="28"/>
  <c r="F48" i="28"/>
  <c r="E146" i="27"/>
  <c r="D104" i="27"/>
  <c r="G48" i="27"/>
  <c r="F34" i="27"/>
  <c r="E20" i="27"/>
  <c r="F107" i="25"/>
  <c r="H105" i="25"/>
  <c r="J103" i="25"/>
  <c r="H282" i="30"/>
  <c r="H185" i="30"/>
  <c r="L119" i="30"/>
  <c r="J35" i="30"/>
  <c r="F9" i="30"/>
  <c r="F118" i="28"/>
  <c r="E48" i="28"/>
  <c r="G160" i="27"/>
  <c r="C104" i="27"/>
  <c r="G62" i="27"/>
  <c r="F48" i="27"/>
  <c r="E34" i="27"/>
  <c r="D20" i="27"/>
  <c r="H108" i="25"/>
  <c r="J106" i="25"/>
  <c r="F102" i="25"/>
  <c r="F282" i="30"/>
  <c r="H39" i="30"/>
  <c r="F35" i="30"/>
  <c r="H15" i="30"/>
  <c r="G62" i="28"/>
  <c r="F160" i="27"/>
  <c r="E118" i="27"/>
  <c r="E48" i="27"/>
  <c r="D34" i="27"/>
  <c r="C20" i="27"/>
  <c r="J109" i="25"/>
  <c r="F32" i="31"/>
  <c r="L141" i="30"/>
  <c r="H105" i="30"/>
  <c r="L11" i="30"/>
  <c r="F62" i="28"/>
  <c r="E20" i="28"/>
  <c r="D118" i="27"/>
  <c r="D48" i="27"/>
  <c r="C34" i="27"/>
  <c r="F108" i="25"/>
  <c r="H106" i="25"/>
  <c r="J104" i="25"/>
  <c r="F100" i="25"/>
  <c r="J43" i="30"/>
  <c r="F14" i="30"/>
  <c r="F195" i="30"/>
  <c r="H123" i="30"/>
  <c r="F132" i="28"/>
  <c r="G48" i="28"/>
  <c r="G34" i="27"/>
  <c r="F20" i="27"/>
  <c r="H109" i="25"/>
  <c r="J108" i="25"/>
  <c r="J105" i="25"/>
  <c r="J102" i="25"/>
  <c r="H99" i="25"/>
  <c r="J97" i="25"/>
  <c r="J86" i="25"/>
  <c r="F82" i="25"/>
  <c r="H80" i="25"/>
  <c r="J78" i="25"/>
  <c r="F194" i="30"/>
  <c r="H78" i="30"/>
  <c r="H61" i="30"/>
  <c r="F41" i="30"/>
  <c r="C118" i="27"/>
  <c r="C48" i="27"/>
  <c r="H107" i="25"/>
  <c r="H104" i="25"/>
  <c r="H103" i="25"/>
  <c r="J101" i="25"/>
  <c r="F85" i="25"/>
  <c r="H83" i="25"/>
  <c r="J81" i="25"/>
  <c r="F77" i="25"/>
  <c r="H75" i="25"/>
  <c r="H64" i="25"/>
  <c r="J20" i="30"/>
  <c r="G76" i="28"/>
  <c r="F34" i="28"/>
  <c r="F109" i="25"/>
  <c r="F106" i="25"/>
  <c r="F105" i="25"/>
  <c r="F103" i="25"/>
  <c r="H102" i="25"/>
  <c r="H101" i="25"/>
  <c r="F99" i="25"/>
  <c r="H97" i="25"/>
  <c r="H86" i="25"/>
  <c r="J84" i="25"/>
  <c r="F80" i="25"/>
  <c r="F77" i="30"/>
  <c r="L55" i="30"/>
  <c r="H64" i="30"/>
  <c r="J10" i="30"/>
  <c r="E34" i="28"/>
  <c r="G146" i="27"/>
  <c r="F104" i="25"/>
  <c r="J100" i="25"/>
  <c r="J98" i="25"/>
  <c r="J87" i="25"/>
  <c r="F83" i="25"/>
  <c r="H81" i="25"/>
  <c r="J79" i="25"/>
  <c r="F75" i="25"/>
  <c r="F64" i="25"/>
  <c r="H78" i="31"/>
  <c r="F20" i="30"/>
  <c r="F146" i="27"/>
  <c r="F101" i="25"/>
  <c r="H100" i="25"/>
  <c r="F97" i="25"/>
  <c r="F86" i="25"/>
  <c r="H84" i="25"/>
  <c r="J82" i="25"/>
  <c r="F78" i="25"/>
  <c r="H76" i="25"/>
  <c r="L33" i="30"/>
  <c r="H10" i="30"/>
  <c r="F132" i="27"/>
  <c r="H98" i="25"/>
  <c r="H78" i="25"/>
  <c r="F60" i="25"/>
  <c r="H58" i="25"/>
  <c r="J56" i="25"/>
  <c r="F41" i="25"/>
  <c r="H39" i="25"/>
  <c r="J37" i="25"/>
  <c r="F33" i="25"/>
  <c r="H31" i="25"/>
  <c r="H20" i="25"/>
  <c r="J18" i="25"/>
  <c r="L16" i="25"/>
  <c r="F14" i="25"/>
  <c r="H12" i="25"/>
  <c r="J10" i="25"/>
  <c r="F147" i="22"/>
  <c r="C20" i="28"/>
  <c r="F98" i="25"/>
  <c r="H87" i="25"/>
  <c r="F84" i="25"/>
  <c r="H79" i="25"/>
  <c r="J65" i="25"/>
  <c r="F63" i="25"/>
  <c r="H61" i="25"/>
  <c r="J59" i="25"/>
  <c r="F55" i="25"/>
  <c r="H53" i="25"/>
  <c r="H42" i="25"/>
  <c r="J40" i="25"/>
  <c r="F36" i="25"/>
  <c r="H34" i="25"/>
  <c r="J32" i="25"/>
  <c r="J21" i="25"/>
  <c r="L19" i="25"/>
  <c r="F17" i="25"/>
  <c r="H15" i="25"/>
  <c r="J13" i="25"/>
  <c r="L11" i="25"/>
  <c r="F9" i="25"/>
  <c r="G132" i="28"/>
  <c r="C90" i="27"/>
  <c r="J85" i="25"/>
  <c r="H82" i="25"/>
  <c r="H65" i="25"/>
  <c r="J62" i="25"/>
  <c r="F58" i="25"/>
  <c r="H56" i="25"/>
  <c r="J54" i="25"/>
  <c r="J43" i="25"/>
  <c r="F39" i="25"/>
  <c r="H37" i="25"/>
  <c r="J35" i="25"/>
  <c r="F31" i="25"/>
  <c r="F20" i="25"/>
  <c r="H18" i="25"/>
  <c r="J16" i="25"/>
  <c r="L14" i="25"/>
  <c r="F12" i="25"/>
  <c r="H10" i="25"/>
  <c r="H171" i="30"/>
  <c r="J107" i="25"/>
  <c r="F87" i="25"/>
  <c r="J80" i="25"/>
  <c r="F79" i="25"/>
  <c r="J64" i="25"/>
  <c r="F61" i="25"/>
  <c r="H59" i="25"/>
  <c r="J57" i="25"/>
  <c r="F53" i="25"/>
  <c r="F42" i="25"/>
  <c r="H40" i="25"/>
  <c r="J38" i="25"/>
  <c r="F34" i="25"/>
  <c r="H32" i="25"/>
  <c r="H21" i="25"/>
  <c r="J19" i="25"/>
  <c r="L17" i="25"/>
  <c r="F15" i="25"/>
  <c r="H13" i="25"/>
  <c r="J11" i="25"/>
  <c r="L9" i="25"/>
  <c r="F263" i="30"/>
  <c r="L167" i="30"/>
  <c r="G20" i="27"/>
  <c r="J99" i="25"/>
  <c r="H85" i="25"/>
  <c r="J76" i="25"/>
  <c r="J75" i="25"/>
  <c r="F65" i="25"/>
  <c r="H62" i="25"/>
  <c r="J60" i="25"/>
  <c r="F56" i="25"/>
  <c r="H54" i="25"/>
  <c r="H43" i="25"/>
  <c r="J41" i="25"/>
  <c r="F37" i="25"/>
  <c r="H35" i="25"/>
  <c r="J33" i="25"/>
  <c r="L20" i="25"/>
  <c r="F18" i="25"/>
  <c r="H16" i="25"/>
  <c r="J14" i="25"/>
  <c r="L12" i="25"/>
  <c r="F10" i="25"/>
  <c r="E132" i="27"/>
  <c r="J83" i="25"/>
  <c r="J77" i="25"/>
  <c r="J63" i="25"/>
  <c r="F59" i="25"/>
  <c r="H57" i="25"/>
  <c r="J55" i="25"/>
  <c r="F40" i="25"/>
  <c r="H38" i="25"/>
  <c r="J36" i="25"/>
  <c r="F32" i="25"/>
  <c r="F21" i="25"/>
  <c r="H19" i="25"/>
  <c r="J17" i="25"/>
  <c r="L15" i="25"/>
  <c r="F13" i="25"/>
  <c r="H11" i="25"/>
  <c r="J9" i="25"/>
  <c r="L81" i="25"/>
  <c r="F76" i="25"/>
  <c r="L59" i="25"/>
  <c r="F57" i="25"/>
  <c r="H36" i="25"/>
  <c r="J12" i="25"/>
  <c r="D161" i="22"/>
  <c r="D147" i="22"/>
  <c r="D133" i="22"/>
  <c r="H119" i="22"/>
  <c r="D105" i="22"/>
  <c r="D132" i="27"/>
  <c r="L105" i="25"/>
  <c r="F81" i="25"/>
  <c r="L56" i="25"/>
  <c r="F54" i="25"/>
  <c r="F43" i="25"/>
  <c r="H33" i="25"/>
  <c r="H17" i="25"/>
  <c r="C161" i="22"/>
  <c r="C147" i="22"/>
  <c r="C133" i="22"/>
  <c r="G119" i="22"/>
  <c r="C105" i="22"/>
  <c r="G91" i="22"/>
  <c r="C77" i="22"/>
  <c r="G63" i="22"/>
  <c r="C49" i="22"/>
  <c r="G35" i="22"/>
  <c r="F21" i="22"/>
  <c r="D162" i="21"/>
  <c r="L16" i="30"/>
  <c r="J61" i="25"/>
  <c r="L40" i="25"/>
  <c r="F38" i="25"/>
  <c r="H14" i="25"/>
  <c r="F119" i="22"/>
  <c r="F91" i="22"/>
  <c r="J58" i="25"/>
  <c r="L37" i="25"/>
  <c r="F35" i="25"/>
  <c r="L21" i="25"/>
  <c r="F19" i="25"/>
  <c r="H9" i="25"/>
  <c r="E119" i="22"/>
  <c r="E91" i="22"/>
  <c r="E63" i="22"/>
  <c r="E35" i="22"/>
  <c r="D21" i="22"/>
  <c r="L78" i="25"/>
  <c r="H63" i="25"/>
  <c r="J53" i="25"/>
  <c r="J42" i="25"/>
  <c r="L32" i="25"/>
  <c r="L18" i="25"/>
  <c r="F16" i="25"/>
  <c r="H161" i="22"/>
  <c r="H133" i="22"/>
  <c r="D119" i="22"/>
  <c r="H105" i="22"/>
  <c r="D91" i="22"/>
  <c r="H77" i="22"/>
  <c r="D63" i="22"/>
  <c r="H49" i="22"/>
  <c r="D35" i="22"/>
  <c r="C21" i="22"/>
  <c r="H147" i="22"/>
  <c r="E133" i="22"/>
  <c r="E134" i="21"/>
  <c r="C120" i="21"/>
  <c r="C106" i="21"/>
  <c r="C92" i="21"/>
  <c r="C78" i="21"/>
  <c r="C64" i="21"/>
  <c r="H41" i="25"/>
  <c r="J34" i="25"/>
  <c r="G147" i="22"/>
  <c r="G77" i="22"/>
  <c r="H63" i="22"/>
  <c r="D134" i="21"/>
  <c r="F62" i="25"/>
  <c r="H55" i="25"/>
  <c r="J39" i="25"/>
  <c r="F11" i="25"/>
  <c r="E147" i="22"/>
  <c r="C119" i="22"/>
  <c r="F77" i="22"/>
  <c r="F63" i="22"/>
  <c r="G49" i="22"/>
  <c r="C134" i="21"/>
  <c r="H77" i="25"/>
  <c r="H60" i="25"/>
  <c r="L10" i="25"/>
  <c r="G105" i="22"/>
  <c r="E77" i="22"/>
  <c r="C63" i="22"/>
  <c r="F49" i="22"/>
  <c r="H21" i="22"/>
  <c r="F105" i="22"/>
  <c r="H91" i="22"/>
  <c r="D77" i="22"/>
  <c r="E49" i="22"/>
  <c r="H35" i="22"/>
  <c r="U21" i="22"/>
  <c r="G21" i="22"/>
  <c r="E162" i="21"/>
  <c r="F148" i="21"/>
  <c r="H63" i="30"/>
  <c r="J31" i="25"/>
  <c r="G161" i="22"/>
  <c r="E105" i="22"/>
  <c r="C91" i="22"/>
  <c r="D49" i="22"/>
  <c r="F35" i="22"/>
  <c r="T21" i="22"/>
  <c r="E21" i="22"/>
  <c r="C162" i="21"/>
  <c r="E148" i="21"/>
  <c r="F120" i="21"/>
  <c r="L13" i="25"/>
  <c r="R21" i="22"/>
  <c r="E120" i="21"/>
  <c r="F106" i="21"/>
  <c r="E92" i="21"/>
  <c r="D50" i="21"/>
  <c r="L160" i="18"/>
  <c r="D160" i="18"/>
  <c r="V146" i="18"/>
  <c r="F161" i="22"/>
  <c r="C35" i="22"/>
  <c r="F162" i="21"/>
  <c r="D120" i="21"/>
  <c r="E106" i="21"/>
  <c r="D92" i="21"/>
  <c r="C50" i="21"/>
  <c r="F36" i="21"/>
  <c r="C160" i="18"/>
  <c r="E161" i="22"/>
  <c r="D106" i="21"/>
  <c r="E36" i="21"/>
  <c r="X148" i="18"/>
  <c r="P148" i="18"/>
  <c r="G133" i="22"/>
  <c r="D148" i="21"/>
  <c r="F64" i="21"/>
  <c r="D36" i="21"/>
  <c r="F22" i="21"/>
  <c r="W148" i="18"/>
  <c r="O148" i="18"/>
  <c r="G148" i="18"/>
  <c r="F133" i="22"/>
  <c r="C148" i="21"/>
  <c r="E64" i="21"/>
  <c r="C36" i="21"/>
  <c r="E22" i="21"/>
  <c r="X160" i="18"/>
  <c r="P160" i="18"/>
  <c r="V148" i="18"/>
  <c r="N148" i="18"/>
  <c r="F148" i="18"/>
  <c r="F134" i="21"/>
  <c r="F78" i="21"/>
  <c r="D64" i="21"/>
  <c r="D22" i="21"/>
  <c r="D78" i="21"/>
  <c r="E50" i="21"/>
  <c r="J20" i="25"/>
  <c r="F92" i="21"/>
  <c r="F160" i="18"/>
  <c r="W146" i="18"/>
  <c r="N146" i="18"/>
  <c r="F146" i="18"/>
  <c r="L134" i="18"/>
  <c r="D134" i="18"/>
  <c r="X132" i="18"/>
  <c r="P132" i="18"/>
  <c r="V120" i="18"/>
  <c r="N120" i="18"/>
  <c r="F120" i="18"/>
  <c r="J15" i="25"/>
  <c r="W160" i="18"/>
  <c r="E160" i="18"/>
  <c r="U146" i="18"/>
  <c r="M146" i="18"/>
  <c r="E146" i="18"/>
  <c r="C134" i="18"/>
  <c r="W132" i="18"/>
  <c r="O132" i="18"/>
  <c r="G132" i="18"/>
  <c r="U120" i="18"/>
  <c r="M120" i="18"/>
  <c r="E120" i="18"/>
  <c r="V160" i="18"/>
  <c r="M148" i="18"/>
  <c r="L146" i="18"/>
  <c r="D146" i="18"/>
  <c r="V132" i="18"/>
  <c r="N132" i="18"/>
  <c r="F132" i="18"/>
  <c r="L120" i="18"/>
  <c r="D120" i="18"/>
  <c r="U160" i="18"/>
  <c r="L148" i="18"/>
  <c r="C146" i="18"/>
  <c r="U132" i="18"/>
  <c r="M132" i="18"/>
  <c r="E132" i="18"/>
  <c r="C120" i="18"/>
  <c r="O160" i="18"/>
  <c r="X134" i="18"/>
  <c r="P134" i="18"/>
  <c r="L132" i="18"/>
  <c r="D132" i="18"/>
  <c r="C22" i="21"/>
  <c r="M160" i="18"/>
  <c r="D148" i="18"/>
  <c r="P146" i="18"/>
  <c r="V134" i="18"/>
  <c r="N134" i="18"/>
  <c r="F134" i="18"/>
  <c r="X120" i="18"/>
  <c r="P120" i="18"/>
  <c r="F50" i="21"/>
  <c r="G146" i="18"/>
  <c r="U134" i="18"/>
  <c r="G120" i="18"/>
  <c r="C118" i="18"/>
  <c r="U104" i="18"/>
  <c r="M104" i="18"/>
  <c r="E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O134" i="18"/>
  <c r="X106" i="18"/>
  <c r="P106" i="18"/>
  <c r="L104" i="18"/>
  <c r="D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U148" i="18"/>
  <c r="M134" i="18"/>
  <c r="W106" i="18"/>
  <c r="O106" i="18"/>
  <c r="G106" i="18"/>
  <c r="C104" i="18"/>
  <c r="U90" i="18"/>
  <c r="M90" i="18"/>
  <c r="E90" i="18"/>
  <c r="C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N160" i="18"/>
  <c r="E148" i="18"/>
  <c r="G134" i="18"/>
  <c r="X118" i="18"/>
  <c r="P118" i="18"/>
  <c r="V106" i="18"/>
  <c r="N106" i="18"/>
  <c r="F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G160" i="18"/>
  <c r="C148" i="18"/>
  <c r="X146" i="18"/>
  <c r="E134" i="18"/>
  <c r="W120" i="18"/>
  <c r="W118" i="18"/>
  <c r="O118" i="18"/>
  <c r="G118" i="18"/>
  <c r="U106" i="18"/>
  <c r="M106" i="18"/>
  <c r="E106" i="18"/>
  <c r="W92" i="18"/>
  <c r="O92" i="18"/>
  <c r="G92" i="18"/>
  <c r="C90" i="18"/>
  <c r="U76" i="18"/>
  <c r="M76" i="18"/>
  <c r="E76" i="18"/>
  <c r="C64" i="18"/>
  <c r="W62" i="18"/>
  <c r="O62" i="18"/>
  <c r="G62" i="18"/>
  <c r="U50" i="18"/>
  <c r="M50" i="18"/>
  <c r="E50" i="18"/>
  <c r="W36" i="18"/>
  <c r="O36" i="18"/>
  <c r="G36" i="18"/>
  <c r="C34" i="18"/>
  <c r="U20" i="18"/>
  <c r="M20" i="18"/>
  <c r="E20" i="18"/>
  <c r="C8" i="18"/>
  <c r="O146" i="18"/>
  <c r="O120" i="18"/>
  <c r="U118" i="18"/>
  <c r="M118" i="18"/>
  <c r="E118" i="18"/>
  <c r="C106" i="18"/>
  <c r="W104" i="18"/>
  <c r="O104" i="18"/>
  <c r="G104" i="18"/>
  <c r="U92" i="18"/>
  <c r="M92" i="18"/>
  <c r="E92" i="18"/>
  <c r="W78" i="18"/>
  <c r="O78" i="18"/>
  <c r="G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F118" i="18"/>
  <c r="X104" i="18"/>
  <c r="F92" i="18"/>
  <c r="X78" i="18"/>
  <c r="N62" i="18"/>
  <c r="N36" i="18"/>
  <c r="U22" i="18"/>
  <c r="E22" i="18"/>
  <c r="W8" i="18"/>
  <c r="G8" i="18"/>
  <c r="D9" i="17"/>
  <c r="F161" i="16"/>
  <c r="G149" i="16"/>
  <c r="E147" i="16"/>
  <c r="F135" i="16"/>
  <c r="D133" i="16"/>
  <c r="E121" i="16"/>
  <c r="C119" i="16"/>
  <c r="D107" i="16"/>
  <c r="C93" i="16"/>
  <c r="G63" i="16"/>
  <c r="F49" i="16"/>
  <c r="G37" i="16"/>
  <c r="E35" i="16"/>
  <c r="F23" i="16"/>
  <c r="G21" i="16"/>
  <c r="C161" i="15"/>
  <c r="G105" i="15"/>
  <c r="F91" i="15"/>
  <c r="E77" i="15"/>
  <c r="D63" i="15"/>
  <c r="D118" i="18"/>
  <c r="V104" i="18"/>
  <c r="D92" i="18"/>
  <c r="V78" i="18"/>
  <c r="L62" i="18"/>
  <c r="L36" i="18"/>
  <c r="P34" i="18"/>
  <c r="D22" i="18"/>
  <c r="X20" i="18"/>
  <c r="V8" i="18"/>
  <c r="F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L106" i="18"/>
  <c r="P104" i="18"/>
  <c r="P78" i="18"/>
  <c r="F62" i="18"/>
  <c r="X48" i="18"/>
  <c r="F36" i="18"/>
  <c r="P22" i="18"/>
  <c r="D20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N104" i="18"/>
  <c r="N78" i="18"/>
  <c r="D62" i="18"/>
  <c r="V48" i="18"/>
  <c r="D36" i="18"/>
  <c r="N22" i="18"/>
  <c r="P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E135" i="14"/>
  <c r="V118" i="18"/>
  <c r="D106" i="18"/>
  <c r="V92" i="18"/>
  <c r="L76" i="18"/>
  <c r="L50" i="18"/>
  <c r="P48" i="18"/>
  <c r="G34" i="18"/>
  <c r="M22" i="18"/>
  <c r="O8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S21" i="22"/>
  <c r="W134" i="18"/>
  <c r="F104" i="18"/>
  <c r="X90" i="18"/>
  <c r="F78" i="18"/>
  <c r="X64" i="18"/>
  <c r="N48" i="18"/>
  <c r="L22" i="18"/>
  <c r="P20" i="18"/>
  <c r="N8" i="18"/>
  <c r="G91" i="17"/>
  <c r="F77" i="17"/>
  <c r="G65" i="17"/>
  <c r="E63" i="17"/>
  <c r="F51" i="17"/>
  <c r="D49" i="17"/>
  <c r="E37" i="17"/>
  <c r="C35" i="17"/>
  <c r="D23" i="17"/>
  <c r="E21" i="17"/>
  <c r="R9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X34" i="18"/>
  <c r="V22" i="18"/>
  <c r="F91" i="17"/>
  <c r="G79" i="17"/>
  <c r="D63" i="17"/>
  <c r="E51" i="17"/>
  <c r="C23" i="17"/>
  <c r="G147" i="16"/>
  <c r="E119" i="16"/>
  <c r="F107" i="16"/>
  <c r="C91" i="16"/>
  <c r="D79" i="16"/>
  <c r="T21" i="16"/>
  <c r="E161" i="15"/>
  <c r="E63" i="15"/>
  <c r="D149" i="14"/>
  <c r="F107" i="14"/>
  <c r="C93" i="14"/>
  <c r="E65" i="14"/>
  <c r="G37" i="14"/>
  <c r="D23" i="14"/>
  <c r="D106" i="11"/>
  <c r="D102" i="11"/>
  <c r="D98" i="11"/>
  <c r="D86" i="11"/>
  <c r="D82" i="11"/>
  <c r="D78" i="11"/>
  <c r="N118" i="18"/>
  <c r="D76" i="18"/>
  <c r="L20" i="18"/>
  <c r="G119" i="17"/>
  <c r="E91" i="17"/>
  <c r="F79" i="17"/>
  <c r="D51" i="17"/>
  <c r="F147" i="16"/>
  <c r="G135" i="16"/>
  <c r="D119" i="16"/>
  <c r="E107" i="16"/>
  <c r="C79" i="16"/>
  <c r="S21" i="16"/>
  <c r="U9" i="16"/>
  <c r="D161" i="15"/>
  <c r="C119" i="15"/>
  <c r="G77" i="15"/>
  <c r="F49" i="15"/>
  <c r="E35" i="15"/>
  <c r="G21" i="15"/>
  <c r="C149" i="14"/>
  <c r="E107" i="14"/>
  <c r="G79" i="14"/>
  <c r="D65" i="14"/>
  <c r="F37" i="14"/>
  <c r="C23" i="14"/>
  <c r="D132" i="13"/>
  <c r="G62" i="13"/>
  <c r="E34" i="13"/>
  <c r="L118" i="18"/>
  <c r="F22" i="18"/>
  <c r="X8" i="18"/>
  <c r="Q9" i="17"/>
  <c r="F77" i="15"/>
  <c r="E49" i="15"/>
  <c r="D35" i="15"/>
  <c r="F21" i="15"/>
  <c r="G135" i="14"/>
  <c r="G121" i="14"/>
  <c r="D107" i="14"/>
  <c r="F79" i="14"/>
  <c r="C65" i="14"/>
  <c r="E37" i="14"/>
  <c r="D34" i="13"/>
  <c r="N92" i="18"/>
  <c r="D50" i="18"/>
  <c r="G161" i="17"/>
  <c r="G49" i="16"/>
  <c r="D133" i="15"/>
  <c r="D49" i="15"/>
  <c r="C35" i="15"/>
  <c r="E21" i="15"/>
  <c r="C135" i="14"/>
  <c r="F121" i="14"/>
  <c r="C107" i="14"/>
  <c r="E79" i="14"/>
  <c r="G51" i="14"/>
  <c r="D37" i="14"/>
  <c r="D64" i="11"/>
  <c r="D60" i="11"/>
  <c r="D56" i="11"/>
  <c r="D52" i="11"/>
  <c r="D40" i="11"/>
  <c r="L92" i="18"/>
  <c r="P90" i="18"/>
  <c r="F48" i="18"/>
  <c r="G147" i="17"/>
  <c r="G105" i="17"/>
  <c r="E77" i="17"/>
  <c r="F65" i="17"/>
  <c r="C49" i="17"/>
  <c r="D37" i="17"/>
  <c r="D21" i="17"/>
  <c r="F9" i="17"/>
  <c r="F133" i="16"/>
  <c r="G121" i="16"/>
  <c r="D105" i="16"/>
  <c r="E93" i="16"/>
  <c r="C65" i="16"/>
  <c r="C9" i="16"/>
  <c r="C133" i="15"/>
  <c r="G91" i="15"/>
  <c r="C49" i="15"/>
  <c r="D21" i="15"/>
  <c r="G163" i="14"/>
  <c r="E121" i="14"/>
  <c r="G93" i="14"/>
  <c r="D79" i="14"/>
  <c r="F51" i="14"/>
  <c r="C37" i="14"/>
  <c r="P64" i="18"/>
  <c r="G35" i="16"/>
  <c r="D147" i="15"/>
  <c r="G63" i="15"/>
  <c r="Q21" i="15"/>
  <c r="F149" i="14"/>
  <c r="C121" i="14"/>
  <c r="E93" i="14"/>
  <c r="G65" i="14"/>
  <c r="D51" i="14"/>
  <c r="F23" i="14"/>
  <c r="D107" i="11"/>
  <c r="D103" i="11"/>
  <c r="D99" i="11"/>
  <c r="D83" i="11"/>
  <c r="D79" i="11"/>
  <c r="D93" i="16"/>
  <c r="E23" i="14"/>
  <c r="D104" i="13"/>
  <c r="D62" i="13"/>
  <c r="D53" i="12"/>
  <c r="D57" i="12" s="1"/>
  <c r="D105" i="11"/>
  <c r="D84" i="11"/>
  <c r="D55" i="11"/>
  <c r="D38" i="11"/>
  <c r="D34" i="11"/>
  <c r="D30" i="11"/>
  <c r="D18" i="11"/>
  <c r="D14" i="11"/>
  <c r="D10" i="11"/>
  <c r="M21" i="9"/>
  <c r="E21" i="9"/>
  <c r="G19" i="9"/>
  <c r="I17" i="9"/>
  <c r="M13" i="9"/>
  <c r="E13" i="9"/>
  <c r="G11" i="9"/>
  <c r="I9" i="9"/>
  <c r="F105" i="17"/>
  <c r="E9" i="17"/>
  <c r="F161" i="15"/>
  <c r="F93" i="14"/>
  <c r="E51" i="14"/>
  <c r="G118" i="13"/>
  <c r="F54" i="12"/>
  <c r="D56" i="12"/>
  <c r="D104" i="11"/>
  <c r="D77" i="11"/>
  <c r="D59" i="11"/>
  <c r="D42" i="11"/>
  <c r="M20" i="9"/>
  <c r="E20" i="9"/>
  <c r="G18" i="9"/>
  <c r="I16" i="9"/>
  <c r="M12" i="9"/>
  <c r="E12" i="9"/>
  <c r="G10" i="9"/>
  <c r="G161" i="16"/>
  <c r="D93" i="14"/>
  <c r="C51" i="14"/>
  <c r="E118" i="13"/>
  <c r="E76" i="13"/>
  <c r="D54" i="12"/>
  <c r="D97" i="11"/>
  <c r="D76" i="11"/>
  <c r="D63" i="11"/>
  <c r="D54" i="11"/>
  <c r="D37" i="11"/>
  <c r="D33" i="11"/>
  <c r="D17" i="11"/>
  <c r="D13" i="11"/>
  <c r="D9" i="11"/>
  <c r="M19" i="9"/>
  <c r="E19" i="9"/>
  <c r="G17" i="9"/>
  <c r="I15" i="9"/>
  <c r="M11" i="9"/>
  <c r="E11" i="9"/>
  <c r="G9" i="9"/>
  <c r="G93" i="17"/>
  <c r="D77" i="17"/>
  <c r="F35" i="16"/>
  <c r="D76" i="13"/>
  <c r="G34" i="13"/>
  <c r="G20" i="13"/>
  <c r="F55" i="12"/>
  <c r="D96" i="11"/>
  <c r="D58" i="11"/>
  <c r="D41" i="11"/>
  <c r="M18" i="9"/>
  <c r="E18" i="9"/>
  <c r="G16" i="9"/>
  <c r="I14" i="9"/>
  <c r="M10" i="9"/>
  <c r="E10" i="9"/>
  <c r="X22" i="18"/>
  <c r="E133" i="16"/>
  <c r="R21" i="15"/>
  <c r="E149" i="14"/>
  <c r="G107" i="14"/>
  <c r="F65" i="14"/>
  <c r="R23" i="14"/>
  <c r="D20" i="13"/>
  <c r="D108" i="11"/>
  <c r="D81" i="11"/>
  <c r="D75" i="11"/>
  <c r="D62" i="11"/>
  <c r="D53" i="11"/>
  <c r="D36" i="11"/>
  <c r="D32" i="11"/>
  <c r="D20" i="11"/>
  <c r="D16" i="11"/>
  <c r="D12" i="11"/>
  <c r="D8" i="11"/>
  <c r="I21" i="9"/>
  <c r="M17" i="9"/>
  <c r="E17" i="9"/>
  <c r="G15" i="9"/>
  <c r="I13" i="9"/>
  <c r="M9" i="9"/>
  <c r="E9" i="9"/>
  <c r="E78" i="21"/>
  <c r="E65" i="17"/>
  <c r="C21" i="17"/>
  <c r="G23" i="16"/>
  <c r="F163" i="14"/>
  <c r="P23" i="14"/>
  <c r="E90" i="13"/>
  <c r="C20" i="13"/>
  <c r="W26" i="12"/>
  <c r="W17" i="12"/>
  <c r="W13" i="12"/>
  <c r="G56" i="12"/>
  <c r="C55" i="12"/>
  <c r="D101" i="11"/>
  <c r="D80" i="11"/>
  <c r="D57" i="11"/>
  <c r="I20" i="9"/>
  <c r="M16" i="9"/>
  <c r="E16" i="9"/>
  <c r="G14" i="9"/>
  <c r="I12" i="9"/>
  <c r="V36" i="18"/>
  <c r="F121" i="16"/>
  <c r="C105" i="16"/>
  <c r="E147" i="15"/>
  <c r="G146" i="13"/>
  <c r="G104" i="13"/>
  <c r="T20" i="13"/>
  <c r="G160" i="13"/>
  <c r="E56" i="12"/>
  <c r="D100" i="11"/>
  <c r="D74" i="11"/>
  <c r="D61" i="11"/>
  <c r="D39" i="11"/>
  <c r="D35" i="11"/>
  <c r="D31" i="11"/>
  <c r="D19" i="11"/>
  <c r="D15" i="11"/>
  <c r="D11" i="11"/>
  <c r="G21" i="9"/>
  <c r="I19" i="9"/>
  <c r="M15" i="9"/>
  <c r="E15" i="9"/>
  <c r="G13" i="9"/>
  <c r="I11" i="9"/>
  <c r="F147" i="17"/>
  <c r="C37" i="17"/>
  <c r="C147" i="15"/>
  <c r="W6" i="12"/>
  <c r="C132" i="18"/>
  <c r="C79" i="14"/>
  <c r="A15" i="12"/>
  <c r="E53" i="12"/>
  <c r="I18" i="9"/>
  <c r="M14" i="9"/>
  <c r="F63" i="15"/>
  <c r="G23" i="14"/>
  <c r="E14" i="9"/>
  <c r="I10" i="9"/>
  <c r="W18" i="12"/>
  <c r="D85" i="11"/>
  <c r="V62" i="18"/>
  <c r="C56" i="12"/>
  <c r="D121" i="14"/>
  <c r="G12" i="9"/>
  <c r="R20" i="13"/>
  <c r="E18" i="2"/>
  <c r="E17" i="2"/>
  <c r="G20" i="9"/>
  <c r="G18" i="2"/>
  <c r="J36" i="30" l="1"/>
  <c r="H38" i="30"/>
  <c r="F40" i="30"/>
  <c r="L42" i="30"/>
  <c r="F97" i="30"/>
  <c r="L99" i="30"/>
  <c r="J101" i="30"/>
  <c r="H103" i="30"/>
  <c r="F105" i="30"/>
  <c r="L107" i="30"/>
  <c r="J109" i="30"/>
  <c r="J188" i="30"/>
  <c r="F192" i="30"/>
  <c r="L194" i="30"/>
  <c r="H218" i="30"/>
  <c r="F209" i="30"/>
  <c r="L211" i="30"/>
  <c r="H215" i="30"/>
  <c r="J234" i="30"/>
  <c r="F238" i="30"/>
  <c r="L240" i="30"/>
  <c r="J251" i="30"/>
  <c r="F255" i="30"/>
  <c r="L257" i="30"/>
  <c r="H261" i="30"/>
  <c r="E42" i="2"/>
  <c r="G42" i="2"/>
  <c r="N72" i="2"/>
  <c r="M72" i="2"/>
  <c r="L72" i="2"/>
  <c r="K72" i="2"/>
  <c r="J72" i="2"/>
  <c r="N11" i="3"/>
  <c r="M11" i="3"/>
  <c r="L11" i="3"/>
  <c r="K11" i="3"/>
  <c r="J11" i="3"/>
  <c r="N104" i="3"/>
  <c r="I115" i="3"/>
  <c r="M104" i="3"/>
  <c r="L104" i="3"/>
  <c r="K104" i="3"/>
  <c r="J104" i="3"/>
  <c r="I52" i="5"/>
  <c r="M52" i="5"/>
  <c r="L52" i="5"/>
  <c r="K52" i="5"/>
  <c r="J52" i="5"/>
  <c r="N23" i="3"/>
  <c r="M23" i="3"/>
  <c r="L23" i="3"/>
  <c r="K23" i="3"/>
  <c r="J23" i="3"/>
  <c r="K20" i="2"/>
  <c r="M20" i="2"/>
  <c r="L20" i="2"/>
  <c r="J20" i="2"/>
  <c r="F42" i="2"/>
  <c r="E43" i="2"/>
  <c r="M66" i="2"/>
  <c r="L66" i="2"/>
  <c r="K66" i="2"/>
  <c r="J66" i="2"/>
  <c r="N31" i="3"/>
  <c r="M31" i="3"/>
  <c r="L31" i="3"/>
  <c r="K31" i="3"/>
  <c r="J31" i="3"/>
  <c r="N92" i="3"/>
  <c r="M92" i="3"/>
  <c r="L92" i="3"/>
  <c r="K92" i="3"/>
  <c r="J92" i="3"/>
  <c r="G116" i="3"/>
  <c r="N112" i="3"/>
  <c r="I123" i="3"/>
  <c r="M112" i="3"/>
  <c r="L112" i="3"/>
  <c r="K112" i="3"/>
  <c r="J112" i="3"/>
  <c r="N84" i="3"/>
  <c r="M84" i="3"/>
  <c r="L84" i="3"/>
  <c r="K84" i="3"/>
  <c r="J84" i="3"/>
  <c r="N14" i="2"/>
  <c r="I17" i="2"/>
  <c r="M14" i="2"/>
  <c r="L14" i="2"/>
  <c r="K14" i="2"/>
  <c r="J14" i="2"/>
  <c r="N34" i="2"/>
  <c r="K34" i="2"/>
  <c r="M34" i="2"/>
  <c r="L34" i="2"/>
  <c r="J34" i="2"/>
  <c r="N19" i="3"/>
  <c r="M19" i="3"/>
  <c r="L19" i="3"/>
  <c r="K19" i="3"/>
  <c r="J19" i="3"/>
  <c r="N66" i="3"/>
  <c r="M66" i="3"/>
  <c r="L66" i="3"/>
  <c r="K66" i="3"/>
  <c r="J66" i="3"/>
  <c r="N80" i="3"/>
  <c r="M80" i="3"/>
  <c r="L80" i="3"/>
  <c r="K80" i="3"/>
  <c r="J80" i="3"/>
  <c r="E117" i="3"/>
  <c r="N58" i="2"/>
  <c r="M58" i="2"/>
  <c r="L58" i="2"/>
  <c r="K58" i="2"/>
  <c r="J58" i="2"/>
  <c r="N7" i="3"/>
  <c r="M7" i="3"/>
  <c r="L7" i="3"/>
  <c r="K7" i="3"/>
  <c r="J7" i="3"/>
  <c r="N39" i="3"/>
  <c r="M39" i="3"/>
  <c r="L39" i="3"/>
  <c r="K39" i="3"/>
  <c r="J39" i="3"/>
  <c r="M46" i="3"/>
  <c r="L46" i="3"/>
  <c r="K46" i="3"/>
  <c r="J46" i="3"/>
  <c r="N100" i="3"/>
  <c r="M100" i="3"/>
  <c r="L100" i="3"/>
  <c r="K100" i="3"/>
  <c r="J100" i="3"/>
  <c r="N70" i="3"/>
  <c r="M70" i="3"/>
  <c r="L70" i="3"/>
  <c r="K70" i="3"/>
  <c r="J70" i="3"/>
  <c r="L19" i="2"/>
  <c r="M19" i="2"/>
  <c r="K19" i="2"/>
  <c r="J19" i="2"/>
  <c r="K49" i="2"/>
  <c r="N49" i="2"/>
  <c r="M49" i="2"/>
  <c r="L49" i="2"/>
  <c r="J49" i="2"/>
  <c r="N62" i="2"/>
  <c r="M62" i="2"/>
  <c r="L62" i="2"/>
  <c r="K62" i="2"/>
  <c r="J62" i="2"/>
  <c r="N27" i="3"/>
  <c r="M27" i="3"/>
  <c r="L27" i="3"/>
  <c r="K27" i="3"/>
  <c r="J27" i="3"/>
  <c r="M54" i="3"/>
  <c r="L54" i="3"/>
  <c r="K54" i="3"/>
  <c r="J54" i="3"/>
  <c r="N88" i="3"/>
  <c r="M88" i="3"/>
  <c r="L88" i="3"/>
  <c r="K88" i="3"/>
  <c r="J88" i="3"/>
  <c r="U49" i="6"/>
  <c r="S49" i="6"/>
  <c r="T49" i="6"/>
  <c r="W49" i="6"/>
  <c r="V49" i="6"/>
  <c r="K38" i="2"/>
  <c r="N38" i="2"/>
  <c r="M38" i="2"/>
  <c r="L38" i="2"/>
  <c r="J38" i="2"/>
  <c r="E121" i="3"/>
  <c r="N10" i="2"/>
  <c r="M10" i="2"/>
  <c r="L10" i="2"/>
  <c r="K10" i="2"/>
  <c r="J10" i="2"/>
  <c r="N15" i="3"/>
  <c r="M15" i="3"/>
  <c r="L15" i="3"/>
  <c r="K15" i="3"/>
  <c r="J15" i="3"/>
  <c r="N62" i="3"/>
  <c r="M62" i="3"/>
  <c r="L62" i="3"/>
  <c r="K62" i="3"/>
  <c r="J62" i="3"/>
  <c r="E113" i="3"/>
  <c r="N108" i="3"/>
  <c r="M108" i="3"/>
  <c r="L108" i="3"/>
  <c r="K108" i="3"/>
  <c r="J108" i="3"/>
  <c r="I119" i="3"/>
  <c r="S50" i="5"/>
  <c r="W50" i="5"/>
  <c r="V50" i="5"/>
  <c r="U50" i="5"/>
  <c r="T50" i="5"/>
  <c r="E67" i="2"/>
  <c r="N35" i="3"/>
  <c r="M35" i="3"/>
  <c r="L35" i="3"/>
  <c r="K35" i="3"/>
  <c r="J35" i="3"/>
  <c r="N96" i="3"/>
  <c r="M96" i="3"/>
  <c r="L96" i="3"/>
  <c r="K96" i="3"/>
  <c r="J96" i="3"/>
  <c r="G120" i="3"/>
  <c r="K52" i="6"/>
  <c r="J52" i="6"/>
  <c r="I52" i="6"/>
  <c r="L52" i="6"/>
  <c r="M52" i="6"/>
  <c r="N143" i="3"/>
  <c r="M143" i="3"/>
  <c r="L143" i="3"/>
  <c r="K143" i="3"/>
  <c r="J143" i="3"/>
  <c r="N157" i="3"/>
  <c r="M157" i="3"/>
  <c r="L157" i="3"/>
  <c r="K157" i="3"/>
  <c r="J157" i="3"/>
  <c r="G189" i="3"/>
  <c r="N216" i="3"/>
  <c r="M216" i="3"/>
  <c r="L216" i="3"/>
  <c r="K216" i="3"/>
  <c r="J216" i="3"/>
  <c r="W22" i="6"/>
  <c r="V22" i="6"/>
  <c r="U22" i="6"/>
  <c r="T22" i="6"/>
  <c r="S22" i="6"/>
  <c r="M47" i="6"/>
  <c r="L47" i="6"/>
  <c r="K47" i="6"/>
  <c r="J47" i="6"/>
  <c r="I47" i="6"/>
  <c r="M47" i="3"/>
  <c r="L47" i="3"/>
  <c r="K47" i="3"/>
  <c r="J47" i="3"/>
  <c r="M55" i="3"/>
  <c r="L55" i="3"/>
  <c r="K55" i="3"/>
  <c r="J55" i="3"/>
  <c r="F113" i="3"/>
  <c r="H116" i="3"/>
  <c r="F117" i="3"/>
  <c r="H120" i="3"/>
  <c r="F121" i="3"/>
  <c r="N165" i="3"/>
  <c r="M165" i="3"/>
  <c r="L165" i="3"/>
  <c r="K165" i="3"/>
  <c r="J165" i="3"/>
  <c r="N185" i="3"/>
  <c r="I196" i="3"/>
  <c r="M185" i="3"/>
  <c r="L185" i="3"/>
  <c r="K185" i="3"/>
  <c r="J185" i="3"/>
  <c r="W12" i="5"/>
  <c r="V12" i="5"/>
  <c r="U12" i="5"/>
  <c r="T12" i="5"/>
  <c r="S12" i="5"/>
  <c r="S43" i="6"/>
  <c r="W43" i="6"/>
  <c r="V43" i="6"/>
  <c r="U43" i="6"/>
  <c r="T43" i="6"/>
  <c r="N59" i="2"/>
  <c r="L59" i="2"/>
  <c r="M59" i="2"/>
  <c r="K59" i="2"/>
  <c r="J59" i="2"/>
  <c r="G67" i="2"/>
  <c r="N73" i="2"/>
  <c r="M73" i="2"/>
  <c r="L73" i="2"/>
  <c r="K73" i="2"/>
  <c r="J73" i="2"/>
  <c r="N8" i="3"/>
  <c r="M8" i="3"/>
  <c r="L8" i="3"/>
  <c r="K8" i="3"/>
  <c r="J8" i="3"/>
  <c r="N16" i="3"/>
  <c r="M16" i="3"/>
  <c r="L16" i="3"/>
  <c r="K16" i="3"/>
  <c r="J16" i="3"/>
  <c r="N24" i="3"/>
  <c r="M24" i="3"/>
  <c r="L24" i="3"/>
  <c r="K24" i="3"/>
  <c r="J24" i="3"/>
  <c r="N28" i="3"/>
  <c r="M28" i="3"/>
  <c r="L28" i="3"/>
  <c r="K28" i="3"/>
  <c r="J28" i="3"/>
  <c r="N32" i="3"/>
  <c r="M32" i="3"/>
  <c r="L32" i="3"/>
  <c r="K32" i="3"/>
  <c r="J32" i="3"/>
  <c r="M40" i="3"/>
  <c r="L40" i="3"/>
  <c r="K40" i="3"/>
  <c r="J40" i="3"/>
  <c r="M48" i="3"/>
  <c r="L48" i="3"/>
  <c r="K48" i="3"/>
  <c r="J48" i="3"/>
  <c r="M56" i="3"/>
  <c r="L56" i="3"/>
  <c r="K56" i="3"/>
  <c r="J56" i="3"/>
  <c r="N63" i="3"/>
  <c r="M63" i="3"/>
  <c r="L63" i="3"/>
  <c r="K63" i="3"/>
  <c r="J63" i="3"/>
  <c r="N67" i="3"/>
  <c r="M67" i="3"/>
  <c r="L67" i="3"/>
  <c r="K67" i="3"/>
  <c r="J67" i="3"/>
  <c r="N71" i="3"/>
  <c r="M71" i="3"/>
  <c r="L71" i="3"/>
  <c r="K71" i="3"/>
  <c r="J71" i="3"/>
  <c r="N81" i="3"/>
  <c r="M81" i="3"/>
  <c r="L81" i="3"/>
  <c r="K81" i="3"/>
  <c r="J81" i="3"/>
  <c r="N85" i="3"/>
  <c r="M85" i="3"/>
  <c r="L85" i="3"/>
  <c r="K85" i="3"/>
  <c r="J85" i="3"/>
  <c r="N89" i="3"/>
  <c r="M89" i="3"/>
  <c r="L89" i="3"/>
  <c r="K89" i="3"/>
  <c r="J89" i="3"/>
  <c r="N93" i="3"/>
  <c r="M93" i="3"/>
  <c r="L93" i="3"/>
  <c r="K93" i="3"/>
  <c r="J93" i="3"/>
  <c r="N97" i="3"/>
  <c r="M97" i="3"/>
  <c r="L97" i="3"/>
  <c r="K97" i="3"/>
  <c r="J97" i="3"/>
  <c r="N101" i="3"/>
  <c r="M101" i="3"/>
  <c r="L101" i="3"/>
  <c r="K101" i="3"/>
  <c r="J101" i="3"/>
  <c r="G113" i="3"/>
  <c r="E114" i="3"/>
  <c r="N105" i="3"/>
  <c r="M105" i="3"/>
  <c r="I116" i="3"/>
  <c r="L105" i="3"/>
  <c r="K105" i="3"/>
  <c r="J105" i="3"/>
  <c r="G117" i="3"/>
  <c r="E118" i="3"/>
  <c r="N109" i="3"/>
  <c r="M109" i="3"/>
  <c r="L109" i="3"/>
  <c r="K109" i="3"/>
  <c r="J109" i="3"/>
  <c r="I120" i="3"/>
  <c r="G121" i="3"/>
  <c r="E122" i="3"/>
  <c r="N136" i="3"/>
  <c r="M136" i="3"/>
  <c r="L136" i="3"/>
  <c r="K136" i="3"/>
  <c r="J136" i="3"/>
  <c r="N140" i="3"/>
  <c r="M140" i="3"/>
  <c r="L140" i="3"/>
  <c r="K140" i="3"/>
  <c r="J140" i="3"/>
  <c r="N144" i="3"/>
  <c r="M144" i="3"/>
  <c r="L144" i="3"/>
  <c r="K144" i="3"/>
  <c r="J144" i="3"/>
  <c r="N154" i="3"/>
  <c r="M154" i="3"/>
  <c r="L154" i="3"/>
  <c r="K154" i="3"/>
  <c r="J154" i="3"/>
  <c r="N158" i="3"/>
  <c r="M158" i="3"/>
  <c r="L158" i="3"/>
  <c r="K158" i="3"/>
  <c r="J158" i="3"/>
  <c r="N162" i="3"/>
  <c r="M162" i="3"/>
  <c r="L162" i="3"/>
  <c r="K162" i="3"/>
  <c r="J162" i="3"/>
  <c r="N166" i="3"/>
  <c r="M166" i="3"/>
  <c r="L166" i="3"/>
  <c r="K166" i="3"/>
  <c r="J166" i="3"/>
  <c r="N170" i="3"/>
  <c r="M170" i="3"/>
  <c r="L170" i="3"/>
  <c r="K170" i="3"/>
  <c r="J170" i="3"/>
  <c r="N174" i="3"/>
  <c r="M174" i="3"/>
  <c r="L174" i="3"/>
  <c r="K174" i="3"/>
  <c r="J174" i="3"/>
  <c r="G186" i="3"/>
  <c r="N178" i="3"/>
  <c r="M178" i="3"/>
  <c r="I189" i="3"/>
  <c r="L178" i="3"/>
  <c r="K178" i="3"/>
  <c r="J178" i="3"/>
  <c r="G190" i="3"/>
  <c r="N182" i="3"/>
  <c r="M182" i="3"/>
  <c r="L182" i="3"/>
  <c r="K182" i="3"/>
  <c r="J182" i="3"/>
  <c r="I193" i="3"/>
  <c r="G194" i="3"/>
  <c r="N209" i="3"/>
  <c r="M209" i="3"/>
  <c r="L209" i="3"/>
  <c r="K209" i="3"/>
  <c r="J209" i="3"/>
  <c r="N213" i="3"/>
  <c r="M213" i="3"/>
  <c r="L213" i="3"/>
  <c r="K213" i="3"/>
  <c r="J213" i="3"/>
  <c r="N217" i="3"/>
  <c r="M217" i="3"/>
  <c r="L217" i="3"/>
  <c r="K217" i="3"/>
  <c r="J217" i="3"/>
  <c r="W13" i="6"/>
  <c r="V13" i="6"/>
  <c r="U13" i="6"/>
  <c r="T13" i="6"/>
  <c r="S13" i="6"/>
  <c r="W24" i="6"/>
  <c r="V24" i="6"/>
  <c r="U24" i="6"/>
  <c r="T24" i="6"/>
  <c r="S24" i="6"/>
  <c r="W32" i="6"/>
  <c r="V32" i="6"/>
  <c r="U32" i="6"/>
  <c r="T32" i="6"/>
  <c r="S32" i="6"/>
  <c r="L127" i="13"/>
  <c r="K127" i="13"/>
  <c r="J127" i="13"/>
  <c r="I127" i="13"/>
  <c r="M127" i="13"/>
  <c r="E186" i="3"/>
  <c r="G193" i="3"/>
  <c r="N208" i="3"/>
  <c r="M208" i="3"/>
  <c r="L208" i="3"/>
  <c r="K208" i="3"/>
  <c r="J208" i="3"/>
  <c r="M24" i="6"/>
  <c r="L24" i="6"/>
  <c r="K24" i="6"/>
  <c r="J24" i="6"/>
  <c r="I24" i="6"/>
  <c r="W38" i="6"/>
  <c r="V38" i="6"/>
  <c r="U38" i="6"/>
  <c r="T38" i="6"/>
  <c r="S38" i="6"/>
  <c r="N11" i="2"/>
  <c r="M11" i="2"/>
  <c r="L11" i="2"/>
  <c r="K11" i="2"/>
  <c r="J11" i="2"/>
  <c r="I42" i="2"/>
  <c r="N39" i="2"/>
  <c r="M39" i="2"/>
  <c r="L39" i="2"/>
  <c r="K39" i="2"/>
  <c r="J39" i="2"/>
  <c r="N63" i="2"/>
  <c r="M63" i="2"/>
  <c r="L63" i="2"/>
  <c r="K63" i="2"/>
  <c r="J63" i="2"/>
  <c r="E68" i="2"/>
  <c r="N12" i="3"/>
  <c r="M12" i="3"/>
  <c r="L12" i="3"/>
  <c r="K12" i="3"/>
  <c r="J12" i="3"/>
  <c r="N20" i="3"/>
  <c r="M20" i="3"/>
  <c r="L20" i="3"/>
  <c r="K20" i="3"/>
  <c r="J20" i="3"/>
  <c r="N36" i="3"/>
  <c r="M36" i="3"/>
  <c r="L36" i="3"/>
  <c r="K36" i="3"/>
  <c r="J36" i="3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V10" i="6"/>
  <c r="U10" i="6"/>
  <c r="T10" i="6"/>
  <c r="S10" i="6"/>
  <c r="W10" i="6"/>
  <c r="V21" i="6"/>
  <c r="U21" i="6"/>
  <c r="T21" i="6"/>
  <c r="S21" i="6"/>
  <c r="W21" i="6"/>
  <c r="N135" i="3"/>
  <c r="M135" i="3"/>
  <c r="L135" i="3"/>
  <c r="K135" i="3"/>
  <c r="J135" i="3"/>
  <c r="I192" i="3"/>
  <c r="N181" i="3"/>
  <c r="M181" i="3"/>
  <c r="L181" i="3"/>
  <c r="K181" i="3"/>
  <c r="J181" i="3"/>
  <c r="N212" i="3"/>
  <c r="M212" i="3"/>
  <c r="L212" i="3"/>
  <c r="K212" i="3"/>
  <c r="J212" i="3"/>
  <c r="W30" i="6"/>
  <c r="V30" i="6"/>
  <c r="U30" i="6"/>
  <c r="T30" i="6"/>
  <c r="S30" i="6"/>
  <c r="N7" i="2"/>
  <c r="M7" i="2"/>
  <c r="L7" i="2"/>
  <c r="K7" i="2"/>
  <c r="J7" i="2"/>
  <c r="N15" i="2"/>
  <c r="I18" i="2"/>
  <c r="M15" i="2"/>
  <c r="L15" i="2"/>
  <c r="K15" i="2"/>
  <c r="J15" i="2"/>
  <c r="L8" i="2"/>
  <c r="K8" i="2"/>
  <c r="J8" i="2"/>
  <c r="N8" i="2"/>
  <c r="M8" i="2"/>
  <c r="L12" i="2"/>
  <c r="K12" i="2"/>
  <c r="J12" i="2"/>
  <c r="N12" i="2"/>
  <c r="M12" i="2"/>
  <c r="L16" i="2"/>
  <c r="K16" i="2"/>
  <c r="J16" i="2"/>
  <c r="M16" i="2"/>
  <c r="L23" i="2"/>
  <c r="K23" i="2"/>
  <c r="J23" i="2"/>
  <c r="N23" i="2"/>
  <c r="M23" i="2"/>
  <c r="L32" i="2"/>
  <c r="K32" i="2"/>
  <c r="J32" i="2"/>
  <c r="N32" i="2"/>
  <c r="M32" i="2"/>
  <c r="L36" i="2"/>
  <c r="K36" i="2"/>
  <c r="J36" i="2"/>
  <c r="N36" i="2"/>
  <c r="M36" i="2"/>
  <c r="L40" i="2"/>
  <c r="K40" i="2"/>
  <c r="J40" i="2"/>
  <c r="N40" i="2"/>
  <c r="I43" i="2"/>
  <c r="M40" i="2"/>
  <c r="L47" i="2"/>
  <c r="K47" i="2"/>
  <c r="J47" i="2"/>
  <c r="N47" i="2"/>
  <c r="M47" i="2"/>
  <c r="L60" i="2"/>
  <c r="K60" i="2"/>
  <c r="J60" i="2"/>
  <c r="N60" i="2"/>
  <c r="M60" i="2"/>
  <c r="G68" i="2"/>
  <c r="L9" i="3"/>
  <c r="K9" i="3"/>
  <c r="J9" i="3"/>
  <c r="N9" i="3"/>
  <c r="M9" i="3"/>
  <c r="L13" i="3"/>
  <c r="K13" i="3"/>
  <c r="J13" i="3"/>
  <c r="N13" i="3"/>
  <c r="M13" i="3"/>
  <c r="L17" i="3"/>
  <c r="K17" i="3"/>
  <c r="J17" i="3"/>
  <c r="N17" i="3"/>
  <c r="M17" i="3"/>
  <c r="L21" i="3"/>
  <c r="K21" i="3"/>
  <c r="J21" i="3"/>
  <c r="N21" i="3"/>
  <c r="M21" i="3"/>
  <c r="L25" i="3"/>
  <c r="K25" i="3"/>
  <c r="J25" i="3"/>
  <c r="N25" i="3"/>
  <c r="M25" i="3"/>
  <c r="L29" i="3"/>
  <c r="K29" i="3"/>
  <c r="J29" i="3"/>
  <c r="N29" i="3"/>
  <c r="M29" i="3"/>
  <c r="L33" i="3"/>
  <c r="K33" i="3"/>
  <c r="J33" i="3"/>
  <c r="N33" i="3"/>
  <c r="M33" i="3"/>
  <c r="L37" i="3"/>
  <c r="K37" i="3"/>
  <c r="J37" i="3"/>
  <c r="N37" i="3"/>
  <c r="M37" i="3"/>
  <c r="L42" i="3"/>
  <c r="K42" i="3"/>
  <c r="J42" i="3"/>
  <c r="M42" i="3"/>
  <c r="L50" i="3"/>
  <c r="K50" i="3"/>
  <c r="J50" i="3"/>
  <c r="M50" i="3"/>
  <c r="L58" i="3"/>
  <c r="K58" i="3"/>
  <c r="J58" i="3"/>
  <c r="M58" i="3"/>
  <c r="L64" i="3"/>
  <c r="K64" i="3"/>
  <c r="J64" i="3"/>
  <c r="N64" i="3"/>
  <c r="M64" i="3"/>
  <c r="L68" i="3"/>
  <c r="K68" i="3"/>
  <c r="J68" i="3"/>
  <c r="N68" i="3"/>
  <c r="M68" i="3"/>
  <c r="L72" i="3"/>
  <c r="K72" i="3"/>
  <c r="J72" i="3"/>
  <c r="N72" i="3"/>
  <c r="M72" i="3"/>
  <c r="L82" i="3"/>
  <c r="K82" i="3"/>
  <c r="J82" i="3"/>
  <c r="N82" i="3"/>
  <c r="M82" i="3"/>
  <c r="L86" i="3"/>
  <c r="K86" i="3"/>
  <c r="J86" i="3"/>
  <c r="N86" i="3"/>
  <c r="M86" i="3"/>
  <c r="L90" i="3"/>
  <c r="K90" i="3"/>
  <c r="J90" i="3"/>
  <c r="N90" i="3"/>
  <c r="M90" i="3"/>
  <c r="L94" i="3"/>
  <c r="K94" i="3"/>
  <c r="J94" i="3"/>
  <c r="N94" i="3"/>
  <c r="M94" i="3"/>
  <c r="L98" i="3"/>
  <c r="K98" i="3"/>
  <c r="J98" i="3"/>
  <c r="N98" i="3"/>
  <c r="M98" i="3"/>
  <c r="L102" i="3"/>
  <c r="K102" i="3"/>
  <c r="J102" i="3"/>
  <c r="I113" i="3"/>
  <c r="N102" i="3"/>
  <c r="M102" i="3"/>
  <c r="G114" i="3"/>
  <c r="E115" i="3"/>
  <c r="L106" i="3"/>
  <c r="I117" i="3"/>
  <c r="K106" i="3"/>
  <c r="J106" i="3"/>
  <c r="N106" i="3"/>
  <c r="M106" i="3"/>
  <c r="G118" i="3"/>
  <c r="E119" i="3"/>
  <c r="L110" i="3"/>
  <c r="K110" i="3"/>
  <c r="J110" i="3"/>
  <c r="M110" i="3"/>
  <c r="I121" i="3"/>
  <c r="N110" i="3"/>
  <c r="G122" i="3"/>
  <c r="E123" i="3"/>
  <c r="L155" i="3"/>
  <c r="K155" i="3"/>
  <c r="J155" i="3"/>
  <c r="M155" i="3"/>
  <c r="N155" i="3"/>
  <c r="U7" i="6"/>
  <c r="T7" i="6"/>
  <c r="V7" i="6"/>
  <c r="S7" i="6"/>
  <c r="W7" i="6"/>
  <c r="N161" i="3"/>
  <c r="M161" i="3"/>
  <c r="L161" i="3"/>
  <c r="K161" i="3"/>
  <c r="J161" i="3"/>
  <c r="N169" i="3"/>
  <c r="M169" i="3"/>
  <c r="L169" i="3"/>
  <c r="K169" i="3"/>
  <c r="J169" i="3"/>
  <c r="E190" i="3"/>
  <c r="M13" i="6"/>
  <c r="L13" i="6"/>
  <c r="K13" i="6"/>
  <c r="J13" i="6"/>
  <c r="I13" i="6"/>
  <c r="M32" i="6"/>
  <c r="L32" i="6"/>
  <c r="K32" i="6"/>
  <c r="J32" i="6"/>
  <c r="I32" i="6"/>
  <c r="K43" i="3"/>
  <c r="J43" i="3"/>
  <c r="M43" i="3"/>
  <c r="L43" i="3"/>
  <c r="K51" i="3"/>
  <c r="J51" i="3"/>
  <c r="M51" i="3"/>
  <c r="L51" i="3"/>
  <c r="K59" i="3"/>
  <c r="J59" i="3"/>
  <c r="M59" i="3"/>
  <c r="L59" i="3"/>
  <c r="H114" i="3"/>
  <c r="F115" i="3"/>
  <c r="H118" i="3"/>
  <c r="F119" i="3"/>
  <c r="H122" i="3"/>
  <c r="F123" i="3"/>
  <c r="F188" i="3"/>
  <c r="F192" i="3"/>
  <c r="F196" i="3"/>
  <c r="T12" i="6"/>
  <c r="S12" i="6"/>
  <c r="W12" i="6"/>
  <c r="V12" i="6"/>
  <c r="U12" i="6"/>
  <c r="T23" i="6"/>
  <c r="S23" i="6"/>
  <c r="W23" i="6"/>
  <c r="V23" i="6"/>
  <c r="U23" i="6"/>
  <c r="T31" i="6"/>
  <c r="S31" i="6"/>
  <c r="U31" i="6"/>
  <c r="W31" i="6"/>
  <c r="V31" i="6"/>
  <c r="N153" i="3"/>
  <c r="M153" i="3"/>
  <c r="L153" i="3"/>
  <c r="K153" i="3"/>
  <c r="J153" i="3"/>
  <c r="N177" i="3"/>
  <c r="I188" i="3"/>
  <c r="M177" i="3"/>
  <c r="L177" i="3"/>
  <c r="K177" i="3"/>
  <c r="J177" i="3"/>
  <c r="W23" i="5"/>
  <c r="V23" i="5"/>
  <c r="U23" i="5"/>
  <c r="T23" i="5"/>
  <c r="S23" i="5"/>
  <c r="W39" i="5"/>
  <c r="V39" i="5"/>
  <c r="U39" i="5"/>
  <c r="T39" i="5"/>
  <c r="S39" i="5"/>
  <c r="N35" i="2"/>
  <c r="M35" i="2"/>
  <c r="L35" i="2"/>
  <c r="K35" i="2"/>
  <c r="J35" i="2"/>
  <c r="G43" i="2"/>
  <c r="J13" i="2"/>
  <c r="M13" i="2"/>
  <c r="N13" i="2"/>
  <c r="L13" i="2"/>
  <c r="K13" i="2"/>
  <c r="J24" i="2"/>
  <c r="M24" i="2"/>
  <c r="N24" i="2"/>
  <c r="L24" i="2"/>
  <c r="K24" i="2"/>
  <c r="J33" i="2"/>
  <c r="M33" i="2"/>
  <c r="N33" i="2"/>
  <c r="L33" i="2"/>
  <c r="K33" i="2"/>
  <c r="J57" i="2"/>
  <c r="N57" i="2"/>
  <c r="M57" i="2"/>
  <c r="L57" i="2"/>
  <c r="K57" i="2"/>
  <c r="J10" i="3"/>
  <c r="N10" i="3"/>
  <c r="M10" i="3"/>
  <c r="L10" i="3"/>
  <c r="K10" i="3"/>
  <c r="J14" i="3"/>
  <c r="N14" i="3"/>
  <c r="M14" i="3"/>
  <c r="L14" i="3"/>
  <c r="K14" i="3"/>
  <c r="J18" i="3"/>
  <c r="N18" i="3"/>
  <c r="M18" i="3"/>
  <c r="L18" i="3"/>
  <c r="K18" i="3"/>
  <c r="J22" i="3"/>
  <c r="N22" i="3"/>
  <c r="M22" i="3"/>
  <c r="L22" i="3"/>
  <c r="K22" i="3"/>
  <c r="J26" i="3"/>
  <c r="N26" i="3"/>
  <c r="M26" i="3"/>
  <c r="L26" i="3"/>
  <c r="K26" i="3"/>
  <c r="J30" i="3"/>
  <c r="N30" i="3"/>
  <c r="M30" i="3"/>
  <c r="L30" i="3"/>
  <c r="K30" i="3"/>
  <c r="J34" i="3"/>
  <c r="N34" i="3"/>
  <c r="M34" i="3"/>
  <c r="L34" i="3"/>
  <c r="K34" i="3"/>
  <c r="J38" i="3"/>
  <c r="N38" i="3"/>
  <c r="M38" i="3"/>
  <c r="L38" i="3"/>
  <c r="K38" i="3"/>
  <c r="J44" i="3"/>
  <c r="M44" i="3"/>
  <c r="L44" i="3"/>
  <c r="K44" i="3"/>
  <c r="J52" i="3"/>
  <c r="M52" i="3"/>
  <c r="L52" i="3"/>
  <c r="K52" i="3"/>
  <c r="J60" i="3"/>
  <c r="M60" i="3"/>
  <c r="L60" i="3"/>
  <c r="K60" i="3"/>
  <c r="J65" i="3"/>
  <c r="N65" i="3"/>
  <c r="M65" i="3"/>
  <c r="L65" i="3"/>
  <c r="K65" i="3"/>
  <c r="J69" i="3"/>
  <c r="N69" i="3"/>
  <c r="M69" i="3"/>
  <c r="L69" i="3"/>
  <c r="K69" i="3"/>
  <c r="J83" i="3"/>
  <c r="N83" i="3"/>
  <c r="M83" i="3"/>
  <c r="L83" i="3"/>
  <c r="K83" i="3"/>
  <c r="J87" i="3"/>
  <c r="N87" i="3"/>
  <c r="M87" i="3"/>
  <c r="L87" i="3"/>
  <c r="K87" i="3"/>
  <c r="J91" i="3"/>
  <c r="N91" i="3"/>
  <c r="M91" i="3"/>
  <c r="L91" i="3"/>
  <c r="K91" i="3"/>
  <c r="J95" i="3"/>
  <c r="N95" i="3"/>
  <c r="M95" i="3"/>
  <c r="L95" i="3"/>
  <c r="K95" i="3"/>
  <c r="J99" i="3"/>
  <c r="N99" i="3"/>
  <c r="M99" i="3"/>
  <c r="L99" i="3"/>
  <c r="K99" i="3"/>
  <c r="J103" i="3"/>
  <c r="I114" i="3"/>
  <c r="N103" i="3"/>
  <c r="M103" i="3"/>
  <c r="L103" i="3"/>
  <c r="K103" i="3"/>
  <c r="G115" i="3"/>
  <c r="E116" i="3"/>
  <c r="I118" i="3"/>
  <c r="J107" i="3"/>
  <c r="N107" i="3"/>
  <c r="M107" i="3"/>
  <c r="L107" i="3"/>
  <c r="K107" i="3"/>
  <c r="G119" i="3"/>
  <c r="E120" i="3"/>
  <c r="J111" i="3"/>
  <c r="I122" i="3"/>
  <c r="N111" i="3"/>
  <c r="M111" i="3"/>
  <c r="L111" i="3"/>
  <c r="K111" i="3"/>
  <c r="G123" i="3"/>
  <c r="S9" i="6"/>
  <c r="T9" i="6"/>
  <c r="W9" i="6"/>
  <c r="V9" i="6"/>
  <c r="U9" i="6"/>
  <c r="P12" i="9"/>
  <c r="O12" i="9"/>
  <c r="L50" i="13"/>
  <c r="K50" i="13"/>
  <c r="J50" i="13"/>
  <c r="I50" i="13"/>
  <c r="M50" i="13"/>
  <c r="N139" i="3"/>
  <c r="M139" i="3"/>
  <c r="L139" i="3"/>
  <c r="K139" i="3"/>
  <c r="J139" i="3"/>
  <c r="N173" i="3"/>
  <c r="M173" i="3"/>
  <c r="L173" i="3"/>
  <c r="K173" i="3"/>
  <c r="J173" i="3"/>
  <c r="E194" i="3"/>
  <c r="W31" i="5"/>
  <c r="V31" i="5"/>
  <c r="U31" i="5"/>
  <c r="T31" i="5"/>
  <c r="S31" i="5"/>
  <c r="W47" i="5"/>
  <c r="V47" i="5"/>
  <c r="U47" i="5"/>
  <c r="T47" i="5"/>
  <c r="S47" i="5"/>
  <c r="W11" i="6"/>
  <c r="V11" i="6"/>
  <c r="U11" i="6"/>
  <c r="T11" i="6"/>
  <c r="S11" i="6"/>
  <c r="J40" i="6"/>
  <c r="M40" i="6"/>
  <c r="L40" i="6"/>
  <c r="K40" i="6"/>
  <c r="I40" i="6"/>
  <c r="W50" i="6"/>
  <c r="V50" i="6"/>
  <c r="U50" i="6"/>
  <c r="T50" i="6"/>
  <c r="S50" i="6"/>
  <c r="N22" i="2"/>
  <c r="M22" i="2"/>
  <c r="L22" i="2"/>
  <c r="K22" i="2"/>
  <c r="J22" i="2"/>
  <c r="J9" i="2"/>
  <c r="N9" i="2"/>
  <c r="M9" i="2"/>
  <c r="L9" i="2"/>
  <c r="K9" i="2"/>
  <c r="J37" i="2"/>
  <c r="N37" i="2"/>
  <c r="M37" i="2"/>
  <c r="L37" i="2"/>
  <c r="K37" i="2"/>
  <c r="J41" i="2"/>
  <c r="M41" i="2"/>
  <c r="L41" i="2"/>
  <c r="K41" i="2"/>
  <c r="J48" i="2"/>
  <c r="M48" i="2"/>
  <c r="N48" i="2"/>
  <c r="L48" i="2"/>
  <c r="K48" i="2"/>
  <c r="J61" i="2"/>
  <c r="N61" i="2"/>
  <c r="M61" i="2"/>
  <c r="L61" i="2"/>
  <c r="K61" i="2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AA17" i="13"/>
  <c r="Z17" i="13"/>
  <c r="W17" i="13"/>
  <c r="Y17" i="13"/>
  <c r="X17" i="13"/>
  <c r="K109" i="14"/>
  <c r="J109" i="14"/>
  <c r="I109" i="14"/>
  <c r="K153" i="14"/>
  <c r="J153" i="14"/>
  <c r="I153" i="14"/>
  <c r="M146" i="15"/>
  <c r="L146" i="15"/>
  <c r="K146" i="15"/>
  <c r="J146" i="15"/>
  <c r="I146" i="15"/>
  <c r="K22" i="14"/>
  <c r="J22" i="14"/>
  <c r="I22" i="14"/>
  <c r="M88" i="15"/>
  <c r="L88" i="15"/>
  <c r="K88" i="15"/>
  <c r="I88" i="15"/>
  <c r="J88" i="15"/>
  <c r="L158" i="16"/>
  <c r="K158" i="16"/>
  <c r="J158" i="16"/>
  <c r="I158" i="16"/>
  <c r="P20" i="9"/>
  <c r="O20" i="9"/>
  <c r="W14" i="13"/>
  <c r="Y14" i="13"/>
  <c r="AA14" i="13"/>
  <c r="Z14" i="13"/>
  <c r="X14" i="13"/>
  <c r="T12" i="14"/>
  <c r="V12" i="14"/>
  <c r="U12" i="14"/>
  <c r="S9" i="9"/>
  <c r="R9" i="9"/>
  <c r="S17" i="9"/>
  <c r="R17" i="9"/>
  <c r="I46" i="12"/>
  <c r="N46" i="12"/>
  <c r="K46" i="12"/>
  <c r="M46" i="12"/>
  <c r="L46" i="12"/>
  <c r="J46" i="12"/>
  <c r="M89" i="13"/>
  <c r="L89" i="13"/>
  <c r="K89" i="13"/>
  <c r="J89" i="13"/>
  <c r="I89" i="13"/>
  <c r="AA12" i="15"/>
  <c r="Z12" i="15"/>
  <c r="Y12" i="15"/>
  <c r="W12" i="15"/>
  <c r="X12" i="15"/>
  <c r="V10" i="12"/>
  <c r="X10" i="12"/>
  <c r="U10" i="12"/>
  <c r="I25" i="13"/>
  <c r="K25" i="13"/>
  <c r="M25" i="13"/>
  <c r="L25" i="13"/>
  <c r="J25" i="13"/>
  <c r="M92" i="13"/>
  <c r="L92" i="13"/>
  <c r="I92" i="13"/>
  <c r="K92" i="13"/>
  <c r="J92" i="13"/>
  <c r="M158" i="13"/>
  <c r="L158" i="13"/>
  <c r="K158" i="13"/>
  <c r="J158" i="13"/>
  <c r="I158" i="13"/>
  <c r="K40" i="14"/>
  <c r="J40" i="14"/>
  <c r="I40" i="14"/>
  <c r="L125" i="17"/>
  <c r="K125" i="17"/>
  <c r="J125" i="17"/>
  <c r="I125" i="17"/>
  <c r="H133" i="17"/>
  <c r="X15" i="12"/>
  <c r="U15" i="12"/>
  <c r="V15" i="12"/>
  <c r="K74" i="14"/>
  <c r="J74" i="14"/>
  <c r="I74" i="14"/>
  <c r="S10" i="9"/>
  <c r="R10" i="9"/>
  <c r="P13" i="9"/>
  <c r="O13" i="9"/>
  <c r="S18" i="9"/>
  <c r="R18" i="9"/>
  <c r="P21" i="9"/>
  <c r="O21" i="9"/>
  <c r="V6" i="12"/>
  <c r="X6" i="12"/>
  <c r="U6" i="12"/>
  <c r="V18" i="12"/>
  <c r="X18" i="12"/>
  <c r="U18" i="12"/>
  <c r="U20" i="12"/>
  <c r="X20" i="12"/>
  <c r="V20" i="12"/>
  <c r="U28" i="12"/>
  <c r="X28" i="12"/>
  <c r="V28" i="12"/>
  <c r="U36" i="12"/>
  <c r="X36" i="12"/>
  <c r="V36" i="12"/>
  <c r="U44" i="12"/>
  <c r="X44" i="12"/>
  <c r="V44" i="12"/>
  <c r="U52" i="12"/>
  <c r="X52" i="12"/>
  <c r="V52" i="12"/>
  <c r="K15" i="14"/>
  <c r="J15" i="14"/>
  <c r="I15" i="14"/>
  <c r="H23" i="14"/>
  <c r="V20" i="14"/>
  <c r="T20" i="14"/>
  <c r="U20" i="14"/>
  <c r="K29" i="14"/>
  <c r="I29" i="14"/>
  <c r="H37" i="14"/>
  <c r="J29" i="14"/>
  <c r="K63" i="14"/>
  <c r="I63" i="14"/>
  <c r="J63" i="14"/>
  <c r="K98" i="14"/>
  <c r="I98" i="14"/>
  <c r="J98" i="14"/>
  <c r="K146" i="14"/>
  <c r="J146" i="14"/>
  <c r="I146" i="14"/>
  <c r="Z15" i="15"/>
  <c r="Y15" i="15"/>
  <c r="X15" i="15"/>
  <c r="W15" i="15"/>
  <c r="AA15" i="15"/>
  <c r="L46" i="16"/>
  <c r="K46" i="16"/>
  <c r="J46" i="16"/>
  <c r="I46" i="16"/>
  <c r="S11" i="9"/>
  <c r="R11" i="9"/>
  <c r="P14" i="9"/>
  <c r="O14" i="9"/>
  <c r="S19" i="9"/>
  <c r="R19" i="9"/>
  <c r="X23" i="12"/>
  <c r="U23" i="12"/>
  <c r="V23" i="12"/>
  <c r="X31" i="12"/>
  <c r="U31" i="12"/>
  <c r="V31" i="12"/>
  <c r="X39" i="12"/>
  <c r="U39" i="12"/>
  <c r="V39" i="12"/>
  <c r="X47" i="12"/>
  <c r="U47" i="12"/>
  <c r="V47" i="12"/>
  <c r="X55" i="12"/>
  <c r="U55" i="12"/>
  <c r="V55" i="12"/>
  <c r="K14" i="14"/>
  <c r="J14" i="14"/>
  <c r="I14" i="14"/>
  <c r="V22" i="14"/>
  <c r="U22" i="14"/>
  <c r="T22" i="14"/>
  <c r="K48" i="14"/>
  <c r="J48" i="14"/>
  <c r="I48" i="14"/>
  <c r="K83" i="14"/>
  <c r="J83" i="14"/>
  <c r="I83" i="14"/>
  <c r="K117" i="14"/>
  <c r="J117" i="14"/>
  <c r="I117" i="14"/>
  <c r="M48" i="15"/>
  <c r="L48" i="15"/>
  <c r="K48" i="15"/>
  <c r="J48" i="15"/>
  <c r="I48" i="15"/>
  <c r="L124" i="16"/>
  <c r="K124" i="16"/>
  <c r="J124" i="16"/>
  <c r="I124" i="16"/>
  <c r="L90" i="17"/>
  <c r="K90" i="17"/>
  <c r="J90" i="17"/>
  <c r="I90" i="17"/>
  <c r="S151" i="18"/>
  <c r="R151" i="18"/>
  <c r="S12" i="9"/>
  <c r="R12" i="9"/>
  <c r="P15" i="9"/>
  <c r="O15" i="9"/>
  <c r="S20" i="9"/>
  <c r="R20" i="9"/>
  <c r="V9" i="12"/>
  <c r="X9" i="12"/>
  <c r="U9" i="12"/>
  <c r="V13" i="12"/>
  <c r="X13" i="12"/>
  <c r="U13" i="12"/>
  <c r="V26" i="12"/>
  <c r="X26" i="12"/>
  <c r="U26" i="12"/>
  <c r="V34" i="12"/>
  <c r="X34" i="12"/>
  <c r="U34" i="12"/>
  <c r="V42" i="12"/>
  <c r="X42" i="12"/>
  <c r="U42" i="12"/>
  <c r="V50" i="12"/>
  <c r="X50" i="12"/>
  <c r="U50" i="12"/>
  <c r="K72" i="14"/>
  <c r="I72" i="14"/>
  <c r="J72" i="14"/>
  <c r="K106" i="14"/>
  <c r="I106" i="14"/>
  <c r="J106" i="14"/>
  <c r="K126" i="14"/>
  <c r="I126" i="14"/>
  <c r="J126" i="14"/>
  <c r="M66" i="15"/>
  <c r="L66" i="15"/>
  <c r="K66" i="15"/>
  <c r="J66" i="15"/>
  <c r="I66" i="15"/>
  <c r="M17" i="16"/>
  <c r="L17" i="16"/>
  <c r="K17" i="16"/>
  <c r="J17" i="16"/>
  <c r="I17" i="16"/>
  <c r="H149" i="16"/>
  <c r="L150" i="16"/>
  <c r="K150" i="16"/>
  <c r="J150" i="16"/>
  <c r="I150" i="16"/>
  <c r="L30" i="17"/>
  <c r="K30" i="17"/>
  <c r="J30" i="17"/>
  <c r="I30" i="17"/>
  <c r="M150" i="17"/>
  <c r="H149" i="17"/>
  <c r="L150" i="17"/>
  <c r="J150" i="17"/>
  <c r="K150" i="17"/>
  <c r="I150" i="17"/>
  <c r="S13" i="9"/>
  <c r="R13" i="9"/>
  <c r="P16" i="9"/>
  <c r="O16" i="9"/>
  <c r="V15" i="14"/>
  <c r="U15" i="14"/>
  <c r="T15" i="14"/>
  <c r="S23" i="14"/>
  <c r="K57" i="14"/>
  <c r="J57" i="14"/>
  <c r="I57" i="14"/>
  <c r="H65" i="14"/>
  <c r="K91" i="14"/>
  <c r="J91" i="14"/>
  <c r="I91" i="14"/>
  <c r="M37" i="15"/>
  <c r="L37" i="15"/>
  <c r="K37" i="15"/>
  <c r="I37" i="15"/>
  <c r="J37" i="15"/>
  <c r="M117" i="15"/>
  <c r="L117" i="15"/>
  <c r="K117" i="15"/>
  <c r="J117" i="15"/>
  <c r="I117" i="15"/>
  <c r="L89" i="16"/>
  <c r="K89" i="16"/>
  <c r="J89" i="16"/>
  <c r="I89" i="16"/>
  <c r="L56" i="17"/>
  <c r="K56" i="17"/>
  <c r="J56" i="17"/>
  <c r="I56" i="17"/>
  <c r="P9" i="9"/>
  <c r="O9" i="9"/>
  <c r="S14" i="9"/>
  <c r="R14" i="9"/>
  <c r="P17" i="9"/>
  <c r="O17" i="9"/>
  <c r="X12" i="12"/>
  <c r="U12" i="12"/>
  <c r="V12" i="12"/>
  <c r="U24" i="12"/>
  <c r="X24" i="12"/>
  <c r="V24" i="12"/>
  <c r="U32" i="12"/>
  <c r="X32" i="12"/>
  <c r="V32" i="12"/>
  <c r="U40" i="12"/>
  <c r="X40" i="12"/>
  <c r="V40" i="12"/>
  <c r="U48" i="12"/>
  <c r="X48" i="12"/>
  <c r="V48" i="12"/>
  <c r="U56" i="12"/>
  <c r="X56" i="12"/>
  <c r="V56" i="12"/>
  <c r="I12" i="14"/>
  <c r="K12" i="14"/>
  <c r="J12" i="14"/>
  <c r="V14" i="14"/>
  <c r="U14" i="14"/>
  <c r="T14" i="14"/>
  <c r="K46" i="14"/>
  <c r="I46" i="14"/>
  <c r="J46" i="14"/>
  <c r="K81" i="14"/>
  <c r="I81" i="14"/>
  <c r="J81" i="14"/>
  <c r="K115" i="14"/>
  <c r="I115" i="14"/>
  <c r="J115" i="14"/>
  <c r="L43" i="15"/>
  <c r="K43" i="15"/>
  <c r="J43" i="15"/>
  <c r="I43" i="15"/>
  <c r="M43" i="15"/>
  <c r="M135" i="15"/>
  <c r="L135" i="15"/>
  <c r="K135" i="15"/>
  <c r="J135" i="15"/>
  <c r="I135" i="15"/>
  <c r="L115" i="16"/>
  <c r="K115" i="16"/>
  <c r="J115" i="16"/>
  <c r="I115" i="16"/>
  <c r="O10" i="9"/>
  <c r="P10" i="9"/>
  <c r="R15" i="9"/>
  <c r="S15" i="9"/>
  <c r="O18" i="9"/>
  <c r="P18" i="9"/>
  <c r="U16" i="12"/>
  <c r="V16" i="12"/>
  <c r="X16" i="12"/>
  <c r="X19" i="12"/>
  <c r="U19" i="12"/>
  <c r="V19" i="12"/>
  <c r="X27" i="12"/>
  <c r="U27" i="12"/>
  <c r="V27" i="12"/>
  <c r="X35" i="12"/>
  <c r="U35" i="12"/>
  <c r="V35" i="12"/>
  <c r="X43" i="12"/>
  <c r="U43" i="12"/>
  <c r="V43" i="12"/>
  <c r="X51" i="12"/>
  <c r="U51" i="12"/>
  <c r="V51" i="12"/>
  <c r="K31" i="14"/>
  <c r="J31" i="14"/>
  <c r="I31" i="14"/>
  <c r="K100" i="14"/>
  <c r="J100" i="14"/>
  <c r="I100" i="14"/>
  <c r="AA20" i="15"/>
  <c r="Z20" i="15"/>
  <c r="Y20" i="15"/>
  <c r="W20" i="15"/>
  <c r="X20" i="15"/>
  <c r="M55" i="16"/>
  <c r="L55" i="16"/>
  <c r="K55" i="16"/>
  <c r="J55" i="16"/>
  <c r="H63" i="16"/>
  <c r="I55" i="16"/>
  <c r="P11" i="9"/>
  <c r="O11" i="9"/>
  <c r="S16" i="9"/>
  <c r="R16" i="9"/>
  <c r="P19" i="9"/>
  <c r="O19" i="9"/>
  <c r="X7" i="12"/>
  <c r="U7" i="12"/>
  <c r="V7" i="12"/>
  <c r="V22" i="12"/>
  <c r="X22" i="12"/>
  <c r="U22" i="12"/>
  <c r="V30" i="12"/>
  <c r="X30" i="12"/>
  <c r="U30" i="12"/>
  <c r="V38" i="12"/>
  <c r="X38" i="12"/>
  <c r="U38" i="12"/>
  <c r="V46" i="12"/>
  <c r="X46" i="12"/>
  <c r="U46" i="12"/>
  <c r="V54" i="12"/>
  <c r="X54" i="12"/>
  <c r="U54" i="12"/>
  <c r="K20" i="14"/>
  <c r="I20" i="14"/>
  <c r="J20" i="14"/>
  <c r="K55" i="14"/>
  <c r="I55" i="14"/>
  <c r="J55" i="14"/>
  <c r="K89" i="14"/>
  <c r="I89" i="14"/>
  <c r="J89" i="14"/>
  <c r="K124" i="14"/>
  <c r="I124" i="14"/>
  <c r="J124" i="14"/>
  <c r="K129" i="14"/>
  <c r="J129" i="14"/>
  <c r="I129" i="14"/>
  <c r="L26" i="15"/>
  <c r="K26" i="15"/>
  <c r="J26" i="15"/>
  <c r="I26" i="15"/>
  <c r="M26" i="15"/>
  <c r="M95" i="15"/>
  <c r="L95" i="15"/>
  <c r="K95" i="15"/>
  <c r="J95" i="15"/>
  <c r="I95" i="15"/>
  <c r="L81" i="16"/>
  <c r="K81" i="16"/>
  <c r="J81" i="16"/>
  <c r="I81" i="16"/>
  <c r="L99" i="17"/>
  <c r="K99" i="17"/>
  <c r="J99" i="17"/>
  <c r="I99" i="17"/>
  <c r="J74" i="18"/>
  <c r="I74" i="18"/>
  <c r="K13" i="14"/>
  <c r="J13" i="14"/>
  <c r="I13" i="14"/>
  <c r="K21" i="14"/>
  <c r="J21" i="14"/>
  <c r="I21" i="14"/>
  <c r="K30" i="14"/>
  <c r="J30" i="14"/>
  <c r="I30" i="14"/>
  <c r="K39" i="14"/>
  <c r="J39" i="14"/>
  <c r="I39" i="14"/>
  <c r="K47" i="14"/>
  <c r="J47" i="14"/>
  <c r="I47" i="14"/>
  <c r="K56" i="14"/>
  <c r="J56" i="14"/>
  <c r="I56" i="14"/>
  <c r="K64" i="14"/>
  <c r="J64" i="14"/>
  <c r="I64" i="14"/>
  <c r="K73" i="14"/>
  <c r="J73" i="14"/>
  <c r="I73" i="14"/>
  <c r="K82" i="14"/>
  <c r="J82" i="14"/>
  <c r="I82" i="14"/>
  <c r="K90" i="14"/>
  <c r="J90" i="14"/>
  <c r="I90" i="14"/>
  <c r="K99" i="14"/>
  <c r="J99" i="14"/>
  <c r="H107" i="14"/>
  <c r="I99" i="14"/>
  <c r="K116" i="14"/>
  <c r="J116" i="14"/>
  <c r="I116" i="14"/>
  <c r="K125" i="14"/>
  <c r="J125" i="14"/>
  <c r="I125" i="14"/>
  <c r="K139" i="14"/>
  <c r="J139" i="14"/>
  <c r="I139" i="14"/>
  <c r="K156" i="14"/>
  <c r="J156" i="14"/>
  <c r="I156" i="14"/>
  <c r="M14" i="15"/>
  <c r="L14" i="15"/>
  <c r="K14" i="15"/>
  <c r="J14" i="15"/>
  <c r="I14" i="15"/>
  <c r="M23" i="15"/>
  <c r="L23" i="15"/>
  <c r="K23" i="15"/>
  <c r="J23" i="15"/>
  <c r="I23" i="15"/>
  <c r="M40" i="15"/>
  <c r="L40" i="15"/>
  <c r="K40" i="15"/>
  <c r="J40" i="15"/>
  <c r="I40" i="15"/>
  <c r="M57" i="15"/>
  <c r="L57" i="15"/>
  <c r="K57" i="15"/>
  <c r="J57" i="15"/>
  <c r="I57" i="15"/>
  <c r="M86" i="15"/>
  <c r="L86" i="15"/>
  <c r="K86" i="15"/>
  <c r="J86" i="15"/>
  <c r="I86" i="15"/>
  <c r="M97" i="15"/>
  <c r="L97" i="15"/>
  <c r="K97" i="15"/>
  <c r="J97" i="15"/>
  <c r="H105" i="15"/>
  <c r="I97" i="15"/>
  <c r="M126" i="15"/>
  <c r="L126" i="15"/>
  <c r="K126" i="15"/>
  <c r="J126" i="15"/>
  <c r="I126" i="15"/>
  <c r="M155" i="15"/>
  <c r="L155" i="15"/>
  <c r="K155" i="15"/>
  <c r="J155" i="15"/>
  <c r="I155" i="15"/>
  <c r="H23" i="16"/>
  <c r="L24" i="16"/>
  <c r="K24" i="16"/>
  <c r="J24" i="16"/>
  <c r="I24" i="16"/>
  <c r="L58" i="16"/>
  <c r="K58" i="16"/>
  <c r="J58" i="16"/>
  <c r="I58" i="16"/>
  <c r="M127" i="16"/>
  <c r="L127" i="16"/>
  <c r="K127" i="16"/>
  <c r="J127" i="16"/>
  <c r="I127" i="16"/>
  <c r="L144" i="17"/>
  <c r="K144" i="17"/>
  <c r="I144" i="17"/>
  <c r="J144" i="17"/>
  <c r="L11" i="17"/>
  <c r="K11" i="17"/>
  <c r="J11" i="17"/>
  <c r="I11" i="17"/>
  <c r="L33" i="17"/>
  <c r="K33" i="17"/>
  <c r="J33" i="17"/>
  <c r="I33" i="17"/>
  <c r="L68" i="17"/>
  <c r="K68" i="17"/>
  <c r="J68" i="17"/>
  <c r="I68" i="17"/>
  <c r="L102" i="17"/>
  <c r="K102" i="17"/>
  <c r="J102" i="17"/>
  <c r="I102" i="17"/>
  <c r="I86" i="18"/>
  <c r="J86" i="18"/>
  <c r="AA150" i="18"/>
  <c r="Z150" i="18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8" i="14"/>
  <c r="J128" i="14"/>
  <c r="I128" i="14"/>
  <c r="K145" i="14"/>
  <c r="J145" i="14"/>
  <c r="I145" i="14"/>
  <c r="K162" i="14"/>
  <c r="J162" i="14"/>
  <c r="I162" i="14"/>
  <c r="M15" i="15"/>
  <c r="L15" i="15"/>
  <c r="K15" i="15"/>
  <c r="J15" i="15"/>
  <c r="I15" i="15"/>
  <c r="M25" i="15"/>
  <c r="L25" i="15"/>
  <c r="K25" i="15"/>
  <c r="J25" i="15"/>
  <c r="I25" i="15"/>
  <c r="M42" i="15"/>
  <c r="L42" i="15"/>
  <c r="K42" i="15"/>
  <c r="J42" i="15"/>
  <c r="I42" i="15"/>
  <c r="M45" i="15"/>
  <c r="L45" i="15"/>
  <c r="K45" i="15"/>
  <c r="J45" i="15"/>
  <c r="I45" i="15"/>
  <c r="M74" i="15"/>
  <c r="L74" i="15"/>
  <c r="K74" i="15"/>
  <c r="J74" i="15"/>
  <c r="I74" i="15"/>
  <c r="M103" i="15"/>
  <c r="L103" i="15"/>
  <c r="K103" i="15"/>
  <c r="J103" i="15"/>
  <c r="I103" i="15"/>
  <c r="M114" i="15"/>
  <c r="L114" i="15"/>
  <c r="K114" i="15"/>
  <c r="J114" i="15"/>
  <c r="I114" i="15"/>
  <c r="M143" i="15"/>
  <c r="L143" i="15"/>
  <c r="K143" i="15"/>
  <c r="J143" i="15"/>
  <c r="I143" i="15"/>
  <c r="Z18" i="16"/>
  <c r="Y18" i="16"/>
  <c r="X18" i="16"/>
  <c r="W18" i="16"/>
  <c r="L84" i="16"/>
  <c r="K84" i="16"/>
  <c r="J84" i="16"/>
  <c r="I84" i="16"/>
  <c r="M118" i="16"/>
  <c r="L118" i="16"/>
  <c r="K118" i="16"/>
  <c r="J118" i="16"/>
  <c r="I118" i="16"/>
  <c r="L153" i="16"/>
  <c r="K153" i="16"/>
  <c r="J153" i="16"/>
  <c r="I153" i="16"/>
  <c r="H161" i="16"/>
  <c r="L25" i="17"/>
  <c r="K25" i="17"/>
  <c r="J25" i="17"/>
  <c r="I25" i="17"/>
  <c r="M59" i="17"/>
  <c r="L59" i="17"/>
  <c r="K59" i="17"/>
  <c r="J59" i="17"/>
  <c r="I59" i="17"/>
  <c r="H93" i="17"/>
  <c r="L94" i="17"/>
  <c r="K94" i="17"/>
  <c r="J94" i="17"/>
  <c r="I94" i="17"/>
  <c r="L128" i="17"/>
  <c r="K128" i="17"/>
  <c r="J128" i="17"/>
  <c r="I128" i="17"/>
  <c r="K9" i="18"/>
  <c r="I9" i="18"/>
  <c r="H8" i="18"/>
  <c r="K14" i="18" s="1"/>
  <c r="J9" i="18"/>
  <c r="I103" i="18"/>
  <c r="J103" i="18"/>
  <c r="K16" i="14"/>
  <c r="J16" i="14"/>
  <c r="I16" i="14"/>
  <c r="K25" i="14"/>
  <c r="J25" i="14"/>
  <c r="I25" i="14"/>
  <c r="K33" i="14"/>
  <c r="J33" i="14"/>
  <c r="I33" i="14"/>
  <c r="K42" i="14"/>
  <c r="J42" i="14"/>
  <c r="I42" i="14"/>
  <c r="K50" i="14"/>
  <c r="J50" i="14"/>
  <c r="I50" i="14"/>
  <c r="K59" i="14"/>
  <c r="J59" i="14"/>
  <c r="I59" i="14"/>
  <c r="K68" i="14"/>
  <c r="J68" i="14"/>
  <c r="I68" i="14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38" i="14"/>
  <c r="J138" i="14"/>
  <c r="I138" i="14"/>
  <c r="K155" i="14"/>
  <c r="J155" i="14"/>
  <c r="I155" i="14"/>
  <c r="H163" i="14"/>
  <c r="AA16" i="15"/>
  <c r="Z16" i="15"/>
  <c r="Y16" i="15"/>
  <c r="X16" i="15"/>
  <c r="W16" i="15"/>
  <c r="M28" i="15"/>
  <c r="L28" i="15"/>
  <c r="K28" i="15"/>
  <c r="J28" i="15"/>
  <c r="I28" i="15"/>
  <c r="M54" i="15"/>
  <c r="L54" i="15"/>
  <c r="K54" i="15"/>
  <c r="J54" i="15"/>
  <c r="I54" i="15"/>
  <c r="M83" i="15"/>
  <c r="L83" i="15"/>
  <c r="K83" i="15"/>
  <c r="J83" i="15"/>
  <c r="H91" i="15"/>
  <c r="I83" i="15"/>
  <c r="M112" i="15"/>
  <c r="L112" i="15"/>
  <c r="K112" i="15"/>
  <c r="J112" i="15"/>
  <c r="I112" i="15"/>
  <c r="M123" i="15"/>
  <c r="L123" i="15"/>
  <c r="K123" i="15"/>
  <c r="J123" i="15"/>
  <c r="I123" i="15"/>
  <c r="M152" i="15"/>
  <c r="L152" i="15"/>
  <c r="K152" i="15"/>
  <c r="J152" i="15"/>
  <c r="I152" i="15"/>
  <c r="L13" i="16"/>
  <c r="K13" i="16"/>
  <c r="J13" i="16"/>
  <c r="I13" i="16"/>
  <c r="H21" i="16"/>
  <c r="H37" i="16"/>
  <c r="L38" i="16"/>
  <c r="K38" i="16"/>
  <c r="J38" i="16"/>
  <c r="I38" i="16"/>
  <c r="L72" i="16"/>
  <c r="K72" i="16"/>
  <c r="J72" i="16"/>
  <c r="I72" i="16"/>
  <c r="M141" i="16"/>
  <c r="L141" i="16"/>
  <c r="K141" i="16"/>
  <c r="J141" i="16"/>
  <c r="I141" i="16"/>
  <c r="Z17" i="17"/>
  <c r="Y17" i="17"/>
  <c r="X17" i="17"/>
  <c r="W17" i="17"/>
  <c r="L47" i="17"/>
  <c r="K47" i="17"/>
  <c r="J47" i="17"/>
  <c r="I47" i="17"/>
  <c r="L82" i="17"/>
  <c r="K82" i="17"/>
  <c r="J82" i="17"/>
  <c r="I82" i="17"/>
  <c r="L116" i="17"/>
  <c r="K116" i="17"/>
  <c r="J116" i="17"/>
  <c r="I116" i="17"/>
  <c r="J14" i="18"/>
  <c r="I14" i="18"/>
  <c r="J40" i="18"/>
  <c r="I40" i="18"/>
  <c r="H48" i="18"/>
  <c r="K109" i="18"/>
  <c r="J109" i="18"/>
  <c r="I109" i="18"/>
  <c r="I158" i="19"/>
  <c r="H158" i="19"/>
  <c r="J17" i="14"/>
  <c r="I17" i="14"/>
  <c r="K17" i="14"/>
  <c r="U17" i="14"/>
  <c r="T17" i="14"/>
  <c r="V17" i="14"/>
  <c r="J26" i="14"/>
  <c r="I26" i="14"/>
  <c r="K26" i="14"/>
  <c r="J34" i="14"/>
  <c r="I34" i="14"/>
  <c r="K34" i="14"/>
  <c r="J43" i="14"/>
  <c r="I43" i="14"/>
  <c r="H51" i="14"/>
  <c r="K43" i="14"/>
  <c r="J60" i="14"/>
  <c r="I60" i="14"/>
  <c r="K60" i="14"/>
  <c r="J69" i="14"/>
  <c r="I69" i="14"/>
  <c r="K69" i="14"/>
  <c r="J77" i="14"/>
  <c r="I77" i="14"/>
  <c r="K77" i="14"/>
  <c r="J86" i="14"/>
  <c r="I86" i="14"/>
  <c r="K86" i="14"/>
  <c r="J95" i="14"/>
  <c r="I95" i="14"/>
  <c r="K95" i="14"/>
  <c r="J103" i="14"/>
  <c r="I103" i="14"/>
  <c r="K103" i="14"/>
  <c r="J112" i="14"/>
  <c r="I112" i="14"/>
  <c r="K112" i="14"/>
  <c r="J120" i="14"/>
  <c r="I120" i="14"/>
  <c r="K120" i="14"/>
  <c r="K130" i="14"/>
  <c r="J130" i="14"/>
  <c r="I130" i="14"/>
  <c r="K147" i="14"/>
  <c r="J147" i="14"/>
  <c r="I147" i="14"/>
  <c r="M10" i="15"/>
  <c r="L10" i="15"/>
  <c r="K10" i="15"/>
  <c r="J10" i="15"/>
  <c r="I10" i="15"/>
  <c r="M18" i="15"/>
  <c r="L18" i="15"/>
  <c r="K18" i="15"/>
  <c r="J18" i="15"/>
  <c r="I18" i="15"/>
  <c r="M31" i="15"/>
  <c r="L31" i="15"/>
  <c r="K31" i="15"/>
  <c r="J31" i="15"/>
  <c r="I31" i="15"/>
  <c r="M52" i="15"/>
  <c r="L52" i="15"/>
  <c r="K52" i="15"/>
  <c r="J52" i="15"/>
  <c r="I52" i="15"/>
  <c r="M62" i="15"/>
  <c r="L62" i="15"/>
  <c r="K62" i="15"/>
  <c r="J62" i="15"/>
  <c r="I62" i="15"/>
  <c r="M121" i="15"/>
  <c r="L121" i="15"/>
  <c r="K121" i="15"/>
  <c r="J121" i="15"/>
  <c r="I121" i="15"/>
  <c r="M131" i="15"/>
  <c r="L131" i="15"/>
  <c r="K131" i="15"/>
  <c r="J131" i="15"/>
  <c r="I131" i="15"/>
  <c r="Z19" i="16"/>
  <c r="Y19" i="16"/>
  <c r="X19" i="16"/>
  <c r="W19" i="16"/>
  <c r="Z14" i="16"/>
  <c r="Y14" i="16"/>
  <c r="X14" i="16"/>
  <c r="W14" i="16"/>
  <c r="L41" i="16"/>
  <c r="K41" i="16"/>
  <c r="J41" i="16"/>
  <c r="I41" i="16"/>
  <c r="H49" i="16"/>
  <c r="L75" i="16"/>
  <c r="K75" i="16"/>
  <c r="J75" i="16"/>
  <c r="I75" i="16"/>
  <c r="L110" i="16"/>
  <c r="K110" i="16"/>
  <c r="J110" i="16"/>
  <c r="I110" i="16"/>
  <c r="L144" i="16"/>
  <c r="K144" i="16"/>
  <c r="J144" i="16"/>
  <c r="I144" i="16"/>
  <c r="L19" i="17"/>
  <c r="K19" i="17"/>
  <c r="J19" i="17"/>
  <c r="I19" i="17"/>
  <c r="L85" i="17"/>
  <c r="K85" i="17"/>
  <c r="J85" i="17"/>
  <c r="I85" i="17"/>
  <c r="M153" i="17"/>
  <c r="L153" i="17"/>
  <c r="K153" i="17"/>
  <c r="I153" i="17"/>
  <c r="H161" i="17"/>
  <c r="J153" i="17"/>
  <c r="K17" i="18"/>
  <c r="I17" i="18"/>
  <c r="J17" i="18"/>
  <c r="AA25" i="18"/>
  <c r="Z25" i="18"/>
  <c r="K52" i="18"/>
  <c r="I52" i="18"/>
  <c r="J52" i="18"/>
  <c r="I18" i="14"/>
  <c r="K18" i="14"/>
  <c r="J18" i="14"/>
  <c r="T18" i="14"/>
  <c r="V18" i="14"/>
  <c r="U18" i="14"/>
  <c r="I27" i="14"/>
  <c r="K27" i="14"/>
  <c r="J27" i="14"/>
  <c r="I35" i="14"/>
  <c r="K35" i="14"/>
  <c r="J35" i="14"/>
  <c r="I44" i="14"/>
  <c r="K44" i="14"/>
  <c r="J44" i="14"/>
  <c r="I53" i="14"/>
  <c r="K53" i="14"/>
  <c r="J53" i="14"/>
  <c r="I61" i="14"/>
  <c r="K61" i="14"/>
  <c r="J61" i="14"/>
  <c r="I70" i="14"/>
  <c r="K70" i="14"/>
  <c r="J70" i="14"/>
  <c r="I78" i="14"/>
  <c r="K78" i="14"/>
  <c r="J78" i="14"/>
  <c r="I87" i="14"/>
  <c r="K87" i="14"/>
  <c r="J87" i="14"/>
  <c r="I96" i="14"/>
  <c r="K96" i="14"/>
  <c r="J96" i="14"/>
  <c r="I104" i="14"/>
  <c r="K104" i="14"/>
  <c r="J104" i="14"/>
  <c r="I113" i="14"/>
  <c r="H121" i="14"/>
  <c r="K113" i="14"/>
  <c r="J113" i="14"/>
  <c r="I127" i="14"/>
  <c r="K127" i="14"/>
  <c r="H135" i="14"/>
  <c r="J127" i="14"/>
  <c r="I144" i="14"/>
  <c r="K144" i="14"/>
  <c r="J144" i="14"/>
  <c r="I161" i="14"/>
  <c r="K161" i="14"/>
  <c r="J161" i="14"/>
  <c r="Z11" i="15"/>
  <c r="Y11" i="15"/>
  <c r="X11" i="15"/>
  <c r="W11" i="15"/>
  <c r="AA11" i="15"/>
  <c r="Z19" i="15"/>
  <c r="Y19" i="15"/>
  <c r="X19" i="15"/>
  <c r="W19" i="15"/>
  <c r="AA19" i="15"/>
  <c r="L34" i="15"/>
  <c r="K34" i="15"/>
  <c r="J34" i="15"/>
  <c r="I34" i="15"/>
  <c r="M34" i="15"/>
  <c r="M60" i="15"/>
  <c r="L60" i="15"/>
  <c r="K60" i="15"/>
  <c r="J60" i="15"/>
  <c r="I60" i="15"/>
  <c r="M71" i="15"/>
  <c r="L71" i="15"/>
  <c r="K71" i="15"/>
  <c r="I71" i="15"/>
  <c r="J71" i="15"/>
  <c r="M100" i="15"/>
  <c r="L100" i="15"/>
  <c r="K100" i="15"/>
  <c r="J100" i="15"/>
  <c r="I100" i="15"/>
  <c r="M129" i="15"/>
  <c r="L129" i="15"/>
  <c r="K129" i="15"/>
  <c r="J129" i="15"/>
  <c r="I129" i="15"/>
  <c r="M140" i="15"/>
  <c r="L140" i="15"/>
  <c r="K140" i="15"/>
  <c r="I140" i="15"/>
  <c r="J140" i="15"/>
  <c r="M157" i="15"/>
  <c r="L157" i="15"/>
  <c r="K157" i="15"/>
  <c r="J157" i="15"/>
  <c r="I157" i="15"/>
  <c r="L29" i="16"/>
  <c r="K29" i="16"/>
  <c r="J29" i="16"/>
  <c r="I29" i="16"/>
  <c r="L98" i="16"/>
  <c r="K98" i="16"/>
  <c r="J98" i="16"/>
  <c r="I98" i="16"/>
  <c r="M132" i="16"/>
  <c r="L132" i="16"/>
  <c r="K132" i="16"/>
  <c r="J132" i="16"/>
  <c r="I132" i="16"/>
  <c r="Z13" i="17"/>
  <c r="Y13" i="17"/>
  <c r="X13" i="17"/>
  <c r="W13" i="17"/>
  <c r="V21" i="17"/>
  <c r="L39" i="17"/>
  <c r="K39" i="17"/>
  <c r="J39" i="17"/>
  <c r="I39" i="17"/>
  <c r="M73" i="17"/>
  <c r="L73" i="17"/>
  <c r="K73" i="17"/>
  <c r="J73" i="17"/>
  <c r="I73" i="17"/>
  <c r="H107" i="17"/>
  <c r="L108" i="17"/>
  <c r="K108" i="17"/>
  <c r="J108" i="17"/>
  <c r="I108" i="17"/>
  <c r="K23" i="18"/>
  <c r="J23" i="18"/>
  <c r="I23" i="18"/>
  <c r="H22" i="18"/>
  <c r="K57" i="18"/>
  <c r="J57" i="18"/>
  <c r="I57" i="18"/>
  <c r="J11" i="14"/>
  <c r="I11" i="14"/>
  <c r="K11" i="14"/>
  <c r="J19" i="14"/>
  <c r="K19" i="14"/>
  <c r="I19" i="14"/>
  <c r="J28" i="14"/>
  <c r="I28" i="14"/>
  <c r="K28" i="14"/>
  <c r="J36" i="14"/>
  <c r="K36" i="14"/>
  <c r="I36" i="14"/>
  <c r="J45" i="14"/>
  <c r="K45" i="14"/>
  <c r="I45" i="14"/>
  <c r="J54" i="14"/>
  <c r="K54" i="14"/>
  <c r="I54" i="14"/>
  <c r="J62" i="14"/>
  <c r="I62" i="14"/>
  <c r="K62" i="14"/>
  <c r="H79" i="14"/>
  <c r="J71" i="14"/>
  <c r="K71" i="14"/>
  <c r="I71" i="14"/>
  <c r="J88" i="14"/>
  <c r="K88" i="14"/>
  <c r="I88" i="14"/>
  <c r="J97" i="14"/>
  <c r="I97" i="14"/>
  <c r="K97" i="14"/>
  <c r="J105" i="14"/>
  <c r="K105" i="14"/>
  <c r="I105" i="14"/>
  <c r="J114" i="14"/>
  <c r="K114" i="14"/>
  <c r="I114" i="14"/>
  <c r="J123" i="14"/>
  <c r="K123" i="14"/>
  <c r="I123" i="14"/>
  <c r="K137" i="14"/>
  <c r="J137" i="14"/>
  <c r="I137" i="14"/>
  <c r="K154" i="14"/>
  <c r="J154" i="14"/>
  <c r="I154" i="14"/>
  <c r="M11" i="15"/>
  <c r="L11" i="15"/>
  <c r="J11" i="15"/>
  <c r="K11" i="15"/>
  <c r="I11" i="15"/>
  <c r="M19" i="15"/>
  <c r="L19" i="15"/>
  <c r="J19" i="15"/>
  <c r="K19" i="15"/>
  <c r="I19" i="15"/>
  <c r="M33" i="15"/>
  <c r="L33" i="15"/>
  <c r="J33" i="15"/>
  <c r="K33" i="15"/>
  <c r="I33" i="15"/>
  <c r="M69" i="15"/>
  <c r="L69" i="15"/>
  <c r="K69" i="15"/>
  <c r="J69" i="15"/>
  <c r="I69" i="15"/>
  <c r="H77" i="15"/>
  <c r="M80" i="15"/>
  <c r="L80" i="15"/>
  <c r="K80" i="15"/>
  <c r="J80" i="15"/>
  <c r="I80" i="15"/>
  <c r="M109" i="15"/>
  <c r="L109" i="15"/>
  <c r="K109" i="15"/>
  <c r="J109" i="15"/>
  <c r="I109" i="15"/>
  <c r="M138" i="15"/>
  <c r="L138" i="15"/>
  <c r="K138" i="15"/>
  <c r="J138" i="15"/>
  <c r="I138" i="15"/>
  <c r="M149" i="15"/>
  <c r="L149" i="15"/>
  <c r="K149" i="15"/>
  <c r="J149" i="15"/>
  <c r="I149" i="15"/>
  <c r="M160" i="15"/>
  <c r="L160" i="15"/>
  <c r="K160" i="15"/>
  <c r="J160" i="15"/>
  <c r="I160" i="15"/>
  <c r="Z10" i="16"/>
  <c r="Y10" i="16"/>
  <c r="X10" i="16"/>
  <c r="V9" i="16"/>
  <c r="AA14" i="16" s="1"/>
  <c r="W10" i="16"/>
  <c r="L32" i="16"/>
  <c r="K32" i="16"/>
  <c r="J32" i="16"/>
  <c r="I32" i="16"/>
  <c r="L67" i="16"/>
  <c r="K67" i="16"/>
  <c r="J67" i="16"/>
  <c r="I67" i="16"/>
  <c r="L101" i="16"/>
  <c r="K101" i="16"/>
  <c r="J101" i="16"/>
  <c r="I101" i="16"/>
  <c r="H135" i="16"/>
  <c r="L136" i="16"/>
  <c r="K136" i="16"/>
  <c r="J136" i="16"/>
  <c r="I136" i="16"/>
  <c r="L15" i="17"/>
  <c r="K15" i="17"/>
  <c r="J15" i="17"/>
  <c r="I15" i="17"/>
  <c r="L42" i="17"/>
  <c r="K42" i="17"/>
  <c r="J42" i="17"/>
  <c r="I42" i="17"/>
  <c r="L76" i="17"/>
  <c r="K76" i="17"/>
  <c r="J76" i="17"/>
  <c r="I76" i="17"/>
  <c r="M111" i="17"/>
  <c r="L111" i="17"/>
  <c r="K111" i="17"/>
  <c r="J111" i="17"/>
  <c r="I111" i="17"/>
  <c r="H119" i="17"/>
  <c r="K69" i="18"/>
  <c r="I69" i="18"/>
  <c r="J69" i="18"/>
  <c r="L12" i="16"/>
  <c r="K12" i="16"/>
  <c r="J12" i="16"/>
  <c r="I12" i="16"/>
  <c r="L16" i="16"/>
  <c r="K16" i="16"/>
  <c r="J16" i="16"/>
  <c r="I16" i="16"/>
  <c r="L20" i="16"/>
  <c r="K20" i="16"/>
  <c r="J20" i="16"/>
  <c r="I20" i="16"/>
  <c r="M27" i="16"/>
  <c r="L27" i="16"/>
  <c r="K27" i="16"/>
  <c r="J27" i="16"/>
  <c r="I27" i="16"/>
  <c r="H35" i="16"/>
  <c r="L44" i="16"/>
  <c r="K44" i="16"/>
  <c r="J44" i="16"/>
  <c r="I44" i="16"/>
  <c r="L53" i="16"/>
  <c r="K53" i="16"/>
  <c r="J53" i="16"/>
  <c r="I53" i="16"/>
  <c r="M61" i="16"/>
  <c r="L61" i="16"/>
  <c r="K61" i="16"/>
  <c r="J61" i="16"/>
  <c r="I61" i="16"/>
  <c r="L70" i="16"/>
  <c r="K70" i="16"/>
  <c r="J70" i="16"/>
  <c r="I70" i="16"/>
  <c r="L87" i="16"/>
  <c r="K87" i="16"/>
  <c r="J87" i="16"/>
  <c r="I87" i="16"/>
  <c r="L96" i="16"/>
  <c r="K96" i="16"/>
  <c r="J96" i="16"/>
  <c r="I96" i="16"/>
  <c r="L104" i="16"/>
  <c r="K104" i="16"/>
  <c r="J104" i="16"/>
  <c r="I104" i="16"/>
  <c r="L113" i="16"/>
  <c r="K113" i="16"/>
  <c r="J113" i="16"/>
  <c r="I113" i="16"/>
  <c r="H121" i="16"/>
  <c r="L122" i="16"/>
  <c r="K122" i="16"/>
  <c r="J122" i="16"/>
  <c r="I122" i="16"/>
  <c r="L130" i="16"/>
  <c r="K130" i="16"/>
  <c r="J130" i="16"/>
  <c r="I130" i="16"/>
  <c r="L139" i="16"/>
  <c r="K139" i="16"/>
  <c r="J139" i="16"/>
  <c r="I139" i="16"/>
  <c r="H147" i="16"/>
  <c r="L156" i="16"/>
  <c r="K156" i="16"/>
  <c r="J156" i="16"/>
  <c r="I156" i="16"/>
  <c r="Z12" i="17"/>
  <c r="Y12" i="17"/>
  <c r="X12" i="17"/>
  <c r="W12" i="17"/>
  <c r="Z16" i="17"/>
  <c r="Y16" i="17"/>
  <c r="X16" i="17"/>
  <c r="W16" i="17"/>
  <c r="Z20" i="17"/>
  <c r="Y20" i="17"/>
  <c r="X20" i="17"/>
  <c r="W20" i="17"/>
  <c r="L28" i="17"/>
  <c r="K28" i="17"/>
  <c r="J28" i="17"/>
  <c r="I28" i="17"/>
  <c r="M45" i="17"/>
  <c r="L45" i="17"/>
  <c r="K45" i="17"/>
  <c r="J45" i="17"/>
  <c r="I45" i="17"/>
  <c r="M54" i="17"/>
  <c r="L54" i="17"/>
  <c r="K54" i="17"/>
  <c r="J54" i="17"/>
  <c r="I54" i="17"/>
  <c r="L62" i="17"/>
  <c r="K62" i="17"/>
  <c r="J62" i="17"/>
  <c r="I62" i="17"/>
  <c r="L71" i="17"/>
  <c r="K71" i="17"/>
  <c r="J71" i="17"/>
  <c r="I71" i="17"/>
  <c r="H79" i="17"/>
  <c r="L80" i="17"/>
  <c r="K80" i="17"/>
  <c r="J80" i="17"/>
  <c r="I80" i="17"/>
  <c r="L88" i="17"/>
  <c r="K88" i="17"/>
  <c r="J88" i="17"/>
  <c r="I88" i="17"/>
  <c r="L97" i="17"/>
  <c r="K97" i="17"/>
  <c r="J97" i="17"/>
  <c r="I97" i="17"/>
  <c r="H105" i="17"/>
  <c r="M114" i="17"/>
  <c r="L114" i="17"/>
  <c r="K114" i="17"/>
  <c r="J114" i="17"/>
  <c r="I114" i="17"/>
  <c r="L123" i="17"/>
  <c r="K123" i="17"/>
  <c r="J123" i="17"/>
  <c r="I123" i="17"/>
  <c r="L131" i="17"/>
  <c r="K131" i="17"/>
  <c r="J131" i="17"/>
  <c r="I131" i="17"/>
  <c r="K142" i="17"/>
  <c r="J142" i="17"/>
  <c r="I142" i="17"/>
  <c r="L142" i="17"/>
  <c r="K159" i="17"/>
  <c r="J159" i="17"/>
  <c r="I159" i="17"/>
  <c r="L159" i="17"/>
  <c r="K16" i="18"/>
  <c r="J16" i="18"/>
  <c r="I16" i="18"/>
  <c r="K39" i="18"/>
  <c r="I39" i="18"/>
  <c r="J39" i="18"/>
  <c r="K56" i="18"/>
  <c r="I56" i="18"/>
  <c r="J56" i="18"/>
  <c r="K73" i="18"/>
  <c r="I73" i="18"/>
  <c r="J73" i="18"/>
  <c r="K108" i="18"/>
  <c r="I108" i="18"/>
  <c r="J108" i="18"/>
  <c r="AA129" i="18"/>
  <c r="Z129" i="18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L13" i="15"/>
  <c r="M13" i="15"/>
  <c r="K17" i="15"/>
  <c r="J17" i="15"/>
  <c r="I17" i="15"/>
  <c r="M17" i="15"/>
  <c r="L17" i="15"/>
  <c r="K29" i="15"/>
  <c r="J29" i="15"/>
  <c r="I29" i="15"/>
  <c r="M29" i="15"/>
  <c r="L29" i="15"/>
  <c r="K38" i="15"/>
  <c r="J38" i="15"/>
  <c r="I38" i="15"/>
  <c r="L38" i="15"/>
  <c r="M38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L98" i="15"/>
  <c r="K98" i="15"/>
  <c r="J98" i="15"/>
  <c r="I98" i="15"/>
  <c r="M98" i="15"/>
  <c r="L107" i="15"/>
  <c r="K107" i="15"/>
  <c r="J107" i="15"/>
  <c r="I107" i="15"/>
  <c r="M107" i="15"/>
  <c r="L115" i="15"/>
  <c r="K115" i="15"/>
  <c r="J115" i="15"/>
  <c r="I115" i="15"/>
  <c r="M115" i="15"/>
  <c r="L124" i="15"/>
  <c r="K124" i="15"/>
  <c r="J124" i="15"/>
  <c r="I124" i="15"/>
  <c r="M124" i="15"/>
  <c r="L132" i="15"/>
  <c r="K132" i="15"/>
  <c r="J132" i="15"/>
  <c r="I132" i="15"/>
  <c r="M132" i="15"/>
  <c r="L141" i="15"/>
  <c r="K141" i="15"/>
  <c r="J141" i="15"/>
  <c r="I141" i="15"/>
  <c r="M141" i="15"/>
  <c r="L150" i="15"/>
  <c r="K150" i="15"/>
  <c r="J150" i="15"/>
  <c r="I150" i="15"/>
  <c r="M150" i="15"/>
  <c r="L158" i="15"/>
  <c r="K158" i="15"/>
  <c r="J158" i="15"/>
  <c r="I158" i="15"/>
  <c r="M158" i="15"/>
  <c r="L30" i="16"/>
  <c r="K30" i="16"/>
  <c r="J30" i="16"/>
  <c r="I30" i="16"/>
  <c r="L39" i="16"/>
  <c r="K39" i="16"/>
  <c r="J39" i="16"/>
  <c r="I39" i="16"/>
  <c r="L47" i="16"/>
  <c r="K47" i="16"/>
  <c r="J47" i="16"/>
  <c r="I47" i="16"/>
  <c r="L56" i="16"/>
  <c r="K56" i="16"/>
  <c r="J56" i="16"/>
  <c r="I56" i="16"/>
  <c r="L73" i="16"/>
  <c r="K73" i="16"/>
  <c r="J73" i="16"/>
  <c r="I73" i="16"/>
  <c r="M73" i="16"/>
  <c r="L82" i="16"/>
  <c r="K82" i="16"/>
  <c r="J82" i="16"/>
  <c r="I82" i="16"/>
  <c r="L90" i="16"/>
  <c r="K90" i="16"/>
  <c r="J90" i="16"/>
  <c r="I90" i="16"/>
  <c r="L99" i="16"/>
  <c r="K99" i="16"/>
  <c r="J99" i="16"/>
  <c r="I99" i="16"/>
  <c r="L108" i="16"/>
  <c r="K108" i="16"/>
  <c r="J108" i="16"/>
  <c r="I108" i="16"/>
  <c r="H107" i="16"/>
  <c r="L116" i="16"/>
  <c r="K116" i="16"/>
  <c r="J116" i="16"/>
  <c r="I116" i="16"/>
  <c r="L125" i="16"/>
  <c r="K125" i="16"/>
  <c r="J125" i="16"/>
  <c r="I125" i="16"/>
  <c r="H133" i="16"/>
  <c r="M125" i="16"/>
  <c r="L142" i="16"/>
  <c r="K142" i="16"/>
  <c r="J142" i="16"/>
  <c r="I142" i="16"/>
  <c r="L151" i="16"/>
  <c r="K151" i="16"/>
  <c r="J151" i="16"/>
  <c r="I151" i="16"/>
  <c r="L159" i="16"/>
  <c r="K159" i="16"/>
  <c r="J159" i="16"/>
  <c r="I159" i="16"/>
  <c r="L10" i="17"/>
  <c r="K10" i="17"/>
  <c r="J10" i="17"/>
  <c r="H9" i="17"/>
  <c r="M102" i="17" s="1"/>
  <c r="I10" i="17"/>
  <c r="M10" i="17"/>
  <c r="L14" i="17"/>
  <c r="K14" i="17"/>
  <c r="J14" i="17"/>
  <c r="I14" i="17"/>
  <c r="L18" i="17"/>
  <c r="K18" i="17"/>
  <c r="J18" i="17"/>
  <c r="I18" i="17"/>
  <c r="L31" i="17"/>
  <c r="K31" i="17"/>
  <c r="J31" i="17"/>
  <c r="I31" i="17"/>
  <c r="L40" i="17"/>
  <c r="K40" i="17"/>
  <c r="J40" i="17"/>
  <c r="I40" i="17"/>
  <c r="L48" i="17"/>
  <c r="K48" i="17"/>
  <c r="J48" i="17"/>
  <c r="I48" i="17"/>
  <c r="S12" i="18"/>
  <c r="T12" i="18"/>
  <c r="R12" i="18"/>
  <c r="Q20" i="18"/>
  <c r="AA16" i="18"/>
  <c r="Z16" i="18"/>
  <c r="K27" i="18"/>
  <c r="J27" i="18"/>
  <c r="I27" i="18"/>
  <c r="K44" i="18"/>
  <c r="J44" i="18"/>
  <c r="I44" i="18"/>
  <c r="K61" i="18"/>
  <c r="J61" i="18"/>
  <c r="I61" i="18"/>
  <c r="K79" i="18"/>
  <c r="J79" i="18"/>
  <c r="I79" i="18"/>
  <c r="H78" i="18"/>
  <c r="K96" i="18"/>
  <c r="J96" i="18"/>
  <c r="I96" i="18"/>
  <c r="H104" i="18"/>
  <c r="K113" i="18"/>
  <c r="J113" i="18"/>
  <c r="I113" i="18"/>
  <c r="AA115" i="18"/>
  <c r="Z115" i="18"/>
  <c r="J132" i="14"/>
  <c r="I132" i="14"/>
  <c r="K132" i="14"/>
  <c r="J141" i="14"/>
  <c r="I141" i="14"/>
  <c r="H149" i="14"/>
  <c r="K141" i="14"/>
  <c r="J158" i="14"/>
  <c r="I158" i="14"/>
  <c r="K158" i="14"/>
  <c r="J24" i="15"/>
  <c r="I24" i="15"/>
  <c r="K24" i="15"/>
  <c r="M24" i="15"/>
  <c r="L24" i="15"/>
  <c r="J32" i="15"/>
  <c r="I32" i="15"/>
  <c r="M32" i="15"/>
  <c r="L32" i="15"/>
  <c r="K32" i="15"/>
  <c r="J41" i="15"/>
  <c r="I41" i="15"/>
  <c r="H49" i="15"/>
  <c r="K41" i="15"/>
  <c r="M41" i="15"/>
  <c r="L41" i="15"/>
  <c r="K58" i="15"/>
  <c r="J58" i="15"/>
  <c r="I58" i="15"/>
  <c r="M58" i="15"/>
  <c r="L58" i="15"/>
  <c r="K67" i="15"/>
  <c r="J67" i="15"/>
  <c r="I67" i="15"/>
  <c r="L67" i="15"/>
  <c r="M67" i="15"/>
  <c r="K75" i="15"/>
  <c r="J75" i="15"/>
  <c r="I75" i="15"/>
  <c r="M75" i="15"/>
  <c r="L75" i="15"/>
  <c r="K84" i="15"/>
  <c r="J84" i="15"/>
  <c r="I84" i="15"/>
  <c r="L84" i="15"/>
  <c r="M84" i="15"/>
  <c r="K93" i="15"/>
  <c r="J93" i="15"/>
  <c r="I93" i="15"/>
  <c r="M93" i="15"/>
  <c r="L93" i="15"/>
  <c r="K101" i="15"/>
  <c r="J101" i="15"/>
  <c r="I101" i="15"/>
  <c r="M101" i="15"/>
  <c r="L101" i="15"/>
  <c r="K110" i="15"/>
  <c r="J110" i="15"/>
  <c r="I110" i="15"/>
  <c r="M110" i="15"/>
  <c r="L110" i="15"/>
  <c r="K118" i="15"/>
  <c r="J118" i="15"/>
  <c r="I118" i="15"/>
  <c r="M118" i="15"/>
  <c r="L118" i="15"/>
  <c r="K127" i="15"/>
  <c r="J127" i="15"/>
  <c r="I127" i="15"/>
  <c r="M127" i="15"/>
  <c r="L127" i="15"/>
  <c r="K136" i="15"/>
  <c r="J136" i="15"/>
  <c r="I136" i="15"/>
  <c r="L136" i="15"/>
  <c r="M136" i="15"/>
  <c r="K144" i="15"/>
  <c r="J144" i="15"/>
  <c r="I144" i="15"/>
  <c r="M144" i="15"/>
  <c r="L144" i="15"/>
  <c r="K153" i="15"/>
  <c r="J153" i="15"/>
  <c r="I153" i="15"/>
  <c r="H161" i="15"/>
  <c r="L153" i="15"/>
  <c r="M153" i="15"/>
  <c r="K11" i="16"/>
  <c r="J11" i="16"/>
  <c r="I11" i="16"/>
  <c r="L11" i="16"/>
  <c r="K15" i="16"/>
  <c r="J15" i="16"/>
  <c r="I15" i="16"/>
  <c r="L15" i="16"/>
  <c r="K19" i="16"/>
  <c r="J19" i="16"/>
  <c r="I19" i="16"/>
  <c r="L19" i="16"/>
  <c r="K25" i="16"/>
  <c r="J25" i="16"/>
  <c r="I25" i="16"/>
  <c r="L25" i="16"/>
  <c r="K33" i="16"/>
  <c r="J33" i="16"/>
  <c r="I33" i="16"/>
  <c r="L33" i="16"/>
  <c r="K42" i="16"/>
  <c r="J42" i="16"/>
  <c r="I42" i="16"/>
  <c r="M42" i="16"/>
  <c r="L42" i="16"/>
  <c r="K59" i="16"/>
  <c r="J59" i="16"/>
  <c r="I59" i="16"/>
  <c r="L59" i="16"/>
  <c r="K68" i="16"/>
  <c r="J68" i="16"/>
  <c r="I68" i="16"/>
  <c r="L68" i="16"/>
  <c r="K76" i="16"/>
  <c r="J76" i="16"/>
  <c r="I76" i="16"/>
  <c r="L76" i="16"/>
  <c r="K85" i="16"/>
  <c r="J85" i="16"/>
  <c r="I85" i="16"/>
  <c r="L85" i="16"/>
  <c r="K94" i="16"/>
  <c r="J94" i="16"/>
  <c r="I94" i="16"/>
  <c r="L94" i="16"/>
  <c r="H93" i="16"/>
  <c r="K102" i="16"/>
  <c r="J102" i="16"/>
  <c r="I102" i="16"/>
  <c r="L102" i="16"/>
  <c r="K111" i="16"/>
  <c r="J111" i="16"/>
  <c r="I111" i="16"/>
  <c r="H119" i="16"/>
  <c r="L111" i="16"/>
  <c r="K128" i="16"/>
  <c r="J128" i="16"/>
  <c r="I128" i="16"/>
  <c r="L128" i="16"/>
  <c r="K137" i="16"/>
  <c r="J137" i="16"/>
  <c r="I137" i="16"/>
  <c r="L137" i="16"/>
  <c r="K145" i="16"/>
  <c r="J145" i="16"/>
  <c r="I145" i="16"/>
  <c r="L145" i="16"/>
  <c r="K154" i="16"/>
  <c r="J154" i="16"/>
  <c r="I154" i="16"/>
  <c r="L154" i="16"/>
  <c r="K26" i="17"/>
  <c r="J26" i="17"/>
  <c r="I26" i="17"/>
  <c r="M26" i="17"/>
  <c r="L26" i="17"/>
  <c r="K34" i="17"/>
  <c r="J34" i="17"/>
  <c r="I34" i="17"/>
  <c r="M34" i="17"/>
  <c r="L34" i="17"/>
  <c r="K43" i="17"/>
  <c r="J43" i="17"/>
  <c r="I43" i="17"/>
  <c r="M43" i="17"/>
  <c r="L43" i="17"/>
  <c r="K13" i="18"/>
  <c r="I13" i="18"/>
  <c r="J13" i="18"/>
  <c r="K26" i="18"/>
  <c r="I26" i="18"/>
  <c r="J26" i="18"/>
  <c r="H34" i="18"/>
  <c r="K43" i="18"/>
  <c r="I43" i="18"/>
  <c r="J43" i="18"/>
  <c r="K60" i="18"/>
  <c r="I60" i="18"/>
  <c r="J60" i="18"/>
  <c r="K95" i="18"/>
  <c r="I95" i="18"/>
  <c r="J95" i="18"/>
  <c r="K112" i="18"/>
  <c r="I112" i="18"/>
  <c r="J112" i="18"/>
  <c r="J116" i="18"/>
  <c r="I116" i="18"/>
  <c r="K116" i="18"/>
  <c r="I133" i="14"/>
  <c r="K133" i="14"/>
  <c r="J133" i="14"/>
  <c r="I142" i="14"/>
  <c r="K142" i="14"/>
  <c r="J142" i="14"/>
  <c r="I151" i="14"/>
  <c r="K151" i="14"/>
  <c r="J151" i="14"/>
  <c r="I159" i="14"/>
  <c r="K159" i="14"/>
  <c r="J159" i="14"/>
  <c r="I12" i="15"/>
  <c r="M12" i="15"/>
  <c r="L12" i="15"/>
  <c r="K12" i="15"/>
  <c r="J12" i="15"/>
  <c r="I16" i="15"/>
  <c r="J16" i="15"/>
  <c r="L16" i="15"/>
  <c r="M16" i="15"/>
  <c r="K16" i="15"/>
  <c r="I20" i="15"/>
  <c r="M20" i="15"/>
  <c r="L20" i="15"/>
  <c r="K20" i="15"/>
  <c r="J20" i="15"/>
  <c r="I27" i="15"/>
  <c r="H35" i="15"/>
  <c r="J27" i="15"/>
  <c r="L27" i="15"/>
  <c r="M27" i="15"/>
  <c r="K27" i="15"/>
  <c r="I44" i="15"/>
  <c r="J44" i="15"/>
  <c r="L44" i="15"/>
  <c r="M44" i="15"/>
  <c r="K44" i="15"/>
  <c r="J53" i="15"/>
  <c r="I53" i="15"/>
  <c r="M53" i="15"/>
  <c r="K53" i="15"/>
  <c r="L53" i="15"/>
  <c r="J61" i="15"/>
  <c r="I61" i="15"/>
  <c r="M61" i="15"/>
  <c r="L61" i="15"/>
  <c r="K61" i="15"/>
  <c r="J70" i="15"/>
  <c r="I70" i="15"/>
  <c r="M70" i="15"/>
  <c r="L70" i="15"/>
  <c r="K70" i="15"/>
  <c r="J79" i="15"/>
  <c r="I79" i="15"/>
  <c r="M79" i="15"/>
  <c r="L79" i="15"/>
  <c r="K79" i="15"/>
  <c r="J87" i="15"/>
  <c r="I87" i="15"/>
  <c r="M87" i="15"/>
  <c r="L87" i="15"/>
  <c r="K87" i="15"/>
  <c r="J96" i="15"/>
  <c r="I96" i="15"/>
  <c r="L96" i="15"/>
  <c r="K96" i="15"/>
  <c r="M96" i="15"/>
  <c r="J104" i="15"/>
  <c r="I104" i="15"/>
  <c r="K104" i="15"/>
  <c r="M104" i="15"/>
  <c r="L104" i="15"/>
  <c r="J113" i="15"/>
  <c r="I113" i="15"/>
  <c r="L113" i="15"/>
  <c r="M113" i="15"/>
  <c r="K113" i="15"/>
  <c r="J122" i="15"/>
  <c r="I122" i="15"/>
  <c r="M122" i="15"/>
  <c r="K122" i="15"/>
  <c r="L122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J28" i="16"/>
  <c r="I28" i="16"/>
  <c r="L28" i="16"/>
  <c r="K28" i="16"/>
  <c r="J45" i="16"/>
  <c r="I45" i="16"/>
  <c r="L45" i="16"/>
  <c r="K45" i="16"/>
  <c r="J54" i="16"/>
  <c r="I54" i="16"/>
  <c r="L54" i="16"/>
  <c r="K54" i="16"/>
  <c r="J62" i="16"/>
  <c r="I62" i="16"/>
  <c r="L62" i="16"/>
  <c r="K62" i="16"/>
  <c r="J71" i="16"/>
  <c r="I71" i="16"/>
  <c r="L71" i="16"/>
  <c r="K71" i="16"/>
  <c r="J80" i="16"/>
  <c r="I80" i="16"/>
  <c r="H79" i="16"/>
  <c r="L80" i="16"/>
  <c r="K80" i="16"/>
  <c r="J88" i="16"/>
  <c r="I88" i="16"/>
  <c r="L88" i="16"/>
  <c r="K88" i="16"/>
  <c r="J97" i="16"/>
  <c r="I97" i="16"/>
  <c r="H105" i="16"/>
  <c r="L97" i="16"/>
  <c r="K97" i="16"/>
  <c r="J114" i="16"/>
  <c r="I114" i="16"/>
  <c r="L114" i="16"/>
  <c r="K114" i="16"/>
  <c r="J123" i="16"/>
  <c r="I123" i="16"/>
  <c r="L123" i="16"/>
  <c r="K123" i="16"/>
  <c r="J131" i="16"/>
  <c r="I131" i="16"/>
  <c r="L131" i="16"/>
  <c r="K131" i="16"/>
  <c r="J140" i="16"/>
  <c r="I140" i="16"/>
  <c r="L140" i="16"/>
  <c r="K140" i="16"/>
  <c r="J157" i="16"/>
  <c r="I157" i="16"/>
  <c r="L157" i="16"/>
  <c r="K157" i="16"/>
  <c r="J13" i="17"/>
  <c r="I13" i="17"/>
  <c r="H21" i="17"/>
  <c r="M13" i="17"/>
  <c r="L13" i="17"/>
  <c r="K13" i="17"/>
  <c r="J17" i="17"/>
  <c r="I17" i="17"/>
  <c r="M17" i="17"/>
  <c r="L17" i="17"/>
  <c r="K17" i="17"/>
  <c r="J29" i="17"/>
  <c r="I29" i="17"/>
  <c r="M29" i="17"/>
  <c r="L29" i="17"/>
  <c r="K29" i="17"/>
  <c r="J38" i="17"/>
  <c r="I38" i="17"/>
  <c r="M38" i="17"/>
  <c r="H37" i="17"/>
  <c r="L38" i="17"/>
  <c r="K38" i="17"/>
  <c r="J46" i="17"/>
  <c r="I46" i="17"/>
  <c r="M46" i="17"/>
  <c r="L46" i="17"/>
  <c r="K46" i="17"/>
  <c r="K10" i="18"/>
  <c r="J10" i="18"/>
  <c r="I10" i="18"/>
  <c r="K18" i="18"/>
  <c r="J18" i="18"/>
  <c r="I18" i="18"/>
  <c r="S25" i="18"/>
  <c r="T25" i="18"/>
  <c r="R25" i="18"/>
  <c r="K31" i="18"/>
  <c r="J31" i="18"/>
  <c r="I31" i="18"/>
  <c r="K66" i="18"/>
  <c r="J66" i="18"/>
  <c r="I66" i="18"/>
  <c r="K83" i="18"/>
  <c r="J83" i="18"/>
  <c r="I83" i="18"/>
  <c r="K100" i="18"/>
  <c r="J100" i="18"/>
  <c r="I100" i="18"/>
  <c r="S121" i="18"/>
  <c r="R121" i="18"/>
  <c r="Q120" i="18"/>
  <c r="J134" i="14"/>
  <c r="I134" i="14"/>
  <c r="K134" i="14"/>
  <c r="K143" i="14"/>
  <c r="J143" i="14"/>
  <c r="I143" i="14"/>
  <c r="J152" i="14"/>
  <c r="I152" i="14"/>
  <c r="K152" i="14"/>
  <c r="K160" i="14"/>
  <c r="J160" i="14"/>
  <c r="I160" i="14"/>
  <c r="M30" i="15"/>
  <c r="I30" i="15"/>
  <c r="K30" i="15"/>
  <c r="L30" i="15"/>
  <c r="J30" i="15"/>
  <c r="M39" i="15"/>
  <c r="L39" i="15"/>
  <c r="K39" i="15"/>
  <c r="J39" i="15"/>
  <c r="I39" i="15"/>
  <c r="I47" i="15"/>
  <c r="M47" i="15"/>
  <c r="L47" i="15"/>
  <c r="K47" i="15"/>
  <c r="J47" i="15"/>
  <c r="I56" i="15"/>
  <c r="M56" i="15"/>
  <c r="L56" i="15"/>
  <c r="K56" i="15"/>
  <c r="J56" i="15"/>
  <c r="I65" i="15"/>
  <c r="M65" i="15"/>
  <c r="K65" i="15"/>
  <c r="J65" i="15"/>
  <c r="L65" i="15"/>
  <c r="I73" i="15"/>
  <c r="M73" i="15"/>
  <c r="J73" i="15"/>
  <c r="L73" i="15"/>
  <c r="K73" i="15"/>
  <c r="I82" i="15"/>
  <c r="M82" i="15"/>
  <c r="K82" i="15"/>
  <c r="L82" i="15"/>
  <c r="J82" i="15"/>
  <c r="I90" i="15"/>
  <c r="M90" i="15"/>
  <c r="L90" i="15"/>
  <c r="J90" i="15"/>
  <c r="K90" i="15"/>
  <c r="I99" i="15"/>
  <c r="M99" i="15"/>
  <c r="L99" i="15"/>
  <c r="K99" i="15"/>
  <c r="J99" i="15"/>
  <c r="I108" i="15"/>
  <c r="M108" i="15"/>
  <c r="L108" i="15"/>
  <c r="K108" i="15"/>
  <c r="J108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J142" i="15"/>
  <c r="L142" i="15"/>
  <c r="K142" i="15"/>
  <c r="I151" i="15"/>
  <c r="M151" i="15"/>
  <c r="K151" i="15"/>
  <c r="L151" i="15"/>
  <c r="J151" i="15"/>
  <c r="I159" i="15"/>
  <c r="M159" i="15"/>
  <c r="L159" i="15"/>
  <c r="K159" i="15"/>
  <c r="J159" i="15"/>
  <c r="I10" i="16"/>
  <c r="L10" i="16"/>
  <c r="H9" i="16"/>
  <c r="M124" i="16" s="1"/>
  <c r="K10" i="16"/>
  <c r="J10" i="16"/>
  <c r="I14" i="16"/>
  <c r="L14" i="16"/>
  <c r="K14" i="16"/>
  <c r="J14" i="16"/>
  <c r="I18" i="16"/>
  <c r="L18" i="16"/>
  <c r="K18" i="16"/>
  <c r="J18" i="16"/>
  <c r="I31" i="16"/>
  <c r="L31" i="16"/>
  <c r="K31" i="16"/>
  <c r="J31" i="16"/>
  <c r="I40" i="16"/>
  <c r="M40" i="16"/>
  <c r="L40" i="16"/>
  <c r="K40" i="16"/>
  <c r="J40" i="16"/>
  <c r="I48" i="16"/>
  <c r="M48" i="16"/>
  <c r="L48" i="16"/>
  <c r="K48" i="16"/>
  <c r="J48" i="16"/>
  <c r="I57" i="16"/>
  <c r="L57" i="16"/>
  <c r="K57" i="16"/>
  <c r="J57" i="16"/>
  <c r="I66" i="16"/>
  <c r="H65" i="16"/>
  <c r="L66" i="16"/>
  <c r="K66" i="16"/>
  <c r="J66" i="16"/>
  <c r="I74" i="16"/>
  <c r="M74" i="16"/>
  <c r="L74" i="16"/>
  <c r="K74" i="16"/>
  <c r="J74" i="16"/>
  <c r="I83" i="16"/>
  <c r="H91" i="16"/>
  <c r="L83" i="16"/>
  <c r="K83" i="16"/>
  <c r="J83" i="16"/>
  <c r="I100" i="16"/>
  <c r="M100" i="16"/>
  <c r="L100" i="16"/>
  <c r="K100" i="16"/>
  <c r="J100" i="16"/>
  <c r="I109" i="16"/>
  <c r="M109" i="16"/>
  <c r="L109" i="16"/>
  <c r="K109" i="16"/>
  <c r="J109" i="16"/>
  <c r="I117" i="16"/>
  <c r="L117" i="16"/>
  <c r="K117" i="16"/>
  <c r="J117" i="16"/>
  <c r="I126" i="16"/>
  <c r="L126" i="16"/>
  <c r="K126" i="16"/>
  <c r="J126" i="16"/>
  <c r="I143" i="16"/>
  <c r="L143" i="16"/>
  <c r="K143" i="16"/>
  <c r="J143" i="16"/>
  <c r="I152" i="16"/>
  <c r="L152" i="16"/>
  <c r="K152" i="16"/>
  <c r="J152" i="16"/>
  <c r="I160" i="16"/>
  <c r="L160" i="16"/>
  <c r="K160" i="16"/>
  <c r="J160" i="16"/>
  <c r="I24" i="17"/>
  <c r="M24" i="17"/>
  <c r="H23" i="17"/>
  <c r="L24" i="17"/>
  <c r="K24" i="17"/>
  <c r="J24" i="17"/>
  <c r="I32" i="17"/>
  <c r="M32" i="17"/>
  <c r="L32" i="17"/>
  <c r="K32" i="17"/>
  <c r="J32" i="17"/>
  <c r="I41" i="17"/>
  <c r="H49" i="17"/>
  <c r="M41" i="17"/>
  <c r="L41" i="17"/>
  <c r="K41" i="17"/>
  <c r="J41" i="17"/>
  <c r="K12" i="18"/>
  <c r="I12" i="18"/>
  <c r="H20" i="18"/>
  <c r="J12" i="18"/>
  <c r="K30" i="18"/>
  <c r="I30" i="18"/>
  <c r="J30" i="18"/>
  <c r="K47" i="18"/>
  <c r="I47" i="18"/>
  <c r="J47" i="18"/>
  <c r="H64" i="18"/>
  <c r="K65" i="18"/>
  <c r="I65" i="18"/>
  <c r="J65" i="18"/>
  <c r="K82" i="18"/>
  <c r="I82" i="18"/>
  <c r="J82" i="18"/>
  <c r="H90" i="18"/>
  <c r="K99" i="18"/>
  <c r="I99" i="18"/>
  <c r="J99" i="18"/>
  <c r="M51" i="15"/>
  <c r="L51" i="15"/>
  <c r="J51" i="15"/>
  <c r="K51" i="15"/>
  <c r="I51" i="15"/>
  <c r="M59" i="15"/>
  <c r="L59" i="15"/>
  <c r="K59" i="15"/>
  <c r="I59" i="15"/>
  <c r="J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J102" i="15"/>
  <c r="I102" i="15"/>
  <c r="K102" i="15"/>
  <c r="H119" i="15"/>
  <c r="M111" i="15"/>
  <c r="L111" i="15"/>
  <c r="I111" i="15"/>
  <c r="K111" i="15"/>
  <c r="J111" i="15"/>
  <c r="M128" i="15"/>
  <c r="L128" i="15"/>
  <c r="K128" i="15"/>
  <c r="I128" i="15"/>
  <c r="J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M26" i="16"/>
  <c r="L26" i="16"/>
  <c r="K26" i="16"/>
  <c r="J26" i="16"/>
  <c r="I26" i="16"/>
  <c r="L34" i="16"/>
  <c r="K34" i="16"/>
  <c r="J34" i="16"/>
  <c r="I34" i="16"/>
  <c r="L43" i="16"/>
  <c r="K43" i="16"/>
  <c r="J43" i="16"/>
  <c r="I43" i="16"/>
  <c r="H51" i="16"/>
  <c r="L52" i="16"/>
  <c r="K52" i="16"/>
  <c r="J52" i="16"/>
  <c r="I52" i="16"/>
  <c r="L60" i="16"/>
  <c r="K60" i="16"/>
  <c r="J60" i="16"/>
  <c r="I60" i="16"/>
  <c r="H77" i="16"/>
  <c r="M69" i="16"/>
  <c r="L69" i="16"/>
  <c r="K69" i="16"/>
  <c r="J69" i="16"/>
  <c r="I69" i="16"/>
  <c r="M86" i="16"/>
  <c r="L86" i="16"/>
  <c r="K86" i="16"/>
  <c r="J86" i="16"/>
  <c r="I86" i="16"/>
  <c r="L95" i="16"/>
  <c r="K95" i="16"/>
  <c r="J95" i="16"/>
  <c r="I95" i="16"/>
  <c r="L103" i="16"/>
  <c r="K103" i="16"/>
  <c r="J103" i="16"/>
  <c r="I103" i="16"/>
  <c r="L112" i="16"/>
  <c r="K112" i="16"/>
  <c r="J112" i="16"/>
  <c r="I112" i="16"/>
  <c r="L129" i="16"/>
  <c r="K129" i="16"/>
  <c r="J129" i="16"/>
  <c r="I129" i="16"/>
  <c r="L138" i="16"/>
  <c r="K138" i="16"/>
  <c r="J138" i="16"/>
  <c r="I138" i="16"/>
  <c r="L146" i="16"/>
  <c r="K146" i="16"/>
  <c r="J146" i="16"/>
  <c r="I146" i="16"/>
  <c r="M155" i="16"/>
  <c r="L155" i="16"/>
  <c r="K155" i="16"/>
  <c r="J155" i="16"/>
  <c r="I155" i="16"/>
  <c r="M12" i="17"/>
  <c r="L12" i="17"/>
  <c r="K12" i="17"/>
  <c r="J12" i="17"/>
  <c r="I12" i="17"/>
  <c r="M16" i="17"/>
  <c r="L16" i="17"/>
  <c r="K16" i="17"/>
  <c r="J16" i="17"/>
  <c r="I16" i="17"/>
  <c r="M20" i="17"/>
  <c r="L20" i="17"/>
  <c r="K20" i="17"/>
  <c r="J20" i="17"/>
  <c r="I20" i="17"/>
  <c r="H35" i="17"/>
  <c r="M27" i="17"/>
  <c r="L27" i="17"/>
  <c r="K27" i="17"/>
  <c r="J27" i="17"/>
  <c r="I27" i="17"/>
  <c r="M44" i="17"/>
  <c r="L44" i="17"/>
  <c r="K44" i="17"/>
  <c r="J44" i="17"/>
  <c r="I44" i="17"/>
  <c r="M53" i="17"/>
  <c r="L53" i="17"/>
  <c r="K53" i="17"/>
  <c r="J53" i="17"/>
  <c r="I53" i="17"/>
  <c r="M61" i="17"/>
  <c r="L61" i="17"/>
  <c r="K61" i="17"/>
  <c r="J61" i="17"/>
  <c r="I61" i="17"/>
  <c r="AA12" i="18"/>
  <c r="Y20" i="18"/>
  <c r="Z12" i="18"/>
  <c r="S16" i="18"/>
  <c r="T16" i="18"/>
  <c r="R16" i="18"/>
  <c r="K53" i="18"/>
  <c r="J53" i="18"/>
  <c r="I53" i="18"/>
  <c r="K70" i="18"/>
  <c r="J70" i="18"/>
  <c r="I70" i="18"/>
  <c r="K87" i="18"/>
  <c r="J87" i="18"/>
  <c r="I87" i="18"/>
  <c r="T138" i="18"/>
  <c r="S138" i="18"/>
  <c r="Q146" i="18"/>
  <c r="R138" i="18"/>
  <c r="T9" i="18"/>
  <c r="S9" i="18"/>
  <c r="Q8" i="18"/>
  <c r="T151" i="18" s="1"/>
  <c r="R9" i="18"/>
  <c r="AA9" i="18"/>
  <c r="Y8" i="18"/>
  <c r="AB150" i="18" s="1"/>
  <c r="Z9" i="18"/>
  <c r="T13" i="18"/>
  <c r="S13" i="18"/>
  <c r="R13" i="18"/>
  <c r="AB13" i="18"/>
  <c r="AA13" i="18"/>
  <c r="Z13" i="18"/>
  <c r="T17" i="18"/>
  <c r="S17" i="18"/>
  <c r="R17" i="18"/>
  <c r="AB17" i="18"/>
  <c r="AA17" i="18"/>
  <c r="Z17" i="18"/>
  <c r="T26" i="18"/>
  <c r="S26" i="18"/>
  <c r="Q34" i="18"/>
  <c r="R26" i="18"/>
  <c r="AB26" i="18"/>
  <c r="AA26" i="18"/>
  <c r="Y34" i="18"/>
  <c r="Z26" i="18"/>
  <c r="T30" i="18"/>
  <c r="S30" i="18"/>
  <c r="R30" i="18"/>
  <c r="AA30" i="18"/>
  <c r="Z30" i="18"/>
  <c r="T39" i="18"/>
  <c r="S39" i="18"/>
  <c r="R39" i="18"/>
  <c r="AB39" i="18"/>
  <c r="AA39" i="18"/>
  <c r="Z39" i="18"/>
  <c r="T43" i="18"/>
  <c r="S43" i="18"/>
  <c r="R43" i="18"/>
  <c r="AB43" i="18"/>
  <c r="AA43" i="18"/>
  <c r="Z43" i="18"/>
  <c r="T47" i="18"/>
  <c r="S47" i="18"/>
  <c r="R47" i="18"/>
  <c r="AB47" i="18"/>
  <c r="AA47" i="18"/>
  <c r="Z47" i="18"/>
  <c r="T52" i="18"/>
  <c r="S52" i="18"/>
  <c r="R52" i="18"/>
  <c r="AA52" i="18"/>
  <c r="Z52" i="18"/>
  <c r="T56" i="18"/>
  <c r="S56" i="18"/>
  <c r="R56" i="18"/>
  <c r="AB56" i="18"/>
  <c r="AA56" i="18"/>
  <c r="Z56" i="18"/>
  <c r="T60" i="18"/>
  <c r="S60" i="18"/>
  <c r="R60" i="18"/>
  <c r="AB60" i="18"/>
  <c r="AA60" i="18"/>
  <c r="Z60" i="18"/>
  <c r="Q64" i="18"/>
  <c r="T65" i="18"/>
  <c r="S65" i="18"/>
  <c r="R65" i="18"/>
  <c r="Y64" i="18"/>
  <c r="AB65" i="18"/>
  <c r="AA65" i="18"/>
  <c r="Z65" i="18"/>
  <c r="T69" i="18"/>
  <c r="S69" i="18"/>
  <c r="R69" i="18"/>
  <c r="AB69" i="18"/>
  <c r="AA69" i="18"/>
  <c r="Z69" i="18"/>
  <c r="T73" i="18"/>
  <c r="S73" i="18"/>
  <c r="R73" i="18"/>
  <c r="AA73" i="18"/>
  <c r="Z73" i="18"/>
  <c r="T82" i="18"/>
  <c r="S82" i="18"/>
  <c r="Q90" i="18"/>
  <c r="R82" i="18"/>
  <c r="AB82" i="18"/>
  <c r="AA82" i="18"/>
  <c r="Y90" i="18"/>
  <c r="Z82" i="18"/>
  <c r="T86" i="18"/>
  <c r="S86" i="18"/>
  <c r="R86" i="18"/>
  <c r="AB86" i="18"/>
  <c r="AA86" i="18"/>
  <c r="Z86" i="18"/>
  <c r="T95" i="18"/>
  <c r="S95" i="18"/>
  <c r="R95" i="18"/>
  <c r="AB95" i="18"/>
  <c r="AA95" i="18"/>
  <c r="Z95" i="18"/>
  <c r="T99" i="18"/>
  <c r="S99" i="18"/>
  <c r="R99" i="18"/>
  <c r="AB99" i="18"/>
  <c r="AA99" i="18"/>
  <c r="Z99" i="18"/>
  <c r="T103" i="18"/>
  <c r="S103" i="18"/>
  <c r="R103" i="18"/>
  <c r="AA103" i="18"/>
  <c r="Z103" i="18"/>
  <c r="T108" i="18"/>
  <c r="S108" i="18"/>
  <c r="R108" i="18"/>
  <c r="AB108" i="18"/>
  <c r="AA108" i="18"/>
  <c r="Z108" i="18"/>
  <c r="T112" i="18"/>
  <c r="S112" i="18"/>
  <c r="R112" i="18"/>
  <c r="AB112" i="18"/>
  <c r="AA112" i="18"/>
  <c r="Z112" i="18"/>
  <c r="AB116" i="18"/>
  <c r="AA116" i="18"/>
  <c r="Z116" i="18"/>
  <c r="AB128" i="18"/>
  <c r="Z128" i="18"/>
  <c r="AA128" i="18"/>
  <c r="AB139" i="18"/>
  <c r="Z139" i="18"/>
  <c r="AA139" i="18"/>
  <c r="AB141" i="18"/>
  <c r="Z141" i="18"/>
  <c r="AA141" i="18"/>
  <c r="S10" i="18"/>
  <c r="R10" i="18"/>
  <c r="T10" i="18"/>
  <c r="AA10" i="18"/>
  <c r="Z10" i="18"/>
  <c r="AB10" i="18"/>
  <c r="S14" i="18"/>
  <c r="R14" i="18"/>
  <c r="T14" i="18"/>
  <c r="AA14" i="18"/>
  <c r="Z14" i="18"/>
  <c r="AB14" i="18"/>
  <c r="S18" i="18"/>
  <c r="R18" i="18"/>
  <c r="T18" i="18"/>
  <c r="AA18" i="18"/>
  <c r="Z18" i="18"/>
  <c r="AB18" i="18"/>
  <c r="S23" i="18"/>
  <c r="R23" i="18"/>
  <c r="Q22" i="18"/>
  <c r="T23" i="18"/>
  <c r="AA23" i="18"/>
  <c r="Z23" i="18"/>
  <c r="Y22" i="18"/>
  <c r="AB23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T53" i="18"/>
  <c r="S53" i="18"/>
  <c r="R53" i="18"/>
  <c r="AB53" i="18"/>
  <c r="AA53" i="18"/>
  <c r="Z53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T66" i="18"/>
  <c r="S66" i="18"/>
  <c r="R66" i="18"/>
  <c r="AB66" i="18"/>
  <c r="AA66" i="18"/>
  <c r="Z6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T109" i="18"/>
  <c r="S109" i="18"/>
  <c r="R109" i="18"/>
  <c r="AB109" i="18"/>
  <c r="AA109" i="18"/>
  <c r="Z109" i="18"/>
  <c r="T113" i="18"/>
  <c r="S113" i="18"/>
  <c r="R113" i="18"/>
  <c r="AB113" i="18"/>
  <c r="AA113" i="18"/>
  <c r="Z113" i="18"/>
  <c r="T137" i="18"/>
  <c r="R137" i="18"/>
  <c r="S137" i="18"/>
  <c r="J140" i="18"/>
  <c r="I140" i="18"/>
  <c r="K140" i="18"/>
  <c r="AB158" i="18"/>
  <c r="Z158" i="18"/>
  <c r="AA158" i="18"/>
  <c r="I11" i="18"/>
  <c r="K11" i="18"/>
  <c r="J11" i="18"/>
  <c r="I15" i="18"/>
  <c r="K15" i="18"/>
  <c r="J15" i="18"/>
  <c r="I19" i="18"/>
  <c r="K19" i="18"/>
  <c r="J19" i="18"/>
  <c r="I24" i="18"/>
  <c r="K24" i="18"/>
  <c r="J24" i="18"/>
  <c r="K28" i="18"/>
  <c r="J28" i="18"/>
  <c r="I28" i="18"/>
  <c r="K32" i="18"/>
  <c r="J32" i="18"/>
  <c r="I32" i="18"/>
  <c r="K37" i="18"/>
  <c r="J37" i="18"/>
  <c r="I37" i="18"/>
  <c r="H36" i="18"/>
  <c r="K41" i="18"/>
  <c r="J41" i="18"/>
  <c r="I41" i="18"/>
  <c r="K45" i="18"/>
  <c r="J45" i="18"/>
  <c r="I45" i="18"/>
  <c r="K54" i="18"/>
  <c r="J54" i="18"/>
  <c r="I54" i="18"/>
  <c r="H62" i="18"/>
  <c r="K58" i="18"/>
  <c r="J58" i="18"/>
  <c r="I58" i="18"/>
  <c r="K67" i="18"/>
  <c r="J67" i="18"/>
  <c r="I67" i="18"/>
  <c r="K71" i="18"/>
  <c r="J71" i="18"/>
  <c r="I71" i="18"/>
  <c r="K75" i="18"/>
  <c r="J75" i="18"/>
  <c r="I75" i="18"/>
  <c r="K80" i="18"/>
  <c r="J80" i="18"/>
  <c r="I80" i="18"/>
  <c r="K84" i="18"/>
  <c r="J84" i="18"/>
  <c r="I84" i="18"/>
  <c r="K88" i="18"/>
  <c r="J88" i="18"/>
  <c r="I88" i="18"/>
  <c r="K93" i="18"/>
  <c r="J93" i="18"/>
  <c r="I93" i="18"/>
  <c r="H92" i="18"/>
  <c r="K97" i="18"/>
  <c r="J97" i="18"/>
  <c r="I97" i="18"/>
  <c r="K101" i="18"/>
  <c r="J101" i="18"/>
  <c r="I101" i="18"/>
  <c r="H118" i="18"/>
  <c r="K110" i="18"/>
  <c r="J110" i="18"/>
  <c r="I110" i="18"/>
  <c r="K114" i="18"/>
  <c r="J114" i="18"/>
  <c r="I114" i="18"/>
  <c r="T115" i="18"/>
  <c r="S115" i="18"/>
  <c r="R115" i="18"/>
  <c r="AB121" i="18"/>
  <c r="AA121" i="18"/>
  <c r="Z121" i="18"/>
  <c r="Y120" i="18"/>
  <c r="T125" i="18"/>
  <c r="S125" i="18"/>
  <c r="R125" i="18"/>
  <c r="S142" i="18"/>
  <c r="R142" i="18"/>
  <c r="T142" i="18"/>
  <c r="Y157" i="19"/>
  <c r="X157" i="19"/>
  <c r="S11" i="18"/>
  <c r="R11" i="18"/>
  <c r="T11" i="18"/>
  <c r="AB11" i="18"/>
  <c r="AA11" i="18"/>
  <c r="Z11" i="18"/>
  <c r="T15" i="18"/>
  <c r="S15" i="18"/>
  <c r="R15" i="18"/>
  <c r="AA15" i="18"/>
  <c r="Z15" i="18"/>
  <c r="AB15" i="18"/>
  <c r="S19" i="18"/>
  <c r="R19" i="18"/>
  <c r="T19" i="18"/>
  <c r="AB19" i="18"/>
  <c r="AA19" i="18"/>
  <c r="Z19" i="18"/>
  <c r="T24" i="18"/>
  <c r="S24" i="18"/>
  <c r="R24" i="18"/>
  <c r="AA24" i="18"/>
  <c r="Z24" i="18"/>
  <c r="AB2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S67" i="18"/>
  <c r="R67" i="18"/>
  <c r="T67" i="18"/>
  <c r="AA67" i="18"/>
  <c r="Z67" i="18"/>
  <c r="AB67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S80" i="18"/>
  <c r="R80" i="18"/>
  <c r="T80" i="18"/>
  <c r="AA80" i="18"/>
  <c r="Z80" i="18"/>
  <c r="AB8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Q118" i="18"/>
  <c r="S110" i="18"/>
  <c r="R110" i="18"/>
  <c r="T110" i="18"/>
  <c r="Y118" i="18"/>
  <c r="AA110" i="18"/>
  <c r="Z110" i="18"/>
  <c r="AB110" i="18"/>
  <c r="S114" i="18"/>
  <c r="R114" i="18"/>
  <c r="T114" i="18"/>
  <c r="AA114" i="18"/>
  <c r="Z114" i="18"/>
  <c r="AB114" i="18"/>
  <c r="J115" i="18"/>
  <c r="I115" i="18"/>
  <c r="K115" i="18"/>
  <c r="T116" i="18"/>
  <c r="R116" i="18"/>
  <c r="S116" i="18"/>
  <c r="T124" i="18"/>
  <c r="R124" i="18"/>
  <c r="S124" i="18"/>
  <c r="Q132" i="18"/>
  <c r="AB137" i="18"/>
  <c r="Z137" i="18"/>
  <c r="AA137" i="18"/>
  <c r="T145" i="18"/>
  <c r="R145" i="18"/>
  <c r="S145" i="18"/>
  <c r="T159" i="18"/>
  <c r="S159" i="18"/>
  <c r="R159" i="18"/>
  <c r="K25" i="18"/>
  <c r="J25" i="18"/>
  <c r="I25" i="18"/>
  <c r="I29" i="18"/>
  <c r="K29" i="18"/>
  <c r="J29" i="18"/>
  <c r="I33" i="18"/>
  <c r="K33" i="18"/>
  <c r="J33" i="18"/>
  <c r="I38" i="18"/>
  <c r="K38" i="18"/>
  <c r="J38" i="18"/>
  <c r="I42" i="18"/>
  <c r="K42" i="18"/>
  <c r="J42" i="18"/>
  <c r="I46" i="18"/>
  <c r="K46" i="18"/>
  <c r="J46" i="18"/>
  <c r="I51" i="18"/>
  <c r="H50" i="18"/>
  <c r="K51" i="18"/>
  <c r="J51" i="18"/>
  <c r="I55" i="18"/>
  <c r="K55" i="18"/>
  <c r="J55" i="18"/>
  <c r="I59" i="18"/>
  <c r="K59" i="18"/>
  <c r="J59" i="18"/>
  <c r="I68" i="18"/>
  <c r="H76" i="18"/>
  <c r="K68" i="18"/>
  <c r="J68" i="18"/>
  <c r="I72" i="18"/>
  <c r="K72" i="18"/>
  <c r="J72" i="18"/>
  <c r="I81" i="18"/>
  <c r="K81" i="18"/>
  <c r="J81" i="18"/>
  <c r="I85" i="18"/>
  <c r="K85" i="18"/>
  <c r="J85" i="18"/>
  <c r="I89" i="18"/>
  <c r="K89" i="18"/>
  <c r="J89" i="18"/>
  <c r="I94" i="18"/>
  <c r="K94" i="18"/>
  <c r="J94" i="18"/>
  <c r="I98" i="18"/>
  <c r="K98" i="18"/>
  <c r="J98" i="18"/>
  <c r="I102" i="18"/>
  <c r="K102" i="18"/>
  <c r="J102" i="18"/>
  <c r="I107" i="18"/>
  <c r="H106" i="18"/>
  <c r="K107" i="18"/>
  <c r="J107" i="18"/>
  <c r="I111" i="18"/>
  <c r="K111" i="18"/>
  <c r="J111" i="18"/>
  <c r="AB125" i="18"/>
  <c r="AA125" i="18"/>
  <c r="Z125" i="18"/>
  <c r="T129" i="18"/>
  <c r="S129" i="18"/>
  <c r="R129" i="18"/>
  <c r="S29" i="18"/>
  <c r="T29" i="18"/>
  <c r="R29" i="18"/>
  <c r="AA29" i="18"/>
  <c r="AB29" i="18"/>
  <c r="Z29" i="18"/>
  <c r="S33" i="18"/>
  <c r="T33" i="18"/>
  <c r="R33" i="18"/>
  <c r="AA33" i="18"/>
  <c r="AB33" i="18"/>
  <c r="Z33" i="18"/>
  <c r="S38" i="18"/>
  <c r="T38" i="18"/>
  <c r="R38" i="18"/>
  <c r="AA38" i="18"/>
  <c r="Z38" i="18"/>
  <c r="AB38" i="18"/>
  <c r="S42" i="18"/>
  <c r="R42" i="18"/>
  <c r="T42" i="18"/>
  <c r="AA42" i="18"/>
  <c r="AB42" i="18"/>
  <c r="Z42" i="18"/>
  <c r="S46" i="18"/>
  <c r="T46" i="18"/>
  <c r="R46" i="18"/>
  <c r="AA46" i="18"/>
  <c r="AB46" i="18"/>
  <c r="Z46" i="18"/>
  <c r="Q50" i="18"/>
  <c r="S51" i="18"/>
  <c r="T51" i="18"/>
  <c r="R51" i="18"/>
  <c r="Y50" i="18"/>
  <c r="AA51" i="18"/>
  <c r="AB51" i="18"/>
  <c r="Z51" i="18"/>
  <c r="S55" i="18"/>
  <c r="T55" i="18"/>
  <c r="R55" i="18"/>
  <c r="AA55" i="18"/>
  <c r="AB55" i="18"/>
  <c r="Z55" i="18"/>
  <c r="S59" i="18"/>
  <c r="R59" i="18"/>
  <c r="T59" i="18"/>
  <c r="AA59" i="18"/>
  <c r="AB59" i="18"/>
  <c r="Z59" i="18"/>
  <c r="Q76" i="18"/>
  <c r="S68" i="18"/>
  <c r="T68" i="18"/>
  <c r="R68" i="18"/>
  <c r="Y76" i="18"/>
  <c r="AA68" i="18"/>
  <c r="AB68" i="18"/>
  <c r="Z68" i="18"/>
  <c r="S72" i="18"/>
  <c r="T72" i="18"/>
  <c r="R72" i="18"/>
  <c r="AA72" i="18"/>
  <c r="AB72" i="18"/>
  <c r="Z72" i="18"/>
  <c r="S81" i="18"/>
  <c r="T81" i="18"/>
  <c r="R81" i="18"/>
  <c r="AA81" i="18"/>
  <c r="AB81" i="18"/>
  <c r="Z81" i="18"/>
  <c r="S85" i="18"/>
  <c r="T85" i="18"/>
  <c r="R85" i="18"/>
  <c r="AA85" i="18"/>
  <c r="AB85" i="18"/>
  <c r="Z85" i="18"/>
  <c r="S89" i="18"/>
  <c r="T89" i="18"/>
  <c r="R89" i="18"/>
  <c r="AA89" i="18"/>
  <c r="Z89" i="18"/>
  <c r="AB89" i="18"/>
  <c r="S94" i="18"/>
  <c r="T94" i="18"/>
  <c r="R94" i="18"/>
  <c r="AA94" i="18"/>
  <c r="AB94" i="18"/>
  <c r="Z94" i="18"/>
  <c r="S98" i="18"/>
  <c r="T98" i="18"/>
  <c r="R98" i="18"/>
  <c r="AA98" i="18"/>
  <c r="AB98" i="18"/>
  <c r="Z98" i="18"/>
  <c r="S102" i="18"/>
  <c r="T102" i="18"/>
  <c r="R102" i="18"/>
  <c r="AA102" i="18"/>
  <c r="AB102" i="18"/>
  <c r="Z102" i="18"/>
  <c r="Q106" i="18"/>
  <c r="S107" i="18"/>
  <c r="T107" i="18"/>
  <c r="R107" i="18"/>
  <c r="Y106" i="18"/>
  <c r="AA107" i="18"/>
  <c r="Z107" i="18"/>
  <c r="AB107" i="18"/>
  <c r="S111" i="18"/>
  <c r="R111" i="18"/>
  <c r="T111" i="18"/>
  <c r="AA111" i="18"/>
  <c r="AB111" i="18"/>
  <c r="Z111" i="18"/>
  <c r="AB124" i="18"/>
  <c r="Z124" i="18"/>
  <c r="Y132" i="18"/>
  <c r="AA124" i="18"/>
  <c r="T128" i="18"/>
  <c r="R128" i="18"/>
  <c r="S128" i="18"/>
  <c r="Y160" i="19"/>
  <c r="X160" i="19"/>
  <c r="H120" i="18"/>
  <c r="K121" i="18"/>
  <c r="J121" i="18"/>
  <c r="I121" i="18"/>
  <c r="K125" i="18"/>
  <c r="J125" i="18"/>
  <c r="I125" i="18"/>
  <c r="K129" i="18"/>
  <c r="J129" i="18"/>
  <c r="I129" i="18"/>
  <c r="H146" i="18"/>
  <c r="K138" i="18"/>
  <c r="J138" i="18"/>
  <c r="I138" i="18"/>
  <c r="Y146" i="18"/>
  <c r="AB138" i="18"/>
  <c r="AA138" i="18"/>
  <c r="Z138" i="18"/>
  <c r="K139" i="18"/>
  <c r="J139" i="18"/>
  <c r="I139" i="18"/>
  <c r="T139" i="18"/>
  <c r="S139" i="18"/>
  <c r="R139" i="18"/>
  <c r="AB154" i="18"/>
  <c r="AA154" i="18"/>
  <c r="Z154" i="18"/>
  <c r="T155" i="18"/>
  <c r="S155" i="18"/>
  <c r="R155" i="18"/>
  <c r="Q143" i="19"/>
  <c r="P143" i="19"/>
  <c r="I43" i="21"/>
  <c r="J43" i="21"/>
  <c r="H43" i="21"/>
  <c r="I88" i="21"/>
  <c r="J88" i="21"/>
  <c r="H88" i="21"/>
  <c r="K117" i="18"/>
  <c r="J117" i="18"/>
  <c r="I117" i="18"/>
  <c r="K122" i="18"/>
  <c r="J122" i="18"/>
  <c r="I122" i="18"/>
  <c r="K126" i="18"/>
  <c r="J126" i="18"/>
  <c r="I126" i="18"/>
  <c r="K130" i="18"/>
  <c r="J130" i="18"/>
  <c r="I130" i="18"/>
  <c r="K135" i="18"/>
  <c r="J135" i="18"/>
  <c r="I135" i="18"/>
  <c r="H134" i="18"/>
  <c r="AB145" i="18"/>
  <c r="AA145" i="18"/>
  <c r="Z145" i="18"/>
  <c r="AB159" i="18"/>
  <c r="AA159" i="18"/>
  <c r="Z159" i="18"/>
  <c r="I16" i="21"/>
  <c r="J16" i="21"/>
  <c r="H16" i="21"/>
  <c r="I71" i="21"/>
  <c r="J71" i="21"/>
  <c r="H71" i="21"/>
  <c r="M140" i="27"/>
  <c r="L140" i="27"/>
  <c r="K140" i="27"/>
  <c r="J140" i="27"/>
  <c r="I140" i="27"/>
  <c r="T117" i="18"/>
  <c r="S117" i="18"/>
  <c r="R117" i="18"/>
  <c r="AB117" i="18"/>
  <c r="AA117" i="18"/>
  <c r="Z117" i="18"/>
  <c r="T122" i="18"/>
  <c r="S122" i="18"/>
  <c r="R122" i="18"/>
  <c r="AB122" i="18"/>
  <c r="AA122" i="18"/>
  <c r="Z12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T141" i="18"/>
  <c r="S141" i="18"/>
  <c r="R141" i="18"/>
  <c r="AB155" i="18"/>
  <c r="AA155" i="18"/>
  <c r="Z155" i="18"/>
  <c r="K159" i="18"/>
  <c r="J159" i="18"/>
  <c r="I159" i="18"/>
  <c r="Q155" i="19"/>
  <c r="P155" i="19"/>
  <c r="I146" i="19"/>
  <c r="H146" i="19"/>
  <c r="I75" i="21"/>
  <c r="J75" i="21"/>
  <c r="H75" i="21"/>
  <c r="J123" i="18"/>
  <c r="I123" i="18"/>
  <c r="K123" i="18"/>
  <c r="J127" i="18"/>
  <c r="I127" i="18"/>
  <c r="K127" i="18"/>
  <c r="J131" i="18"/>
  <c r="I131" i="18"/>
  <c r="K131" i="18"/>
  <c r="J136" i="18"/>
  <c r="I136" i="18"/>
  <c r="K136" i="18"/>
  <c r="K142" i="18"/>
  <c r="J142" i="18"/>
  <c r="I142" i="18"/>
  <c r="AB151" i="18"/>
  <c r="AA151" i="18"/>
  <c r="Z151" i="18"/>
  <c r="K155" i="18"/>
  <c r="J155" i="18"/>
  <c r="I155" i="18"/>
  <c r="T158" i="18"/>
  <c r="S158" i="18"/>
  <c r="R158" i="18"/>
  <c r="S20" i="21"/>
  <c r="T20" i="21"/>
  <c r="R20" i="21"/>
  <c r="I54" i="21"/>
  <c r="J54" i="21"/>
  <c r="H54" i="21"/>
  <c r="R123" i="18"/>
  <c r="T123" i="18"/>
  <c r="S123" i="18"/>
  <c r="Z123" i="18"/>
  <c r="AB123" i="18"/>
  <c r="AA123" i="18"/>
  <c r="R127" i="18"/>
  <c r="T127" i="18"/>
  <c r="S127" i="18"/>
  <c r="Z127" i="18"/>
  <c r="AB127" i="18"/>
  <c r="AA127" i="18"/>
  <c r="R131" i="18"/>
  <c r="T131" i="18"/>
  <c r="S131" i="18"/>
  <c r="Z131" i="18"/>
  <c r="AB131" i="18"/>
  <c r="AA131" i="18"/>
  <c r="R136" i="18"/>
  <c r="T136" i="18"/>
  <c r="S136" i="18"/>
  <c r="Z136" i="18"/>
  <c r="AB136" i="18"/>
  <c r="AA136" i="18"/>
  <c r="AA142" i="18"/>
  <c r="Z142" i="18"/>
  <c r="AB142" i="18"/>
  <c r="K151" i="18"/>
  <c r="J151" i="18"/>
  <c r="I151" i="18"/>
  <c r="T154" i="18"/>
  <c r="R154" i="18"/>
  <c r="S154" i="18"/>
  <c r="I20" i="21"/>
  <c r="J20" i="21"/>
  <c r="H20" i="21"/>
  <c r="I58" i="21"/>
  <c r="J58" i="21"/>
  <c r="H58" i="21"/>
  <c r="H132" i="18"/>
  <c r="J124" i="18"/>
  <c r="K124" i="18"/>
  <c r="I124" i="18"/>
  <c r="J128" i="18"/>
  <c r="K128" i="18"/>
  <c r="I128" i="18"/>
  <c r="J137" i="18"/>
  <c r="I137" i="18"/>
  <c r="K137" i="18"/>
  <c r="J144" i="18"/>
  <c r="I144" i="18"/>
  <c r="K144" i="18"/>
  <c r="T150" i="18"/>
  <c r="S150" i="18"/>
  <c r="R150" i="18"/>
  <c r="I155" i="19"/>
  <c r="H155" i="19"/>
  <c r="I143" i="19"/>
  <c r="H143" i="19"/>
  <c r="Y154" i="19"/>
  <c r="X154" i="19"/>
  <c r="X20" i="22"/>
  <c r="AB20" i="22"/>
  <c r="AA20" i="22"/>
  <c r="Z20" i="22"/>
  <c r="Y20" i="22"/>
  <c r="Q140" i="19"/>
  <c r="P140" i="19"/>
  <c r="I152" i="19"/>
  <c r="H152" i="19"/>
  <c r="I44" i="21"/>
  <c r="J44" i="21"/>
  <c r="H44" i="21"/>
  <c r="I118" i="21"/>
  <c r="J118" i="21"/>
  <c r="H118" i="21"/>
  <c r="I131" i="21"/>
  <c r="J131" i="21"/>
  <c r="H131" i="21"/>
  <c r="N85" i="22"/>
  <c r="M85" i="22"/>
  <c r="L85" i="22"/>
  <c r="K85" i="22"/>
  <c r="J85" i="22"/>
  <c r="N115" i="22"/>
  <c r="M115" i="22"/>
  <c r="L115" i="22"/>
  <c r="K115" i="22"/>
  <c r="J115" i="22"/>
  <c r="Y140" i="19"/>
  <c r="X140" i="19"/>
  <c r="Q152" i="19"/>
  <c r="P152" i="19"/>
  <c r="I12" i="21"/>
  <c r="J12" i="21"/>
  <c r="H12" i="21"/>
  <c r="I34" i="21"/>
  <c r="J34" i="21"/>
  <c r="H34" i="21"/>
  <c r="I49" i="21"/>
  <c r="J49" i="21"/>
  <c r="H49" i="21"/>
  <c r="I67" i="21"/>
  <c r="J67" i="21"/>
  <c r="H67" i="21"/>
  <c r="I84" i="21"/>
  <c r="G92" i="21"/>
  <c r="J84" i="21"/>
  <c r="H84" i="21"/>
  <c r="AA15" i="22"/>
  <c r="Y15" i="22"/>
  <c r="X15" i="22"/>
  <c r="AB15" i="22"/>
  <c r="Z15" i="22"/>
  <c r="I160" i="19"/>
  <c r="H160" i="19"/>
  <c r="I35" i="21"/>
  <c r="J35" i="21"/>
  <c r="H35" i="21"/>
  <c r="N68" i="22"/>
  <c r="M68" i="22"/>
  <c r="L68" i="22"/>
  <c r="K68" i="22"/>
  <c r="J68" i="22"/>
  <c r="Q160" i="19"/>
  <c r="P160" i="19"/>
  <c r="I26" i="21"/>
  <c r="J26" i="21"/>
  <c r="H26" i="21"/>
  <c r="I62" i="21"/>
  <c r="J62" i="21"/>
  <c r="H62" i="21"/>
  <c r="I80" i="21"/>
  <c r="J80" i="21"/>
  <c r="H80" i="21"/>
  <c r="M51" i="22"/>
  <c r="L51" i="22"/>
  <c r="N51" i="22"/>
  <c r="K51" i="22"/>
  <c r="J51" i="22"/>
  <c r="O57" i="25"/>
  <c r="N57" i="25"/>
  <c r="Y145" i="19"/>
  <c r="X145" i="19"/>
  <c r="Q157" i="19"/>
  <c r="P157" i="19"/>
  <c r="I27" i="21"/>
  <c r="J27" i="21"/>
  <c r="H27" i="21"/>
  <c r="I25" i="21"/>
  <c r="J25" i="21"/>
  <c r="H25" i="21"/>
  <c r="I33" i="21"/>
  <c r="J33" i="21"/>
  <c r="H33" i="21"/>
  <c r="I42" i="21"/>
  <c r="G50" i="21"/>
  <c r="J42" i="21"/>
  <c r="H42" i="21"/>
  <c r="I136" i="21"/>
  <c r="J136" i="21"/>
  <c r="H136" i="21"/>
  <c r="I152" i="21"/>
  <c r="J152" i="21"/>
  <c r="H152" i="21"/>
  <c r="I160" i="21"/>
  <c r="J160" i="21"/>
  <c r="H160" i="21"/>
  <c r="M33" i="22"/>
  <c r="L33" i="22"/>
  <c r="N33" i="22"/>
  <c r="K33" i="22"/>
  <c r="J33" i="22"/>
  <c r="N100" i="22"/>
  <c r="M100" i="22"/>
  <c r="L100" i="22"/>
  <c r="K100" i="22"/>
  <c r="J100" i="22"/>
  <c r="K143" i="18"/>
  <c r="I143" i="18"/>
  <c r="J143" i="18"/>
  <c r="K152" i="18"/>
  <c r="J152" i="18"/>
  <c r="I152" i="18"/>
  <c r="H160" i="18"/>
  <c r="K156" i="18"/>
  <c r="J156" i="18"/>
  <c r="I156" i="18"/>
  <c r="I11" i="21"/>
  <c r="J11" i="21"/>
  <c r="H11" i="21"/>
  <c r="I15" i="21"/>
  <c r="J15" i="21"/>
  <c r="H15" i="21"/>
  <c r="I19" i="21"/>
  <c r="J19" i="21"/>
  <c r="H19" i="21"/>
  <c r="I24" i="21"/>
  <c r="J24" i="21"/>
  <c r="H24" i="21"/>
  <c r="I32" i="21"/>
  <c r="J32" i="21"/>
  <c r="H32" i="21"/>
  <c r="I41" i="21"/>
  <c r="J41" i="21"/>
  <c r="H41" i="21"/>
  <c r="I48" i="21"/>
  <c r="J48" i="21"/>
  <c r="H48" i="21"/>
  <c r="I53" i="21"/>
  <c r="J53" i="21"/>
  <c r="H53" i="21"/>
  <c r="I57" i="21"/>
  <c r="J57" i="21"/>
  <c r="H57" i="21"/>
  <c r="I61" i="21"/>
  <c r="J61" i="21"/>
  <c r="H61" i="21"/>
  <c r="I66" i="21"/>
  <c r="J66" i="21"/>
  <c r="H66" i="21"/>
  <c r="I70" i="21"/>
  <c r="J70" i="21"/>
  <c r="H70" i="21"/>
  <c r="G78" i="21"/>
  <c r="I74" i="21"/>
  <c r="J74" i="21"/>
  <c r="H74" i="21"/>
  <c r="I83" i="21"/>
  <c r="J83" i="21"/>
  <c r="H83" i="21"/>
  <c r="I87" i="21"/>
  <c r="J87" i="21"/>
  <c r="H87" i="21"/>
  <c r="I123" i="21"/>
  <c r="J123" i="21"/>
  <c r="H123" i="21"/>
  <c r="I126" i="21"/>
  <c r="J126" i="21"/>
  <c r="H126" i="21"/>
  <c r="G134" i="21"/>
  <c r="I156" i="21"/>
  <c r="J156" i="21"/>
  <c r="H156" i="21"/>
  <c r="M53" i="22"/>
  <c r="L53" i="22"/>
  <c r="N53" i="22"/>
  <c r="K53" i="22"/>
  <c r="J53" i="22"/>
  <c r="N81" i="22"/>
  <c r="M81" i="22"/>
  <c r="L81" i="22"/>
  <c r="K81" i="22"/>
  <c r="J81" i="22"/>
  <c r="J159" i="22"/>
  <c r="N159" i="22"/>
  <c r="M159" i="22"/>
  <c r="L159" i="22"/>
  <c r="K159" i="22"/>
  <c r="T143" i="18"/>
  <c r="S143" i="18"/>
  <c r="R143" i="18"/>
  <c r="AB143" i="18"/>
  <c r="AA143" i="18"/>
  <c r="Z143" i="18"/>
  <c r="T152" i="18"/>
  <c r="S152" i="18"/>
  <c r="R152" i="18"/>
  <c r="Q160" i="18"/>
  <c r="AB152" i="18"/>
  <c r="AA152" i="18"/>
  <c r="Z152" i="18"/>
  <c r="Y160" i="18"/>
  <c r="T156" i="18"/>
  <c r="S156" i="18"/>
  <c r="R156" i="18"/>
  <c r="AB156" i="18"/>
  <c r="AA156" i="18"/>
  <c r="Z156" i="18"/>
  <c r="I31" i="21"/>
  <c r="J31" i="21"/>
  <c r="H31" i="21"/>
  <c r="I40" i="21"/>
  <c r="J40" i="21"/>
  <c r="H40" i="21"/>
  <c r="N117" i="22"/>
  <c r="M117" i="22"/>
  <c r="L117" i="22"/>
  <c r="K117" i="22"/>
  <c r="J117" i="22"/>
  <c r="J149" i="18"/>
  <c r="I149" i="18"/>
  <c r="H148" i="18"/>
  <c r="K149" i="18"/>
  <c r="J153" i="18"/>
  <c r="I153" i="18"/>
  <c r="K153" i="18"/>
  <c r="J157" i="18"/>
  <c r="I157" i="18"/>
  <c r="K157" i="18"/>
  <c r="I10" i="21"/>
  <c r="J10" i="21"/>
  <c r="H10" i="21"/>
  <c r="I14" i="21"/>
  <c r="J14" i="21"/>
  <c r="H14" i="21"/>
  <c r="G22" i="21"/>
  <c r="I18" i="21"/>
  <c r="J18" i="21"/>
  <c r="H18" i="21"/>
  <c r="I30" i="21"/>
  <c r="J30" i="21"/>
  <c r="H30" i="21"/>
  <c r="I39" i="21"/>
  <c r="J39" i="21"/>
  <c r="H39" i="21"/>
  <c r="I47" i="21"/>
  <c r="J47" i="21"/>
  <c r="H47" i="21"/>
  <c r="I52" i="21"/>
  <c r="J52" i="21"/>
  <c r="H52" i="21"/>
  <c r="I56" i="21"/>
  <c r="J56" i="21"/>
  <c r="H56" i="21"/>
  <c r="G64" i="21"/>
  <c r="I60" i="21"/>
  <c r="J60" i="21"/>
  <c r="H60" i="21"/>
  <c r="I69" i="21"/>
  <c r="J69" i="21"/>
  <c r="H69" i="21"/>
  <c r="I73" i="21"/>
  <c r="J73" i="21"/>
  <c r="H73" i="21"/>
  <c r="I77" i="21"/>
  <c r="J77" i="21"/>
  <c r="H77" i="21"/>
  <c r="I82" i="21"/>
  <c r="J82" i="21"/>
  <c r="H82" i="21"/>
  <c r="I86" i="21"/>
  <c r="J86" i="21"/>
  <c r="H86" i="21"/>
  <c r="I127" i="21"/>
  <c r="J127" i="21"/>
  <c r="H127" i="21"/>
  <c r="I140" i="21"/>
  <c r="J140" i="21"/>
  <c r="H140" i="21"/>
  <c r="G148" i="21"/>
  <c r="I143" i="21"/>
  <c r="J143" i="21"/>
  <c r="H143" i="21"/>
  <c r="AB10" i="22"/>
  <c r="AA10" i="22"/>
  <c r="Z10" i="22"/>
  <c r="Y10" i="22"/>
  <c r="X10" i="22"/>
  <c r="N59" i="22"/>
  <c r="M59" i="22"/>
  <c r="L59" i="22"/>
  <c r="K59" i="22"/>
  <c r="J59" i="22"/>
  <c r="N76" i="22"/>
  <c r="M76" i="22"/>
  <c r="L76" i="22"/>
  <c r="K76" i="22"/>
  <c r="J76" i="22"/>
  <c r="R140" i="18"/>
  <c r="S140" i="18"/>
  <c r="T140" i="18"/>
  <c r="Z140" i="18"/>
  <c r="AB140" i="18"/>
  <c r="AA140" i="18"/>
  <c r="R144" i="18"/>
  <c r="T144" i="18"/>
  <c r="S144" i="18"/>
  <c r="Z144" i="18"/>
  <c r="AB144" i="18"/>
  <c r="AA144" i="18"/>
  <c r="R149" i="18"/>
  <c r="Q148" i="18"/>
  <c r="T149" i="18"/>
  <c r="S149" i="18"/>
  <c r="Z149" i="18"/>
  <c r="Y148" i="18"/>
  <c r="AA149" i="18"/>
  <c r="AB149" i="18"/>
  <c r="R153" i="18"/>
  <c r="T153" i="18"/>
  <c r="S153" i="18"/>
  <c r="Z153" i="18"/>
  <c r="AB153" i="18"/>
  <c r="AA153" i="18"/>
  <c r="R157" i="18"/>
  <c r="T157" i="18"/>
  <c r="S157" i="18"/>
  <c r="Z157" i="18"/>
  <c r="AA157" i="18"/>
  <c r="AB157" i="18"/>
  <c r="I29" i="21"/>
  <c r="H29" i="21"/>
  <c r="J29" i="21"/>
  <c r="I38" i="21"/>
  <c r="H38" i="21"/>
  <c r="J38" i="21"/>
  <c r="I46" i="21"/>
  <c r="H46" i="21"/>
  <c r="J46" i="21"/>
  <c r="I117" i="21"/>
  <c r="J117" i="21"/>
  <c r="H117" i="21"/>
  <c r="N15" i="22"/>
  <c r="M15" i="22"/>
  <c r="L15" i="22"/>
  <c r="K15" i="22"/>
  <c r="J15" i="22"/>
  <c r="J141" i="18"/>
  <c r="I141" i="18"/>
  <c r="K141" i="18"/>
  <c r="K145" i="18"/>
  <c r="J145" i="18"/>
  <c r="I145" i="18"/>
  <c r="K150" i="18"/>
  <c r="J150" i="18"/>
  <c r="I150" i="18"/>
  <c r="K154" i="18"/>
  <c r="J154" i="18"/>
  <c r="I154" i="18"/>
  <c r="K158" i="18"/>
  <c r="J158" i="18"/>
  <c r="I158" i="18"/>
  <c r="I13" i="21"/>
  <c r="H13" i="21"/>
  <c r="J13" i="21"/>
  <c r="I17" i="21"/>
  <c r="J17" i="21"/>
  <c r="H17" i="21"/>
  <c r="I21" i="21"/>
  <c r="J21" i="21"/>
  <c r="H21" i="21"/>
  <c r="I28" i="21"/>
  <c r="G36" i="21"/>
  <c r="H28" i="21"/>
  <c r="J28" i="21"/>
  <c r="I45" i="21"/>
  <c r="J45" i="21"/>
  <c r="H45" i="21"/>
  <c r="I55" i="21"/>
  <c r="J55" i="21"/>
  <c r="H55" i="21"/>
  <c r="I59" i="21"/>
  <c r="H59" i="21"/>
  <c r="J59" i="21"/>
  <c r="I63" i="21"/>
  <c r="H63" i="21"/>
  <c r="J63" i="21"/>
  <c r="I68" i="21"/>
  <c r="J68" i="21"/>
  <c r="H68" i="21"/>
  <c r="I72" i="21"/>
  <c r="J72" i="21"/>
  <c r="H72" i="21"/>
  <c r="I76" i="21"/>
  <c r="H76" i="21"/>
  <c r="J76" i="21"/>
  <c r="I81" i="21"/>
  <c r="H81" i="21"/>
  <c r="J81" i="21"/>
  <c r="I85" i="21"/>
  <c r="J85" i="21"/>
  <c r="H85" i="21"/>
  <c r="J89" i="21"/>
  <c r="I89" i="21"/>
  <c r="H89" i="21"/>
  <c r="I144" i="21"/>
  <c r="J144" i="21"/>
  <c r="H144" i="21"/>
  <c r="N72" i="22"/>
  <c r="M72" i="22"/>
  <c r="L72" i="22"/>
  <c r="K72" i="22"/>
  <c r="J72" i="22"/>
  <c r="N98" i="22"/>
  <c r="M98" i="22"/>
  <c r="L98" i="22"/>
  <c r="K98" i="22"/>
  <c r="J98" i="22"/>
  <c r="I116" i="21"/>
  <c r="H116" i="21"/>
  <c r="J116" i="21"/>
  <c r="I125" i="21"/>
  <c r="H125" i="21"/>
  <c r="J125" i="21"/>
  <c r="I133" i="21"/>
  <c r="H133" i="21"/>
  <c r="J133" i="21"/>
  <c r="I142" i="21"/>
  <c r="H142" i="21"/>
  <c r="J142" i="21"/>
  <c r="I151" i="21"/>
  <c r="H151" i="21"/>
  <c r="J151" i="21"/>
  <c r="AA9" i="22"/>
  <c r="Z9" i="22"/>
  <c r="AB9" i="22"/>
  <c r="Y9" i="22"/>
  <c r="X9" i="22"/>
  <c r="M20" i="22"/>
  <c r="K20" i="22"/>
  <c r="J20" i="22"/>
  <c r="N20" i="22"/>
  <c r="L20" i="22"/>
  <c r="M31" i="22"/>
  <c r="L31" i="22"/>
  <c r="N31" i="22"/>
  <c r="K31" i="22"/>
  <c r="J31" i="22"/>
  <c r="M48" i="22"/>
  <c r="L48" i="22"/>
  <c r="N48" i="22"/>
  <c r="K48" i="22"/>
  <c r="J48" i="22"/>
  <c r="N102" i="22"/>
  <c r="M102" i="22"/>
  <c r="L102" i="22"/>
  <c r="K102" i="22"/>
  <c r="J102" i="22"/>
  <c r="J144" i="22"/>
  <c r="N144" i="22"/>
  <c r="M144" i="22"/>
  <c r="L144" i="22"/>
  <c r="K144" i="22"/>
  <c r="J155" i="22"/>
  <c r="N155" i="22"/>
  <c r="M155" i="22"/>
  <c r="L155" i="22"/>
  <c r="K155" i="22"/>
  <c r="M38" i="26"/>
  <c r="L38" i="26"/>
  <c r="K38" i="26"/>
  <c r="J38" i="26"/>
  <c r="I38" i="26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G106" i="21"/>
  <c r="H98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G120" i="21"/>
  <c r="J112" i="21"/>
  <c r="I112" i="21"/>
  <c r="H112" i="21"/>
  <c r="J113" i="21"/>
  <c r="I113" i="21"/>
  <c r="H113" i="21"/>
  <c r="J114" i="21"/>
  <c r="I114" i="21"/>
  <c r="H114" i="21"/>
  <c r="I115" i="21"/>
  <c r="J115" i="21"/>
  <c r="H115" i="21"/>
  <c r="I124" i="21"/>
  <c r="J124" i="21"/>
  <c r="H124" i="21"/>
  <c r="I132" i="21"/>
  <c r="J132" i="21"/>
  <c r="H132" i="21"/>
  <c r="I141" i="21"/>
  <c r="J141" i="21"/>
  <c r="H141" i="21"/>
  <c r="I150" i="21"/>
  <c r="J150" i="21"/>
  <c r="H150" i="21"/>
  <c r="I155" i="21"/>
  <c r="J155" i="21"/>
  <c r="H155" i="21"/>
  <c r="I159" i="21"/>
  <c r="J159" i="21"/>
  <c r="H159" i="21"/>
  <c r="J9" i="22"/>
  <c r="N9" i="22"/>
  <c r="M9" i="22"/>
  <c r="L9" i="22"/>
  <c r="K9" i="22"/>
  <c r="M14" i="22"/>
  <c r="L14" i="22"/>
  <c r="N14" i="22"/>
  <c r="K14" i="22"/>
  <c r="J14" i="22"/>
  <c r="AB18" i="22"/>
  <c r="AA18" i="22"/>
  <c r="Z18" i="22"/>
  <c r="Y18" i="22"/>
  <c r="X18" i="22"/>
  <c r="M29" i="22"/>
  <c r="L29" i="22"/>
  <c r="N29" i="22"/>
  <c r="K29" i="22"/>
  <c r="J29" i="22"/>
  <c r="M46" i="22"/>
  <c r="L46" i="22"/>
  <c r="N46" i="22"/>
  <c r="K46" i="22"/>
  <c r="J46" i="22"/>
  <c r="N87" i="22"/>
  <c r="M87" i="22"/>
  <c r="L87" i="22"/>
  <c r="K87" i="22"/>
  <c r="J87" i="22"/>
  <c r="N104" i="22"/>
  <c r="M104" i="22"/>
  <c r="L104" i="22"/>
  <c r="K104" i="22"/>
  <c r="J104" i="22"/>
  <c r="N122" i="22"/>
  <c r="M122" i="22"/>
  <c r="L122" i="22"/>
  <c r="K122" i="22"/>
  <c r="J122" i="22"/>
  <c r="J138" i="22"/>
  <c r="N138" i="22"/>
  <c r="M138" i="22"/>
  <c r="L138" i="22"/>
  <c r="K138" i="22"/>
  <c r="J149" i="22"/>
  <c r="N149" i="22"/>
  <c r="M149" i="22"/>
  <c r="L149" i="22"/>
  <c r="K149" i="22"/>
  <c r="M141" i="28"/>
  <c r="L141" i="28"/>
  <c r="K141" i="28"/>
  <c r="J141" i="28"/>
  <c r="I141" i="28"/>
  <c r="M27" i="22"/>
  <c r="L27" i="22"/>
  <c r="N27" i="22"/>
  <c r="K27" i="22"/>
  <c r="J27" i="22"/>
  <c r="I35" i="22"/>
  <c r="M44" i="22"/>
  <c r="L44" i="22"/>
  <c r="N44" i="22"/>
  <c r="K44" i="22"/>
  <c r="J44" i="22"/>
  <c r="N57" i="22"/>
  <c r="M57" i="22"/>
  <c r="L57" i="22"/>
  <c r="K57" i="22"/>
  <c r="J57" i="22"/>
  <c r="N61" i="22"/>
  <c r="M61" i="22"/>
  <c r="L61" i="22"/>
  <c r="K61" i="22"/>
  <c r="J61" i="22"/>
  <c r="N66" i="22"/>
  <c r="M66" i="22"/>
  <c r="L66" i="22"/>
  <c r="K66" i="22"/>
  <c r="J66" i="22"/>
  <c r="N70" i="22"/>
  <c r="M70" i="22"/>
  <c r="L70" i="22"/>
  <c r="K70" i="22"/>
  <c r="J70" i="22"/>
  <c r="N74" i="22"/>
  <c r="M74" i="22"/>
  <c r="L74" i="22"/>
  <c r="K74" i="22"/>
  <c r="J74" i="22"/>
  <c r="N79" i="22"/>
  <c r="M79" i="22"/>
  <c r="L79" i="22"/>
  <c r="K79" i="22"/>
  <c r="J79" i="22"/>
  <c r="N83" i="22"/>
  <c r="M83" i="22"/>
  <c r="L83" i="22"/>
  <c r="K83" i="22"/>
  <c r="I91" i="22"/>
  <c r="J83" i="22"/>
  <c r="N89" i="22"/>
  <c r="M89" i="22"/>
  <c r="L89" i="22"/>
  <c r="K89" i="22"/>
  <c r="J89" i="22"/>
  <c r="N107" i="22"/>
  <c r="M107" i="22"/>
  <c r="L107" i="22"/>
  <c r="K107" i="22"/>
  <c r="J107" i="22"/>
  <c r="N124" i="22"/>
  <c r="M124" i="22"/>
  <c r="L124" i="22"/>
  <c r="K124" i="22"/>
  <c r="J124" i="22"/>
  <c r="J131" i="22"/>
  <c r="N131" i="22"/>
  <c r="M131" i="22"/>
  <c r="L131" i="22"/>
  <c r="K131" i="22"/>
  <c r="N160" i="22"/>
  <c r="K160" i="22"/>
  <c r="M160" i="22"/>
  <c r="L160" i="22"/>
  <c r="J160" i="22"/>
  <c r="O54" i="25"/>
  <c r="N54" i="25"/>
  <c r="O98" i="25"/>
  <c r="N98" i="25"/>
  <c r="I122" i="21"/>
  <c r="J122" i="21"/>
  <c r="H122" i="21"/>
  <c r="I130" i="21"/>
  <c r="J130" i="21"/>
  <c r="H130" i="21"/>
  <c r="I139" i="21"/>
  <c r="J139" i="21"/>
  <c r="H139" i="21"/>
  <c r="I147" i="21"/>
  <c r="J147" i="21"/>
  <c r="H147" i="21"/>
  <c r="I154" i="21"/>
  <c r="J154" i="21"/>
  <c r="H154" i="21"/>
  <c r="G162" i="21"/>
  <c r="I158" i="21"/>
  <c r="J158" i="21"/>
  <c r="H158" i="21"/>
  <c r="X12" i="22"/>
  <c r="Z12" i="22"/>
  <c r="Y12" i="22"/>
  <c r="AB12" i="22"/>
  <c r="AA12" i="22"/>
  <c r="N13" i="22"/>
  <c r="L13" i="22"/>
  <c r="K13" i="22"/>
  <c r="M13" i="22"/>
  <c r="J13" i="22"/>
  <c r="I21" i="22"/>
  <c r="AA17" i="22"/>
  <c r="Z17" i="22"/>
  <c r="Y17" i="22"/>
  <c r="X17" i="22"/>
  <c r="AB17" i="22"/>
  <c r="M25" i="22"/>
  <c r="L25" i="22"/>
  <c r="K25" i="22"/>
  <c r="J25" i="22"/>
  <c r="N25" i="22"/>
  <c r="M42" i="22"/>
  <c r="L42" i="22"/>
  <c r="K42" i="22"/>
  <c r="J42" i="22"/>
  <c r="N42" i="22"/>
  <c r="N109" i="22"/>
  <c r="M109" i="22"/>
  <c r="L109" i="22"/>
  <c r="K109" i="22"/>
  <c r="J109" i="22"/>
  <c r="N126" i="22"/>
  <c r="M126" i="22"/>
  <c r="L126" i="22"/>
  <c r="K126" i="22"/>
  <c r="J126" i="22"/>
  <c r="I129" i="21"/>
  <c r="H129" i="21"/>
  <c r="J129" i="21"/>
  <c r="I138" i="21"/>
  <c r="H138" i="21"/>
  <c r="J138" i="21"/>
  <c r="I146" i="21"/>
  <c r="H146" i="21"/>
  <c r="J146" i="21"/>
  <c r="AB19" i="22"/>
  <c r="AA19" i="22"/>
  <c r="Z19" i="22"/>
  <c r="Y19" i="22"/>
  <c r="X19" i="22"/>
  <c r="J17" i="22"/>
  <c r="K17" i="22"/>
  <c r="N17" i="22"/>
  <c r="M17" i="22"/>
  <c r="L17" i="22"/>
  <c r="M23" i="22"/>
  <c r="L23" i="22"/>
  <c r="J23" i="22"/>
  <c r="K23" i="22"/>
  <c r="N23" i="22"/>
  <c r="M40" i="22"/>
  <c r="L40" i="22"/>
  <c r="J40" i="22"/>
  <c r="N40" i="22"/>
  <c r="K40" i="22"/>
  <c r="N94" i="22"/>
  <c r="M94" i="22"/>
  <c r="L94" i="22"/>
  <c r="J94" i="22"/>
  <c r="K94" i="22"/>
  <c r="N111" i="22"/>
  <c r="M111" i="22"/>
  <c r="L111" i="22"/>
  <c r="J111" i="22"/>
  <c r="I119" i="22"/>
  <c r="K111" i="22"/>
  <c r="N128" i="22"/>
  <c r="M128" i="22"/>
  <c r="L128" i="22"/>
  <c r="J128" i="22"/>
  <c r="K128" i="22"/>
  <c r="N141" i="22"/>
  <c r="M141" i="22"/>
  <c r="L141" i="22"/>
  <c r="J141" i="22"/>
  <c r="K141" i="22"/>
  <c r="N152" i="22"/>
  <c r="M152" i="22"/>
  <c r="L152" i="22"/>
  <c r="K152" i="22"/>
  <c r="J152" i="22"/>
  <c r="I119" i="21"/>
  <c r="J119" i="21"/>
  <c r="H119" i="21"/>
  <c r="I128" i="21"/>
  <c r="H128" i="21"/>
  <c r="J128" i="21"/>
  <c r="I137" i="21"/>
  <c r="J137" i="21"/>
  <c r="H137" i="21"/>
  <c r="I145" i="21"/>
  <c r="J145" i="21"/>
  <c r="H145" i="21"/>
  <c r="I153" i="21"/>
  <c r="J153" i="21"/>
  <c r="H153" i="21"/>
  <c r="I157" i="21"/>
  <c r="J157" i="21"/>
  <c r="H157" i="21"/>
  <c r="I161" i="21"/>
  <c r="J161" i="21"/>
  <c r="H161" i="21"/>
  <c r="M12" i="22"/>
  <c r="K12" i="22"/>
  <c r="J12" i="22"/>
  <c r="N12" i="22"/>
  <c r="L12" i="22"/>
  <c r="AB16" i="22"/>
  <c r="Z16" i="22"/>
  <c r="Y16" i="22"/>
  <c r="AA16" i="22"/>
  <c r="X16" i="22"/>
  <c r="M38" i="22"/>
  <c r="L38" i="22"/>
  <c r="N38" i="22"/>
  <c r="K38" i="22"/>
  <c r="J38" i="22"/>
  <c r="M55" i="22"/>
  <c r="L55" i="22"/>
  <c r="N55" i="22"/>
  <c r="J55" i="22"/>
  <c r="I63" i="22"/>
  <c r="K55" i="22"/>
  <c r="N96" i="22"/>
  <c r="M96" i="22"/>
  <c r="L96" i="22"/>
  <c r="K96" i="22"/>
  <c r="J96" i="22"/>
  <c r="N113" i="22"/>
  <c r="M113" i="22"/>
  <c r="L113" i="22"/>
  <c r="J113" i="22"/>
  <c r="K113" i="22"/>
  <c r="N135" i="22"/>
  <c r="M135" i="22"/>
  <c r="L135" i="22"/>
  <c r="K135" i="22"/>
  <c r="J135" i="22"/>
  <c r="N145" i="22"/>
  <c r="M145" i="22"/>
  <c r="L145" i="22"/>
  <c r="K145" i="22"/>
  <c r="J145" i="22"/>
  <c r="O62" i="25"/>
  <c r="N62" i="25"/>
  <c r="L11" i="22"/>
  <c r="J11" i="22"/>
  <c r="N11" i="22"/>
  <c r="M11" i="22"/>
  <c r="K11" i="22"/>
  <c r="L19" i="22"/>
  <c r="J19" i="22"/>
  <c r="N19" i="22"/>
  <c r="M19" i="22"/>
  <c r="K19" i="22"/>
  <c r="N139" i="22"/>
  <c r="I147" i="22"/>
  <c r="M139" i="22"/>
  <c r="L139" i="22"/>
  <c r="K139" i="22"/>
  <c r="J139" i="22"/>
  <c r="J142" i="22"/>
  <c r="N142" i="22"/>
  <c r="M142" i="22"/>
  <c r="L142" i="22"/>
  <c r="K142" i="22"/>
  <c r="N156" i="22"/>
  <c r="M156" i="22"/>
  <c r="L156" i="22"/>
  <c r="K156" i="22"/>
  <c r="J156" i="22"/>
  <c r="O84" i="25"/>
  <c r="N84" i="25"/>
  <c r="K10" i="22"/>
  <c r="N10" i="22"/>
  <c r="M10" i="22"/>
  <c r="L10" i="22"/>
  <c r="J10" i="22"/>
  <c r="Y13" i="22"/>
  <c r="W21" i="22"/>
  <c r="AB13" i="22"/>
  <c r="AA13" i="22"/>
  <c r="Z13" i="22"/>
  <c r="X13" i="22"/>
  <c r="K18" i="22"/>
  <c r="M18" i="22"/>
  <c r="L18" i="22"/>
  <c r="J18" i="22"/>
  <c r="N18" i="22"/>
  <c r="K24" i="22"/>
  <c r="L24" i="22"/>
  <c r="J24" i="22"/>
  <c r="N24" i="22"/>
  <c r="M24" i="22"/>
  <c r="K26" i="22"/>
  <c r="M26" i="22"/>
  <c r="L26" i="22"/>
  <c r="J26" i="22"/>
  <c r="N26" i="22"/>
  <c r="K28" i="22"/>
  <c r="N28" i="22"/>
  <c r="M28" i="22"/>
  <c r="L28" i="22"/>
  <c r="J28" i="22"/>
  <c r="K30" i="22"/>
  <c r="N30" i="22"/>
  <c r="M30" i="22"/>
  <c r="L30" i="22"/>
  <c r="J30" i="22"/>
  <c r="K32" i="22"/>
  <c r="N32" i="22"/>
  <c r="M32" i="22"/>
  <c r="L32" i="22"/>
  <c r="J32" i="22"/>
  <c r="K34" i="22"/>
  <c r="N34" i="22"/>
  <c r="M34" i="22"/>
  <c r="L34" i="22"/>
  <c r="J34" i="22"/>
  <c r="K37" i="22"/>
  <c r="N37" i="22"/>
  <c r="M37" i="22"/>
  <c r="J37" i="22"/>
  <c r="L37" i="22"/>
  <c r="K39" i="22"/>
  <c r="J39" i="22"/>
  <c r="N39" i="22"/>
  <c r="M39" i="22"/>
  <c r="L39" i="22"/>
  <c r="K41" i="22"/>
  <c r="I49" i="22"/>
  <c r="L41" i="22"/>
  <c r="J41" i="22"/>
  <c r="M41" i="22"/>
  <c r="N41" i="22"/>
  <c r="K43" i="22"/>
  <c r="M43" i="22"/>
  <c r="L43" i="22"/>
  <c r="J43" i="22"/>
  <c r="N43" i="22"/>
  <c r="K45" i="22"/>
  <c r="N45" i="22"/>
  <c r="M45" i="22"/>
  <c r="L45" i="22"/>
  <c r="J45" i="22"/>
  <c r="K47" i="22"/>
  <c r="N47" i="22"/>
  <c r="M47" i="22"/>
  <c r="L47" i="22"/>
  <c r="J47" i="22"/>
  <c r="K52" i="22"/>
  <c r="N52" i="22"/>
  <c r="M52" i="22"/>
  <c r="L52" i="22"/>
  <c r="J52" i="22"/>
  <c r="K54" i="22"/>
  <c r="N54" i="22"/>
  <c r="M54" i="22"/>
  <c r="L54" i="22"/>
  <c r="J54" i="22"/>
  <c r="K56" i="22"/>
  <c r="J56" i="22"/>
  <c r="L56" i="22"/>
  <c r="N56" i="22"/>
  <c r="M56" i="22"/>
  <c r="K58" i="22"/>
  <c r="J58" i="22"/>
  <c r="N58" i="22"/>
  <c r="M58" i="22"/>
  <c r="L58" i="22"/>
  <c r="K60" i="22"/>
  <c r="J60" i="22"/>
  <c r="L60" i="22"/>
  <c r="M60" i="22"/>
  <c r="N60" i="22"/>
  <c r="K62" i="22"/>
  <c r="J62" i="22"/>
  <c r="N62" i="22"/>
  <c r="M62" i="22"/>
  <c r="L62" i="22"/>
  <c r="K65" i="22"/>
  <c r="J65" i="22"/>
  <c r="L65" i="22"/>
  <c r="N65" i="22"/>
  <c r="M65" i="22"/>
  <c r="K67" i="22"/>
  <c r="J67" i="22"/>
  <c r="N67" i="22"/>
  <c r="M67" i="22"/>
  <c r="L67" i="22"/>
  <c r="K69" i="22"/>
  <c r="J69" i="22"/>
  <c r="I77" i="22"/>
  <c r="L69" i="22"/>
  <c r="N69" i="22"/>
  <c r="M69" i="22"/>
  <c r="K71" i="22"/>
  <c r="J71" i="22"/>
  <c r="N71" i="22"/>
  <c r="M71" i="22"/>
  <c r="L71" i="22"/>
  <c r="K73" i="22"/>
  <c r="J73" i="22"/>
  <c r="L73" i="22"/>
  <c r="N73" i="22"/>
  <c r="M73" i="22"/>
  <c r="K75" i="22"/>
  <c r="J75" i="22"/>
  <c r="N75" i="22"/>
  <c r="M75" i="22"/>
  <c r="L75" i="22"/>
  <c r="K80" i="22"/>
  <c r="J80" i="22"/>
  <c r="N80" i="22"/>
  <c r="M80" i="22"/>
  <c r="L80" i="22"/>
  <c r="K82" i="22"/>
  <c r="J82" i="22"/>
  <c r="L82" i="22"/>
  <c r="N82" i="22"/>
  <c r="M82" i="22"/>
  <c r="K84" i="22"/>
  <c r="J84" i="22"/>
  <c r="N84" i="22"/>
  <c r="M84" i="22"/>
  <c r="L84" i="22"/>
  <c r="K86" i="22"/>
  <c r="J86" i="22"/>
  <c r="L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M101" i="22"/>
  <c r="N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M118" i="22"/>
  <c r="N118" i="22"/>
  <c r="L121" i="22"/>
  <c r="K121" i="22"/>
  <c r="J121" i="22"/>
  <c r="M121" i="22"/>
  <c r="N121" i="22"/>
  <c r="L123" i="22"/>
  <c r="K123" i="22"/>
  <c r="J123" i="22"/>
  <c r="N123" i="22"/>
  <c r="M123" i="22"/>
  <c r="I133" i="22"/>
  <c r="L125" i="22"/>
  <c r="K125" i="22"/>
  <c r="J125" i="22"/>
  <c r="N125" i="22"/>
  <c r="M125" i="22"/>
  <c r="L127" i="22"/>
  <c r="K127" i="22"/>
  <c r="J127" i="22"/>
  <c r="N127" i="22"/>
  <c r="M127" i="22"/>
  <c r="L129" i="22"/>
  <c r="K129" i="22"/>
  <c r="J129" i="22"/>
  <c r="N129" i="22"/>
  <c r="M129" i="22"/>
  <c r="N132" i="22"/>
  <c r="L132" i="22"/>
  <c r="K132" i="22"/>
  <c r="J132" i="22"/>
  <c r="M132" i="22"/>
  <c r="J136" i="22"/>
  <c r="M136" i="22"/>
  <c r="L136" i="22"/>
  <c r="K136" i="22"/>
  <c r="N136" i="22"/>
  <c r="N150" i="22"/>
  <c r="L150" i="22"/>
  <c r="K150" i="22"/>
  <c r="J150" i="22"/>
  <c r="M150" i="22"/>
  <c r="J153" i="22"/>
  <c r="M153" i="22"/>
  <c r="L153" i="22"/>
  <c r="K153" i="22"/>
  <c r="N153" i="22"/>
  <c r="I161" i="22"/>
  <c r="O11" i="25"/>
  <c r="N11" i="25"/>
  <c r="O79" i="25"/>
  <c r="N79" i="25"/>
  <c r="O101" i="25"/>
  <c r="N101" i="25"/>
  <c r="M121" i="26"/>
  <c r="L121" i="26"/>
  <c r="K121" i="26"/>
  <c r="J121" i="26"/>
  <c r="I121" i="26"/>
  <c r="N143" i="22"/>
  <c r="K143" i="22"/>
  <c r="J143" i="22"/>
  <c r="L143" i="22"/>
  <c r="M143" i="22"/>
  <c r="J146" i="22"/>
  <c r="L146" i="22"/>
  <c r="K146" i="22"/>
  <c r="N146" i="22"/>
  <c r="M146" i="22"/>
  <c r="O16" i="25"/>
  <c r="N16" i="25"/>
  <c r="M120" i="27"/>
  <c r="L120" i="27"/>
  <c r="K120" i="27"/>
  <c r="J120" i="27"/>
  <c r="I120" i="27"/>
  <c r="N16" i="22"/>
  <c r="M16" i="22"/>
  <c r="L16" i="22"/>
  <c r="K16" i="22"/>
  <c r="J16" i="22"/>
  <c r="N137" i="22"/>
  <c r="J137" i="22"/>
  <c r="K137" i="22"/>
  <c r="L137" i="22"/>
  <c r="M137" i="22"/>
  <c r="J140" i="22"/>
  <c r="K140" i="22"/>
  <c r="N140" i="22"/>
  <c r="M140" i="22"/>
  <c r="L140" i="22"/>
  <c r="N154" i="22"/>
  <c r="J154" i="22"/>
  <c r="L154" i="22"/>
  <c r="K154" i="22"/>
  <c r="M154" i="22"/>
  <c r="J157" i="22"/>
  <c r="K157" i="22"/>
  <c r="N157" i="22"/>
  <c r="M157" i="22"/>
  <c r="L157" i="22"/>
  <c r="O19" i="25"/>
  <c r="N19" i="25"/>
  <c r="O35" i="25"/>
  <c r="N35" i="25"/>
  <c r="M52" i="26"/>
  <c r="L52" i="26"/>
  <c r="K52" i="26"/>
  <c r="J52" i="26"/>
  <c r="I52" i="26"/>
  <c r="N130" i="22"/>
  <c r="M130" i="22"/>
  <c r="J130" i="22"/>
  <c r="L130" i="22"/>
  <c r="K130" i="22"/>
  <c r="J151" i="22"/>
  <c r="N151" i="22"/>
  <c r="M151" i="22"/>
  <c r="L151" i="22"/>
  <c r="K151" i="22"/>
  <c r="N158" i="22"/>
  <c r="K158" i="22"/>
  <c r="M158" i="22"/>
  <c r="L158" i="22"/>
  <c r="J158" i="22"/>
  <c r="O38" i="25"/>
  <c r="N38" i="25"/>
  <c r="M107" i="26"/>
  <c r="L107" i="26"/>
  <c r="K107" i="26"/>
  <c r="J107" i="26"/>
  <c r="I107" i="26"/>
  <c r="O13" i="25"/>
  <c r="N13" i="25"/>
  <c r="O32" i="25"/>
  <c r="N32" i="25"/>
  <c r="O40" i="25"/>
  <c r="N40" i="25"/>
  <c r="O59" i="25"/>
  <c r="N59" i="25"/>
  <c r="M89" i="26"/>
  <c r="L89" i="26"/>
  <c r="K89" i="26"/>
  <c r="J89" i="26"/>
  <c r="I89" i="26"/>
  <c r="M158" i="26"/>
  <c r="L158" i="26"/>
  <c r="K158" i="26"/>
  <c r="J158" i="26"/>
  <c r="I158" i="26"/>
  <c r="M29" i="27"/>
  <c r="L29" i="27"/>
  <c r="K29" i="27"/>
  <c r="J29" i="27"/>
  <c r="I29" i="27"/>
  <c r="M19" i="28"/>
  <c r="L19" i="28"/>
  <c r="K19" i="28"/>
  <c r="J19" i="28"/>
  <c r="I19" i="28"/>
  <c r="O10" i="25"/>
  <c r="N10" i="25"/>
  <c r="O18" i="25"/>
  <c r="N18" i="25"/>
  <c r="M103" i="26"/>
  <c r="L103" i="26"/>
  <c r="K103" i="26"/>
  <c r="J103" i="26"/>
  <c r="I103" i="26"/>
  <c r="M111" i="27"/>
  <c r="L111" i="27"/>
  <c r="K111" i="27"/>
  <c r="J111" i="27"/>
  <c r="I111" i="27"/>
  <c r="O15" i="25"/>
  <c r="N15" i="25"/>
  <c r="M72" i="26"/>
  <c r="L72" i="26"/>
  <c r="K72" i="26"/>
  <c r="J72" i="26"/>
  <c r="I72" i="26"/>
  <c r="M141" i="26"/>
  <c r="L141" i="26"/>
  <c r="K141" i="26"/>
  <c r="J141" i="26"/>
  <c r="I141" i="26"/>
  <c r="M12" i="27"/>
  <c r="L12" i="27"/>
  <c r="K12" i="27"/>
  <c r="J12" i="27"/>
  <c r="H20" i="27"/>
  <c r="I12" i="27"/>
  <c r="O12" i="25"/>
  <c r="N12" i="25"/>
  <c r="O20" i="25"/>
  <c r="N20" i="25"/>
  <c r="M17" i="26"/>
  <c r="L17" i="26"/>
  <c r="K17" i="26"/>
  <c r="J17" i="26"/>
  <c r="I17" i="26"/>
  <c r="M86" i="26"/>
  <c r="L86" i="26"/>
  <c r="K86" i="26"/>
  <c r="J86" i="26"/>
  <c r="I86" i="26"/>
  <c r="M155" i="26"/>
  <c r="L155" i="26"/>
  <c r="K155" i="26"/>
  <c r="J155" i="26"/>
  <c r="I155" i="26"/>
  <c r="M26" i="27"/>
  <c r="L26" i="27"/>
  <c r="K26" i="27"/>
  <c r="H34" i="27"/>
  <c r="J26" i="27"/>
  <c r="I26" i="27"/>
  <c r="M11" i="28"/>
  <c r="L11" i="28"/>
  <c r="K11" i="28"/>
  <c r="J11" i="28"/>
  <c r="I11" i="28"/>
  <c r="N9" i="25"/>
  <c r="O9" i="25"/>
  <c r="N17" i="25"/>
  <c r="O17" i="25"/>
  <c r="N36" i="25"/>
  <c r="O36" i="25"/>
  <c r="N55" i="25"/>
  <c r="O55" i="25"/>
  <c r="M55" i="26"/>
  <c r="L55" i="26"/>
  <c r="K55" i="26"/>
  <c r="J55" i="26"/>
  <c r="I55" i="26"/>
  <c r="M124" i="26"/>
  <c r="L124" i="26"/>
  <c r="K124" i="26"/>
  <c r="J124" i="26"/>
  <c r="I124" i="26"/>
  <c r="M149" i="27"/>
  <c r="L149" i="27"/>
  <c r="K149" i="27"/>
  <c r="J149" i="27"/>
  <c r="I149" i="27"/>
  <c r="O129" i="30"/>
  <c r="N129" i="30"/>
  <c r="O14" i="25"/>
  <c r="N14" i="25"/>
  <c r="M69" i="26"/>
  <c r="L69" i="26"/>
  <c r="K69" i="26"/>
  <c r="J69" i="26"/>
  <c r="I69" i="26"/>
  <c r="M138" i="26"/>
  <c r="L138" i="26"/>
  <c r="K138" i="26"/>
  <c r="J138" i="26"/>
  <c r="I138" i="26"/>
  <c r="M9" i="27"/>
  <c r="L9" i="27"/>
  <c r="K9" i="27"/>
  <c r="J9" i="27"/>
  <c r="I9" i="27"/>
  <c r="M24" i="26"/>
  <c r="L24" i="26"/>
  <c r="K24" i="26"/>
  <c r="J24" i="26"/>
  <c r="I24" i="26"/>
  <c r="M41" i="26"/>
  <c r="L41" i="26"/>
  <c r="K41" i="26"/>
  <c r="J41" i="26"/>
  <c r="I41" i="26"/>
  <c r="M58" i="26"/>
  <c r="L58" i="26"/>
  <c r="K58" i="26"/>
  <c r="J58" i="26"/>
  <c r="I58" i="26"/>
  <c r="M75" i="26"/>
  <c r="L75" i="26"/>
  <c r="K75" i="26"/>
  <c r="J75" i="26"/>
  <c r="I75" i="26"/>
  <c r="M93" i="26"/>
  <c r="L93" i="26"/>
  <c r="K93" i="26"/>
  <c r="J93" i="26"/>
  <c r="I93" i="26"/>
  <c r="M110" i="26"/>
  <c r="L110" i="26"/>
  <c r="K110" i="26"/>
  <c r="J110" i="26"/>
  <c r="I110" i="26"/>
  <c r="M127" i="26"/>
  <c r="L127" i="26"/>
  <c r="K127" i="26"/>
  <c r="J127" i="26"/>
  <c r="I127" i="26"/>
  <c r="M144" i="26"/>
  <c r="L144" i="26"/>
  <c r="K144" i="26"/>
  <c r="J144" i="26"/>
  <c r="I144" i="26"/>
  <c r="L15" i="27"/>
  <c r="K15" i="27"/>
  <c r="J15" i="27"/>
  <c r="I15" i="27"/>
  <c r="M15" i="27"/>
  <c r="L32" i="27"/>
  <c r="K32" i="27"/>
  <c r="J32" i="27"/>
  <c r="I32" i="27"/>
  <c r="M32" i="27"/>
  <c r="M42" i="27"/>
  <c r="L42" i="27"/>
  <c r="K42" i="27"/>
  <c r="J42" i="27"/>
  <c r="I42" i="27"/>
  <c r="M128" i="27"/>
  <c r="L128" i="27"/>
  <c r="K128" i="27"/>
  <c r="J128" i="27"/>
  <c r="I128" i="27"/>
  <c r="M157" i="27"/>
  <c r="L157" i="27"/>
  <c r="K157" i="27"/>
  <c r="J157" i="27"/>
  <c r="I157" i="27"/>
  <c r="M28" i="28"/>
  <c r="L28" i="28"/>
  <c r="K28" i="28"/>
  <c r="J28" i="28"/>
  <c r="I28" i="28"/>
  <c r="M117" i="28"/>
  <c r="L117" i="28"/>
  <c r="K117" i="28"/>
  <c r="J117" i="28"/>
  <c r="I117" i="28"/>
  <c r="L127" i="28"/>
  <c r="K127" i="28"/>
  <c r="J127" i="28"/>
  <c r="M127" i="28"/>
  <c r="I127" i="28"/>
  <c r="L10" i="26"/>
  <c r="K10" i="26"/>
  <c r="J10" i="26"/>
  <c r="I10" i="26"/>
  <c r="M10" i="26"/>
  <c r="L27" i="26"/>
  <c r="K27" i="26"/>
  <c r="J27" i="26"/>
  <c r="I27" i="26"/>
  <c r="M27" i="26"/>
  <c r="L44" i="26"/>
  <c r="K44" i="26"/>
  <c r="J44" i="26"/>
  <c r="I44" i="26"/>
  <c r="M44" i="26"/>
  <c r="L61" i="26"/>
  <c r="K61" i="26"/>
  <c r="J61" i="26"/>
  <c r="I61" i="26"/>
  <c r="M61" i="26"/>
  <c r="L79" i="26"/>
  <c r="K79" i="26"/>
  <c r="J79" i="26"/>
  <c r="I79" i="26"/>
  <c r="M79" i="26"/>
  <c r="L96" i="26"/>
  <c r="K96" i="26"/>
  <c r="J96" i="26"/>
  <c r="I96" i="26"/>
  <c r="M96" i="26"/>
  <c r="L113" i="26"/>
  <c r="K113" i="26"/>
  <c r="J113" i="26"/>
  <c r="I113" i="26"/>
  <c r="M113" i="26"/>
  <c r="L130" i="26"/>
  <c r="K130" i="26"/>
  <c r="J130" i="26"/>
  <c r="I130" i="26"/>
  <c r="M130" i="26"/>
  <c r="L148" i="26"/>
  <c r="K148" i="26"/>
  <c r="J148" i="26"/>
  <c r="I148" i="26"/>
  <c r="M148" i="26"/>
  <c r="M14" i="27"/>
  <c r="L14" i="27"/>
  <c r="K14" i="27"/>
  <c r="J14" i="27"/>
  <c r="I14" i="27"/>
  <c r="M31" i="27"/>
  <c r="L31" i="27"/>
  <c r="K31" i="27"/>
  <c r="J31" i="27"/>
  <c r="I31" i="27"/>
  <c r="M92" i="27"/>
  <c r="L92" i="27"/>
  <c r="K92" i="27"/>
  <c r="J92" i="27"/>
  <c r="I92" i="27"/>
  <c r="M13" i="28"/>
  <c r="L13" i="28"/>
  <c r="K13" i="28"/>
  <c r="J13" i="28"/>
  <c r="I13" i="28"/>
  <c r="M42" i="28"/>
  <c r="L42" i="28"/>
  <c r="K42" i="28"/>
  <c r="J42" i="28"/>
  <c r="I42" i="28"/>
  <c r="M71" i="28"/>
  <c r="L71" i="28"/>
  <c r="K71" i="28"/>
  <c r="J71" i="28"/>
  <c r="I71" i="28"/>
  <c r="L110" i="28"/>
  <c r="K110" i="28"/>
  <c r="J110" i="28"/>
  <c r="M110" i="28"/>
  <c r="I110" i="28"/>
  <c r="H118" i="28"/>
  <c r="O53" i="30"/>
  <c r="N53" i="30"/>
  <c r="M9" i="26"/>
  <c r="L9" i="26"/>
  <c r="K9" i="26"/>
  <c r="J9" i="26"/>
  <c r="I9" i="26"/>
  <c r="M26" i="26"/>
  <c r="L26" i="26"/>
  <c r="K26" i="26"/>
  <c r="J26" i="26"/>
  <c r="I26" i="26"/>
  <c r="M43" i="26"/>
  <c r="L43" i="26"/>
  <c r="K43" i="26"/>
  <c r="J43" i="26"/>
  <c r="I43" i="26"/>
  <c r="M60" i="26"/>
  <c r="L60" i="26"/>
  <c r="K60" i="26"/>
  <c r="J60" i="26"/>
  <c r="I60" i="26"/>
  <c r="M78" i="26"/>
  <c r="L78" i="26"/>
  <c r="K78" i="26"/>
  <c r="J78" i="26"/>
  <c r="I78" i="26"/>
  <c r="M95" i="26"/>
  <c r="L95" i="26"/>
  <c r="K95" i="26"/>
  <c r="J95" i="26"/>
  <c r="I95" i="26"/>
  <c r="M112" i="26"/>
  <c r="L112" i="26"/>
  <c r="K112" i="26"/>
  <c r="J112" i="26"/>
  <c r="I112" i="26"/>
  <c r="M129" i="26"/>
  <c r="L129" i="26"/>
  <c r="K129" i="26"/>
  <c r="J129" i="26"/>
  <c r="I129" i="26"/>
  <c r="M17" i="27"/>
  <c r="L17" i="27"/>
  <c r="K17" i="27"/>
  <c r="J17" i="27"/>
  <c r="I17" i="27"/>
  <c r="M71" i="27"/>
  <c r="L71" i="27"/>
  <c r="K71" i="27"/>
  <c r="J71" i="27"/>
  <c r="I71" i="27"/>
  <c r="M100" i="27"/>
  <c r="L100" i="27"/>
  <c r="K100" i="27"/>
  <c r="J100" i="27"/>
  <c r="I100" i="27"/>
  <c r="M22" i="28"/>
  <c r="L22" i="28"/>
  <c r="K22" i="28"/>
  <c r="J22" i="28"/>
  <c r="I22" i="28"/>
  <c r="M51" i="28"/>
  <c r="L51" i="28"/>
  <c r="K51" i="28"/>
  <c r="J51" i="28"/>
  <c r="I51" i="28"/>
  <c r="M80" i="28"/>
  <c r="L80" i="28"/>
  <c r="K80" i="28"/>
  <c r="J80" i="28"/>
  <c r="I80" i="28"/>
  <c r="M12" i="26"/>
  <c r="L12" i="26"/>
  <c r="K12" i="26"/>
  <c r="J12" i="26"/>
  <c r="I12" i="26"/>
  <c r="M29" i="26"/>
  <c r="L29" i="26"/>
  <c r="K29" i="26"/>
  <c r="J29" i="26"/>
  <c r="I29" i="26"/>
  <c r="M46" i="26"/>
  <c r="L46" i="26"/>
  <c r="K46" i="26"/>
  <c r="J46" i="26"/>
  <c r="I46" i="26"/>
  <c r="M64" i="26"/>
  <c r="L64" i="26"/>
  <c r="K64" i="26"/>
  <c r="J64" i="26"/>
  <c r="I64" i="26"/>
  <c r="M81" i="26"/>
  <c r="L81" i="26"/>
  <c r="K81" i="26"/>
  <c r="J81" i="26"/>
  <c r="I81" i="26"/>
  <c r="M98" i="26"/>
  <c r="L98" i="26"/>
  <c r="K98" i="26"/>
  <c r="J98" i="26"/>
  <c r="I98" i="26"/>
  <c r="M115" i="26"/>
  <c r="L115" i="26"/>
  <c r="K115" i="26"/>
  <c r="J115" i="26"/>
  <c r="I115" i="26"/>
  <c r="M150" i="26"/>
  <c r="L150" i="26"/>
  <c r="K150" i="26"/>
  <c r="J150" i="26"/>
  <c r="I150" i="26"/>
  <c r="M38" i="27"/>
  <c r="L38" i="27"/>
  <c r="K38" i="27"/>
  <c r="J38" i="27"/>
  <c r="I38" i="27"/>
  <c r="M51" i="27"/>
  <c r="L51" i="27"/>
  <c r="K51" i="27"/>
  <c r="J51" i="27"/>
  <c r="I51" i="27"/>
  <c r="M80" i="27"/>
  <c r="L80" i="27"/>
  <c r="K80" i="27"/>
  <c r="J80" i="27"/>
  <c r="I80" i="27"/>
  <c r="M109" i="27"/>
  <c r="L109" i="27"/>
  <c r="K109" i="27"/>
  <c r="J109" i="27"/>
  <c r="I109" i="27"/>
  <c r="M30" i="28"/>
  <c r="L30" i="28"/>
  <c r="K30" i="28"/>
  <c r="J30" i="28"/>
  <c r="I30" i="28"/>
  <c r="M59" i="28"/>
  <c r="L59" i="28"/>
  <c r="K59" i="28"/>
  <c r="J59" i="28"/>
  <c r="I59" i="28"/>
  <c r="M88" i="28"/>
  <c r="L88" i="28"/>
  <c r="K88" i="28"/>
  <c r="J88" i="28"/>
  <c r="I88" i="28"/>
  <c r="O216" i="30"/>
  <c r="N216" i="30"/>
  <c r="M15" i="26"/>
  <c r="L15" i="26"/>
  <c r="K15" i="26"/>
  <c r="J15" i="26"/>
  <c r="I15" i="26"/>
  <c r="M32" i="26"/>
  <c r="L32" i="26"/>
  <c r="K32" i="26"/>
  <c r="J32" i="26"/>
  <c r="I32" i="26"/>
  <c r="M50" i="26"/>
  <c r="L50" i="26"/>
  <c r="K50" i="26"/>
  <c r="J50" i="26"/>
  <c r="I50" i="26"/>
  <c r="M67" i="26"/>
  <c r="L67" i="26"/>
  <c r="K67" i="26"/>
  <c r="J67" i="26"/>
  <c r="I67" i="26"/>
  <c r="M84" i="26"/>
  <c r="L84" i="26"/>
  <c r="K84" i="26"/>
  <c r="J84" i="26"/>
  <c r="I84" i="26"/>
  <c r="M101" i="26"/>
  <c r="L101" i="26"/>
  <c r="K101" i="26"/>
  <c r="J101" i="26"/>
  <c r="I101" i="26"/>
  <c r="M136" i="26"/>
  <c r="L136" i="26"/>
  <c r="K136" i="26"/>
  <c r="J136" i="26"/>
  <c r="I136" i="26"/>
  <c r="M153" i="26"/>
  <c r="L153" i="26"/>
  <c r="K153" i="26"/>
  <c r="J153" i="26"/>
  <c r="I153" i="26"/>
  <c r="L24" i="27"/>
  <c r="K24" i="27"/>
  <c r="J24" i="27"/>
  <c r="I24" i="27"/>
  <c r="M24" i="27"/>
  <c r="M59" i="27"/>
  <c r="L59" i="27"/>
  <c r="K59" i="27"/>
  <c r="J59" i="27"/>
  <c r="I59" i="27"/>
  <c r="M88" i="27"/>
  <c r="L88" i="27"/>
  <c r="K88" i="27"/>
  <c r="J88" i="27"/>
  <c r="I88" i="27"/>
  <c r="M117" i="27"/>
  <c r="L117" i="27"/>
  <c r="K117" i="27"/>
  <c r="J117" i="27"/>
  <c r="I117" i="27"/>
  <c r="M39" i="28"/>
  <c r="L39" i="28"/>
  <c r="K39" i="28"/>
  <c r="J39" i="28"/>
  <c r="I39" i="28"/>
  <c r="M68" i="28"/>
  <c r="L68" i="28"/>
  <c r="K68" i="28"/>
  <c r="J68" i="28"/>
  <c r="H76" i="28"/>
  <c r="I68" i="28"/>
  <c r="M99" i="28"/>
  <c r="L99" i="28"/>
  <c r="K99" i="28"/>
  <c r="J99" i="28"/>
  <c r="I99" i="28"/>
  <c r="L18" i="26"/>
  <c r="K18" i="26"/>
  <c r="J18" i="26"/>
  <c r="I18" i="26"/>
  <c r="M18" i="26"/>
  <c r="L36" i="26"/>
  <c r="K36" i="26"/>
  <c r="J36" i="26"/>
  <c r="I36" i="26"/>
  <c r="M36" i="26"/>
  <c r="L53" i="26"/>
  <c r="K53" i="26"/>
  <c r="J53" i="26"/>
  <c r="I53" i="26"/>
  <c r="M53" i="26"/>
  <c r="L70" i="26"/>
  <c r="K70" i="26"/>
  <c r="J70" i="26"/>
  <c r="I70" i="26"/>
  <c r="M70" i="26"/>
  <c r="L87" i="26"/>
  <c r="K87" i="26"/>
  <c r="J87" i="26"/>
  <c r="I87" i="26"/>
  <c r="M87" i="26"/>
  <c r="L122" i="26"/>
  <c r="K122" i="26"/>
  <c r="J122" i="26"/>
  <c r="I122" i="26"/>
  <c r="M122" i="26"/>
  <c r="L139" i="26"/>
  <c r="K139" i="26"/>
  <c r="J139" i="26"/>
  <c r="I139" i="26"/>
  <c r="M139" i="26"/>
  <c r="L156" i="26"/>
  <c r="K156" i="26"/>
  <c r="J156" i="26"/>
  <c r="I156" i="26"/>
  <c r="M156" i="26"/>
  <c r="M23" i="27"/>
  <c r="L23" i="27"/>
  <c r="K23" i="27"/>
  <c r="J23" i="27"/>
  <c r="I23" i="27"/>
  <c r="M40" i="27"/>
  <c r="L40" i="27"/>
  <c r="H48" i="27"/>
  <c r="K40" i="27"/>
  <c r="I40" i="27"/>
  <c r="J40" i="27"/>
  <c r="M102" i="27"/>
  <c r="L102" i="27"/>
  <c r="K102" i="27"/>
  <c r="I102" i="27"/>
  <c r="J102" i="27"/>
  <c r="M131" i="27"/>
  <c r="L131" i="27"/>
  <c r="K131" i="27"/>
  <c r="J131" i="27"/>
  <c r="I131" i="27"/>
  <c r="M82" i="28"/>
  <c r="L82" i="28"/>
  <c r="K82" i="28"/>
  <c r="I82" i="28"/>
  <c r="H90" i="28"/>
  <c r="J82" i="28"/>
  <c r="M97" i="28"/>
  <c r="L97" i="28"/>
  <c r="K97" i="28"/>
  <c r="J97" i="28"/>
  <c r="I97" i="28"/>
  <c r="O17" i="30"/>
  <c r="N17" i="30"/>
  <c r="O63" i="30"/>
  <c r="N63" i="30"/>
  <c r="O80" i="30"/>
  <c r="N80" i="30"/>
  <c r="O125" i="30"/>
  <c r="N125" i="30"/>
  <c r="K13" i="26"/>
  <c r="J13" i="26"/>
  <c r="I13" i="26"/>
  <c r="M13" i="26"/>
  <c r="L13" i="26"/>
  <c r="K22" i="26"/>
  <c r="J22" i="26"/>
  <c r="I22" i="26"/>
  <c r="M22" i="26"/>
  <c r="L22" i="26"/>
  <c r="K30" i="26"/>
  <c r="J30" i="26"/>
  <c r="I30" i="26"/>
  <c r="M30" i="26"/>
  <c r="L30" i="26"/>
  <c r="K39" i="26"/>
  <c r="J39" i="26"/>
  <c r="I39" i="26"/>
  <c r="M39" i="26"/>
  <c r="L39" i="26"/>
  <c r="K47" i="26"/>
  <c r="J47" i="26"/>
  <c r="I47" i="26"/>
  <c r="M47" i="26"/>
  <c r="L47" i="26"/>
  <c r="K56" i="26"/>
  <c r="J56" i="26"/>
  <c r="I56" i="26"/>
  <c r="L56" i="26"/>
  <c r="M56" i="26"/>
  <c r="K65" i="26"/>
  <c r="J65" i="26"/>
  <c r="I65" i="26"/>
  <c r="M65" i="26"/>
  <c r="L65" i="26"/>
  <c r="K73" i="26"/>
  <c r="J73" i="26"/>
  <c r="I73" i="26"/>
  <c r="M73" i="26"/>
  <c r="L73" i="26"/>
  <c r="K82" i="26"/>
  <c r="J82" i="26"/>
  <c r="I82" i="26"/>
  <c r="M82" i="26"/>
  <c r="L82" i="26"/>
  <c r="K99" i="26"/>
  <c r="J99" i="26"/>
  <c r="I99" i="26"/>
  <c r="M99" i="26"/>
  <c r="L99" i="26"/>
  <c r="K108" i="26"/>
  <c r="J108" i="26"/>
  <c r="I108" i="26"/>
  <c r="M108" i="26"/>
  <c r="L108" i="26"/>
  <c r="K116" i="26"/>
  <c r="J116" i="26"/>
  <c r="I116" i="26"/>
  <c r="M116" i="26"/>
  <c r="L116" i="26"/>
  <c r="K125" i="26"/>
  <c r="J125" i="26"/>
  <c r="I125" i="26"/>
  <c r="L125" i="26"/>
  <c r="M125" i="26"/>
  <c r="K134" i="26"/>
  <c r="J134" i="26"/>
  <c r="I134" i="26"/>
  <c r="M134" i="26"/>
  <c r="L134" i="26"/>
  <c r="K142" i="26"/>
  <c r="J142" i="26"/>
  <c r="I142" i="26"/>
  <c r="M142" i="26"/>
  <c r="L142" i="26"/>
  <c r="K151" i="26"/>
  <c r="J151" i="26"/>
  <c r="I151" i="26"/>
  <c r="M151" i="26"/>
  <c r="L151" i="26"/>
  <c r="K159" i="26"/>
  <c r="J159" i="26"/>
  <c r="I159" i="26"/>
  <c r="M159" i="26"/>
  <c r="L159" i="26"/>
  <c r="K10" i="27"/>
  <c r="J10" i="27"/>
  <c r="I10" i="27"/>
  <c r="L10" i="27"/>
  <c r="M10" i="27"/>
  <c r="K18" i="27"/>
  <c r="J18" i="27"/>
  <c r="I18" i="27"/>
  <c r="M18" i="27"/>
  <c r="L18" i="27"/>
  <c r="K27" i="27"/>
  <c r="J27" i="27"/>
  <c r="I27" i="27"/>
  <c r="L27" i="27"/>
  <c r="M27" i="27"/>
  <c r="K36" i="27"/>
  <c r="J36" i="27"/>
  <c r="I36" i="27"/>
  <c r="M36" i="27"/>
  <c r="L36" i="27"/>
  <c r="M57" i="27"/>
  <c r="L57" i="27"/>
  <c r="K57" i="27"/>
  <c r="J57" i="27"/>
  <c r="I57" i="27"/>
  <c r="M68" i="27"/>
  <c r="L68" i="27"/>
  <c r="K68" i="27"/>
  <c r="J68" i="27"/>
  <c r="H76" i="27"/>
  <c r="I68" i="27"/>
  <c r="M97" i="27"/>
  <c r="L97" i="27"/>
  <c r="K97" i="27"/>
  <c r="J97" i="27"/>
  <c r="I97" i="27"/>
  <c r="M126" i="27"/>
  <c r="L126" i="27"/>
  <c r="K126" i="27"/>
  <c r="J126" i="27"/>
  <c r="I126" i="27"/>
  <c r="M137" i="27"/>
  <c r="L137" i="27"/>
  <c r="K137" i="27"/>
  <c r="J137" i="27"/>
  <c r="I137" i="27"/>
  <c r="M8" i="28"/>
  <c r="L8" i="28"/>
  <c r="K8" i="28"/>
  <c r="J8" i="28"/>
  <c r="I8" i="28"/>
  <c r="M37" i="28"/>
  <c r="L37" i="28"/>
  <c r="K37" i="28"/>
  <c r="J37" i="28"/>
  <c r="I37" i="28"/>
  <c r="M47" i="28"/>
  <c r="L47" i="28"/>
  <c r="K47" i="28"/>
  <c r="J47" i="28"/>
  <c r="I47" i="28"/>
  <c r="M106" i="28"/>
  <c r="L106" i="28"/>
  <c r="K106" i="28"/>
  <c r="J106" i="28"/>
  <c r="I106" i="28"/>
  <c r="J8" i="26"/>
  <c r="I8" i="26"/>
  <c r="M8" i="26"/>
  <c r="L8" i="26"/>
  <c r="K8" i="26"/>
  <c r="J16" i="26"/>
  <c r="I16" i="26"/>
  <c r="M16" i="26"/>
  <c r="L16" i="26"/>
  <c r="K16" i="26"/>
  <c r="J25" i="26"/>
  <c r="I25" i="26"/>
  <c r="M25" i="26"/>
  <c r="K25" i="26"/>
  <c r="L25" i="26"/>
  <c r="J33" i="26"/>
  <c r="I33" i="26"/>
  <c r="M33" i="26"/>
  <c r="L33" i="26"/>
  <c r="K33" i="26"/>
  <c r="J42" i="26"/>
  <c r="I42" i="26"/>
  <c r="M42" i="26"/>
  <c r="L42" i="26"/>
  <c r="K42" i="26"/>
  <c r="J51" i="26"/>
  <c r="I51" i="26"/>
  <c r="M51" i="26"/>
  <c r="L51" i="26"/>
  <c r="K51" i="26"/>
  <c r="J59" i="26"/>
  <c r="I59" i="26"/>
  <c r="M59" i="26"/>
  <c r="L59" i="26"/>
  <c r="K59" i="26"/>
  <c r="J68" i="26"/>
  <c r="I68" i="26"/>
  <c r="M68" i="26"/>
  <c r="L68" i="26"/>
  <c r="K68" i="26"/>
  <c r="J85" i="26"/>
  <c r="I85" i="26"/>
  <c r="M85" i="26"/>
  <c r="L85" i="26"/>
  <c r="K85" i="26"/>
  <c r="J94" i="26"/>
  <c r="I94" i="26"/>
  <c r="M94" i="26"/>
  <c r="K94" i="26"/>
  <c r="L94" i="26"/>
  <c r="J102" i="26"/>
  <c r="I102" i="26"/>
  <c r="M102" i="26"/>
  <c r="L102" i="26"/>
  <c r="K102" i="26"/>
  <c r="J111" i="26"/>
  <c r="I111" i="26"/>
  <c r="M111" i="26"/>
  <c r="L111" i="26"/>
  <c r="K111" i="26"/>
  <c r="J120" i="26"/>
  <c r="I120" i="26"/>
  <c r="M120" i="26"/>
  <c r="L120" i="26"/>
  <c r="K120" i="26"/>
  <c r="J128" i="26"/>
  <c r="I128" i="26"/>
  <c r="M128" i="26"/>
  <c r="L128" i="26"/>
  <c r="K128" i="26"/>
  <c r="J137" i="26"/>
  <c r="I137" i="26"/>
  <c r="M137" i="26"/>
  <c r="L137" i="26"/>
  <c r="K137" i="26"/>
  <c r="J145" i="26"/>
  <c r="I145" i="26"/>
  <c r="M145" i="26"/>
  <c r="L145" i="26"/>
  <c r="K145" i="26"/>
  <c r="J154" i="26"/>
  <c r="I154" i="26"/>
  <c r="M154" i="26"/>
  <c r="L154" i="26"/>
  <c r="K154" i="26"/>
  <c r="J13" i="27"/>
  <c r="I13" i="27"/>
  <c r="K13" i="27"/>
  <c r="M13" i="27"/>
  <c r="L13" i="27"/>
  <c r="J22" i="27"/>
  <c r="I22" i="27"/>
  <c r="M22" i="27"/>
  <c r="L22" i="27"/>
  <c r="K22" i="27"/>
  <c r="J30" i="27"/>
  <c r="I30" i="27"/>
  <c r="K30" i="27"/>
  <c r="M30" i="27"/>
  <c r="L30" i="27"/>
  <c r="J39" i="27"/>
  <c r="I39" i="27"/>
  <c r="M39" i="27"/>
  <c r="L39" i="27"/>
  <c r="K39" i="27"/>
  <c r="M45" i="27"/>
  <c r="L45" i="27"/>
  <c r="J45" i="27"/>
  <c r="K45" i="27"/>
  <c r="I45" i="27"/>
  <c r="M66" i="27"/>
  <c r="L66" i="27"/>
  <c r="K66" i="27"/>
  <c r="J66" i="27"/>
  <c r="I66" i="27"/>
  <c r="M106" i="27"/>
  <c r="L106" i="27"/>
  <c r="K106" i="27"/>
  <c r="J106" i="27"/>
  <c r="I106" i="27"/>
  <c r="M135" i="27"/>
  <c r="L135" i="27"/>
  <c r="K135" i="27"/>
  <c r="J135" i="27"/>
  <c r="I135" i="27"/>
  <c r="M145" i="27"/>
  <c r="L145" i="27"/>
  <c r="K145" i="27"/>
  <c r="J145" i="27"/>
  <c r="I145" i="27"/>
  <c r="M16" i="28"/>
  <c r="L16" i="28"/>
  <c r="K16" i="28"/>
  <c r="J16" i="28"/>
  <c r="I16" i="28"/>
  <c r="M45" i="28"/>
  <c r="L45" i="28"/>
  <c r="K45" i="28"/>
  <c r="J45" i="28"/>
  <c r="I45" i="28"/>
  <c r="M56" i="28"/>
  <c r="L56" i="28"/>
  <c r="K56" i="28"/>
  <c r="J56" i="28"/>
  <c r="I56" i="28"/>
  <c r="M85" i="28"/>
  <c r="L85" i="28"/>
  <c r="K85" i="28"/>
  <c r="J85" i="28"/>
  <c r="I85" i="28"/>
  <c r="M109" i="28"/>
  <c r="L109" i="28"/>
  <c r="K109" i="28"/>
  <c r="J109" i="28"/>
  <c r="I109" i="28"/>
  <c r="M126" i="28"/>
  <c r="L126" i="28"/>
  <c r="K126" i="28"/>
  <c r="J126" i="28"/>
  <c r="I126" i="28"/>
  <c r="M150" i="28"/>
  <c r="L150" i="28"/>
  <c r="K150" i="28"/>
  <c r="I150" i="28"/>
  <c r="J150" i="28"/>
  <c r="I11" i="26"/>
  <c r="M11" i="26"/>
  <c r="L11" i="26"/>
  <c r="K11" i="26"/>
  <c r="J11" i="26"/>
  <c r="I19" i="26"/>
  <c r="M19" i="26"/>
  <c r="L19" i="26"/>
  <c r="K19" i="26"/>
  <c r="J19" i="26"/>
  <c r="I28" i="26"/>
  <c r="M28" i="26"/>
  <c r="L28" i="26"/>
  <c r="K28" i="26"/>
  <c r="J28" i="26"/>
  <c r="I37" i="26"/>
  <c r="M37" i="26"/>
  <c r="L37" i="26"/>
  <c r="K37" i="26"/>
  <c r="J37" i="26"/>
  <c r="I45" i="26"/>
  <c r="M45" i="26"/>
  <c r="L45" i="26"/>
  <c r="K45" i="26"/>
  <c r="J45" i="26"/>
  <c r="I54" i="26"/>
  <c r="M54" i="26"/>
  <c r="L54" i="26"/>
  <c r="K54" i="26"/>
  <c r="J54" i="26"/>
  <c r="I71" i="26"/>
  <c r="M71" i="26"/>
  <c r="L71" i="26"/>
  <c r="K71" i="26"/>
  <c r="J71" i="26"/>
  <c r="I80" i="26"/>
  <c r="M80" i="26"/>
  <c r="L80" i="26"/>
  <c r="K80" i="26"/>
  <c r="J80" i="26"/>
  <c r="I88" i="26"/>
  <c r="M88" i="26"/>
  <c r="L88" i="26"/>
  <c r="K88" i="26"/>
  <c r="J88" i="26"/>
  <c r="I97" i="26"/>
  <c r="M97" i="26"/>
  <c r="L97" i="26"/>
  <c r="K97" i="26"/>
  <c r="J97" i="26"/>
  <c r="I106" i="26"/>
  <c r="M106" i="26"/>
  <c r="L106" i="26"/>
  <c r="K106" i="26"/>
  <c r="J106" i="26"/>
  <c r="I114" i="26"/>
  <c r="M114" i="26"/>
  <c r="L114" i="26"/>
  <c r="K114" i="26"/>
  <c r="J114" i="26"/>
  <c r="I123" i="26"/>
  <c r="M123" i="26"/>
  <c r="L123" i="26"/>
  <c r="K123" i="26"/>
  <c r="J123" i="26"/>
  <c r="I131" i="26"/>
  <c r="M131" i="26"/>
  <c r="L131" i="26"/>
  <c r="J131" i="26"/>
  <c r="K131" i="26"/>
  <c r="I140" i="26"/>
  <c r="M140" i="26"/>
  <c r="L140" i="26"/>
  <c r="K140" i="26"/>
  <c r="J140" i="26"/>
  <c r="I149" i="26"/>
  <c r="M149" i="26"/>
  <c r="L149" i="26"/>
  <c r="K149" i="26"/>
  <c r="J149" i="26"/>
  <c r="I157" i="26"/>
  <c r="M157" i="26"/>
  <c r="L157" i="26"/>
  <c r="K157" i="26"/>
  <c r="J157" i="26"/>
  <c r="I8" i="27"/>
  <c r="M8" i="27"/>
  <c r="L8" i="27"/>
  <c r="K8" i="27"/>
  <c r="J8" i="27"/>
  <c r="I16" i="27"/>
  <c r="J16" i="27"/>
  <c r="M16" i="27"/>
  <c r="L16" i="27"/>
  <c r="K16" i="27"/>
  <c r="I25" i="27"/>
  <c r="M25" i="27"/>
  <c r="L25" i="27"/>
  <c r="K25" i="27"/>
  <c r="J25" i="27"/>
  <c r="I33" i="27"/>
  <c r="J33" i="27"/>
  <c r="M33" i="27"/>
  <c r="K33" i="27"/>
  <c r="L33" i="27"/>
  <c r="M74" i="27"/>
  <c r="L74" i="27"/>
  <c r="K74" i="27"/>
  <c r="J74" i="27"/>
  <c r="I74" i="27"/>
  <c r="M85" i="27"/>
  <c r="L85" i="27"/>
  <c r="K85" i="27"/>
  <c r="I85" i="27"/>
  <c r="J85" i="27"/>
  <c r="M114" i="27"/>
  <c r="L114" i="27"/>
  <c r="K114" i="27"/>
  <c r="J114" i="27"/>
  <c r="I114" i="27"/>
  <c r="M143" i="27"/>
  <c r="L143" i="27"/>
  <c r="K143" i="27"/>
  <c r="J143" i="27"/>
  <c r="I143" i="27"/>
  <c r="M154" i="27"/>
  <c r="L154" i="27"/>
  <c r="K154" i="27"/>
  <c r="I154" i="27"/>
  <c r="J154" i="27"/>
  <c r="M25" i="28"/>
  <c r="L25" i="28"/>
  <c r="K25" i="28"/>
  <c r="J25" i="28"/>
  <c r="I25" i="28"/>
  <c r="M54" i="28"/>
  <c r="L54" i="28"/>
  <c r="K54" i="28"/>
  <c r="J54" i="28"/>
  <c r="I54" i="28"/>
  <c r="H62" i="28"/>
  <c r="M65" i="28"/>
  <c r="L65" i="28"/>
  <c r="K65" i="28"/>
  <c r="I65" i="28"/>
  <c r="J65" i="28"/>
  <c r="M94" i="28"/>
  <c r="L94" i="28"/>
  <c r="K94" i="28"/>
  <c r="J94" i="28"/>
  <c r="I94" i="28"/>
  <c r="N12" i="30"/>
  <c r="O12" i="30"/>
  <c r="N145" i="30"/>
  <c r="O145" i="30"/>
  <c r="M14" i="26"/>
  <c r="L14" i="26"/>
  <c r="K14" i="26"/>
  <c r="J14" i="26"/>
  <c r="I14" i="26"/>
  <c r="M23" i="26"/>
  <c r="L23" i="26"/>
  <c r="K23" i="26"/>
  <c r="J23" i="26"/>
  <c r="I23" i="26"/>
  <c r="M31" i="26"/>
  <c r="L31" i="26"/>
  <c r="K31" i="26"/>
  <c r="I31" i="26"/>
  <c r="J31" i="26"/>
  <c r="M40" i="26"/>
  <c r="L40" i="26"/>
  <c r="K40" i="26"/>
  <c r="J40" i="26"/>
  <c r="I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M83" i="26"/>
  <c r="L83" i="26"/>
  <c r="K83" i="26"/>
  <c r="J83" i="26"/>
  <c r="I83" i="26"/>
  <c r="M92" i="26"/>
  <c r="L92" i="26"/>
  <c r="K92" i="26"/>
  <c r="J92" i="26"/>
  <c r="I92" i="26"/>
  <c r="M100" i="26"/>
  <c r="L100" i="26"/>
  <c r="K100" i="26"/>
  <c r="I100" i="26"/>
  <c r="J100" i="26"/>
  <c r="M109" i="26"/>
  <c r="L109" i="26"/>
  <c r="K109" i="26"/>
  <c r="J109" i="26"/>
  <c r="I109" i="26"/>
  <c r="M117" i="26"/>
  <c r="L117" i="26"/>
  <c r="K117" i="26"/>
  <c r="J117" i="26"/>
  <c r="I117" i="26"/>
  <c r="M126" i="26"/>
  <c r="L126" i="26"/>
  <c r="K126" i="26"/>
  <c r="J126" i="26"/>
  <c r="I126" i="26"/>
  <c r="M135" i="26"/>
  <c r="L135" i="26"/>
  <c r="K135" i="26"/>
  <c r="J135" i="26"/>
  <c r="I135" i="26"/>
  <c r="M143" i="26"/>
  <c r="L143" i="26"/>
  <c r="K143" i="26"/>
  <c r="J143" i="26"/>
  <c r="I143" i="26"/>
  <c r="M152" i="26"/>
  <c r="L152" i="26"/>
  <c r="K152" i="26"/>
  <c r="J152" i="26"/>
  <c r="I152" i="26"/>
  <c r="M11" i="27"/>
  <c r="L11" i="27"/>
  <c r="K11" i="27"/>
  <c r="J11" i="27"/>
  <c r="I11" i="27"/>
  <c r="M19" i="27"/>
  <c r="I19" i="27"/>
  <c r="L19" i="27"/>
  <c r="K19" i="27"/>
  <c r="J19" i="27"/>
  <c r="M28" i="27"/>
  <c r="L28" i="27"/>
  <c r="K28" i="27"/>
  <c r="J28" i="27"/>
  <c r="I28" i="27"/>
  <c r="M37" i="27"/>
  <c r="I37" i="27"/>
  <c r="L37" i="27"/>
  <c r="K37" i="27"/>
  <c r="J37" i="27"/>
  <c r="M54" i="27"/>
  <c r="L54" i="27"/>
  <c r="K54" i="27"/>
  <c r="J54" i="27"/>
  <c r="H62" i="27"/>
  <c r="I54" i="27"/>
  <c r="M83" i="27"/>
  <c r="L83" i="27"/>
  <c r="K83" i="27"/>
  <c r="J83" i="27"/>
  <c r="I83" i="27"/>
  <c r="M94" i="27"/>
  <c r="L94" i="27"/>
  <c r="K94" i="27"/>
  <c r="I94" i="27"/>
  <c r="J94" i="27"/>
  <c r="M123" i="27"/>
  <c r="L123" i="27"/>
  <c r="K123" i="27"/>
  <c r="J123" i="27"/>
  <c r="I123" i="27"/>
  <c r="M152" i="27"/>
  <c r="L152" i="27"/>
  <c r="K152" i="27"/>
  <c r="J152" i="27"/>
  <c r="I152" i="27"/>
  <c r="H160" i="27"/>
  <c r="M155" i="28"/>
  <c r="L155" i="28"/>
  <c r="J155" i="28"/>
  <c r="K155" i="28"/>
  <c r="I155" i="28"/>
  <c r="M33" i="28"/>
  <c r="L33" i="28"/>
  <c r="K33" i="28"/>
  <c r="J33" i="28"/>
  <c r="I33" i="28"/>
  <c r="M73" i="28"/>
  <c r="L73" i="28"/>
  <c r="K73" i="28"/>
  <c r="I73" i="28"/>
  <c r="J73" i="28"/>
  <c r="M102" i="28"/>
  <c r="L102" i="28"/>
  <c r="K102" i="28"/>
  <c r="J102" i="28"/>
  <c r="I102" i="28"/>
  <c r="O60" i="30"/>
  <c r="N60" i="30"/>
  <c r="O166" i="30"/>
  <c r="N166" i="30"/>
  <c r="L43" i="27"/>
  <c r="K43" i="27"/>
  <c r="J43" i="27"/>
  <c r="M43" i="27"/>
  <c r="I43" i="27"/>
  <c r="L52" i="27"/>
  <c r="K52" i="27"/>
  <c r="J52" i="27"/>
  <c r="I52" i="27"/>
  <c r="M52" i="27"/>
  <c r="L60" i="27"/>
  <c r="K60" i="27"/>
  <c r="J60" i="27"/>
  <c r="I60" i="27"/>
  <c r="M60" i="27"/>
  <c r="L69" i="27"/>
  <c r="K69" i="27"/>
  <c r="J69" i="27"/>
  <c r="I69" i="27"/>
  <c r="M69" i="27"/>
  <c r="L78" i="27"/>
  <c r="K78" i="27"/>
  <c r="J78" i="27"/>
  <c r="I78" i="27"/>
  <c r="M78" i="27"/>
  <c r="L86" i="27"/>
  <c r="K86" i="27"/>
  <c r="J86" i="27"/>
  <c r="I86" i="27"/>
  <c r="M86" i="27"/>
  <c r="L95" i="27"/>
  <c r="K95" i="27"/>
  <c r="J95" i="27"/>
  <c r="I95" i="27"/>
  <c r="M95" i="27"/>
  <c r="L103" i="27"/>
  <c r="K103" i="27"/>
  <c r="J103" i="27"/>
  <c r="I103" i="27"/>
  <c r="M103" i="27"/>
  <c r="L112" i="27"/>
  <c r="K112" i="27"/>
  <c r="J112" i="27"/>
  <c r="I112" i="27"/>
  <c r="M112" i="27"/>
  <c r="L121" i="27"/>
  <c r="K121" i="27"/>
  <c r="J121" i="27"/>
  <c r="I121" i="27"/>
  <c r="M121" i="27"/>
  <c r="L129" i="27"/>
  <c r="K129" i="27"/>
  <c r="J129" i="27"/>
  <c r="I129" i="27"/>
  <c r="M129" i="27"/>
  <c r="L138" i="27"/>
  <c r="K138" i="27"/>
  <c r="J138" i="27"/>
  <c r="I138" i="27"/>
  <c r="H146" i="27"/>
  <c r="M138" i="27"/>
  <c r="L155" i="27"/>
  <c r="K155" i="27"/>
  <c r="J155" i="27"/>
  <c r="I155" i="27"/>
  <c r="M155" i="27"/>
  <c r="O16" i="30"/>
  <c r="N16" i="30"/>
  <c r="N35" i="30"/>
  <c r="O35" i="30"/>
  <c r="O99" i="30"/>
  <c r="N99" i="30"/>
  <c r="O167" i="30"/>
  <c r="N167" i="30"/>
  <c r="K46" i="27"/>
  <c r="J46" i="27"/>
  <c r="I46" i="27"/>
  <c r="M46" i="27"/>
  <c r="L46" i="27"/>
  <c r="K55" i="27"/>
  <c r="J55" i="27"/>
  <c r="I55" i="27"/>
  <c r="M55" i="27"/>
  <c r="L55" i="27"/>
  <c r="K64" i="27"/>
  <c r="J64" i="27"/>
  <c r="I64" i="27"/>
  <c r="M64" i="27"/>
  <c r="L64" i="27"/>
  <c r="K72" i="27"/>
  <c r="J72" i="27"/>
  <c r="I72" i="27"/>
  <c r="M72" i="27"/>
  <c r="L72" i="27"/>
  <c r="K81" i="27"/>
  <c r="J81" i="27"/>
  <c r="I81" i="27"/>
  <c r="L81" i="27"/>
  <c r="M81" i="27"/>
  <c r="K89" i="27"/>
  <c r="J89" i="27"/>
  <c r="I89" i="27"/>
  <c r="L89" i="27"/>
  <c r="M89" i="27"/>
  <c r="K98" i="27"/>
  <c r="J98" i="27"/>
  <c r="I98" i="27"/>
  <c r="M98" i="27"/>
  <c r="L98" i="27"/>
  <c r="K107" i="27"/>
  <c r="J107" i="27"/>
  <c r="I107" i="27"/>
  <c r="M107" i="27"/>
  <c r="L107" i="27"/>
  <c r="K115" i="27"/>
  <c r="J115" i="27"/>
  <c r="I115" i="27"/>
  <c r="M115" i="27"/>
  <c r="L115" i="27"/>
  <c r="K124" i="27"/>
  <c r="J124" i="27"/>
  <c r="I124" i="27"/>
  <c r="H132" i="27"/>
  <c r="M124" i="27"/>
  <c r="L124" i="27"/>
  <c r="K141" i="27"/>
  <c r="J141" i="27"/>
  <c r="I141" i="27"/>
  <c r="M141" i="27"/>
  <c r="L141" i="27"/>
  <c r="K150" i="27"/>
  <c r="J150" i="27"/>
  <c r="I150" i="27"/>
  <c r="L150" i="27"/>
  <c r="M150" i="27"/>
  <c r="K158" i="27"/>
  <c r="J158" i="27"/>
  <c r="I158" i="27"/>
  <c r="M158" i="27"/>
  <c r="L158" i="27"/>
  <c r="O39" i="30"/>
  <c r="N39" i="30"/>
  <c r="O41" i="30"/>
  <c r="N41" i="30"/>
  <c r="O238" i="30"/>
  <c r="N238" i="30"/>
  <c r="T12" i="40"/>
  <c r="S12" i="40"/>
  <c r="P12" i="40"/>
  <c r="R12" i="40"/>
  <c r="Q12" i="40"/>
  <c r="M41" i="27"/>
  <c r="L41" i="27"/>
  <c r="K41" i="27"/>
  <c r="J41" i="27"/>
  <c r="I41" i="27"/>
  <c r="J50" i="27"/>
  <c r="I50" i="27"/>
  <c r="K50" i="27"/>
  <c r="M50" i="27"/>
  <c r="L50" i="27"/>
  <c r="J58" i="27"/>
  <c r="I58" i="27"/>
  <c r="M58" i="27"/>
  <c r="L58" i="27"/>
  <c r="K58" i="27"/>
  <c r="J67" i="27"/>
  <c r="I67" i="27"/>
  <c r="M67" i="27"/>
  <c r="L67" i="27"/>
  <c r="K67" i="27"/>
  <c r="J75" i="27"/>
  <c r="I75" i="27"/>
  <c r="M75" i="27"/>
  <c r="L75" i="27"/>
  <c r="K75" i="27"/>
  <c r="J84" i="27"/>
  <c r="I84" i="27"/>
  <c r="M84" i="27"/>
  <c r="L84" i="27"/>
  <c r="K84" i="27"/>
  <c r="J93" i="27"/>
  <c r="I93" i="27"/>
  <c r="M93" i="27"/>
  <c r="L93" i="27"/>
  <c r="K93" i="27"/>
  <c r="J101" i="27"/>
  <c r="I101" i="27"/>
  <c r="M101" i="27"/>
  <c r="L101" i="27"/>
  <c r="K101" i="27"/>
  <c r="J110" i="27"/>
  <c r="I110" i="27"/>
  <c r="H118" i="27"/>
  <c r="L110" i="27"/>
  <c r="K110" i="27"/>
  <c r="M110" i="27"/>
  <c r="J127" i="27"/>
  <c r="I127" i="27"/>
  <c r="K127" i="27"/>
  <c r="M127" i="27"/>
  <c r="L127" i="27"/>
  <c r="J136" i="27"/>
  <c r="I136" i="27"/>
  <c r="M136" i="27"/>
  <c r="K136" i="27"/>
  <c r="L136" i="27"/>
  <c r="J144" i="27"/>
  <c r="I144" i="27"/>
  <c r="M144" i="27"/>
  <c r="L144" i="27"/>
  <c r="K144" i="27"/>
  <c r="J153" i="27"/>
  <c r="I153" i="27"/>
  <c r="M153" i="27"/>
  <c r="L153" i="27"/>
  <c r="K153" i="27"/>
  <c r="O9" i="30"/>
  <c r="N9" i="30"/>
  <c r="O85" i="30"/>
  <c r="N85" i="30"/>
  <c r="I44" i="27"/>
  <c r="M44" i="27"/>
  <c r="J44" i="27"/>
  <c r="L44" i="27"/>
  <c r="K44" i="27"/>
  <c r="I53" i="27"/>
  <c r="M53" i="27"/>
  <c r="L53" i="27"/>
  <c r="K53" i="27"/>
  <c r="J53" i="27"/>
  <c r="I61" i="27"/>
  <c r="M61" i="27"/>
  <c r="L61" i="27"/>
  <c r="K61" i="27"/>
  <c r="J61" i="27"/>
  <c r="I70" i="27"/>
  <c r="M70" i="27"/>
  <c r="L70" i="27"/>
  <c r="K70" i="27"/>
  <c r="J70" i="27"/>
  <c r="I79" i="27"/>
  <c r="M79" i="27"/>
  <c r="K79" i="27"/>
  <c r="J79" i="27"/>
  <c r="L79" i="27"/>
  <c r="I87" i="27"/>
  <c r="M87" i="27"/>
  <c r="J87" i="27"/>
  <c r="L87" i="27"/>
  <c r="K87" i="27"/>
  <c r="I96" i="27"/>
  <c r="H104" i="27"/>
  <c r="M96" i="27"/>
  <c r="L96" i="27"/>
  <c r="K96" i="27"/>
  <c r="J96" i="27"/>
  <c r="I113" i="27"/>
  <c r="M113" i="27"/>
  <c r="L113" i="27"/>
  <c r="K113" i="27"/>
  <c r="J113" i="27"/>
  <c r="I122" i="27"/>
  <c r="M122" i="27"/>
  <c r="L122" i="27"/>
  <c r="K122" i="27"/>
  <c r="J122" i="27"/>
  <c r="I130" i="27"/>
  <c r="M130" i="27"/>
  <c r="L130" i="27"/>
  <c r="K130" i="27"/>
  <c r="J130" i="27"/>
  <c r="I139" i="27"/>
  <c r="M139" i="27"/>
  <c r="L139" i="27"/>
  <c r="K139" i="27"/>
  <c r="J139" i="27"/>
  <c r="I148" i="27"/>
  <c r="M148" i="27"/>
  <c r="K148" i="27"/>
  <c r="J148" i="27"/>
  <c r="L148" i="27"/>
  <c r="I156" i="27"/>
  <c r="M156" i="27"/>
  <c r="J156" i="27"/>
  <c r="K156" i="27"/>
  <c r="L156" i="27"/>
  <c r="N14" i="30"/>
  <c r="O14" i="30"/>
  <c r="O107" i="30"/>
  <c r="N107" i="30"/>
  <c r="N164" i="30"/>
  <c r="O164" i="30"/>
  <c r="O255" i="30"/>
  <c r="N255" i="30"/>
  <c r="O13" i="31"/>
  <c r="N13" i="31"/>
  <c r="M47" i="27"/>
  <c r="L47" i="27"/>
  <c r="J47" i="27"/>
  <c r="I47" i="27"/>
  <c r="K47" i="27"/>
  <c r="M56" i="27"/>
  <c r="L56" i="27"/>
  <c r="I56" i="27"/>
  <c r="J56" i="27"/>
  <c r="K56" i="27"/>
  <c r="M65" i="27"/>
  <c r="L65" i="27"/>
  <c r="I65" i="27"/>
  <c r="K65" i="27"/>
  <c r="J65" i="27"/>
  <c r="M73" i="27"/>
  <c r="L73" i="27"/>
  <c r="K73" i="27"/>
  <c r="J73" i="27"/>
  <c r="I73" i="27"/>
  <c r="H90" i="27"/>
  <c r="M82" i="27"/>
  <c r="L82" i="27"/>
  <c r="K82" i="27"/>
  <c r="J82" i="27"/>
  <c r="I82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J116" i="27"/>
  <c r="I116" i="27"/>
  <c r="K116" i="27"/>
  <c r="M125" i="27"/>
  <c r="L125" i="27"/>
  <c r="I125" i="27"/>
  <c r="K125" i="27"/>
  <c r="J125" i="27"/>
  <c r="M134" i="27"/>
  <c r="L134" i="27"/>
  <c r="K134" i="27"/>
  <c r="J134" i="27"/>
  <c r="I134" i="27"/>
  <c r="M142" i="27"/>
  <c r="L142" i="27"/>
  <c r="K142" i="27"/>
  <c r="J142" i="27"/>
  <c r="I142" i="27"/>
  <c r="M151" i="27"/>
  <c r="L151" i="27"/>
  <c r="K151" i="27"/>
  <c r="J151" i="27"/>
  <c r="I151" i="27"/>
  <c r="M159" i="27"/>
  <c r="L159" i="27"/>
  <c r="K159" i="27"/>
  <c r="J159" i="27"/>
  <c r="I159" i="27"/>
  <c r="O31" i="30"/>
  <c r="N31" i="30"/>
  <c r="O57" i="30"/>
  <c r="N57" i="30"/>
  <c r="N192" i="30"/>
  <c r="O192" i="30"/>
  <c r="N33" i="30"/>
  <c r="O33" i="30"/>
  <c r="N37" i="30"/>
  <c r="O37" i="30"/>
  <c r="N101" i="30"/>
  <c r="O101" i="30"/>
  <c r="O147" i="30"/>
  <c r="N147" i="30"/>
  <c r="O274" i="30"/>
  <c r="N274" i="30"/>
  <c r="O11" i="30"/>
  <c r="N11" i="30"/>
  <c r="O19" i="30"/>
  <c r="N19" i="30"/>
  <c r="O83" i="30"/>
  <c r="N83" i="30"/>
  <c r="O55" i="30"/>
  <c r="N55" i="30"/>
  <c r="O58" i="30"/>
  <c r="N58" i="30"/>
  <c r="O61" i="30"/>
  <c r="N61" i="30"/>
  <c r="O84" i="30"/>
  <c r="N84" i="30"/>
  <c r="N123" i="30"/>
  <c r="O123" i="30"/>
  <c r="N209" i="30"/>
  <c r="O209" i="30"/>
  <c r="N53" i="31"/>
  <c r="O53" i="31"/>
  <c r="O75" i="31"/>
  <c r="N75" i="31"/>
  <c r="O13" i="30"/>
  <c r="N13" i="30"/>
  <c r="O32" i="30"/>
  <c r="N32" i="30"/>
  <c r="O77" i="30"/>
  <c r="N77" i="30"/>
  <c r="O104" i="30"/>
  <c r="N104" i="30"/>
  <c r="O121" i="30"/>
  <c r="N121" i="30"/>
  <c r="N172" i="30"/>
  <c r="O172" i="30"/>
  <c r="O63" i="33"/>
  <c r="N63" i="33"/>
  <c r="N10" i="30"/>
  <c r="O10" i="30"/>
  <c r="N18" i="30"/>
  <c r="O18" i="30"/>
  <c r="O38" i="30"/>
  <c r="N38" i="30"/>
  <c r="N82" i="30"/>
  <c r="O82" i="30"/>
  <c r="O126" i="30"/>
  <c r="N126" i="30"/>
  <c r="O148" i="30"/>
  <c r="N148" i="30"/>
  <c r="O186" i="30"/>
  <c r="N186" i="30"/>
  <c r="O15" i="30"/>
  <c r="N15" i="30"/>
  <c r="O34" i="30"/>
  <c r="N34" i="30"/>
  <c r="N36" i="30"/>
  <c r="O36" i="30"/>
  <c r="O76" i="30"/>
  <c r="N76" i="30"/>
  <c r="O103" i="30"/>
  <c r="N103" i="30"/>
  <c r="O173" i="30"/>
  <c r="N173" i="30"/>
  <c r="O187" i="30"/>
  <c r="N187" i="30"/>
  <c r="O233" i="30"/>
  <c r="N233" i="30"/>
  <c r="O79" i="30"/>
  <c r="N79" i="30"/>
  <c r="O98" i="30"/>
  <c r="N98" i="30"/>
  <c r="O106" i="30"/>
  <c r="N106" i="30"/>
  <c r="O120" i="30"/>
  <c r="N120" i="30"/>
  <c r="O128" i="30"/>
  <c r="N128" i="30"/>
  <c r="O142" i="30"/>
  <c r="N142" i="30"/>
  <c r="O150" i="30"/>
  <c r="N150" i="30"/>
  <c r="O169" i="30"/>
  <c r="N169" i="30"/>
  <c r="O214" i="30"/>
  <c r="N214" i="30"/>
  <c r="O231" i="30"/>
  <c r="N231" i="30"/>
  <c r="O260" i="30"/>
  <c r="N260" i="30"/>
  <c r="O63" i="31"/>
  <c r="N63" i="31"/>
  <c r="J7" i="43"/>
  <c r="I7" i="43"/>
  <c r="H7" i="43"/>
  <c r="O236" i="30"/>
  <c r="N236" i="30"/>
  <c r="O253" i="30"/>
  <c r="N253" i="30"/>
  <c r="Y40" i="35"/>
  <c r="X40" i="35"/>
  <c r="L6" i="37"/>
  <c r="K6" i="37"/>
  <c r="O54" i="30"/>
  <c r="N54" i="30"/>
  <c r="O62" i="30"/>
  <c r="N62" i="30"/>
  <c r="O81" i="30"/>
  <c r="N81" i="30"/>
  <c r="O100" i="30"/>
  <c r="N100" i="30"/>
  <c r="O122" i="30"/>
  <c r="N122" i="30"/>
  <c r="O144" i="30"/>
  <c r="N144" i="30"/>
  <c r="O165" i="30"/>
  <c r="N165" i="30"/>
  <c r="O195" i="30"/>
  <c r="N195" i="30"/>
  <c r="O208" i="30"/>
  <c r="N208" i="30"/>
  <c r="O258" i="30"/>
  <c r="N258" i="30"/>
  <c r="O36" i="31"/>
  <c r="N36" i="31"/>
  <c r="O40" i="30"/>
  <c r="N40" i="30"/>
  <c r="N97" i="30"/>
  <c r="O97" i="30"/>
  <c r="N105" i="30"/>
  <c r="O105" i="30"/>
  <c r="O217" i="30"/>
  <c r="N217" i="30"/>
  <c r="O230" i="30"/>
  <c r="N230" i="30"/>
  <c r="F281" i="30"/>
  <c r="F15" i="31"/>
  <c r="O18" i="31"/>
  <c r="N18" i="31"/>
  <c r="J33" i="31"/>
  <c r="J40" i="31"/>
  <c r="H43" i="31"/>
  <c r="F55" i="31"/>
  <c r="L61" i="31"/>
  <c r="H43" i="30"/>
  <c r="N56" i="30"/>
  <c r="O56" i="30"/>
  <c r="O75" i="30"/>
  <c r="N75" i="30"/>
  <c r="J98" i="30"/>
  <c r="H100" i="30"/>
  <c r="F102" i="30"/>
  <c r="O102" i="30"/>
  <c r="N102" i="30"/>
  <c r="L104" i="30"/>
  <c r="J106" i="30"/>
  <c r="H108" i="30"/>
  <c r="J120" i="30"/>
  <c r="H122" i="30"/>
  <c r="F124" i="30"/>
  <c r="O124" i="30"/>
  <c r="N124" i="30"/>
  <c r="L126" i="30"/>
  <c r="J128" i="30"/>
  <c r="H130" i="30"/>
  <c r="J142" i="30"/>
  <c r="H144" i="30"/>
  <c r="F146" i="30"/>
  <c r="N146" i="30"/>
  <c r="O146" i="30"/>
  <c r="L148" i="30"/>
  <c r="J150" i="30"/>
  <c r="L166" i="30"/>
  <c r="H167" i="30"/>
  <c r="J169" i="30"/>
  <c r="F170" i="30"/>
  <c r="J174" i="30"/>
  <c r="H187" i="30"/>
  <c r="O189" i="30"/>
  <c r="N189" i="30"/>
  <c r="J193" i="30"/>
  <c r="F197" i="30"/>
  <c r="J210" i="30"/>
  <c r="F214" i="30"/>
  <c r="L216" i="30"/>
  <c r="H240" i="30"/>
  <c r="F231" i="30"/>
  <c r="L233" i="30"/>
  <c r="H237" i="30"/>
  <c r="N239" i="30"/>
  <c r="O239" i="30"/>
  <c r="O252" i="30"/>
  <c r="N252" i="30"/>
  <c r="J256" i="30"/>
  <c r="F260" i="30"/>
  <c r="L262" i="30"/>
  <c r="L282" i="30"/>
  <c r="F274" i="30"/>
  <c r="J276" i="30"/>
  <c r="F284" i="30"/>
  <c r="L12" i="31"/>
  <c r="H34" i="31"/>
  <c r="F37" i="31"/>
  <c r="O40" i="31"/>
  <c r="N40" i="31"/>
  <c r="J55" i="31"/>
  <c r="H65" i="31"/>
  <c r="N80" i="31"/>
  <c r="O80" i="31"/>
  <c r="O19" i="33"/>
  <c r="N19" i="33"/>
  <c r="L131" i="30"/>
  <c r="H141" i="30"/>
  <c r="F143" i="30"/>
  <c r="O143" i="30"/>
  <c r="N143" i="30"/>
  <c r="L145" i="30"/>
  <c r="J147" i="30"/>
  <c r="H149" i="30"/>
  <c r="F151" i="30"/>
  <c r="O151" i="30"/>
  <c r="N151" i="30"/>
  <c r="L153" i="30"/>
  <c r="H163" i="30"/>
  <c r="L164" i="30"/>
  <c r="H165" i="30"/>
  <c r="L171" i="30"/>
  <c r="L172" i="30"/>
  <c r="L175" i="30"/>
  <c r="F186" i="30"/>
  <c r="L188" i="30"/>
  <c r="H192" i="30"/>
  <c r="O194" i="30"/>
  <c r="N194" i="30"/>
  <c r="H209" i="30"/>
  <c r="O211" i="30"/>
  <c r="N211" i="30"/>
  <c r="J215" i="30"/>
  <c r="F219" i="30"/>
  <c r="J232" i="30"/>
  <c r="F236" i="30"/>
  <c r="L238" i="30"/>
  <c r="H262" i="30"/>
  <c r="F253" i="30"/>
  <c r="L255" i="30"/>
  <c r="H259" i="30"/>
  <c r="O261" i="30"/>
  <c r="N261" i="30"/>
  <c r="H16" i="31"/>
  <c r="L34" i="31"/>
  <c r="F59" i="31"/>
  <c r="J84" i="31"/>
  <c r="I34" i="35"/>
  <c r="H34" i="35"/>
  <c r="F9" i="31"/>
  <c r="L11" i="31"/>
  <c r="H15" i="31"/>
  <c r="O17" i="31"/>
  <c r="N17" i="31"/>
  <c r="J21" i="31"/>
  <c r="H32" i="31"/>
  <c r="J38" i="31"/>
  <c r="F42" i="31"/>
  <c r="H54" i="31"/>
  <c r="J60" i="31"/>
  <c r="F64" i="31"/>
  <c r="H76" i="31"/>
  <c r="J82" i="31"/>
  <c r="F86" i="31"/>
  <c r="O59" i="33"/>
  <c r="N59" i="33"/>
  <c r="BA18" i="35"/>
  <c r="AZ18" i="35"/>
  <c r="AY18" i="35"/>
  <c r="BB18" i="35"/>
  <c r="AX18" i="35"/>
  <c r="J9" i="31"/>
  <c r="F13" i="31"/>
  <c r="L15" i="31"/>
  <c r="H19" i="31"/>
  <c r="J32" i="31"/>
  <c r="F36" i="31"/>
  <c r="H42" i="31"/>
  <c r="F53" i="31"/>
  <c r="H59" i="31"/>
  <c r="J65" i="31"/>
  <c r="F75" i="31"/>
  <c r="H81" i="31"/>
  <c r="J87" i="31"/>
  <c r="AR9" i="35"/>
  <c r="AP9" i="35"/>
  <c r="AO9" i="35"/>
  <c r="AQ9" i="35"/>
  <c r="AN9" i="35"/>
  <c r="O10" i="31"/>
  <c r="N10" i="31"/>
  <c r="J14" i="31"/>
  <c r="F18" i="31"/>
  <c r="L20" i="31"/>
  <c r="J36" i="31"/>
  <c r="F40" i="31"/>
  <c r="H53" i="31"/>
  <c r="J59" i="31"/>
  <c r="F63" i="31"/>
  <c r="J76" i="31"/>
  <c r="F80" i="31"/>
  <c r="H86" i="31"/>
  <c r="L9" i="31"/>
  <c r="H13" i="31"/>
  <c r="N15" i="31"/>
  <c r="O15" i="31"/>
  <c r="J19" i="31"/>
  <c r="H35" i="31"/>
  <c r="J41" i="31"/>
  <c r="H57" i="31"/>
  <c r="J63" i="31"/>
  <c r="H80" i="31"/>
  <c r="J86" i="31"/>
  <c r="L263" i="30"/>
  <c r="H273" i="30"/>
  <c r="L274" i="30"/>
  <c r="F276" i="30"/>
  <c r="O9" i="31"/>
  <c r="N9" i="31"/>
  <c r="J13" i="31"/>
  <c r="F17" i="31"/>
  <c r="L19" i="31"/>
  <c r="F34" i="31"/>
  <c r="L36" i="31"/>
  <c r="H40" i="31"/>
  <c r="F56" i="31"/>
  <c r="H62" i="31"/>
  <c r="F78" i="31"/>
  <c r="H84" i="31"/>
  <c r="O55" i="33"/>
  <c r="N55" i="33"/>
  <c r="Y11" i="35"/>
  <c r="X11" i="35"/>
  <c r="O79" i="33"/>
  <c r="N79" i="33"/>
  <c r="X33" i="35"/>
  <c r="Y33" i="35"/>
  <c r="J8" i="38"/>
  <c r="I8" i="38"/>
  <c r="H8" i="38"/>
  <c r="M8" i="38"/>
  <c r="H10" i="31"/>
  <c r="F12" i="31"/>
  <c r="O12" i="31"/>
  <c r="N12" i="31"/>
  <c r="L14" i="31"/>
  <c r="J16" i="31"/>
  <c r="H18" i="31"/>
  <c r="F20" i="31"/>
  <c r="J35" i="31"/>
  <c r="H37" i="31"/>
  <c r="O82" i="33"/>
  <c r="N82" i="33"/>
  <c r="BA12" i="35"/>
  <c r="AZ12" i="35"/>
  <c r="AY12" i="35"/>
  <c r="BB12" i="35"/>
  <c r="AX12" i="35"/>
  <c r="M127" i="37"/>
  <c r="L127" i="37"/>
  <c r="K127" i="37"/>
  <c r="O127" i="37"/>
  <c r="J129" i="37"/>
  <c r="N127" i="37"/>
  <c r="J10" i="31"/>
  <c r="H12" i="31"/>
  <c r="F14" i="31"/>
  <c r="O14" i="31"/>
  <c r="N14" i="31"/>
  <c r="L16" i="31"/>
  <c r="J18" i="31"/>
  <c r="H20" i="31"/>
  <c r="H31" i="31"/>
  <c r="J37" i="31"/>
  <c r="H39" i="31"/>
  <c r="AF11" i="35"/>
  <c r="AE11" i="35"/>
  <c r="AF13" i="35"/>
  <c r="AE13" i="35"/>
  <c r="I31" i="35"/>
  <c r="H31" i="35"/>
  <c r="H9" i="31"/>
  <c r="F11" i="31"/>
  <c r="N11" i="31"/>
  <c r="O11" i="31"/>
  <c r="L13" i="31"/>
  <c r="J15" i="31"/>
  <c r="H17" i="31"/>
  <c r="F19" i="31"/>
  <c r="N19" i="31"/>
  <c r="O19" i="31"/>
  <c r="L21" i="31"/>
  <c r="O75" i="33"/>
  <c r="N75" i="33"/>
  <c r="M87" i="33"/>
  <c r="O83" i="33"/>
  <c r="N83" i="33"/>
  <c r="H10" i="37"/>
  <c r="G10" i="37"/>
  <c r="I10" i="37"/>
  <c r="L10" i="31"/>
  <c r="J12" i="31"/>
  <c r="H14" i="31"/>
  <c r="F16" i="31"/>
  <c r="O16" i="31"/>
  <c r="N16" i="31"/>
  <c r="L18" i="31"/>
  <c r="J20" i="31"/>
  <c r="O78" i="33"/>
  <c r="N78" i="33"/>
  <c r="O86" i="33"/>
  <c r="N86" i="33"/>
  <c r="BA17" i="35"/>
  <c r="AZ17" i="35"/>
  <c r="AY17" i="35"/>
  <c r="BB17" i="35"/>
  <c r="AX17" i="35"/>
  <c r="O77" i="33"/>
  <c r="N77" i="33"/>
  <c r="O81" i="33"/>
  <c r="N81" i="33"/>
  <c r="O85" i="33"/>
  <c r="N85" i="33"/>
  <c r="Y17" i="35"/>
  <c r="X17" i="35"/>
  <c r="AO33" i="35"/>
  <c r="AN33" i="35"/>
  <c r="T10" i="37"/>
  <c r="S10" i="37"/>
  <c r="R10" i="37"/>
  <c r="P10" i="37"/>
  <c r="O10" i="37"/>
  <c r="Q10" i="37"/>
  <c r="O76" i="33"/>
  <c r="N76" i="33"/>
  <c r="O80" i="33"/>
  <c r="N80" i="33"/>
  <c r="O84" i="33"/>
  <c r="N84" i="33"/>
  <c r="Y10" i="35"/>
  <c r="X10" i="35"/>
  <c r="Y36" i="35"/>
  <c r="X36" i="35"/>
  <c r="I39" i="35"/>
  <c r="H39" i="35"/>
  <c r="AZ9" i="35"/>
  <c r="BB9" i="35"/>
  <c r="AY9" i="35"/>
  <c r="AX9" i="35"/>
  <c r="BA9" i="35"/>
  <c r="Y15" i="35"/>
  <c r="X15" i="35"/>
  <c r="H7" i="38"/>
  <c r="J7" i="38"/>
  <c r="I7" i="38"/>
  <c r="N7" i="40"/>
  <c r="M7" i="40"/>
  <c r="L7" i="40"/>
  <c r="Y14" i="35"/>
  <c r="X14" i="35"/>
  <c r="Y13" i="35"/>
  <c r="X13" i="35"/>
  <c r="BA16" i="35"/>
  <c r="AZ16" i="35"/>
  <c r="AY16" i="35"/>
  <c r="BB16" i="35"/>
  <c r="AX16" i="35"/>
  <c r="Y18" i="35"/>
  <c r="X18" i="35"/>
  <c r="F8" i="38"/>
  <c r="I137" i="40"/>
  <c r="H137" i="40"/>
  <c r="G137" i="40"/>
  <c r="I141" i="41"/>
  <c r="H141" i="41"/>
  <c r="G141" i="41"/>
  <c r="C11" i="37"/>
  <c r="Y12" i="35"/>
  <c r="X12" i="35"/>
  <c r="AO32" i="35"/>
  <c r="AN32" i="35"/>
  <c r="I35" i="35"/>
  <c r="H35" i="35"/>
  <c r="I36" i="35"/>
  <c r="H36" i="35"/>
  <c r="P7" i="38"/>
  <c r="AA19" i="38"/>
  <c r="T7" i="38"/>
  <c r="S7" i="38"/>
  <c r="R7" i="38"/>
  <c r="Q7" i="38"/>
  <c r="T12" i="38"/>
  <c r="S12" i="38"/>
  <c r="R12" i="38"/>
  <c r="Q12" i="38"/>
  <c r="P12" i="38"/>
  <c r="O32" i="33"/>
  <c r="N32" i="33"/>
  <c r="O34" i="33"/>
  <c r="N34" i="33"/>
  <c r="I134" i="38"/>
  <c r="H134" i="38"/>
  <c r="G134" i="38"/>
  <c r="O138" i="38"/>
  <c r="N138" i="38"/>
  <c r="M138" i="38"/>
  <c r="L138" i="38"/>
  <c r="K138" i="38"/>
  <c r="L8" i="37"/>
  <c r="K8" i="37"/>
  <c r="M8" i="37"/>
  <c r="N126" i="37"/>
  <c r="M126" i="37"/>
  <c r="O126" i="37"/>
  <c r="L126" i="37"/>
  <c r="K126" i="37"/>
  <c r="F6" i="38"/>
  <c r="S11" i="41"/>
  <c r="R11" i="41"/>
  <c r="T11" i="41"/>
  <c r="Q11" i="41"/>
  <c r="P11" i="41"/>
  <c r="Y39" i="35"/>
  <c r="X39" i="35"/>
  <c r="I30" i="35"/>
  <c r="H30" i="35"/>
  <c r="M128" i="37"/>
  <c r="O128" i="37"/>
  <c r="L128" i="37"/>
  <c r="K128" i="37"/>
  <c r="N128" i="37"/>
  <c r="T12" i="41"/>
  <c r="S12" i="41"/>
  <c r="Q12" i="41"/>
  <c r="P12" i="41"/>
  <c r="R12" i="41"/>
  <c r="O31" i="33"/>
  <c r="N31" i="33"/>
  <c r="Y32" i="35"/>
  <c r="X32" i="35"/>
  <c r="C129" i="37"/>
  <c r="I127" i="37"/>
  <c r="H127" i="37"/>
  <c r="G127" i="37"/>
  <c r="F129" i="37"/>
  <c r="M134" i="38"/>
  <c r="L134" i="38"/>
  <c r="K134" i="38"/>
  <c r="N134" i="38"/>
  <c r="O134" i="38"/>
  <c r="F9" i="39"/>
  <c r="I134" i="39"/>
  <c r="H134" i="39"/>
  <c r="G134" i="39"/>
  <c r="M140" i="42"/>
  <c r="O140" i="42"/>
  <c r="N140" i="42"/>
  <c r="L140" i="42"/>
  <c r="Y30" i="35"/>
  <c r="X30" i="35"/>
  <c r="I33" i="35"/>
  <c r="H33" i="35"/>
  <c r="J6" i="38"/>
  <c r="H6" i="38"/>
  <c r="I6" i="38"/>
  <c r="N11" i="38"/>
  <c r="M11" i="38"/>
  <c r="L11" i="38"/>
  <c r="L9" i="39"/>
  <c r="N9" i="39"/>
  <c r="T8" i="39"/>
  <c r="S8" i="39"/>
  <c r="R8" i="39"/>
  <c r="Q8" i="39"/>
  <c r="P8" i="39"/>
  <c r="J12" i="39"/>
  <c r="I12" i="39"/>
  <c r="H12" i="39"/>
  <c r="F6" i="40"/>
  <c r="Y35" i="35"/>
  <c r="X35" i="35"/>
  <c r="I38" i="35"/>
  <c r="H38" i="35"/>
  <c r="R6" i="37"/>
  <c r="Q6" i="37"/>
  <c r="P6" i="37"/>
  <c r="O6" i="37"/>
  <c r="I7" i="37"/>
  <c r="H7" i="37"/>
  <c r="G7" i="37"/>
  <c r="R7" i="37"/>
  <c r="Q7" i="37"/>
  <c r="P7" i="37"/>
  <c r="T7" i="37"/>
  <c r="S7" i="37"/>
  <c r="O7" i="37"/>
  <c r="J11" i="37"/>
  <c r="M9" i="37"/>
  <c r="L9" i="37"/>
  <c r="K9" i="37"/>
  <c r="H124" i="37"/>
  <c r="G124" i="37"/>
  <c r="I126" i="37"/>
  <c r="H126" i="37"/>
  <c r="G126" i="37"/>
  <c r="O135" i="38"/>
  <c r="N135" i="38"/>
  <c r="M135" i="38"/>
  <c r="L135" i="38"/>
  <c r="K135" i="38"/>
  <c r="N6" i="39"/>
  <c r="M6" i="39"/>
  <c r="L6" i="39"/>
  <c r="M6" i="41"/>
  <c r="L6" i="41"/>
  <c r="K16" i="41"/>
  <c r="N6" i="41"/>
  <c r="F9" i="41"/>
  <c r="O145" i="41"/>
  <c r="N145" i="41"/>
  <c r="M145" i="41"/>
  <c r="L145" i="41"/>
  <c r="H6" i="37"/>
  <c r="G6" i="37"/>
  <c r="H8" i="37"/>
  <c r="G8" i="37"/>
  <c r="I8" i="37"/>
  <c r="P8" i="37"/>
  <c r="O8" i="37"/>
  <c r="T8" i="37"/>
  <c r="S8" i="37"/>
  <c r="Q8" i="37"/>
  <c r="R8" i="37"/>
  <c r="D11" i="37"/>
  <c r="L10" i="37"/>
  <c r="K10" i="37"/>
  <c r="M10" i="37"/>
  <c r="T12" i="39"/>
  <c r="S12" i="39"/>
  <c r="R12" i="39"/>
  <c r="Q12" i="39"/>
  <c r="P12" i="39"/>
  <c r="N6" i="40"/>
  <c r="M6" i="40"/>
  <c r="L6" i="40"/>
  <c r="F10" i="40"/>
  <c r="E11" i="37"/>
  <c r="J12" i="38"/>
  <c r="H12" i="38"/>
  <c r="I12" i="38"/>
  <c r="N10" i="39"/>
  <c r="M10" i="39"/>
  <c r="L10" i="39"/>
  <c r="I137" i="39"/>
  <c r="G137" i="39"/>
  <c r="H137" i="39"/>
  <c r="M137" i="40"/>
  <c r="L137" i="40"/>
  <c r="K137" i="40"/>
  <c r="O137" i="40"/>
  <c r="N137" i="40"/>
  <c r="N8" i="42"/>
  <c r="M8" i="42"/>
  <c r="L8" i="42"/>
  <c r="N11" i="43"/>
  <c r="M11" i="43"/>
  <c r="L11" i="43"/>
  <c r="M7" i="37"/>
  <c r="L7" i="37"/>
  <c r="K7" i="37"/>
  <c r="F11" i="37"/>
  <c r="I9" i="37"/>
  <c r="H9" i="37"/>
  <c r="G9" i="37"/>
  <c r="T9" i="37"/>
  <c r="N11" i="37"/>
  <c r="R9" i="37"/>
  <c r="Q9" i="37"/>
  <c r="S9" i="37"/>
  <c r="P9" i="37"/>
  <c r="O9" i="37"/>
  <c r="E129" i="37"/>
  <c r="I136" i="38"/>
  <c r="H136" i="38"/>
  <c r="G136" i="38"/>
  <c r="M8" i="39"/>
  <c r="J8" i="39"/>
  <c r="I8" i="39"/>
  <c r="H8" i="39"/>
  <c r="O135" i="39"/>
  <c r="N135" i="39"/>
  <c r="M135" i="39"/>
  <c r="L135" i="39"/>
  <c r="K135" i="39"/>
  <c r="J9" i="42"/>
  <c r="I9" i="42"/>
  <c r="H9" i="42"/>
  <c r="F12" i="43"/>
  <c r="N137" i="38"/>
  <c r="M137" i="38"/>
  <c r="L137" i="38"/>
  <c r="K137" i="38"/>
  <c r="O137" i="38"/>
  <c r="N11" i="39"/>
  <c r="M11" i="39"/>
  <c r="L11" i="39"/>
  <c r="I136" i="39"/>
  <c r="H136" i="39"/>
  <c r="G136" i="39"/>
  <c r="N10" i="40"/>
  <c r="M10" i="40"/>
  <c r="L10" i="40"/>
  <c r="M10" i="41"/>
  <c r="L10" i="41"/>
  <c r="N10" i="41"/>
  <c r="T6" i="42"/>
  <c r="S6" i="42"/>
  <c r="O16" i="42"/>
  <c r="R6" i="42"/>
  <c r="Q6" i="42"/>
  <c r="P6" i="42"/>
  <c r="N13" i="42"/>
  <c r="M13" i="42"/>
  <c r="L13" i="42"/>
  <c r="F11" i="38"/>
  <c r="N12" i="38"/>
  <c r="M12" i="38"/>
  <c r="L12" i="38"/>
  <c r="I138" i="38"/>
  <c r="H138" i="38"/>
  <c r="G138" i="38"/>
  <c r="N137" i="39"/>
  <c r="M137" i="39"/>
  <c r="L137" i="39"/>
  <c r="K137" i="39"/>
  <c r="O137" i="39"/>
  <c r="I138" i="39"/>
  <c r="H138" i="39"/>
  <c r="G138" i="39"/>
  <c r="L9" i="40"/>
  <c r="N9" i="40"/>
  <c r="J11" i="41"/>
  <c r="H11" i="41"/>
  <c r="I11" i="41"/>
  <c r="I8" i="41"/>
  <c r="H8" i="41"/>
  <c r="J8" i="41"/>
  <c r="L15" i="41"/>
  <c r="N15" i="41"/>
  <c r="M15" i="41"/>
  <c r="J10" i="42"/>
  <c r="I10" i="42"/>
  <c r="H10" i="42"/>
  <c r="H137" i="42"/>
  <c r="I137" i="42"/>
  <c r="G137" i="42"/>
  <c r="L8" i="43"/>
  <c r="N8" i="43"/>
  <c r="M8" i="43"/>
  <c r="N13" i="43"/>
  <c r="M13" i="43"/>
  <c r="L13" i="43"/>
  <c r="H135" i="38"/>
  <c r="G135" i="38"/>
  <c r="I135" i="38"/>
  <c r="F11" i="39"/>
  <c r="M12" i="39"/>
  <c r="L12" i="39"/>
  <c r="N12" i="39"/>
  <c r="C16" i="41"/>
  <c r="T15" i="41"/>
  <c r="R15" i="41"/>
  <c r="Q15" i="41"/>
  <c r="P15" i="41"/>
  <c r="S15" i="41"/>
  <c r="N139" i="41"/>
  <c r="M139" i="41"/>
  <c r="L139" i="41"/>
  <c r="O139" i="41"/>
  <c r="N7" i="42"/>
  <c r="M7" i="42"/>
  <c r="L7" i="42"/>
  <c r="T14" i="42"/>
  <c r="P14" i="42"/>
  <c r="S14" i="42"/>
  <c r="R14" i="42"/>
  <c r="Q14" i="42"/>
  <c r="H11" i="38"/>
  <c r="J11" i="38"/>
  <c r="I11" i="38"/>
  <c r="P11" i="38"/>
  <c r="T11" i="38"/>
  <c r="S11" i="38"/>
  <c r="Q11" i="38"/>
  <c r="R11" i="38"/>
  <c r="F12" i="38"/>
  <c r="K136" i="38"/>
  <c r="O136" i="38"/>
  <c r="N136" i="38"/>
  <c r="L136" i="38"/>
  <c r="M136" i="38"/>
  <c r="G135" i="39"/>
  <c r="I135" i="39"/>
  <c r="H135" i="39"/>
  <c r="K138" i="39"/>
  <c r="O138" i="39"/>
  <c r="N138" i="39"/>
  <c r="M138" i="39"/>
  <c r="L138" i="39"/>
  <c r="H12" i="40"/>
  <c r="I12" i="40"/>
  <c r="J12" i="40"/>
  <c r="N13" i="41"/>
  <c r="L13" i="41"/>
  <c r="M13" i="41"/>
  <c r="N14" i="41"/>
  <c r="M14" i="41"/>
  <c r="L14" i="41"/>
  <c r="O140" i="41"/>
  <c r="N140" i="41"/>
  <c r="M140" i="41"/>
  <c r="L140" i="41"/>
  <c r="F11" i="42"/>
  <c r="F15" i="42"/>
  <c r="I137" i="38"/>
  <c r="G137" i="38"/>
  <c r="H137" i="38"/>
  <c r="J7" i="39"/>
  <c r="H7" i="39"/>
  <c r="I7" i="39"/>
  <c r="AA19" i="39"/>
  <c r="T7" i="39"/>
  <c r="S7" i="39"/>
  <c r="R7" i="39"/>
  <c r="P7" i="39"/>
  <c r="Q7" i="39"/>
  <c r="J11" i="39"/>
  <c r="H11" i="39"/>
  <c r="I11" i="39"/>
  <c r="T11" i="39"/>
  <c r="S11" i="39"/>
  <c r="Q11" i="39"/>
  <c r="P11" i="39"/>
  <c r="R11" i="39"/>
  <c r="F12" i="39"/>
  <c r="O136" i="39"/>
  <c r="N136" i="39"/>
  <c r="M136" i="39"/>
  <c r="K136" i="39"/>
  <c r="L136" i="39"/>
  <c r="F8" i="40"/>
  <c r="N11" i="40"/>
  <c r="M11" i="40"/>
  <c r="L11" i="40"/>
  <c r="O138" i="40"/>
  <c r="N138" i="40"/>
  <c r="L138" i="40"/>
  <c r="K138" i="40"/>
  <c r="M138" i="40"/>
  <c r="T8" i="41"/>
  <c r="S8" i="41"/>
  <c r="Q8" i="41"/>
  <c r="P8" i="41"/>
  <c r="R8" i="41"/>
  <c r="I12" i="41"/>
  <c r="H12" i="41"/>
  <c r="J12" i="41"/>
  <c r="R14" i="41"/>
  <c r="Q14" i="41"/>
  <c r="P14" i="41"/>
  <c r="S14" i="41"/>
  <c r="T14" i="41"/>
  <c r="R11" i="42"/>
  <c r="T11" i="42"/>
  <c r="S11" i="42"/>
  <c r="Q11" i="42"/>
  <c r="P11" i="42"/>
  <c r="N139" i="42"/>
  <c r="O139" i="42"/>
  <c r="M139" i="42"/>
  <c r="L139" i="42"/>
  <c r="F10" i="43"/>
  <c r="O135" i="40"/>
  <c r="N135" i="40"/>
  <c r="M135" i="40"/>
  <c r="L135" i="40"/>
  <c r="K135" i="40"/>
  <c r="T10" i="42"/>
  <c r="S10" i="42"/>
  <c r="R10" i="42"/>
  <c r="Q10" i="42"/>
  <c r="P10" i="42"/>
  <c r="J15" i="42"/>
  <c r="I15" i="42"/>
  <c r="H15" i="42"/>
  <c r="M144" i="42"/>
  <c r="O144" i="42"/>
  <c r="N144" i="42"/>
  <c r="L144" i="42"/>
  <c r="I140" i="43"/>
  <c r="G140" i="43"/>
  <c r="H140" i="43"/>
  <c r="I136" i="40"/>
  <c r="H136" i="40"/>
  <c r="G136" i="40"/>
  <c r="N7" i="41"/>
  <c r="M7" i="41"/>
  <c r="L7" i="41"/>
  <c r="N11" i="41"/>
  <c r="M11" i="41"/>
  <c r="L11" i="41"/>
  <c r="O142" i="41"/>
  <c r="N142" i="41"/>
  <c r="M142" i="41"/>
  <c r="L142" i="41"/>
  <c r="E16" i="42"/>
  <c r="F16" i="42" s="1"/>
  <c r="F6" i="42"/>
  <c r="F7" i="42"/>
  <c r="T9" i="42"/>
  <c r="S9" i="42"/>
  <c r="R9" i="42"/>
  <c r="Q9" i="42"/>
  <c r="P9" i="42"/>
  <c r="H12" i="42"/>
  <c r="J12" i="42"/>
  <c r="I12" i="42"/>
  <c r="G142" i="42"/>
  <c r="I142" i="42"/>
  <c r="H142" i="42"/>
  <c r="R13" i="43"/>
  <c r="T13" i="43"/>
  <c r="S13" i="43"/>
  <c r="Q13" i="43"/>
  <c r="P13" i="43"/>
  <c r="R15" i="43"/>
  <c r="Q15" i="43"/>
  <c r="T15" i="43"/>
  <c r="S15" i="43"/>
  <c r="P15" i="43"/>
  <c r="L8" i="40"/>
  <c r="N8" i="40"/>
  <c r="F11" i="40"/>
  <c r="M12" i="40"/>
  <c r="L12" i="40"/>
  <c r="N12" i="40"/>
  <c r="H138" i="40"/>
  <c r="G138" i="40"/>
  <c r="I138" i="40"/>
  <c r="M8" i="41"/>
  <c r="L8" i="41"/>
  <c r="N8" i="41"/>
  <c r="G16" i="42"/>
  <c r="J6" i="42"/>
  <c r="I6" i="42"/>
  <c r="H6" i="42"/>
  <c r="F14" i="42"/>
  <c r="H14" i="43"/>
  <c r="J14" i="43"/>
  <c r="I14" i="43"/>
  <c r="G135" i="40"/>
  <c r="I135" i="40"/>
  <c r="H135" i="40"/>
  <c r="O137" i="41"/>
  <c r="N137" i="41"/>
  <c r="M137" i="41"/>
  <c r="L137" i="41"/>
  <c r="F10" i="42"/>
  <c r="J11" i="42"/>
  <c r="I11" i="42"/>
  <c r="H11" i="42"/>
  <c r="M136" i="42"/>
  <c r="O136" i="42"/>
  <c r="N136" i="42"/>
  <c r="J146" i="42"/>
  <c r="L136" i="42"/>
  <c r="H141" i="42"/>
  <c r="G141" i="42"/>
  <c r="I141" i="42"/>
  <c r="P10" i="43"/>
  <c r="T10" i="43"/>
  <c r="S10" i="43"/>
  <c r="R10" i="43"/>
  <c r="Q10" i="43"/>
  <c r="J11" i="40"/>
  <c r="I11" i="40"/>
  <c r="H11" i="40"/>
  <c r="R11" i="40"/>
  <c r="T11" i="40"/>
  <c r="S11" i="40"/>
  <c r="Q11" i="40"/>
  <c r="P11" i="40"/>
  <c r="F12" i="40"/>
  <c r="N136" i="40"/>
  <c r="M136" i="40"/>
  <c r="O136" i="40"/>
  <c r="L136" i="40"/>
  <c r="K136" i="40"/>
  <c r="O143" i="41"/>
  <c r="N143" i="41"/>
  <c r="M143" i="41"/>
  <c r="L143" i="41"/>
  <c r="L145" i="42"/>
  <c r="O145" i="42"/>
  <c r="N145" i="42"/>
  <c r="M145" i="42"/>
  <c r="F7" i="43"/>
  <c r="J9" i="43"/>
  <c r="I9" i="43"/>
  <c r="H9" i="43"/>
  <c r="O138" i="43"/>
  <c r="N138" i="43"/>
  <c r="M138" i="43"/>
  <c r="L138" i="43"/>
  <c r="G138" i="42"/>
  <c r="I138" i="42"/>
  <c r="H138" i="42"/>
  <c r="L141" i="42"/>
  <c r="O141" i="42"/>
  <c r="N141" i="42"/>
  <c r="M141" i="42"/>
  <c r="N9" i="43"/>
  <c r="M9" i="43"/>
  <c r="L9" i="43"/>
  <c r="F15" i="43"/>
  <c r="I139" i="43"/>
  <c r="H139" i="43"/>
  <c r="K139" i="43" s="1"/>
  <c r="G139" i="43"/>
  <c r="O140" i="43"/>
  <c r="M140" i="43"/>
  <c r="L140" i="43"/>
  <c r="N140" i="43"/>
  <c r="G142" i="43"/>
  <c r="I142" i="43"/>
  <c r="H142" i="43"/>
  <c r="K142" i="43" s="1"/>
  <c r="J7" i="42"/>
  <c r="I7" i="42"/>
  <c r="H7" i="42"/>
  <c r="R7" i="42"/>
  <c r="Q7" i="42"/>
  <c r="P7" i="42"/>
  <c r="S7" i="42"/>
  <c r="T7" i="42"/>
  <c r="F8" i="42"/>
  <c r="N9" i="42"/>
  <c r="M9" i="42"/>
  <c r="L9" i="42"/>
  <c r="L12" i="42"/>
  <c r="N12" i="42"/>
  <c r="M12" i="42"/>
  <c r="R13" i="42"/>
  <c r="S13" i="42"/>
  <c r="Q13" i="42"/>
  <c r="P13" i="42"/>
  <c r="T13" i="42"/>
  <c r="H14" i="42"/>
  <c r="J14" i="42"/>
  <c r="I14" i="42"/>
  <c r="N15" i="42"/>
  <c r="M15" i="42"/>
  <c r="L15" i="42"/>
  <c r="I143" i="42"/>
  <c r="H143" i="42"/>
  <c r="G143" i="42"/>
  <c r="L137" i="42"/>
  <c r="N137" i="42"/>
  <c r="M137" i="42"/>
  <c r="O137" i="42"/>
  <c r="P6" i="43"/>
  <c r="T6" i="43"/>
  <c r="O16" i="43"/>
  <c r="S6" i="43"/>
  <c r="R6" i="43"/>
  <c r="Q6" i="43"/>
  <c r="N7" i="43"/>
  <c r="M7" i="43"/>
  <c r="L7" i="43"/>
  <c r="F8" i="43"/>
  <c r="H10" i="43"/>
  <c r="J10" i="43"/>
  <c r="I10" i="43"/>
  <c r="R11" i="43"/>
  <c r="Q11" i="43"/>
  <c r="T11" i="43"/>
  <c r="S11" i="43"/>
  <c r="P11" i="43"/>
  <c r="J15" i="43"/>
  <c r="I15" i="43"/>
  <c r="H15" i="43"/>
  <c r="M11" i="42"/>
  <c r="L11" i="42"/>
  <c r="N11" i="42"/>
  <c r="F13" i="42"/>
  <c r="O142" i="42"/>
  <c r="M142" i="42"/>
  <c r="L142" i="42"/>
  <c r="N142" i="42"/>
  <c r="I144" i="42"/>
  <c r="H144" i="42"/>
  <c r="G144" i="42"/>
  <c r="E16" i="43"/>
  <c r="F16" i="43" s="1"/>
  <c r="F6" i="43"/>
  <c r="R9" i="43"/>
  <c r="Q9" i="43"/>
  <c r="P9" i="43"/>
  <c r="T9" i="43"/>
  <c r="S9" i="43"/>
  <c r="L12" i="43"/>
  <c r="N12" i="43"/>
  <c r="M12" i="43"/>
  <c r="J13" i="43"/>
  <c r="I13" i="43"/>
  <c r="H13" i="43"/>
  <c r="I136" i="43"/>
  <c r="F146" i="43"/>
  <c r="H136" i="43"/>
  <c r="K136" i="43" s="1"/>
  <c r="G136" i="43"/>
  <c r="I144" i="43"/>
  <c r="H144" i="43"/>
  <c r="G144" i="43"/>
  <c r="C16" i="42"/>
  <c r="L6" i="42"/>
  <c r="N6" i="42"/>
  <c r="M6" i="42"/>
  <c r="K16" i="42"/>
  <c r="H8" i="42"/>
  <c r="J8" i="42"/>
  <c r="I8" i="42"/>
  <c r="P8" i="42"/>
  <c r="T8" i="42"/>
  <c r="S8" i="42"/>
  <c r="R8" i="42"/>
  <c r="Q8" i="42"/>
  <c r="F9" i="42"/>
  <c r="L10" i="42"/>
  <c r="M10" i="42"/>
  <c r="N10" i="42"/>
  <c r="J13" i="42"/>
  <c r="H13" i="42"/>
  <c r="I13" i="42"/>
  <c r="O138" i="42"/>
  <c r="L138" i="42"/>
  <c r="N138" i="42"/>
  <c r="M138" i="42"/>
  <c r="I140" i="42"/>
  <c r="G140" i="42"/>
  <c r="H140" i="42"/>
  <c r="F11" i="43"/>
  <c r="P14" i="43"/>
  <c r="T14" i="43"/>
  <c r="S14" i="43"/>
  <c r="Q14" i="43"/>
  <c r="R14" i="43"/>
  <c r="N15" i="43"/>
  <c r="L15" i="43"/>
  <c r="M15" i="43"/>
  <c r="M136" i="43"/>
  <c r="O136" i="43"/>
  <c r="J146" i="43"/>
  <c r="L136" i="43"/>
  <c r="N136" i="43"/>
  <c r="M144" i="43"/>
  <c r="O144" i="43"/>
  <c r="L144" i="43"/>
  <c r="N144" i="43"/>
  <c r="D16" i="42"/>
  <c r="F12" i="42"/>
  <c r="P12" i="42"/>
  <c r="T12" i="42"/>
  <c r="S12" i="42"/>
  <c r="R12" i="42"/>
  <c r="Q12" i="42"/>
  <c r="L14" i="42"/>
  <c r="N14" i="42"/>
  <c r="M14" i="42"/>
  <c r="R15" i="42"/>
  <c r="T15" i="42"/>
  <c r="S15" i="42"/>
  <c r="Q15" i="42"/>
  <c r="P15" i="42"/>
  <c r="I136" i="42"/>
  <c r="H136" i="42"/>
  <c r="K136" i="42" s="1"/>
  <c r="G136" i="42"/>
  <c r="F146" i="42"/>
  <c r="H145" i="42"/>
  <c r="I145" i="42"/>
  <c r="G145" i="42"/>
  <c r="H6" i="43"/>
  <c r="G16" i="43"/>
  <c r="I6" i="43"/>
  <c r="J6" i="43"/>
  <c r="R7" i="43"/>
  <c r="Q7" i="43"/>
  <c r="T7" i="43"/>
  <c r="S7" i="43"/>
  <c r="P7" i="43"/>
  <c r="J11" i="43"/>
  <c r="I11" i="43"/>
  <c r="H11" i="43"/>
  <c r="F14" i="43"/>
  <c r="N143" i="43"/>
  <c r="M143" i="43"/>
  <c r="L143" i="43"/>
  <c r="O143" i="43"/>
  <c r="N137" i="43"/>
  <c r="L137" i="43"/>
  <c r="O137" i="43"/>
  <c r="M137" i="43"/>
  <c r="H141" i="43"/>
  <c r="G141" i="43"/>
  <c r="I141" i="43"/>
  <c r="N145" i="43"/>
  <c r="L145" i="43"/>
  <c r="O145" i="43"/>
  <c r="M145" i="43"/>
  <c r="D10" i="44"/>
  <c r="D14" i="44"/>
  <c r="D18" i="44"/>
  <c r="D8" i="45"/>
  <c r="D12" i="45"/>
  <c r="D16" i="45"/>
  <c r="D20" i="45"/>
  <c r="D10" i="46"/>
  <c r="D14" i="46"/>
  <c r="D18" i="46"/>
  <c r="C16" i="43"/>
  <c r="L6" i="43"/>
  <c r="N6" i="43"/>
  <c r="K16" i="43"/>
  <c r="M6" i="43"/>
  <c r="H8" i="43"/>
  <c r="J8" i="43"/>
  <c r="I8" i="43"/>
  <c r="T8" i="43"/>
  <c r="P8" i="43"/>
  <c r="S8" i="43"/>
  <c r="R8" i="43"/>
  <c r="Q8" i="43"/>
  <c r="F9" i="43"/>
  <c r="L10" i="43"/>
  <c r="M10" i="43"/>
  <c r="N10" i="43"/>
  <c r="H12" i="43"/>
  <c r="J12" i="43"/>
  <c r="I12" i="43"/>
  <c r="T12" i="43"/>
  <c r="P12" i="43"/>
  <c r="R12" i="43"/>
  <c r="Q12" i="43"/>
  <c r="S12" i="43"/>
  <c r="F13" i="43"/>
  <c r="L14" i="43"/>
  <c r="N14" i="43"/>
  <c r="M14" i="43"/>
  <c r="D16" i="43"/>
  <c r="N139" i="43"/>
  <c r="L139" i="43"/>
  <c r="M139" i="43"/>
  <c r="O139" i="43"/>
  <c r="D11" i="44"/>
  <c r="D15" i="44"/>
  <c r="D19" i="44"/>
  <c r="D9" i="45"/>
  <c r="D13" i="45"/>
  <c r="D17" i="45"/>
  <c r="D11" i="46"/>
  <c r="D15" i="46"/>
  <c r="D19" i="46"/>
  <c r="H137" i="43"/>
  <c r="I137" i="43"/>
  <c r="G137" i="43"/>
  <c r="L141" i="43"/>
  <c r="O141" i="43"/>
  <c r="N141" i="43"/>
  <c r="M141" i="43"/>
  <c r="H145" i="43"/>
  <c r="K145" i="43" s="1"/>
  <c r="I145" i="43"/>
  <c r="G145" i="43"/>
  <c r="D8" i="44"/>
  <c r="D12" i="44"/>
  <c r="D16" i="44"/>
  <c r="D20" i="44"/>
  <c r="D10" i="45"/>
  <c r="D14" i="45"/>
  <c r="D18" i="45"/>
  <c r="D8" i="46"/>
  <c r="D12" i="46"/>
  <c r="D16" i="46"/>
  <c r="D20" i="46"/>
  <c r="D9" i="44"/>
  <c r="D13" i="44"/>
  <c r="D17" i="44"/>
  <c r="D11" i="45"/>
  <c r="D15" i="45"/>
  <c r="D19" i="45"/>
  <c r="D9" i="46"/>
  <c r="D13" i="46"/>
  <c r="D17" i="46"/>
  <c r="K31" i="2"/>
  <c r="J31" i="2"/>
  <c r="K6" i="2"/>
  <c r="H18" i="2"/>
  <c r="L6" i="3"/>
  <c r="L79" i="3"/>
  <c r="L152" i="3"/>
  <c r="I6" i="5"/>
  <c r="L6" i="6"/>
  <c r="T6" i="6"/>
  <c r="M79" i="3"/>
  <c r="M152" i="3"/>
  <c r="J6" i="5"/>
  <c r="M6" i="6"/>
  <c r="M6" i="2"/>
  <c r="K6" i="5"/>
  <c r="S6" i="5"/>
  <c r="V6" i="6"/>
  <c r="L31" i="2"/>
  <c r="J56" i="2"/>
  <c r="L6" i="5"/>
  <c r="T6" i="5"/>
  <c r="F17" i="2"/>
  <c r="M31" i="2"/>
  <c r="K56" i="2"/>
  <c r="M6" i="5"/>
  <c r="G17" i="2"/>
  <c r="V6" i="5"/>
  <c r="I6" i="6"/>
  <c r="H17" i="2"/>
  <c r="F18" i="2"/>
  <c r="W6" i="5"/>
  <c r="J6" i="6"/>
  <c r="F146" i="13"/>
  <c r="F34" i="13"/>
  <c r="F160" i="13"/>
  <c r="F48" i="13"/>
  <c r="F62" i="13"/>
  <c r="F20" i="13"/>
  <c r="F76" i="13"/>
  <c r="F118" i="13"/>
  <c r="F132" i="13"/>
  <c r="F90" i="13"/>
  <c r="F104" i="13"/>
  <c r="A11" i="12"/>
  <c r="A14" i="12"/>
  <c r="G55" i="12"/>
  <c r="W14" i="12"/>
  <c r="W8" i="12"/>
  <c r="W56" i="12"/>
  <c r="W52" i="12"/>
  <c r="W48" i="12"/>
  <c r="W44" i="12"/>
  <c r="W40" i="12"/>
  <c r="W36" i="12"/>
  <c r="W32" i="12"/>
  <c r="W28" i="12"/>
  <c r="W24" i="12"/>
  <c r="W20" i="12"/>
  <c r="W16" i="12"/>
  <c r="W12" i="12"/>
  <c r="W7" i="12"/>
  <c r="G53" i="12"/>
  <c r="W9" i="12"/>
  <c r="W23" i="12"/>
  <c r="W31" i="12"/>
  <c r="W39" i="12"/>
  <c r="W47" i="12"/>
  <c r="W55" i="12"/>
  <c r="U20" i="13"/>
  <c r="C48" i="13"/>
  <c r="C90" i="13"/>
  <c r="L5" i="12"/>
  <c r="I5" i="12"/>
  <c r="N5" i="12"/>
  <c r="W34" i="12"/>
  <c r="W42" i="12"/>
  <c r="W50" i="12"/>
  <c r="M6" i="13"/>
  <c r="L6" i="13"/>
  <c r="I6" i="13"/>
  <c r="Z6" i="13"/>
  <c r="X6" i="13"/>
  <c r="W6" i="13"/>
  <c r="J5" i="12"/>
  <c r="E55" i="12"/>
  <c r="A13" i="12"/>
  <c r="W21" i="12"/>
  <c r="W29" i="12"/>
  <c r="W37" i="12"/>
  <c r="W45" i="12"/>
  <c r="W53" i="12"/>
  <c r="J6" i="13"/>
  <c r="Y6" i="13"/>
  <c r="AA7" i="17"/>
  <c r="Z7" i="17"/>
  <c r="Y7" i="17"/>
  <c r="X7" i="17"/>
  <c r="W7" i="17"/>
  <c r="K5" i="12"/>
  <c r="U5" i="12"/>
  <c r="C54" i="12"/>
  <c r="K6" i="13"/>
  <c r="AA6" i="13"/>
  <c r="AA7" i="15"/>
  <c r="Z7" i="15"/>
  <c r="Y7" i="15"/>
  <c r="X7" i="15"/>
  <c r="W7" i="15"/>
  <c r="C53" i="12"/>
  <c r="M5" i="12"/>
  <c r="W11" i="12"/>
  <c r="A12" i="12"/>
  <c r="W19" i="12"/>
  <c r="W27" i="12"/>
  <c r="W35" i="12"/>
  <c r="W43" i="12"/>
  <c r="W51" i="12"/>
  <c r="C104" i="13"/>
  <c r="C118" i="13"/>
  <c r="C132" i="13"/>
  <c r="C146" i="13"/>
  <c r="C34" i="13"/>
  <c r="C76" i="13"/>
  <c r="Q20" i="13"/>
  <c r="W22" i="12"/>
  <c r="W30" i="12"/>
  <c r="W38" i="12"/>
  <c r="W46" i="12"/>
  <c r="W54" i="12"/>
  <c r="C62" i="13"/>
  <c r="C160" i="13"/>
  <c r="E54" i="12"/>
  <c r="E57" i="12" s="1"/>
  <c r="G54" i="12"/>
  <c r="W10" i="12"/>
  <c r="W15" i="12"/>
  <c r="W25" i="12"/>
  <c r="W33" i="12"/>
  <c r="W41" i="12"/>
  <c r="W49" i="12"/>
  <c r="W57" i="12"/>
  <c r="S20" i="13"/>
  <c r="V5" i="12"/>
  <c r="D55" i="12"/>
  <c r="F56" i="12"/>
  <c r="D90" i="13"/>
  <c r="E104" i="13"/>
  <c r="G132" i="13"/>
  <c r="Q23" i="14"/>
  <c r="J7" i="15"/>
  <c r="M7" i="16"/>
  <c r="L7" i="16"/>
  <c r="K7" i="16"/>
  <c r="J7" i="16"/>
  <c r="I7" i="16"/>
  <c r="E20" i="13"/>
  <c r="D48" i="13"/>
  <c r="E62" i="13"/>
  <c r="G90" i="13"/>
  <c r="D160" i="13"/>
  <c r="C147" i="17"/>
  <c r="C161" i="17"/>
  <c r="C77" i="17"/>
  <c r="C51" i="17"/>
  <c r="C149" i="17"/>
  <c r="C91" i="17"/>
  <c r="C65" i="17"/>
  <c r="C105" i="17"/>
  <c r="C79" i="17"/>
  <c r="C119" i="17"/>
  <c r="C93" i="17"/>
  <c r="C133" i="17"/>
  <c r="C107" i="17"/>
  <c r="C121" i="17"/>
  <c r="E48" i="13"/>
  <c r="G76" i="13"/>
  <c r="D146" i="13"/>
  <c r="E160" i="13"/>
  <c r="C135" i="17"/>
  <c r="E146" i="13"/>
  <c r="C63" i="17"/>
  <c r="F53" i="12"/>
  <c r="F57" i="12" s="1"/>
  <c r="G48" i="13"/>
  <c r="D118" i="13"/>
  <c r="E132" i="13"/>
  <c r="O23" i="14"/>
  <c r="U21" i="16"/>
  <c r="D147" i="17"/>
  <c r="D161" i="17"/>
  <c r="D149" i="17"/>
  <c r="L7" i="17"/>
  <c r="D135" i="17"/>
  <c r="S21" i="15"/>
  <c r="E161" i="17"/>
  <c r="E149" i="17"/>
  <c r="M7" i="17"/>
  <c r="S9" i="17"/>
  <c r="Q21" i="17"/>
  <c r="G51" i="17"/>
  <c r="F63" i="17"/>
  <c r="G77" i="17"/>
  <c r="D121" i="17"/>
  <c r="E135" i="17"/>
  <c r="T21" i="15"/>
  <c r="Q9" i="16"/>
  <c r="F149" i="17"/>
  <c r="T9" i="17"/>
  <c r="R21" i="17"/>
  <c r="G63" i="17"/>
  <c r="D107" i="17"/>
  <c r="E121" i="17"/>
  <c r="D133" i="17"/>
  <c r="F135" i="17"/>
  <c r="U21" i="15"/>
  <c r="R9" i="16"/>
  <c r="U9" i="17"/>
  <c r="S21" i="17"/>
  <c r="D93" i="17"/>
  <c r="E107" i="17"/>
  <c r="D119" i="17"/>
  <c r="F121" i="17"/>
  <c r="E133" i="17"/>
  <c r="G135" i="17"/>
  <c r="S9" i="16"/>
  <c r="Q21" i="16"/>
  <c r="T21" i="17"/>
  <c r="D79" i="17"/>
  <c r="E93" i="17"/>
  <c r="D105" i="17"/>
  <c r="F107" i="17"/>
  <c r="E119" i="17"/>
  <c r="G121" i="17"/>
  <c r="F133" i="17"/>
  <c r="T9" i="16"/>
  <c r="R21" i="16"/>
  <c r="U21" i="17"/>
  <c r="D65" i="17"/>
  <c r="E79" i="17"/>
  <c r="D91" i="17"/>
  <c r="F93" i="17"/>
  <c r="E105" i="17"/>
  <c r="G107" i="17"/>
  <c r="F119" i="17"/>
  <c r="G133" i="17"/>
  <c r="E147" i="17"/>
  <c r="G149" i="17"/>
  <c r="F161" i="17"/>
  <c r="P22" i="21"/>
  <c r="O22" i="21"/>
  <c r="M22" i="21"/>
  <c r="N22" i="21"/>
  <c r="N74" i="25"/>
  <c r="L74" i="25"/>
  <c r="F7" i="19"/>
  <c r="N7" i="19"/>
  <c r="V7" i="19"/>
  <c r="J7" i="22"/>
  <c r="N7" i="22"/>
  <c r="M7" i="22"/>
  <c r="L7" i="22"/>
  <c r="H7" i="19"/>
  <c r="P7" i="19"/>
  <c r="X7" i="19"/>
  <c r="R8" i="21"/>
  <c r="K7" i="22"/>
  <c r="S8" i="21"/>
  <c r="AA7" i="22"/>
  <c r="Z7" i="22"/>
  <c r="X7" i="22"/>
  <c r="AB7" i="22"/>
  <c r="J30" i="25"/>
  <c r="L30" i="25"/>
  <c r="V21" i="22"/>
  <c r="H8" i="25"/>
  <c r="L52" i="25"/>
  <c r="L109" i="25"/>
  <c r="L101" i="25"/>
  <c r="L104" i="25"/>
  <c r="L102" i="25"/>
  <c r="L84" i="25"/>
  <c r="L76" i="25"/>
  <c r="L100" i="25"/>
  <c r="L98" i="25"/>
  <c r="L87" i="25"/>
  <c r="L79" i="25"/>
  <c r="L82" i="25"/>
  <c r="L85" i="25"/>
  <c r="L77" i="25"/>
  <c r="L99" i="25"/>
  <c r="L80" i="25"/>
  <c r="O30" i="25"/>
  <c r="L34" i="25"/>
  <c r="L42" i="25"/>
  <c r="L53" i="25"/>
  <c r="L61" i="25"/>
  <c r="L86" i="25"/>
  <c r="L106" i="25"/>
  <c r="L31" i="25"/>
  <c r="L39" i="25"/>
  <c r="L58" i="25"/>
  <c r="L63" i="25"/>
  <c r="D30" i="25"/>
  <c r="L36" i="25"/>
  <c r="F52" i="25"/>
  <c r="L55" i="25"/>
  <c r="L83" i="25"/>
  <c r="L103" i="25"/>
  <c r="C118" i="28"/>
  <c r="C132" i="28"/>
  <c r="C160" i="28"/>
  <c r="C34" i="28"/>
  <c r="C48" i="28"/>
  <c r="C62" i="28"/>
  <c r="C76" i="28"/>
  <c r="C90" i="28"/>
  <c r="C104" i="28"/>
  <c r="C146" i="28"/>
  <c r="F30" i="25"/>
  <c r="L33" i="25"/>
  <c r="L41" i="25"/>
  <c r="L60" i="25"/>
  <c r="L75" i="25"/>
  <c r="L97" i="25"/>
  <c r="L107" i="25"/>
  <c r="L38" i="25"/>
  <c r="L57" i="25"/>
  <c r="L64" i="25"/>
  <c r="L35" i="25"/>
  <c r="L43" i="25"/>
  <c r="L54" i="25"/>
  <c r="L62" i="25"/>
  <c r="L65" i="25"/>
  <c r="N96" i="25"/>
  <c r="L108" i="25"/>
  <c r="M6" i="26"/>
  <c r="L6" i="26"/>
  <c r="K6" i="26"/>
  <c r="J6" i="26"/>
  <c r="D118" i="28"/>
  <c r="D132" i="28"/>
  <c r="D146" i="28"/>
  <c r="D48" i="28"/>
  <c r="D62" i="28"/>
  <c r="D76" i="28"/>
  <c r="D90" i="28"/>
  <c r="D160" i="28"/>
  <c r="D104" i="28"/>
  <c r="D20" i="28"/>
  <c r="I6" i="26"/>
  <c r="D34" i="28"/>
  <c r="J87" i="30"/>
  <c r="J79" i="30"/>
  <c r="J60" i="30"/>
  <c r="J82" i="30"/>
  <c r="J63" i="30"/>
  <c r="J55" i="30"/>
  <c r="J85" i="30"/>
  <c r="J77" i="30"/>
  <c r="J58" i="30"/>
  <c r="J83" i="30"/>
  <c r="J80" i="30"/>
  <c r="J53" i="30"/>
  <c r="J52" i="30"/>
  <c r="J86" i="30"/>
  <c r="J75" i="30"/>
  <c r="J81" i="30"/>
  <c r="J78" i="30"/>
  <c r="J64" i="30"/>
  <c r="J61" i="30"/>
  <c r="J76" i="30"/>
  <c r="J65" i="30"/>
  <c r="J62" i="30"/>
  <c r="J57" i="30"/>
  <c r="L52" i="30"/>
  <c r="J59" i="30"/>
  <c r="J54" i="30"/>
  <c r="J56" i="30"/>
  <c r="J84" i="30"/>
  <c r="L6" i="27"/>
  <c r="K6" i="27"/>
  <c r="J6" i="27"/>
  <c r="I6" i="27"/>
  <c r="O162" i="30"/>
  <c r="N162" i="30"/>
  <c r="H58" i="30"/>
  <c r="J8" i="30"/>
  <c r="H8" i="30"/>
  <c r="H118" i="30"/>
  <c r="J118" i="30"/>
  <c r="H81" i="30"/>
  <c r="H62" i="30"/>
  <c r="H54" i="30"/>
  <c r="H84" i="30"/>
  <c r="H76" i="30"/>
  <c r="H65" i="30"/>
  <c r="H57" i="30"/>
  <c r="H87" i="30"/>
  <c r="H79" i="30"/>
  <c r="H60" i="30"/>
  <c r="H85" i="30"/>
  <c r="H77" i="30"/>
  <c r="H59" i="30"/>
  <c r="H56" i="30"/>
  <c r="H80" i="30"/>
  <c r="H52" i="30"/>
  <c r="H53" i="30"/>
  <c r="H82" i="30"/>
  <c r="H83" i="30"/>
  <c r="H55" i="30"/>
  <c r="H86" i="30"/>
  <c r="H75" i="30"/>
  <c r="E132" i="28"/>
  <c r="E146" i="28"/>
  <c r="E160" i="28"/>
  <c r="M6" i="28"/>
  <c r="F20" i="28"/>
  <c r="G34" i="28"/>
  <c r="G146" i="28"/>
  <c r="H74" i="30"/>
  <c r="F146" i="28"/>
  <c r="F160" i="28"/>
  <c r="G20" i="28"/>
  <c r="E104" i="28"/>
  <c r="J74" i="30"/>
  <c r="G160" i="28"/>
  <c r="E90" i="28"/>
  <c r="F104" i="28"/>
  <c r="L30" i="30"/>
  <c r="J30" i="30"/>
  <c r="E76" i="28"/>
  <c r="F90" i="28"/>
  <c r="G104" i="28"/>
  <c r="I6" i="28"/>
  <c r="E62" i="28"/>
  <c r="F76" i="28"/>
  <c r="G90" i="28"/>
  <c r="E118" i="28"/>
  <c r="O30" i="30"/>
  <c r="L85" i="30"/>
  <c r="L77" i="30"/>
  <c r="L58" i="30"/>
  <c r="L80" i="30"/>
  <c r="L61" i="30"/>
  <c r="L53" i="30"/>
  <c r="L83" i="30"/>
  <c r="L75" i="30"/>
  <c r="L64" i="30"/>
  <c r="L56" i="30"/>
  <c r="L81" i="30"/>
  <c r="L54" i="30"/>
  <c r="L57" i="30"/>
  <c r="L60" i="30"/>
  <c r="L63" i="30"/>
  <c r="L84" i="30"/>
  <c r="J228" i="30"/>
  <c r="L59" i="30"/>
  <c r="L62" i="30"/>
  <c r="L65" i="30"/>
  <c r="L78" i="30"/>
  <c r="H96" i="30"/>
  <c r="J140" i="30"/>
  <c r="H52" i="31"/>
  <c r="F74" i="31"/>
  <c r="D74" i="31"/>
  <c r="N8" i="30"/>
  <c r="F52" i="30"/>
  <c r="F85" i="30"/>
  <c r="L87" i="30"/>
  <c r="N184" i="30"/>
  <c r="L184" i="30"/>
  <c r="F54" i="30"/>
  <c r="F55" i="30"/>
  <c r="F58" i="30"/>
  <c r="L76" i="30"/>
  <c r="N228" i="30"/>
  <c r="F83" i="30"/>
  <c r="F75" i="30"/>
  <c r="F64" i="30"/>
  <c r="F56" i="30"/>
  <c r="F86" i="30"/>
  <c r="F78" i="30"/>
  <c r="F59" i="30"/>
  <c r="F81" i="30"/>
  <c r="F62" i="30"/>
  <c r="F87" i="30"/>
  <c r="F79" i="30"/>
  <c r="F57" i="30"/>
  <c r="F60" i="30"/>
  <c r="F63" i="30"/>
  <c r="F84" i="30"/>
  <c r="L86" i="30"/>
  <c r="L140" i="30"/>
  <c r="H250" i="30"/>
  <c r="J272" i="30"/>
  <c r="I7" i="35"/>
  <c r="F152" i="30"/>
  <c r="F172" i="30"/>
  <c r="F174" i="30"/>
  <c r="F119" i="30"/>
  <c r="L121" i="30"/>
  <c r="J123" i="30"/>
  <c r="H125" i="30"/>
  <c r="F127" i="30"/>
  <c r="L129" i="30"/>
  <c r="F141" i="30"/>
  <c r="L143" i="30"/>
  <c r="J145" i="30"/>
  <c r="H147" i="30"/>
  <c r="F149" i="30"/>
  <c r="L151" i="30"/>
  <c r="J153" i="30"/>
  <c r="H174" i="30"/>
  <c r="J172" i="30"/>
  <c r="L170" i="30"/>
  <c r="F168" i="30"/>
  <c r="H166" i="30"/>
  <c r="J164" i="30"/>
  <c r="J175" i="30"/>
  <c r="L173" i="30"/>
  <c r="H175" i="30"/>
  <c r="J173" i="30"/>
  <c r="F163" i="30"/>
  <c r="F165" i="30"/>
  <c r="L168" i="30"/>
  <c r="H169" i="30"/>
  <c r="J171" i="30"/>
  <c r="H172" i="30"/>
  <c r="H173" i="30"/>
  <c r="L272" i="30"/>
  <c r="D30" i="31"/>
  <c r="O30" i="31"/>
  <c r="L185" i="30"/>
  <c r="J187" i="30"/>
  <c r="H189" i="30"/>
  <c r="F191" i="30"/>
  <c r="L193" i="30"/>
  <c r="J195" i="30"/>
  <c r="H197" i="30"/>
  <c r="L207" i="30"/>
  <c r="J209" i="30"/>
  <c r="H211" i="30"/>
  <c r="F213" i="30"/>
  <c r="L215" i="30"/>
  <c r="J217" i="30"/>
  <c r="H219" i="30"/>
  <c r="L229" i="30"/>
  <c r="J231" i="30"/>
  <c r="H233" i="30"/>
  <c r="F235" i="30"/>
  <c r="L237" i="30"/>
  <c r="J239" i="30"/>
  <c r="H241" i="30"/>
  <c r="L251" i="30"/>
  <c r="J253" i="30"/>
  <c r="H255" i="30"/>
  <c r="F257" i="30"/>
  <c r="L259" i="30"/>
  <c r="J261" i="30"/>
  <c r="H263" i="30"/>
  <c r="L273" i="30"/>
  <c r="L276" i="30"/>
  <c r="J277" i="30"/>
  <c r="J278" i="30"/>
  <c r="J280" i="30"/>
  <c r="J281" i="30"/>
  <c r="J284" i="30"/>
  <c r="J74" i="31"/>
  <c r="H186" i="30"/>
  <c r="F188" i="30"/>
  <c r="L190" i="30"/>
  <c r="J192" i="30"/>
  <c r="H194" i="30"/>
  <c r="F196" i="30"/>
  <c r="H208" i="30"/>
  <c r="F210" i="30"/>
  <c r="L212" i="30"/>
  <c r="J214" i="30"/>
  <c r="H216" i="30"/>
  <c r="F218" i="30"/>
  <c r="H230" i="30"/>
  <c r="F232" i="30"/>
  <c r="L234" i="30"/>
  <c r="J236" i="30"/>
  <c r="H238" i="30"/>
  <c r="F240" i="30"/>
  <c r="H252" i="30"/>
  <c r="F254" i="30"/>
  <c r="L256" i="30"/>
  <c r="J258" i="30"/>
  <c r="H260" i="30"/>
  <c r="F262" i="30"/>
  <c r="H274" i="30"/>
  <c r="L278" i="30"/>
  <c r="L279" i="30"/>
  <c r="L83" i="31"/>
  <c r="L75" i="31"/>
  <c r="L64" i="31"/>
  <c r="L56" i="31"/>
  <c r="L37" i="31"/>
  <c r="L86" i="31"/>
  <c r="L78" i="31"/>
  <c r="L59" i="31"/>
  <c r="L40" i="31"/>
  <c r="L32" i="31"/>
  <c r="L30" i="31"/>
  <c r="L81" i="31"/>
  <c r="L62" i="31"/>
  <c r="L54" i="31"/>
  <c r="L43" i="31"/>
  <c r="L35" i="31"/>
  <c r="L87" i="31"/>
  <c r="L79" i="31"/>
  <c r="L60" i="31"/>
  <c r="L41" i="31"/>
  <c r="L33" i="31"/>
  <c r="L38" i="31"/>
  <c r="L55" i="31"/>
  <c r="L77" i="31"/>
  <c r="D129" i="37"/>
  <c r="F185" i="30"/>
  <c r="L187" i="30"/>
  <c r="J189" i="30"/>
  <c r="H191" i="30"/>
  <c r="F193" i="30"/>
  <c r="L195" i="30"/>
  <c r="J197" i="30"/>
  <c r="F207" i="30"/>
  <c r="L209" i="30"/>
  <c r="J211" i="30"/>
  <c r="H213" i="30"/>
  <c r="F215" i="30"/>
  <c r="L217" i="30"/>
  <c r="J219" i="30"/>
  <c r="F229" i="30"/>
  <c r="L231" i="30"/>
  <c r="J233" i="30"/>
  <c r="H235" i="30"/>
  <c r="F237" i="30"/>
  <c r="L239" i="30"/>
  <c r="J241" i="30"/>
  <c r="F251" i="30"/>
  <c r="L253" i="30"/>
  <c r="J255" i="30"/>
  <c r="H257" i="30"/>
  <c r="F259" i="30"/>
  <c r="L261" i="30"/>
  <c r="J263" i="30"/>
  <c r="L285" i="30"/>
  <c r="F283" i="30"/>
  <c r="H281" i="30"/>
  <c r="J279" i="30"/>
  <c r="L277" i="30"/>
  <c r="F275" i="30"/>
  <c r="H284" i="30"/>
  <c r="J282" i="30"/>
  <c r="L280" i="30"/>
  <c r="F278" i="30"/>
  <c r="H276" i="30"/>
  <c r="J285" i="30"/>
  <c r="H285" i="30"/>
  <c r="J283" i="30"/>
  <c r="L281" i="30"/>
  <c r="F279" i="30"/>
  <c r="H277" i="30"/>
  <c r="F273" i="30"/>
  <c r="L283" i="30"/>
  <c r="L284" i="30"/>
  <c r="N30" i="31"/>
  <c r="L42" i="31"/>
  <c r="O52" i="31"/>
  <c r="N52" i="31"/>
  <c r="L65" i="31"/>
  <c r="O74" i="31"/>
  <c r="L82" i="31"/>
  <c r="O8" i="33"/>
  <c r="O96" i="33"/>
  <c r="J186" i="30"/>
  <c r="H188" i="30"/>
  <c r="F190" i="30"/>
  <c r="L192" i="30"/>
  <c r="J194" i="30"/>
  <c r="J208" i="30"/>
  <c r="H210" i="30"/>
  <c r="F212" i="30"/>
  <c r="L214" i="30"/>
  <c r="J216" i="30"/>
  <c r="J230" i="30"/>
  <c r="H232" i="30"/>
  <c r="F234" i="30"/>
  <c r="L236" i="30"/>
  <c r="J238" i="30"/>
  <c r="J252" i="30"/>
  <c r="H254" i="30"/>
  <c r="F256" i="30"/>
  <c r="L258" i="30"/>
  <c r="J260" i="30"/>
  <c r="J274" i="30"/>
  <c r="H275" i="30"/>
  <c r="L31" i="31"/>
  <c r="L53" i="31"/>
  <c r="L76" i="31"/>
  <c r="L58" i="31"/>
  <c r="L80" i="31"/>
  <c r="P7" i="35"/>
  <c r="O7" i="35"/>
  <c r="AR7" i="35"/>
  <c r="AQ7" i="35"/>
  <c r="AO7" i="35"/>
  <c r="AP7" i="35"/>
  <c r="AN7" i="35"/>
  <c r="F30" i="31"/>
  <c r="F31" i="31"/>
  <c r="F39" i="31"/>
  <c r="J43" i="31"/>
  <c r="J54" i="31"/>
  <c r="H56" i="31"/>
  <c r="F58" i="31"/>
  <c r="J62" i="31"/>
  <c r="H64" i="31"/>
  <c r="H75" i="31"/>
  <c r="F77" i="31"/>
  <c r="J81" i="31"/>
  <c r="H83" i="31"/>
  <c r="F85" i="31"/>
  <c r="N5" i="38"/>
  <c r="M5" i="38"/>
  <c r="L5" i="38"/>
  <c r="F33" i="31"/>
  <c r="F41" i="31"/>
  <c r="J56" i="31"/>
  <c r="H58" i="31"/>
  <c r="F60" i="31"/>
  <c r="J64" i="31"/>
  <c r="J75" i="31"/>
  <c r="H77" i="31"/>
  <c r="F79" i="31"/>
  <c r="J83" i="31"/>
  <c r="H85" i="31"/>
  <c r="F87" i="31"/>
  <c r="O30" i="33"/>
  <c r="J34" i="31"/>
  <c r="H36" i="31"/>
  <c r="F38" i="31"/>
  <c r="J42" i="31"/>
  <c r="J53" i="31"/>
  <c r="H55" i="31"/>
  <c r="F57" i="31"/>
  <c r="J61" i="31"/>
  <c r="H63" i="31"/>
  <c r="F65" i="31"/>
  <c r="F76" i="31"/>
  <c r="J80" i="31"/>
  <c r="H82" i="31"/>
  <c r="F84" i="31"/>
  <c r="J31" i="31"/>
  <c r="H33" i="31"/>
  <c r="F35" i="31"/>
  <c r="J39" i="31"/>
  <c r="H41" i="31"/>
  <c r="F43" i="31"/>
  <c r="F54" i="31"/>
  <c r="J58" i="31"/>
  <c r="H60" i="31"/>
  <c r="F62" i="31"/>
  <c r="J77" i="31"/>
  <c r="H79" i="31"/>
  <c r="F81" i="31"/>
  <c r="J85" i="31"/>
  <c r="H87" i="31"/>
  <c r="S5" i="40"/>
  <c r="R5" i="40"/>
  <c r="T5" i="40"/>
  <c r="Q5" i="40"/>
  <c r="O52" i="33"/>
  <c r="N52" i="33"/>
  <c r="AE7" i="35"/>
  <c r="P5" i="40"/>
  <c r="I133" i="40"/>
  <c r="H133" i="40"/>
  <c r="G133" i="40"/>
  <c r="AF7" i="35"/>
  <c r="N135" i="43"/>
  <c r="C146" i="43"/>
  <c r="O135" i="43"/>
  <c r="AO29" i="35"/>
  <c r="AN29" i="35"/>
  <c r="R5" i="37"/>
  <c r="T5" i="38"/>
  <c r="R5" i="38"/>
  <c r="P5" i="38"/>
  <c r="S5" i="38"/>
  <c r="Q5" i="38"/>
  <c r="Y7" i="35"/>
  <c r="AY7" i="35"/>
  <c r="J5" i="40"/>
  <c r="M5" i="40"/>
  <c r="L5" i="40"/>
  <c r="I5" i="40"/>
  <c r="H5" i="40"/>
  <c r="H135" i="41"/>
  <c r="I135" i="41"/>
  <c r="G135" i="41"/>
  <c r="M135" i="41"/>
  <c r="L135" i="41"/>
  <c r="H7" i="35"/>
  <c r="AZ7" i="35"/>
  <c r="O133" i="39"/>
  <c r="N133" i="39"/>
  <c r="M133" i="39"/>
  <c r="L133" i="39"/>
  <c r="K133" i="39"/>
  <c r="D16" i="41"/>
  <c r="BA7" i="35"/>
  <c r="F7" i="38"/>
  <c r="F10" i="38"/>
  <c r="F9" i="38"/>
  <c r="F5" i="38"/>
  <c r="D146" i="43"/>
  <c r="T5" i="42"/>
  <c r="S5" i="42"/>
  <c r="R5" i="42"/>
  <c r="Q5" i="42"/>
  <c r="H5" i="37"/>
  <c r="P5" i="37"/>
  <c r="M123" i="37"/>
  <c r="O133" i="40"/>
  <c r="L133" i="40"/>
  <c r="N133" i="40"/>
  <c r="M133" i="40"/>
  <c r="K133" i="40"/>
  <c r="X29" i="35"/>
  <c r="Q5" i="37"/>
  <c r="N123" i="37"/>
  <c r="J5" i="38"/>
  <c r="H5" i="38"/>
  <c r="H29" i="35"/>
  <c r="Y29" i="35"/>
  <c r="O123" i="37"/>
  <c r="I5" i="38"/>
  <c r="F8" i="39"/>
  <c r="F7" i="39"/>
  <c r="F10" i="39"/>
  <c r="F6" i="39"/>
  <c r="N133" i="38"/>
  <c r="F12" i="41"/>
  <c r="F8" i="41"/>
  <c r="F11" i="41"/>
  <c r="F7" i="41"/>
  <c r="F15" i="41"/>
  <c r="F14" i="41"/>
  <c r="F10" i="41"/>
  <c r="F5" i="41"/>
  <c r="D146" i="42"/>
  <c r="G133" i="38"/>
  <c r="O133" i="38"/>
  <c r="H5" i="39"/>
  <c r="P5" i="39"/>
  <c r="F7" i="40"/>
  <c r="F9" i="40"/>
  <c r="H133" i="38"/>
  <c r="I5" i="39"/>
  <c r="Q5" i="39"/>
  <c r="G133" i="39"/>
  <c r="H5" i="41"/>
  <c r="F13" i="41"/>
  <c r="C146" i="41"/>
  <c r="N135" i="41"/>
  <c r="H133" i="39"/>
  <c r="M5" i="42"/>
  <c r="J5" i="42"/>
  <c r="I5" i="42"/>
  <c r="H5" i="42"/>
  <c r="S5" i="39"/>
  <c r="R5" i="43"/>
  <c r="T5" i="43"/>
  <c r="S5" i="43"/>
  <c r="Q5" i="43"/>
  <c r="D146" i="41"/>
  <c r="E146" i="41"/>
  <c r="C146" i="42"/>
  <c r="O135" i="42"/>
  <c r="I5" i="41"/>
  <c r="Q5" i="41"/>
  <c r="J5" i="41"/>
  <c r="R5" i="41"/>
  <c r="S5" i="41"/>
  <c r="E146" i="42"/>
  <c r="H5" i="43"/>
  <c r="L5" i="42"/>
  <c r="G135" i="42"/>
  <c r="I5" i="43"/>
  <c r="H135" i="42"/>
  <c r="N5" i="43"/>
  <c r="M5" i="43"/>
  <c r="L5" i="43"/>
  <c r="M135" i="43"/>
  <c r="N135" i="42"/>
  <c r="E146" i="43"/>
  <c r="G57" i="12" l="1"/>
  <c r="K137" i="43"/>
  <c r="M103" i="16"/>
  <c r="M43" i="16"/>
  <c r="M126" i="16"/>
  <c r="M66" i="16"/>
  <c r="M114" i="16"/>
  <c r="M54" i="16"/>
  <c r="M137" i="16"/>
  <c r="M102" i="16"/>
  <c r="M76" i="16"/>
  <c r="M11" i="16"/>
  <c r="M18" i="17"/>
  <c r="M159" i="16"/>
  <c r="M99" i="16"/>
  <c r="M142" i="17"/>
  <c r="M131" i="17"/>
  <c r="M97" i="17"/>
  <c r="M71" i="17"/>
  <c r="M156" i="16"/>
  <c r="M96" i="16"/>
  <c r="M75" i="16"/>
  <c r="AA19" i="16"/>
  <c r="M82" i="17"/>
  <c r="M13" i="16"/>
  <c r="M33" i="17"/>
  <c r="M89" i="16"/>
  <c r="M46" i="16"/>
  <c r="M158" i="16"/>
  <c r="C57" i="12"/>
  <c r="M138" i="16"/>
  <c r="M160" i="16"/>
  <c r="M18" i="16"/>
  <c r="T121" i="18"/>
  <c r="M140" i="16"/>
  <c r="M80" i="16"/>
  <c r="M25" i="16"/>
  <c r="M48" i="17"/>
  <c r="M47" i="16"/>
  <c r="M122" i="16"/>
  <c r="M44" i="16"/>
  <c r="M16" i="16"/>
  <c r="M42" i="17"/>
  <c r="M101" i="16"/>
  <c r="AA10" i="16"/>
  <c r="M29" i="16"/>
  <c r="M19" i="17"/>
  <c r="AA18" i="16"/>
  <c r="K86" i="18"/>
  <c r="M99" i="17"/>
  <c r="M90" i="17"/>
  <c r="K140" i="42"/>
  <c r="K144" i="42"/>
  <c r="K137" i="42"/>
  <c r="M28" i="16"/>
  <c r="M111" i="16"/>
  <c r="M59" i="16"/>
  <c r="M142" i="16"/>
  <c r="M108" i="16"/>
  <c r="M82" i="16"/>
  <c r="AB129" i="18"/>
  <c r="M70" i="16"/>
  <c r="M108" i="17"/>
  <c r="M38" i="16"/>
  <c r="M94" i="17"/>
  <c r="M153" i="16"/>
  <c r="M144" i="17"/>
  <c r="M24" i="16"/>
  <c r="M150" i="16"/>
  <c r="M125" i="17"/>
  <c r="AB103" i="18"/>
  <c r="AB73" i="18"/>
  <c r="AB52" i="18"/>
  <c r="AB30" i="18"/>
  <c r="AB12" i="18"/>
  <c r="M112" i="16"/>
  <c r="M52" i="16"/>
  <c r="M143" i="16"/>
  <c r="M123" i="16"/>
  <c r="M88" i="16"/>
  <c r="M62" i="16"/>
  <c r="M145" i="16"/>
  <c r="M85" i="16"/>
  <c r="M15" i="16"/>
  <c r="AB16" i="18"/>
  <c r="M31" i="17"/>
  <c r="M30" i="16"/>
  <c r="M159" i="17"/>
  <c r="M80" i="17"/>
  <c r="M130" i="16"/>
  <c r="M104" i="16"/>
  <c r="M32" i="16"/>
  <c r="M110" i="16"/>
  <c r="K40" i="18"/>
  <c r="M116" i="17"/>
  <c r="K103" i="18"/>
  <c r="M68" i="17"/>
  <c r="M56" i="17"/>
  <c r="K141" i="43"/>
  <c r="K145" i="42"/>
  <c r="K138" i="42"/>
  <c r="K141" i="42"/>
  <c r="M146" i="16"/>
  <c r="M83" i="16"/>
  <c r="M31" i="16"/>
  <c r="M10" i="16"/>
  <c r="M157" i="16"/>
  <c r="M33" i="16"/>
  <c r="M56" i="16"/>
  <c r="M28" i="17"/>
  <c r="M53" i="16"/>
  <c r="M20" i="16"/>
  <c r="M76" i="17"/>
  <c r="M136" i="16"/>
  <c r="M39" i="17"/>
  <c r="M98" i="16"/>
  <c r="M85" i="17"/>
  <c r="M72" i="16"/>
  <c r="M128" i="17"/>
  <c r="M25" i="17"/>
  <c r="M84" i="16"/>
  <c r="M58" i="16"/>
  <c r="K74" i="18"/>
  <c r="M30" i="17"/>
  <c r="M95" i="16"/>
  <c r="M60" i="16"/>
  <c r="M34" i="16"/>
  <c r="M117" i="16"/>
  <c r="M57" i="16"/>
  <c r="M97" i="16"/>
  <c r="M45" i="16"/>
  <c r="M128" i="16"/>
  <c r="M68" i="16"/>
  <c r="AB115" i="18"/>
  <c r="M14" i="17"/>
  <c r="M151" i="16"/>
  <c r="M116" i="16"/>
  <c r="M90" i="16"/>
  <c r="M123" i="17"/>
  <c r="M88" i="17"/>
  <c r="M62" i="17"/>
  <c r="M87" i="16"/>
  <c r="AB25" i="18"/>
  <c r="M47" i="17"/>
  <c r="M11" i="17"/>
  <c r="M115" i="16"/>
  <c r="K142" i="42"/>
  <c r="K144" i="43"/>
  <c r="K143" i="42"/>
  <c r="K140" i="43"/>
  <c r="AB9" i="18"/>
  <c r="M129" i="16"/>
  <c r="M152" i="16"/>
  <c r="M14" i="16"/>
  <c r="M131" i="16"/>
  <c r="M71" i="16"/>
  <c r="M154" i="16"/>
  <c r="M94" i="16"/>
  <c r="M19" i="16"/>
  <c r="M40" i="17"/>
  <c r="M39" i="16"/>
  <c r="M139" i="16"/>
  <c r="M113" i="16"/>
  <c r="M12" i="16"/>
  <c r="M15" i="17"/>
  <c r="M67" i="16"/>
  <c r="M144" i="16"/>
  <c r="M41" i="16"/>
  <c r="M81" i="16"/>
  <c r="H143" i="43"/>
  <c r="K143" i="43" s="1"/>
  <c r="G143" i="43"/>
  <c r="I143" i="43"/>
  <c r="N143" i="42"/>
  <c r="L143" i="42"/>
  <c r="O143" i="42"/>
  <c r="M143" i="42"/>
  <c r="I139" i="42"/>
  <c r="H139" i="42"/>
  <c r="K139" i="42" s="1"/>
  <c r="G139" i="42"/>
  <c r="O142" i="43"/>
  <c r="M142" i="43"/>
  <c r="N142" i="43"/>
  <c r="L142" i="43"/>
  <c r="I138" i="43"/>
  <c r="G138" i="43"/>
  <c r="H138" i="43"/>
  <c r="K138" i="43" s="1"/>
  <c r="N138" i="41"/>
  <c r="M138" i="41"/>
  <c r="L138" i="41"/>
  <c r="O138" i="41"/>
  <c r="L141" i="41"/>
  <c r="N141" i="41"/>
  <c r="M141" i="41"/>
  <c r="O141" i="41"/>
  <c r="M144" i="41"/>
  <c r="L144" i="41"/>
  <c r="O144" i="41"/>
  <c r="N144" i="41"/>
  <c r="M136" i="41"/>
  <c r="J146" i="41"/>
  <c r="L136" i="41"/>
  <c r="O136" i="41"/>
  <c r="N136" i="41"/>
  <c r="N9" i="41"/>
  <c r="M9" i="41"/>
  <c r="L9" i="41"/>
  <c r="S7" i="41"/>
  <c r="R7" i="41"/>
  <c r="Q7" i="41"/>
  <c r="P7" i="41"/>
  <c r="T7" i="41"/>
  <c r="J7" i="41"/>
  <c r="I7" i="41"/>
  <c r="H7" i="41"/>
  <c r="I15" i="41"/>
  <c r="H15" i="41"/>
  <c r="J15" i="41"/>
  <c r="I14" i="41"/>
  <c r="H14" i="41"/>
  <c r="J14" i="41"/>
  <c r="M12" i="41"/>
  <c r="L12" i="41"/>
  <c r="N12" i="41"/>
  <c r="Q10" i="41"/>
  <c r="P10" i="41"/>
  <c r="T10" i="41"/>
  <c r="S10" i="41"/>
  <c r="R10" i="41"/>
  <c r="I10" i="41"/>
  <c r="H10" i="41"/>
  <c r="J10" i="41"/>
  <c r="Q6" i="41"/>
  <c r="P6" i="41"/>
  <c r="T6" i="41"/>
  <c r="O16" i="41"/>
  <c r="S6" i="41"/>
  <c r="R6" i="41"/>
  <c r="I6" i="41"/>
  <c r="H6" i="41"/>
  <c r="G16" i="41"/>
  <c r="J6" i="41"/>
  <c r="S13" i="41"/>
  <c r="R13" i="41"/>
  <c r="Q13" i="41"/>
  <c r="T13" i="41"/>
  <c r="P13" i="41"/>
  <c r="J13" i="41"/>
  <c r="I13" i="41"/>
  <c r="H13" i="41"/>
  <c r="S9" i="41"/>
  <c r="R9" i="41"/>
  <c r="Q9" i="41"/>
  <c r="T9" i="41"/>
  <c r="P9" i="41"/>
  <c r="J9" i="41"/>
  <c r="I9" i="41"/>
  <c r="H9" i="41"/>
  <c r="Q10" i="39"/>
  <c r="P10" i="39"/>
  <c r="T10" i="39"/>
  <c r="AA20" i="39" s="1"/>
  <c r="S10" i="39"/>
  <c r="R10" i="39"/>
  <c r="I10" i="39"/>
  <c r="H10" i="39"/>
  <c r="J10" i="39"/>
  <c r="L8" i="39"/>
  <c r="N8" i="39"/>
  <c r="Q6" i="39"/>
  <c r="P6" i="39"/>
  <c r="T6" i="39"/>
  <c r="S6" i="39"/>
  <c r="R6" i="39"/>
  <c r="I6" i="39"/>
  <c r="H6" i="39"/>
  <c r="J6" i="39"/>
  <c r="E16" i="41"/>
  <c r="F16" i="41" s="1"/>
  <c r="F6" i="41"/>
  <c r="S9" i="39"/>
  <c r="R9" i="39"/>
  <c r="Q9" i="39"/>
  <c r="P9" i="39"/>
  <c r="T9" i="39"/>
  <c r="J9" i="39"/>
  <c r="I9" i="39"/>
  <c r="H9" i="39"/>
  <c r="M9" i="39"/>
  <c r="N7" i="39"/>
  <c r="M7" i="39"/>
  <c r="L7" i="39"/>
  <c r="J9" i="38"/>
  <c r="I9" i="38"/>
  <c r="H9" i="38"/>
  <c r="M9" i="38"/>
  <c r="Y31" i="35"/>
  <c r="X31" i="35"/>
  <c r="J10" i="38"/>
  <c r="H10" i="38"/>
  <c r="I10" i="38"/>
  <c r="G125" i="37"/>
  <c r="I125" i="37"/>
  <c r="H125" i="37"/>
  <c r="L124" i="37"/>
  <c r="O124" i="37"/>
  <c r="M124" i="37"/>
  <c r="N124" i="37"/>
  <c r="H37" i="35"/>
  <c r="I37" i="35"/>
  <c r="X34" i="35"/>
  <c r="Y34" i="35"/>
  <c r="L134" i="40"/>
  <c r="K134" i="40"/>
  <c r="O134" i="40"/>
  <c r="N134" i="40"/>
  <c r="M134" i="40"/>
  <c r="H128" i="37"/>
  <c r="G128" i="37"/>
  <c r="I128" i="37"/>
  <c r="I40" i="35"/>
  <c r="H40" i="35"/>
  <c r="Y37" i="35"/>
  <c r="X37" i="35"/>
  <c r="I32" i="35"/>
  <c r="H32" i="35"/>
  <c r="O125" i="37"/>
  <c r="N125" i="37"/>
  <c r="M125" i="37"/>
  <c r="K125" i="37"/>
  <c r="L125" i="37"/>
  <c r="X38" i="35"/>
  <c r="Y38" i="35"/>
  <c r="AO38" i="35"/>
  <c r="AN38" i="35"/>
  <c r="AO37" i="35"/>
  <c r="AN37" i="35"/>
  <c r="BA13" i="35"/>
  <c r="AZ13" i="35"/>
  <c r="AY13" i="35"/>
  <c r="BB13" i="35"/>
  <c r="AX13" i="35"/>
  <c r="O41" i="33"/>
  <c r="N41" i="33"/>
  <c r="O39" i="33"/>
  <c r="N39" i="33"/>
  <c r="O37" i="33"/>
  <c r="N37" i="33"/>
  <c r="O35" i="33"/>
  <c r="N35" i="33"/>
  <c r="N33" i="33"/>
  <c r="O33" i="33"/>
  <c r="L134" i="39"/>
  <c r="K134" i="39"/>
  <c r="N134" i="39"/>
  <c r="M134" i="39"/>
  <c r="O134" i="39"/>
  <c r="T8" i="38"/>
  <c r="S8" i="38"/>
  <c r="R8" i="38"/>
  <c r="Q8" i="38"/>
  <c r="P8" i="38"/>
  <c r="I144" i="41"/>
  <c r="G144" i="41"/>
  <c r="H144" i="41"/>
  <c r="I138" i="41"/>
  <c r="H138" i="41"/>
  <c r="G138" i="41"/>
  <c r="H136" i="41"/>
  <c r="K136" i="41" s="1"/>
  <c r="G136" i="41"/>
  <c r="F146" i="41"/>
  <c r="I136" i="41"/>
  <c r="I143" i="41"/>
  <c r="H143" i="41"/>
  <c r="G143" i="41"/>
  <c r="I140" i="41"/>
  <c r="H140" i="41"/>
  <c r="G140" i="41"/>
  <c r="H137" i="41"/>
  <c r="G137" i="41"/>
  <c r="I137" i="41"/>
  <c r="H145" i="41"/>
  <c r="G145" i="41"/>
  <c r="I145" i="41"/>
  <c r="G142" i="41"/>
  <c r="I142" i="41"/>
  <c r="H142" i="41"/>
  <c r="I139" i="41"/>
  <c r="H139" i="41"/>
  <c r="G139" i="41"/>
  <c r="I6" i="40"/>
  <c r="H6" i="40"/>
  <c r="J6" i="40"/>
  <c r="M8" i="40"/>
  <c r="J8" i="40"/>
  <c r="I8" i="40"/>
  <c r="H8" i="40"/>
  <c r="J9" i="40"/>
  <c r="I9" i="40"/>
  <c r="H9" i="40"/>
  <c r="M9" i="40"/>
  <c r="I10" i="40"/>
  <c r="H10" i="40"/>
  <c r="J10" i="40"/>
  <c r="J7" i="40"/>
  <c r="I7" i="40"/>
  <c r="H7" i="40"/>
  <c r="AN30" i="35"/>
  <c r="AO30" i="35"/>
  <c r="BA14" i="35"/>
  <c r="AZ14" i="35"/>
  <c r="AY14" i="35"/>
  <c r="BB14" i="35"/>
  <c r="AX14" i="35"/>
  <c r="BA10" i="35"/>
  <c r="AZ10" i="35"/>
  <c r="AY10" i="35"/>
  <c r="BB10" i="35"/>
  <c r="AX10" i="35"/>
  <c r="I9" i="35"/>
  <c r="H9" i="35"/>
  <c r="I8" i="35"/>
  <c r="H8" i="35"/>
  <c r="H10" i="35"/>
  <c r="I10" i="35"/>
  <c r="I11" i="35"/>
  <c r="H11" i="35"/>
  <c r="I12" i="35"/>
  <c r="H12" i="35"/>
  <c r="I13" i="35"/>
  <c r="H13" i="35"/>
  <c r="I14" i="35"/>
  <c r="H14" i="35"/>
  <c r="I15" i="35"/>
  <c r="H15" i="35"/>
  <c r="I16" i="35"/>
  <c r="H16" i="35"/>
  <c r="I17" i="35"/>
  <c r="H17" i="35"/>
  <c r="I18" i="35"/>
  <c r="H18" i="35"/>
  <c r="T9" i="38"/>
  <c r="R9" i="38"/>
  <c r="Q9" i="38"/>
  <c r="P9" i="38"/>
  <c r="S9" i="38"/>
  <c r="R6" i="38"/>
  <c r="P6" i="38"/>
  <c r="T6" i="38"/>
  <c r="Q6" i="38"/>
  <c r="S6" i="38"/>
  <c r="R10" i="38"/>
  <c r="P10" i="38"/>
  <c r="T10" i="38"/>
  <c r="AA20" i="38" s="1"/>
  <c r="S10" i="38"/>
  <c r="Q10" i="38"/>
  <c r="AN35" i="35"/>
  <c r="AO35" i="35"/>
  <c r="AO40" i="35"/>
  <c r="AN40" i="35"/>
  <c r="AO34" i="35"/>
  <c r="AN34" i="35"/>
  <c r="AN31" i="35"/>
  <c r="AO31" i="35"/>
  <c r="AN39" i="35"/>
  <c r="AO39" i="35"/>
  <c r="AN36" i="35"/>
  <c r="AO36" i="35"/>
  <c r="BA15" i="35"/>
  <c r="AZ15" i="35"/>
  <c r="AY15" i="35"/>
  <c r="BB15" i="35"/>
  <c r="AX15" i="35"/>
  <c r="BA11" i="35"/>
  <c r="AZ11" i="35"/>
  <c r="AY11" i="35"/>
  <c r="BB11" i="35"/>
  <c r="AW22" i="35"/>
  <c r="AX11" i="35"/>
  <c r="Y9" i="35"/>
  <c r="X9" i="35"/>
  <c r="BA8" i="35"/>
  <c r="AZ8" i="35"/>
  <c r="AY8" i="35"/>
  <c r="BB8" i="35"/>
  <c r="AX8" i="35"/>
  <c r="Y8" i="35"/>
  <c r="X8" i="35"/>
  <c r="O42" i="33"/>
  <c r="N42" i="33"/>
  <c r="O40" i="33"/>
  <c r="N40" i="33"/>
  <c r="O38" i="33"/>
  <c r="N38" i="33"/>
  <c r="O36" i="33"/>
  <c r="N36" i="33"/>
  <c r="Y16" i="35"/>
  <c r="X16" i="35"/>
  <c r="AF15" i="35"/>
  <c r="AE15" i="35"/>
  <c r="AF10" i="35"/>
  <c r="AE10" i="35"/>
  <c r="AF17" i="35"/>
  <c r="AE17" i="35"/>
  <c r="O61" i="33"/>
  <c r="N61" i="33"/>
  <c r="O57" i="33"/>
  <c r="N57" i="33"/>
  <c r="O53" i="33"/>
  <c r="N53" i="33"/>
  <c r="G134" i="40"/>
  <c r="I134" i="40"/>
  <c r="H134" i="40"/>
  <c r="AE8" i="35"/>
  <c r="AF8" i="35"/>
  <c r="AE9" i="35"/>
  <c r="AF9" i="35"/>
  <c r="AE14" i="35"/>
  <c r="AF14" i="35"/>
  <c r="AE12" i="35"/>
  <c r="AF12" i="35"/>
  <c r="AE16" i="35"/>
  <c r="AF16" i="35"/>
  <c r="AE18" i="35"/>
  <c r="AF18" i="35"/>
  <c r="O54" i="33"/>
  <c r="N54" i="33"/>
  <c r="O56" i="33"/>
  <c r="N56" i="33"/>
  <c r="O58" i="33"/>
  <c r="N58" i="33"/>
  <c r="O60" i="33"/>
  <c r="N60" i="33"/>
  <c r="O62" i="33"/>
  <c r="N62" i="33"/>
  <c r="O64" i="33"/>
  <c r="N64" i="33"/>
  <c r="S9" i="40"/>
  <c r="R9" i="40"/>
  <c r="Q9" i="40"/>
  <c r="T9" i="40"/>
  <c r="P9" i="40"/>
  <c r="Q6" i="40"/>
  <c r="P6" i="40"/>
  <c r="R6" i="40"/>
  <c r="T6" i="40"/>
  <c r="S6" i="40"/>
  <c r="T8" i="40"/>
  <c r="S8" i="40"/>
  <c r="P8" i="40"/>
  <c r="R8" i="40"/>
  <c r="Q8" i="40"/>
  <c r="Q10" i="40"/>
  <c r="P10" i="40"/>
  <c r="R10" i="40"/>
  <c r="T10" i="40"/>
  <c r="AA20" i="40" s="1"/>
  <c r="S10" i="40"/>
  <c r="T7" i="40"/>
  <c r="AA19" i="40" s="1"/>
  <c r="S7" i="40"/>
  <c r="R7" i="40"/>
  <c r="Q7" i="40"/>
  <c r="P7" i="40"/>
  <c r="N108" i="33"/>
  <c r="O108" i="33"/>
  <c r="O16" i="33"/>
  <c r="N16" i="33"/>
  <c r="O9" i="33"/>
  <c r="N9" i="33"/>
  <c r="N10" i="38"/>
  <c r="M10" i="38"/>
  <c r="L10" i="38"/>
  <c r="P17" i="35"/>
  <c r="O17" i="35"/>
  <c r="AR15" i="35"/>
  <c r="AQ15" i="35"/>
  <c r="AP15" i="35"/>
  <c r="AO15" i="35"/>
  <c r="AN15" i="35"/>
  <c r="AR13" i="35"/>
  <c r="AQ13" i="35"/>
  <c r="AP13" i="35"/>
  <c r="AO13" i="35"/>
  <c r="AN13" i="35"/>
  <c r="N104" i="33"/>
  <c r="O104" i="33"/>
  <c r="N14" i="33"/>
  <c r="O14" i="33"/>
  <c r="AR8" i="35"/>
  <c r="AQ8" i="35"/>
  <c r="AO8" i="35"/>
  <c r="AN8" i="35"/>
  <c r="AP8" i="35"/>
  <c r="N100" i="33"/>
  <c r="O100" i="33"/>
  <c r="O20" i="33"/>
  <c r="N20" i="33"/>
  <c r="O12" i="33"/>
  <c r="N12" i="33"/>
  <c r="O11" i="33"/>
  <c r="N11" i="33"/>
  <c r="O13" i="33"/>
  <c r="N13" i="33"/>
  <c r="N10" i="33"/>
  <c r="O10" i="33"/>
  <c r="N98" i="33"/>
  <c r="O98" i="33"/>
  <c r="N102" i="33"/>
  <c r="O102" i="33"/>
  <c r="N106" i="33"/>
  <c r="O106" i="33"/>
  <c r="O15" i="33"/>
  <c r="N15" i="33"/>
  <c r="O17" i="33"/>
  <c r="N17" i="33"/>
  <c r="N18" i="33"/>
  <c r="O18" i="33"/>
  <c r="N97" i="33"/>
  <c r="M109" i="33"/>
  <c r="O97" i="33"/>
  <c r="N99" i="33"/>
  <c r="O99" i="33"/>
  <c r="N101" i="33"/>
  <c r="O101" i="33"/>
  <c r="N103" i="33"/>
  <c r="O103" i="33"/>
  <c r="N105" i="33"/>
  <c r="O105" i="33"/>
  <c r="N107" i="33"/>
  <c r="O107" i="33"/>
  <c r="L9" i="38"/>
  <c r="N9" i="38"/>
  <c r="N6" i="38"/>
  <c r="M6" i="38"/>
  <c r="L6" i="38"/>
  <c r="N7" i="38"/>
  <c r="M7" i="38"/>
  <c r="L7" i="38"/>
  <c r="N8" i="38"/>
  <c r="L8" i="38"/>
  <c r="P9" i="35"/>
  <c r="O9" i="35"/>
  <c r="P8" i="35"/>
  <c r="O8" i="35"/>
  <c r="AR11" i="35"/>
  <c r="AQ11" i="35"/>
  <c r="AP11" i="35"/>
  <c r="AO11" i="35"/>
  <c r="AN11" i="35"/>
  <c r="AR17" i="35"/>
  <c r="AQ17" i="35"/>
  <c r="AP17" i="35"/>
  <c r="AO17" i="35"/>
  <c r="AN17" i="35"/>
  <c r="AR12" i="35"/>
  <c r="AQ12" i="35"/>
  <c r="AP12" i="35"/>
  <c r="AN12" i="35"/>
  <c r="AO12" i="35"/>
  <c r="AR16" i="35"/>
  <c r="AQ16" i="35"/>
  <c r="AP16" i="35"/>
  <c r="AN16" i="35"/>
  <c r="AO16" i="35"/>
  <c r="AR18" i="35"/>
  <c r="AQ18" i="35"/>
  <c r="AN18" i="35"/>
  <c r="AP18" i="35"/>
  <c r="AO18" i="35"/>
  <c r="AR10" i="35"/>
  <c r="AQ10" i="35"/>
  <c r="AN10" i="35"/>
  <c r="AP10" i="35"/>
  <c r="AO10" i="35"/>
  <c r="AR14" i="35"/>
  <c r="AQ14" i="35"/>
  <c r="AN14" i="35"/>
  <c r="AP14" i="35"/>
  <c r="AO14" i="35"/>
  <c r="P15" i="35"/>
  <c r="O15" i="35"/>
  <c r="P13" i="35"/>
  <c r="O13" i="35"/>
  <c r="P18" i="35"/>
  <c r="O18" i="35"/>
  <c r="P11" i="35"/>
  <c r="O11" i="35"/>
  <c r="P14" i="35"/>
  <c r="O14" i="35"/>
  <c r="P12" i="35"/>
  <c r="O12" i="35"/>
  <c r="P16" i="35"/>
  <c r="O16" i="35"/>
  <c r="P10" i="35"/>
  <c r="O10" i="35"/>
  <c r="O86" i="31"/>
  <c r="N86" i="31"/>
  <c r="O64" i="31"/>
  <c r="N64" i="31"/>
  <c r="O82" i="31"/>
  <c r="N82" i="31"/>
  <c r="N59" i="31"/>
  <c r="O59" i="31"/>
  <c r="O37" i="31"/>
  <c r="N37" i="31"/>
  <c r="N282" i="30"/>
  <c r="O282" i="30"/>
  <c r="O281" i="30"/>
  <c r="N281" i="30"/>
  <c r="N256" i="30"/>
  <c r="O256" i="30"/>
  <c r="O234" i="30"/>
  <c r="N234" i="30"/>
  <c r="O212" i="30"/>
  <c r="N212" i="30"/>
  <c r="O190" i="30"/>
  <c r="N190" i="30"/>
  <c r="O55" i="31"/>
  <c r="N55" i="31"/>
  <c r="O32" i="31"/>
  <c r="N32" i="31"/>
  <c r="O31" i="31"/>
  <c r="N31" i="31"/>
  <c r="O39" i="31"/>
  <c r="N39" i="31"/>
  <c r="O58" i="31"/>
  <c r="N58" i="31"/>
  <c r="O77" i="31"/>
  <c r="N77" i="31"/>
  <c r="O85" i="31"/>
  <c r="N85" i="31"/>
  <c r="O33" i="31"/>
  <c r="N33" i="31"/>
  <c r="O41" i="31"/>
  <c r="N41" i="31"/>
  <c r="O60" i="31"/>
  <c r="N60" i="31"/>
  <c r="O79" i="31"/>
  <c r="N79" i="31"/>
  <c r="N38" i="31"/>
  <c r="O38" i="31"/>
  <c r="N57" i="31"/>
  <c r="O57" i="31"/>
  <c r="N76" i="31"/>
  <c r="O76" i="31"/>
  <c r="N84" i="31"/>
  <c r="O84" i="31"/>
  <c r="O35" i="31"/>
  <c r="N35" i="31"/>
  <c r="O54" i="31"/>
  <c r="N54" i="31"/>
  <c r="O62" i="31"/>
  <c r="N62" i="31"/>
  <c r="N81" i="31"/>
  <c r="O81" i="31"/>
  <c r="O280" i="30"/>
  <c r="N280" i="30"/>
  <c r="O277" i="30"/>
  <c r="N277" i="30"/>
  <c r="O276" i="30"/>
  <c r="N276" i="30"/>
  <c r="O273" i="30"/>
  <c r="N273" i="30"/>
  <c r="O279" i="30"/>
  <c r="N279" i="30"/>
  <c r="N278" i="30"/>
  <c r="O278" i="30"/>
  <c r="O275" i="30"/>
  <c r="N275" i="30"/>
  <c r="O283" i="30"/>
  <c r="N283" i="30"/>
  <c r="N259" i="30"/>
  <c r="O259" i="30"/>
  <c r="N251" i="30"/>
  <c r="O251" i="30"/>
  <c r="N237" i="30"/>
  <c r="O237" i="30"/>
  <c r="N229" i="30"/>
  <c r="O229" i="30"/>
  <c r="N215" i="30"/>
  <c r="O215" i="30"/>
  <c r="N207" i="30"/>
  <c r="O207" i="30"/>
  <c r="N193" i="30"/>
  <c r="O193" i="30"/>
  <c r="N185" i="30"/>
  <c r="O185" i="30"/>
  <c r="O83" i="31"/>
  <c r="N83" i="31"/>
  <c r="N61" i="31"/>
  <c r="O61" i="31"/>
  <c r="O262" i="30"/>
  <c r="N262" i="30"/>
  <c r="O254" i="30"/>
  <c r="N254" i="30"/>
  <c r="O232" i="30"/>
  <c r="N232" i="30"/>
  <c r="O210" i="30"/>
  <c r="N210" i="30"/>
  <c r="O188" i="30"/>
  <c r="N188" i="30"/>
  <c r="O78" i="31"/>
  <c r="N78" i="31"/>
  <c r="O56" i="31"/>
  <c r="N56" i="31"/>
  <c r="N34" i="31"/>
  <c r="O34" i="31"/>
  <c r="O257" i="30"/>
  <c r="N257" i="30"/>
  <c r="O235" i="30"/>
  <c r="N235" i="30"/>
  <c r="O213" i="30"/>
  <c r="N213" i="30"/>
  <c r="O191" i="30"/>
  <c r="N191" i="30"/>
  <c r="O170" i="30"/>
  <c r="N170" i="30"/>
  <c r="O163" i="30"/>
  <c r="N163" i="30"/>
  <c r="N171" i="30"/>
  <c r="O171" i="30"/>
  <c r="N168" i="30"/>
  <c r="O168" i="30"/>
  <c r="O149" i="30"/>
  <c r="N149" i="30"/>
  <c r="O141" i="30"/>
  <c r="N141" i="30"/>
  <c r="N127" i="30"/>
  <c r="O127" i="30"/>
  <c r="N119" i="30"/>
  <c r="O119" i="30"/>
  <c r="N78" i="30"/>
  <c r="O78" i="30"/>
  <c r="N59" i="30"/>
  <c r="O59" i="30"/>
  <c r="K148" i="28"/>
  <c r="J148" i="28"/>
  <c r="I148" i="28"/>
  <c r="M148" i="28"/>
  <c r="L148" i="28"/>
  <c r="L136" i="28"/>
  <c r="K136" i="28"/>
  <c r="J136" i="28"/>
  <c r="M136" i="28"/>
  <c r="I136" i="28"/>
  <c r="M135" i="28"/>
  <c r="L135" i="28"/>
  <c r="K135" i="28"/>
  <c r="J135" i="28"/>
  <c r="I135" i="28"/>
  <c r="K113" i="28"/>
  <c r="J113" i="28"/>
  <c r="I113" i="28"/>
  <c r="L113" i="28"/>
  <c r="M113" i="28"/>
  <c r="M112" i="28"/>
  <c r="L112" i="28"/>
  <c r="K112" i="28"/>
  <c r="J112" i="28"/>
  <c r="I112" i="28"/>
  <c r="H104" i="28"/>
  <c r="M96" i="28"/>
  <c r="L96" i="28"/>
  <c r="J96" i="28"/>
  <c r="I96" i="28"/>
  <c r="K96" i="28"/>
  <c r="M87" i="28"/>
  <c r="L87" i="28"/>
  <c r="K87" i="28"/>
  <c r="J87" i="28"/>
  <c r="I87" i="28"/>
  <c r="M79" i="28"/>
  <c r="L79" i="28"/>
  <c r="K79" i="28"/>
  <c r="J79" i="28"/>
  <c r="I79" i="28"/>
  <c r="M70" i="28"/>
  <c r="L70" i="28"/>
  <c r="K70" i="28"/>
  <c r="J70" i="28"/>
  <c r="I70" i="28"/>
  <c r="M61" i="28"/>
  <c r="L61" i="28"/>
  <c r="K61" i="28"/>
  <c r="J61" i="28"/>
  <c r="I61" i="28"/>
  <c r="M53" i="28"/>
  <c r="L53" i="28"/>
  <c r="K53" i="28"/>
  <c r="J53" i="28"/>
  <c r="I53" i="28"/>
  <c r="M44" i="28"/>
  <c r="L44" i="28"/>
  <c r="I44" i="28"/>
  <c r="K44" i="28"/>
  <c r="J44" i="28"/>
  <c r="M36" i="28"/>
  <c r="L36" i="28"/>
  <c r="I36" i="28"/>
  <c r="J36" i="28"/>
  <c r="K36" i="28"/>
  <c r="M27" i="28"/>
  <c r="L27" i="28"/>
  <c r="J27" i="28"/>
  <c r="I27" i="28"/>
  <c r="K27" i="28"/>
  <c r="M18" i="28"/>
  <c r="L18" i="28"/>
  <c r="K18" i="28"/>
  <c r="J18" i="28"/>
  <c r="I18" i="28"/>
  <c r="M10" i="28"/>
  <c r="L10" i="28"/>
  <c r="K10" i="28"/>
  <c r="J10" i="28"/>
  <c r="I10" i="28"/>
  <c r="M158" i="28"/>
  <c r="L158" i="28"/>
  <c r="K158" i="28"/>
  <c r="I158" i="28"/>
  <c r="J158" i="28"/>
  <c r="L144" i="28"/>
  <c r="K144" i="28"/>
  <c r="J144" i="28"/>
  <c r="I144" i="28"/>
  <c r="M144" i="28"/>
  <c r="M143" i="28"/>
  <c r="I143" i="28"/>
  <c r="J143" i="28"/>
  <c r="L143" i="28"/>
  <c r="K143" i="28"/>
  <c r="K122" i="28"/>
  <c r="J122" i="28"/>
  <c r="I122" i="28"/>
  <c r="L122" i="28"/>
  <c r="M122" i="28"/>
  <c r="M121" i="28"/>
  <c r="L121" i="28"/>
  <c r="I121" i="28"/>
  <c r="K121" i="28"/>
  <c r="J121" i="28"/>
  <c r="I101" i="28"/>
  <c r="M101" i="28"/>
  <c r="L101" i="28"/>
  <c r="K101" i="28"/>
  <c r="J101" i="28"/>
  <c r="I93" i="28"/>
  <c r="M93" i="28"/>
  <c r="L93" i="28"/>
  <c r="K93" i="28"/>
  <c r="J93" i="28"/>
  <c r="I84" i="28"/>
  <c r="M84" i="28"/>
  <c r="L84" i="28"/>
  <c r="K84" i="28"/>
  <c r="J84" i="28"/>
  <c r="I75" i="28"/>
  <c r="M75" i="28"/>
  <c r="L75" i="28"/>
  <c r="K75" i="28"/>
  <c r="J75" i="28"/>
  <c r="I67" i="28"/>
  <c r="M67" i="28"/>
  <c r="J67" i="28"/>
  <c r="L67" i="28"/>
  <c r="K67" i="28"/>
  <c r="I58" i="28"/>
  <c r="M58" i="28"/>
  <c r="K58" i="28"/>
  <c r="J58" i="28"/>
  <c r="L58" i="28"/>
  <c r="I50" i="28"/>
  <c r="M50" i="28"/>
  <c r="L50" i="28"/>
  <c r="K50" i="28"/>
  <c r="J50" i="28"/>
  <c r="I41" i="28"/>
  <c r="M41" i="28"/>
  <c r="L41" i="28"/>
  <c r="K41" i="28"/>
  <c r="J41" i="28"/>
  <c r="I32" i="28"/>
  <c r="M32" i="28"/>
  <c r="L32" i="28"/>
  <c r="K32" i="28"/>
  <c r="J32" i="28"/>
  <c r="I24" i="28"/>
  <c r="M24" i="28"/>
  <c r="L24" i="28"/>
  <c r="K24" i="28"/>
  <c r="J24" i="28"/>
  <c r="I15" i="28"/>
  <c r="M15" i="28"/>
  <c r="L15" i="28"/>
  <c r="J15" i="28"/>
  <c r="K15" i="28"/>
  <c r="L153" i="28"/>
  <c r="K153" i="28"/>
  <c r="J153" i="28"/>
  <c r="M153" i="28"/>
  <c r="I153" i="28"/>
  <c r="J108" i="28"/>
  <c r="I108" i="28"/>
  <c r="M108" i="28"/>
  <c r="L108" i="28"/>
  <c r="K108" i="28"/>
  <c r="J116" i="28"/>
  <c r="I116" i="28"/>
  <c r="M116" i="28"/>
  <c r="L116" i="28"/>
  <c r="K116" i="28"/>
  <c r="J125" i="28"/>
  <c r="I125" i="28"/>
  <c r="M125" i="28"/>
  <c r="L125" i="28"/>
  <c r="K125" i="28"/>
  <c r="J134" i="28"/>
  <c r="I134" i="28"/>
  <c r="M134" i="28"/>
  <c r="L134" i="28"/>
  <c r="K134" i="28"/>
  <c r="J142" i="28"/>
  <c r="I142" i="28"/>
  <c r="M142" i="28"/>
  <c r="L142" i="28"/>
  <c r="K142" i="28"/>
  <c r="J151" i="28"/>
  <c r="I151" i="28"/>
  <c r="L151" i="28"/>
  <c r="K151" i="28"/>
  <c r="M151" i="28"/>
  <c r="J159" i="28"/>
  <c r="I159" i="28"/>
  <c r="M159" i="28"/>
  <c r="L159" i="28"/>
  <c r="K159" i="28"/>
  <c r="I111" i="28"/>
  <c r="M111" i="28"/>
  <c r="L111" i="28"/>
  <c r="K111" i="28"/>
  <c r="J111" i="28"/>
  <c r="I120" i="28"/>
  <c r="M120" i="28"/>
  <c r="K120" i="28"/>
  <c r="J120" i="28"/>
  <c r="L120" i="28"/>
  <c r="I128" i="28"/>
  <c r="J128" i="28"/>
  <c r="M128" i="28"/>
  <c r="L128" i="28"/>
  <c r="K128" i="28"/>
  <c r="I137" i="28"/>
  <c r="K137" i="28"/>
  <c r="J137" i="28"/>
  <c r="M137" i="28"/>
  <c r="L137" i="28"/>
  <c r="I145" i="28"/>
  <c r="M145" i="28"/>
  <c r="L145" i="28"/>
  <c r="K145" i="28"/>
  <c r="J145" i="28"/>
  <c r="I154" i="28"/>
  <c r="M154" i="28"/>
  <c r="L154" i="28"/>
  <c r="K154" i="28"/>
  <c r="J154" i="28"/>
  <c r="K114" i="28"/>
  <c r="J114" i="28"/>
  <c r="I114" i="28"/>
  <c r="M114" i="28"/>
  <c r="L114" i="28"/>
  <c r="L123" i="28"/>
  <c r="K123" i="28"/>
  <c r="J123" i="28"/>
  <c r="I123" i="28"/>
  <c r="M123" i="28"/>
  <c r="M131" i="28"/>
  <c r="L131" i="28"/>
  <c r="K131" i="28"/>
  <c r="J131" i="28"/>
  <c r="I131" i="28"/>
  <c r="M140" i="28"/>
  <c r="L140" i="28"/>
  <c r="K140" i="28"/>
  <c r="J140" i="28"/>
  <c r="I140" i="28"/>
  <c r="L149" i="28"/>
  <c r="M149" i="28"/>
  <c r="K149" i="28"/>
  <c r="J149" i="28"/>
  <c r="I149" i="28"/>
  <c r="L157" i="28"/>
  <c r="M157" i="28"/>
  <c r="K157" i="28"/>
  <c r="J157" i="28"/>
  <c r="I157" i="28"/>
  <c r="K130" i="28"/>
  <c r="J130" i="28"/>
  <c r="I130" i="28"/>
  <c r="M130" i="28"/>
  <c r="L130" i="28"/>
  <c r="M129" i="28"/>
  <c r="L129" i="28"/>
  <c r="J129" i="28"/>
  <c r="I129" i="28"/>
  <c r="K129" i="28"/>
  <c r="J98" i="28"/>
  <c r="I98" i="28"/>
  <c r="K98" i="28"/>
  <c r="M98" i="28"/>
  <c r="L98" i="28"/>
  <c r="J89" i="28"/>
  <c r="I89" i="28"/>
  <c r="L89" i="28"/>
  <c r="K89" i="28"/>
  <c r="M89" i="28"/>
  <c r="J81" i="28"/>
  <c r="I81" i="28"/>
  <c r="M81" i="28"/>
  <c r="L81" i="28"/>
  <c r="K81" i="28"/>
  <c r="J72" i="28"/>
  <c r="I72" i="28"/>
  <c r="M72" i="28"/>
  <c r="L72" i="28"/>
  <c r="K72" i="28"/>
  <c r="J64" i="28"/>
  <c r="I64" i="28"/>
  <c r="M64" i="28"/>
  <c r="L64" i="28"/>
  <c r="K64" i="28"/>
  <c r="J55" i="28"/>
  <c r="I55" i="28"/>
  <c r="M55" i="28"/>
  <c r="L55" i="28"/>
  <c r="K55" i="28"/>
  <c r="J46" i="28"/>
  <c r="I46" i="28"/>
  <c r="M46" i="28"/>
  <c r="L46" i="28"/>
  <c r="K46" i="28"/>
  <c r="J38" i="28"/>
  <c r="I38" i="28"/>
  <c r="M38" i="28"/>
  <c r="L38" i="28"/>
  <c r="K38" i="28"/>
  <c r="J29" i="28"/>
  <c r="I29" i="28"/>
  <c r="K29" i="28"/>
  <c r="M29" i="28"/>
  <c r="L29" i="28"/>
  <c r="J12" i="28"/>
  <c r="I12" i="28"/>
  <c r="H20" i="28"/>
  <c r="M12" i="28"/>
  <c r="L12" i="28"/>
  <c r="K12" i="28"/>
  <c r="M152" i="28"/>
  <c r="K152" i="28"/>
  <c r="L152" i="28"/>
  <c r="J152" i="28"/>
  <c r="I152" i="28"/>
  <c r="H160" i="28"/>
  <c r="K139" i="28"/>
  <c r="J139" i="28"/>
  <c r="I139" i="28"/>
  <c r="M139" i="28"/>
  <c r="L139" i="28"/>
  <c r="M138" i="28"/>
  <c r="L138" i="28"/>
  <c r="K138" i="28"/>
  <c r="J138" i="28"/>
  <c r="I138" i="28"/>
  <c r="H146" i="28"/>
  <c r="M115" i="28"/>
  <c r="L115" i="28"/>
  <c r="K115" i="28"/>
  <c r="J115" i="28"/>
  <c r="I115" i="28"/>
  <c r="M107" i="28"/>
  <c r="K107" i="28"/>
  <c r="L107" i="28"/>
  <c r="J107" i="28"/>
  <c r="I107" i="28"/>
  <c r="K103" i="28"/>
  <c r="J103" i="28"/>
  <c r="I103" i="28"/>
  <c r="M103" i="28"/>
  <c r="L103" i="28"/>
  <c r="K95" i="28"/>
  <c r="J95" i="28"/>
  <c r="I95" i="28"/>
  <c r="M95" i="28"/>
  <c r="L95" i="28"/>
  <c r="K86" i="28"/>
  <c r="J86" i="28"/>
  <c r="I86" i="28"/>
  <c r="M86" i="28"/>
  <c r="L86" i="28"/>
  <c r="K78" i="28"/>
  <c r="J78" i="28"/>
  <c r="I78" i="28"/>
  <c r="M78" i="28"/>
  <c r="L78" i="28"/>
  <c r="K69" i="28"/>
  <c r="J69" i="28"/>
  <c r="I69" i="28"/>
  <c r="L69" i="28"/>
  <c r="M69" i="28"/>
  <c r="K60" i="28"/>
  <c r="J60" i="28"/>
  <c r="I60" i="28"/>
  <c r="L60" i="28"/>
  <c r="M60" i="28"/>
  <c r="K52" i="28"/>
  <c r="J52" i="28"/>
  <c r="I52" i="28"/>
  <c r="M52" i="28"/>
  <c r="L52" i="28"/>
  <c r="K43" i="28"/>
  <c r="J43" i="28"/>
  <c r="I43" i="28"/>
  <c r="M43" i="28"/>
  <c r="L43" i="28"/>
  <c r="K26" i="28"/>
  <c r="J26" i="28"/>
  <c r="I26" i="28"/>
  <c r="H34" i="28"/>
  <c r="M26" i="28"/>
  <c r="L26" i="28"/>
  <c r="K17" i="28"/>
  <c r="J17" i="28"/>
  <c r="I17" i="28"/>
  <c r="M17" i="28"/>
  <c r="L17" i="28"/>
  <c r="K9" i="28"/>
  <c r="J9" i="28"/>
  <c r="I9" i="28"/>
  <c r="M9" i="28"/>
  <c r="L9" i="28"/>
  <c r="K156" i="28"/>
  <c r="J156" i="28"/>
  <c r="I156" i="28"/>
  <c r="M156" i="28"/>
  <c r="L156" i="28"/>
  <c r="M124" i="28"/>
  <c r="L124" i="28"/>
  <c r="K124" i="28"/>
  <c r="J124" i="28"/>
  <c r="I124" i="28"/>
  <c r="H132" i="28"/>
  <c r="L100" i="28"/>
  <c r="K100" i="28"/>
  <c r="J100" i="28"/>
  <c r="I100" i="28"/>
  <c r="M100" i="28"/>
  <c r="L92" i="28"/>
  <c r="K92" i="28"/>
  <c r="J92" i="28"/>
  <c r="I92" i="28"/>
  <c r="M92" i="28"/>
  <c r="L83" i="28"/>
  <c r="K83" i="28"/>
  <c r="J83" i="28"/>
  <c r="I83" i="28"/>
  <c r="M83" i="28"/>
  <c r="L74" i="28"/>
  <c r="K74" i="28"/>
  <c r="J74" i="28"/>
  <c r="I74" i="28"/>
  <c r="M74" i="28"/>
  <c r="L66" i="28"/>
  <c r="K66" i="28"/>
  <c r="J66" i="28"/>
  <c r="I66" i="28"/>
  <c r="M66" i="28"/>
  <c r="L57" i="28"/>
  <c r="K57" i="28"/>
  <c r="J57" i="28"/>
  <c r="I57" i="28"/>
  <c r="M57" i="28"/>
  <c r="L40" i="28"/>
  <c r="K40" i="28"/>
  <c r="J40" i="28"/>
  <c r="I40" i="28"/>
  <c r="H48" i="28"/>
  <c r="M40" i="28"/>
  <c r="L31" i="28"/>
  <c r="K31" i="28"/>
  <c r="J31" i="28"/>
  <c r="I31" i="28"/>
  <c r="M31" i="28"/>
  <c r="L23" i="28"/>
  <c r="K23" i="28"/>
  <c r="J23" i="28"/>
  <c r="I23" i="28"/>
  <c r="M23" i="28"/>
  <c r="L14" i="28"/>
  <c r="K14" i="28"/>
  <c r="J14" i="28"/>
  <c r="I14" i="28"/>
  <c r="M14" i="28"/>
  <c r="O104" i="25"/>
  <c r="N104" i="25"/>
  <c r="O60" i="25"/>
  <c r="N60" i="25"/>
  <c r="N41" i="25"/>
  <c r="O41" i="25"/>
  <c r="N33" i="25"/>
  <c r="O33" i="25"/>
  <c r="O76" i="25"/>
  <c r="N76" i="25"/>
  <c r="O63" i="25"/>
  <c r="N63" i="25"/>
  <c r="O58" i="25"/>
  <c r="N58" i="25"/>
  <c r="O39" i="25"/>
  <c r="N39" i="25"/>
  <c r="O31" i="25"/>
  <c r="N31" i="25"/>
  <c r="O61" i="25"/>
  <c r="N61" i="25"/>
  <c r="O53" i="25"/>
  <c r="N53" i="25"/>
  <c r="O42" i="25"/>
  <c r="N42" i="25"/>
  <c r="O34" i="25"/>
  <c r="N34" i="25"/>
  <c r="O81" i="25"/>
  <c r="N81" i="25"/>
  <c r="O56" i="25"/>
  <c r="N56" i="25"/>
  <c r="O37" i="25"/>
  <c r="N37" i="25"/>
  <c r="N103" i="25"/>
  <c r="O103" i="25"/>
  <c r="O105" i="25"/>
  <c r="N105" i="25"/>
  <c r="O106" i="25"/>
  <c r="N106" i="25"/>
  <c r="N78" i="25"/>
  <c r="O78" i="25"/>
  <c r="O86" i="25"/>
  <c r="N86" i="25"/>
  <c r="O97" i="25"/>
  <c r="N97" i="25"/>
  <c r="O64" i="25"/>
  <c r="N64" i="25"/>
  <c r="O75" i="25"/>
  <c r="N75" i="25"/>
  <c r="O83" i="25"/>
  <c r="N83" i="25"/>
  <c r="O80" i="25"/>
  <c r="N80" i="25"/>
  <c r="O99" i="25"/>
  <c r="N99" i="25"/>
  <c r="N77" i="25"/>
  <c r="O77" i="25"/>
  <c r="N85" i="25"/>
  <c r="O85" i="25"/>
  <c r="N82" i="25"/>
  <c r="O82" i="25"/>
  <c r="O100" i="25"/>
  <c r="N100" i="25"/>
  <c r="O108" i="25"/>
  <c r="N108" i="25"/>
  <c r="N102" i="25"/>
  <c r="O102" i="25"/>
  <c r="O107" i="25"/>
  <c r="N107" i="25"/>
  <c r="AB11" i="22"/>
  <c r="X11" i="22"/>
  <c r="AA11" i="22"/>
  <c r="Z11" i="22"/>
  <c r="Y11" i="22"/>
  <c r="Z14" i="22"/>
  <c r="X14" i="22"/>
  <c r="AB14" i="22"/>
  <c r="AA14" i="22"/>
  <c r="Y14" i="22"/>
  <c r="Y152" i="19"/>
  <c r="X152" i="19"/>
  <c r="G149" i="19"/>
  <c r="I150" i="19"/>
  <c r="H150" i="19"/>
  <c r="Q146" i="19"/>
  <c r="P146" i="19"/>
  <c r="Y143" i="19"/>
  <c r="X143" i="19"/>
  <c r="I141" i="19"/>
  <c r="H141" i="19"/>
  <c r="P158" i="19"/>
  <c r="R158" i="19"/>
  <c r="Q158" i="19"/>
  <c r="X155" i="19"/>
  <c r="Y155" i="19"/>
  <c r="H153" i="19"/>
  <c r="G161" i="19"/>
  <c r="I153" i="19"/>
  <c r="P150" i="19"/>
  <c r="O149" i="19"/>
  <c r="Q150" i="19"/>
  <c r="X146" i="19"/>
  <c r="Y146" i="19"/>
  <c r="H144" i="19"/>
  <c r="I144" i="19"/>
  <c r="P141" i="19"/>
  <c r="Q141" i="19"/>
  <c r="Y158" i="19"/>
  <c r="X158" i="19"/>
  <c r="I156" i="19"/>
  <c r="H156" i="19"/>
  <c r="Q153" i="19"/>
  <c r="P153" i="19"/>
  <c r="O161" i="19"/>
  <c r="Y150" i="19"/>
  <c r="X150" i="19"/>
  <c r="W149" i="19"/>
  <c r="Q144" i="19"/>
  <c r="P144" i="19"/>
  <c r="Y141" i="19"/>
  <c r="X141" i="19"/>
  <c r="I139" i="19"/>
  <c r="H139" i="19"/>
  <c r="G147" i="19"/>
  <c r="Y138" i="19"/>
  <c r="X138" i="19"/>
  <c r="Q138" i="19"/>
  <c r="P138" i="19"/>
  <c r="I138" i="19"/>
  <c r="H138" i="19"/>
  <c r="Y137" i="19"/>
  <c r="X137" i="19"/>
  <c r="Q137" i="19"/>
  <c r="P137" i="19"/>
  <c r="I137" i="19"/>
  <c r="H137" i="19"/>
  <c r="Y136" i="19"/>
  <c r="X136" i="19"/>
  <c r="W135" i="19"/>
  <c r="Q136" i="19"/>
  <c r="P136" i="19"/>
  <c r="O135" i="19"/>
  <c r="I136" i="19"/>
  <c r="H136" i="19"/>
  <c r="G135" i="19"/>
  <c r="Y132" i="19"/>
  <c r="X132" i="19"/>
  <c r="Q132" i="19"/>
  <c r="P132" i="19"/>
  <c r="R132" i="19"/>
  <c r="I132" i="19"/>
  <c r="H132" i="19"/>
  <c r="Y131" i="19"/>
  <c r="X131" i="19"/>
  <c r="Q131" i="19"/>
  <c r="P131" i="19"/>
  <c r="R131" i="19"/>
  <c r="I131" i="19"/>
  <c r="H131" i="19"/>
  <c r="Y130" i="19"/>
  <c r="X130" i="19"/>
  <c r="Q130" i="19"/>
  <c r="P130" i="19"/>
  <c r="R130" i="19"/>
  <c r="I130" i="19"/>
  <c r="H130" i="19"/>
  <c r="Y129" i="19"/>
  <c r="X129" i="19"/>
  <c r="Q129" i="19"/>
  <c r="P129" i="19"/>
  <c r="R129" i="19"/>
  <c r="I129" i="19"/>
  <c r="H129" i="19"/>
  <c r="Y128" i="19"/>
  <c r="X128" i="19"/>
  <c r="Q128" i="19"/>
  <c r="P128" i="19"/>
  <c r="R128" i="19"/>
  <c r="I128" i="19"/>
  <c r="H128" i="19"/>
  <c r="Y127" i="19"/>
  <c r="X127" i="19"/>
  <c r="Q127" i="19"/>
  <c r="P127" i="19"/>
  <c r="R127" i="19"/>
  <c r="I127" i="19"/>
  <c r="H127" i="19"/>
  <c r="Y126" i="19"/>
  <c r="X126" i="19"/>
  <c r="Q126" i="19"/>
  <c r="P126" i="19"/>
  <c r="R126" i="19"/>
  <c r="I126" i="19"/>
  <c r="H126" i="19"/>
  <c r="Y125" i="19"/>
  <c r="X125" i="19"/>
  <c r="W133" i="19"/>
  <c r="Q125" i="19"/>
  <c r="P125" i="19"/>
  <c r="O133" i="19"/>
  <c r="I125" i="19"/>
  <c r="H125" i="19"/>
  <c r="G133" i="19"/>
  <c r="Y124" i="19"/>
  <c r="X124" i="19"/>
  <c r="Q124" i="19"/>
  <c r="P124" i="19"/>
  <c r="I124" i="19"/>
  <c r="H124" i="19"/>
  <c r="Y123" i="19"/>
  <c r="X123" i="19"/>
  <c r="Q123" i="19"/>
  <c r="P123" i="19"/>
  <c r="I123" i="19"/>
  <c r="H123" i="19"/>
  <c r="Y122" i="19"/>
  <c r="X122" i="19"/>
  <c r="W121" i="19"/>
  <c r="Q122" i="19"/>
  <c r="P122" i="19"/>
  <c r="O121" i="19"/>
  <c r="I122" i="19"/>
  <c r="H122" i="19"/>
  <c r="G121" i="19"/>
  <c r="J122" i="19"/>
  <c r="Y118" i="19"/>
  <c r="X118" i="19"/>
  <c r="Q118" i="19"/>
  <c r="P118" i="19"/>
  <c r="I118" i="19"/>
  <c r="H118" i="19"/>
  <c r="J118" i="19"/>
  <c r="Y117" i="19"/>
  <c r="X117" i="19"/>
  <c r="Q117" i="19"/>
  <c r="P117" i="19"/>
  <c r="I117" i="19"/>
  <c r="H117" i="19"/>
  <c r="J117" i="19"/>
  <c r="Y116" i="19"/>
  <c r="X116" i="19"/>
  <c r="Q116" i="19"/>
  <c r="P116" i="19"/>
  <c r="I116" i="19"/>
  <c r="H116" i="19"/>
  <c r="J116" i="19"/>
  <c r="Y115" i="19"/>
  <c r="X115" i="19"/>
  <c r="Q115" i="19"/>
  <c r="P115" i="19"/>
  <c r="I115" i="19"/>
  <c r="H115" i="19"/>
  <c r="J115" i="19"/>
  <c r="Y114" i="19"/>
  <c r="X114" i="19"/>
  <c r="Q114" i="19"/>
  <c r="P114" i="19"/>
  <c r="I114" i="19"/>
  <c r="H114" i="19"/>
  <c r="J114" i="19"/>
  <c r="Y113" i="19"/>
  <c r="X113" i="19"/>
  <c r="Q113" i="19"/>
  <c r="P113" i="19"/>
  <c r="I113" i="19"/>
  <c r="H113" i="19"/>
  <c r="J113" i="19"/>
  <c r="Y112" i="19"/>
  <c r="X112" i="19"/>
  <c r="Q112" i="19"/>
  <c r="P112" i="19"/>
  <c r="I112" i="19"/>
  <c r="H112" i="19"/>
  <c r="J112" i="19"/>
  <c r="Y111" i="19"/>
  <c r="X111" i="19"/>
  <c r="W119" i="19"/>
  <c r="Q111" i="19"/>
  <c r="P111" i="19"/>
  <c r="O119" i="19"/>
  <c r="R111" i="19"/>
  <c r="I111" i="19"/>
  <c r="H111" i="19"/>
  <c r="G119" i="19"/>
  <c r="Y110" i="19"/>
  <c r="X110" i="19"/>
  <c r="Q110" i="19"/>
  <c r="P110" i="19"/>
  <c r="R110" i="19"/>
  <c r="I110" i="19"/>
  <c r="H110" i="19"/>
  <c r="Y109" i="19"/>
  <c r="X109" i="19"/>
  <c r="Q109" i="19"/>
  <c r="P109" i="19"/>
  <c r="R109" i="19"/>
  <c r="I109" i="19"/>
  <c r="H109" i="19"/>
  <c r="Y108" i="19"/>
  <c r="X108" i="19"/>
  <c r="W107" i="19"/>
  <c r="Q108" i="19"/>
  <c r="P108" i="19"/>
  <c r="O107" i="19"/>
  <c r="I108" i="19"/>
  <c r="H108" i="19"/>
  <c r="G107" i="19"/>
  <c r="Y104" i="19"/>
  <c r="X104" i="19"/>
  <c r="Q104" i="19"/>
  <c r="P104" i="19"/>
  <c r="I104" i="19"/>
  <c r="H104" i="19"/>
  <c r="Y103" i="19"/>
  <c r="X103" i="19"/>
  <c r="Q103" i="19"/>
  <c r="P103" i="19"/>
  <c r="I103" i="19"/>
  <c r="H103" i="19"/>
  <c r="Y102" i="19"/>
  <c r="X102" i="19"/>
  <c r="Q102" i="19"/>
  <c r="P102" i="19"/>
  <c r="I102" i="19"/>
  <c r="H102" i="19"/>
  <c r="Y101" i="19"/>
  <c r="X101" i="19"/>
  <c r="Q101" i="19"/>
  <c r="P101" i="19"/>
  <c r="I101" i="19"/>
  <c r="H101" i="19"/>
  <c r="Y100" i="19"/>
  <c r="X100" i="19"/>
  <c r="Q100" i="19"/>
  <c r="P100" i="19"/>
  <c r="I100" i="19"/>
  <c r="H100" i="19"/>
  <c r="Y99" i="19"/>
  <c r="X99" i="19"/>
  <c r="Q99" i="19"/>
  <c r="P99" i="19"/>
  <c r="I99" i="19"/>
  <c r="H99" i="19"/>
  <c r="Y98" i="19"/>
  <c r="X98" i="19"/>
  <c r="Q98" i="19"/>
  <c r="P98" i="19"/>
  <c r="I98" i="19"/>
  <c r="H98" i="19"/>
  <c r="Y97" i="19"/>
  <c r="X97" i="19"/>
  <c r="W105" i="19"/>
  <c r="Q97" i="19"/>
  <c r="P97" i="19"/>
  <c r="O105" i="19"/>
  <c r="I97" i="19"/>
  <c r="H97" i="19"/>
  <c r="G105" i="19"/>
  <c r="Y96" i="19"/>
  <c r="X96" i="19"/>
  <c r="Q96" i="19"/>
  <c r="P96" i="19"/>
  <c r="I96" i="19"/>
  <c r="H96" i="19"/>
  <c r="Y95" i="19"/>
  <c r="X95" i="19"/>
  <c r="Q95" i="19"/>
  <c r="P95" i="19"/>
  <c r="I95" i="19"/>
  <c r="H95" i="19"/>
  <c r="Y94" i="19"/>
  <c r="X94" i="19"/>
  <c r="W93" i="19"/>
  <c r="Q94" i="19"/>
  <c r="P94" i="19"/>
  <c r="O93" i="19"/>
  <c r="R94" i="19"/>
  <c r="I94" i="19"/>
  <c r="H94" i="19"/>
  <c r="G93" i="19"/>
  <c r="Y90" i="19"/>
  <c r="X90" i="19"/>
  <c r="Q90" i="19"/>
  <c r="P90" i="19"/>
  <c r="I90" i="19"/>
  <c r="H90" i="19"/>
  <c r="Y89" i="19"/>
  <c r="X89" i="19"/>
  <c r="Q89" i="19"/>
  <c r="P89" i="19"/>
  <c r="I89" i="19"/>
  <c r="H89" i="19"/>
  <c r="Y88" i="19"/>
  <c r="X88" i="19"/>
  <c r="Q88" i="19"/>
  <c r="P88" i="19"/>
  <c r="I88" i="19"/>
  <c r="H88" i="19"/>
  <c r="Y87" i="19"/>
  <c r="X87" i="19"/>
  <c r="Q87" i="19"/>
  <c r="P87" i="19"/>
  <c r="I87" i="19"/>
  <c r="H87" i="19"/>
  <c r="Y86" i="19"/>
  <c r="X86" i="19"/>
  <c r="Q86" i="19"/>
  <c r="P86" i="19"/>
  <c r="I86" i="19"/>
  <c r="H86" i="19"/>
  <c r="Y85" i="19"/>
  <c r="X85" i="19"/>
  <c r="Q85" i="19"/>
  <c r="P85" i="19"/>
  <c r="I85" i="19"/>
  <c r="H85" i="19"/>
  <c r="Y84" i="19"/>
  <c r="X84" i="19"/>
  <c r="Q84" i="19"/>
  <c r="P84" i="19"/>
  <c r="I84" i="19"/>
  <c r="H84" i="19"/>
  <c r="Y83" i="19"/>
  <c r="X83" i="19"/>
  <c r="W91" i="19"/>
  <c r="Q83" i="19"/>
  <c r="P83" i="19"/>
  <c r="O91" i="19"/>
  <c r="I83" i="19"/>
  <c r="H83" i="19"/>
  <c r="G91" i="19"/>
  <c r="Y82" i="19"/>
  <c r="X82" i="19"/>
  <c r="Q82" i="19"/>
  <c r="P82" i="19"/>
  <c r="I82" i="19"/>
  <c r="H82" i="19"/>
  <c r="Y81" i="19"/>
  <c r="X81" i="19"/>
  <c r="Q81" i="19"/>
  <c r="P81" i="19"/>
  <c r="I81" i="19"/>
  <c r="H81" i="19"/>
  <c r="Y80" i="19"/>
  <c r="X80" i="19"/>
  <c r="W79" i="19"/>
  <c r="Q80" i="19"/>
  <c r="P80" i="19"/>
  <c r="O79" i="19"/>
  <c r="I80" i="19"/>
  <c r="H80" i="19"/>
  <c r="G79" i="19"/>
  <c r="Y76" i="19"/>
  <c r="X76" i="19"/>
  <c r="Q76" i="19"/>
  <c r="P76" i="19"/>
  <c r="R76" i="19"/>
  <c r="I76" i="19"/>
  <c r="H76" i="19"/>
  <c r="Y75" i="19"/>
  <c r="X75" i="19"/>
  <c r="Q75" i="19"/>
  <c r="P75" i="19"/>
  <c r="R75" i="19"/>
  <c r="I75" i="19"/>
  <c r="H75" i="19"/>
  <c r="Y74" i="19"/>
  <c r="X74" i="19"/>
  <c r="Q74" i="19"/>
  <c r="P74" i="19"/>
  <c r="R74" i="19"/>
  <c r="I74" i="19"/>
  <c r="H74" i="19"/>
  <c r="Y73" i="19"/>
  <c r="X73" i="19"/>
  <c r="Q73" i="19"/>
  <c r="P73" i="19"/>
  <c r="R73" i="19"/>
  <c r="I73" i="19"/>
  <c r="H73" i="19"/>
  <c r="Y72" i="19"/>
  <c r="X72" i="19"/>
  <c r="Q72" i="19"/>
  <c r="P72" i="19"/>
  <c r="R72" i="19"/>
  <c r="I72" i="19"/>
  <c r="H72" i="19"/>
  <c r="Y71" i="19"/>
  <c r="X71" i="19"/>
  <c r="Q71" i="19"/>
  <c r="P71" i="19"/>
  <c r="R71" i="19"/>
  <c r="I71" i="19"/>
  <c r="H71" i="19"/>
  <c r="Y70" i="19"/>
  <c r="X70" i="19"/>
  <c r="Q70" i="19"/>
  <c r="P70" i="19"/>
  <c r="R70" i="19"/>
  <c r="I70" i="19"/>
  <c r="H70" i="19"/>
  <c r="Y69" i="19"/>
  <c r="X69" i="19"/>
  <c r="W77" i="19"/>
  <c r="Q69" i="19"/>
  <c r="P69" i="19"/>
  <c r="O77" i="19"/>
  <c r="I69" i="19"/>
  <c r="H69" i="19"/>
  <c r="G77" i="19"/>
  <c r="Y68" i="19"/>
  <c r="X68" i="19"/>
  <c r="Q68" i="19"/>
  <c r="P68" i="19"/>
  <c r="I68" i="19"/>
  <c r="H68" i="19"/>
  <c r="Y67" i="19"/>
  <c r="X67" i="19"/>
  <c r="Q67" i="19"/>
  <c r="P67" i="19"/>
  <c r="I67" i="19"/>
  <c r="H67" i="19"/>
  <c r="Y66" i="19"/>
  <c r="X66" i="19"/>
  <c r="W65" i="19"/>
  <c r="Q66" i="19"/>
  <c r="P66" i="19"/>
  <c r="O65" i="19"/>
  <c r="I66" i="19"/>
  <c r="H66" i="19"/>
  <c r="G65" i="19"/>
  <c r="J66" i="19"/>
  <c r="Y62" i="19"/>
  <c r="X62" i="19"/>
  <c r="Q62" i="19"/>
  <c r="P62" i="19"/>
  <c r="I62" i="19"/>
  <c r="H62" i="19"/>
  <c r="J62" i="19"/>
  <c r="Y61" i="19"/>
  <c r="X61" i="19"/>
  <c r="Q61" i="19"/>
  <c r="P61" i="19"/>
  <c r="I61" i="19"/>
  <c r="H61" i="19"/>
  <c r="J61" i="19"/>
  <c r="Y60" i="19"/>
  <c r="X60" i="19"/>
  <c r="Q60" i="19"/>
  <c r="P60" i="19"/>
  <c r="I60" i="19"/>
  <c r="H60" i="19"/>
  <c r="J60" i="19"/>
  <c r="Y59" i="19"/>
  <c r="X59" i="19"/>
  <c r="Q59" i="19"/>
  <c r="P59" i="19"/>
  <c r="I59" i="19"/>
  <c r="H59" i="19"/>
  <c r="J59" i="19"/>
  <c r="Y58" i="19"/>
  <c r="X58" i="19"/>
  <c r="Q58" i="19"/>
  <c r="P58" i="19"/>
  <c r="I58" i="19"/>
  <c r="H58" i="19"/>
  <c r="J58" i="19"/>
  <c r="Y57" i="19"/>
  <c r="X57" i="19"/>
  <c r="Q57" i="19"/>
  <c r="P57" i="19"/>
  <c r="I57" i="19"/>
  <c r="H57" i="19"/>
  <c r="J57" i="19"/>
  <c r="Y56" i="19"/>
  <c r="X56" i="19"/>
  <c r="Q56" i="19"/>
  <c r="P56" i="19"/>
  <c r="I56" i="19"/>
  <c r="H56" i="19"/>
  <c r="J56" i="19"/>
  <c r="Y55" i="19"/>
  <c r="X55" i="19"/>
  <c r="W63" i="19"/>
  <c r="Q55" i="19"/>
  <c r="P55" i="19"/>
  <c r="O63" i="19"/>
  <c r="R55" i="19"/>
  <c r="I55" i="19"/>
  <c r="H55" i="19"/>
  <c r="G63" i="19"/>
  <c r="Y54" i="19"/>
  <c r="X54" i="19"/>
  <c r="Q54" i="19"/>
  <c r="P54" i="19"/>
  <c r="R54" i="19"/>
  <c r="I54" i="19"/>
  <c r="H54" i="19"/>
  <c r="Y53" i="19"/>
  <c r="X53" i="19"/>
  <c r="Q53" i="19"/>
  <c r="P53" i="19"/>
  <c r="R53" i="19"/>
  <c r="I53" i="19"/>
  <c r="H53" i="19"/>
  <c r="Y52" i="19"/>
  <c r="X52" i="19"/>
  <c r="W51" i="19"/>
  <c r="Q52" i="19"/>
  <c r="P52" i="19"/>
  <c r="O51" i="19"/>
  <c r="I52" i="19"/>
  <c r="H52" i="19"/>
  <c r="G51" i="19"/>
  <c r="Y48" i="19"/>
  <c r="X48" i="19"/>
  <c r="Q48" i="19"/>
  <c r="P48" i="19"/>
  <c r="I48" i="19"/>
  <c r="H48" i="19"/>
  <c r="Y47" i="19"/>
  <c r="X47" i="19"/>
  <c r="Q47" i="19"/>
  <c r="P47" i="19"/>
  <c r="I47" i="19"/>
  <c r="H47" i="19"/>
  <c r="Y46" i="19"/>
  <c r="X46" i="19"/>
  <c r="Q46" i="19"/>
  <c r="P46" i="19"/>
  <c r="I46" i="19"/>
  <c r="H46" i="19"/>
  <c r="Y45" i="19"/>
  <c r="X45" i="19"/>
  <c r="Q45" i="19"/>
  <c r="P45" i="19"/>
  <c r="I45" i="19"/>
  <c r="H45" i="19"/>
  <c r="Y44" i="19"/>
  <c r="X44" i="19"/>
  <c r="Q44" i="19"/>
  <c r="P44" i="19"/>
  <c r="I44" i="19"/>
  <c r="H44" i="19"/>
  <c r="Y43" i="19"/>
  <c r="X43" i="19"/>
  <c r="Q43" i="19"/>
  <c r="P43" i="19"/>
  <c r="I43" i="19"/>
  <c r="H43" i="19"/>
  <c r="Y42" i="19"/>
  <c r="X42" i="19"/>
  <c r="Q42" i="19"/>
  <c r="P42" i="19"/>
  <c r="I42" i="19"/>
  <c r="H42" i="19"/>
  <c r="Y41" i="19"/>
  <c r="X41" i="19"/>
  <c r="W49" i="19"/>
  <c r="Q41" i="19"/>
  <c r="P41" i="19"/>
  <c r="O49" i="19"/>
  <c r="I41" i="19"/>
  <c r="H41" i="19"/>
  <c r="G49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Q38" i="19"/>
  <c r="P38" i="19"/>
  <c r="O37" i="19"/>
  <c r="R38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Q27" i="19"/>
  <c r="P27" i="19"/>
  <c r="O35" i="19"/>
  <c r="I27" i="19"/>
  <c r="H27" i="19"/>
  <c r="G35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Y24" i="19"/>
  <c r="X24" i="19"/>
  <c r="W23" i="19"/>
  <c r="Q24" i="19"/>
  <c r="P24" i="19"/>
  <c r="O23" i="19"/>
  <c r="R24" i="19"/>
  <c r="I24" i="19"/>
  <c r="H24" i="19"/>
  <c r="G23" i="19"/>
  <c r="Y20" i="19"/>
  <c r="X20" i="19"/>
  <c r="Q20" i="19"/>
  <c r="P20" i="19"/>
  <c r="R20" i="19"/>
  <c r="I20" i="19"/>
  <c r="H20" i="19"/>
  <c r="Y19" i="19"/>
  <c r="X19" i="19"/>
  <c r="Q19" i="19"/>
  <c r="P19" i="19"/>
  <c r="R19" i="19"/>
  <c r="I19" i="19"/>
  <c r="H19" i="19"/>
  <c r="Y18" i="19"/>
  <c r="X18" i="19"/>
  <c r="Q18" i="19"/>
  <c r="P18" i="19"/>
  <c r="R18" i="19"/>
  <c r="I18" i="19"/>
  <c r="H18" i="19"/>
  <c r="Y17" i="19"/>
  <c r="X17" i="19"/>
  <c r="Q17" i="19"/>
  <c r="P17" i="19"/>
  <c r="R17" i="19"/>
  <c r="I17" i="19"/>
  <c r="H17" i="19"/>
  <c r="Y16" i="19"/>
  <c r="X16" i="19"/>
  <c r="Q16" i="19"/>
  <c r="P16" i="19"/>
  <c r="R16" i="19"/>
  <c r="I16" i="19"/>
  <c r="H16" i="19"/>
  <c r="Y15" i="19"/>
  <c r="X15" i="19"/>
  <c r="Q15" i="19"/>
  <c r="P15" i="19"/>
  <c r="R15" i="19"/>
  <c r="I15" i="19"/>
  <c r="H15" i="19"/>
  <c r="Y14" i="19"/>
  <c r="X14" i="19"/>
  <c r="Q14" i="19"/>
  <c r="P14" i="19"/>
  <c r="R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Y10" i="19"/>
  <c r="X10" i="19"/>
  <c r="W9" i="19"/>
  <c r="Q10" i="19"/>
  <c r="P10" i="19"/>
  <c r="O9" i="19"/>
  <c r="R138" i="19" s="1"/>
  <c r="R10" i="19"/>
  <c r="I10" i="19"/>
  <c r="H10" i="19"/>
  <c r="G9" i="19"/>
  <c r="J144" i="19" s="1"/>
  <c r="J10" i="19"/>
  <c r="I159" i="19"/>
  <c r="H159" i="19"/>
  <c r="R156" i="19"/>
  <c r="Q156" i="19"/>
  <c r="P156" i="19"/>
  <c r="Y153" i="19"/>
  <c r="X153" i="19"/>
  <c r="W161" i="19"/>
  <c r="I151" i="19"/>
  <c r="H151" i="19"/>
  <c r="Y144" i="19"/>
  <c r="X144" i="19"/>
  <c r="I142" i="19"/>
  <c r="H142" i="19"/>
  <c r="R139" i="19"/>
  <c r="Q139" i="19"/>
  <c r="P139" i="19"/>
  <c r="O147" i="19"/>
  <c r="V149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V161" i="19"/>
  <c r="U7" i="19"/>
  <c r="V147" i="19"/>
  <c r="N149" i="19"/>
  <c r="N161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N147" i="19"/>
  <c r="M7" i="19"/>
  <c r="F149" i="19"/>
  <c r="F161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R159" i="19"/>
  <c r="Q159" i="19"/>
  <c r="P159" i="19"/>
  <c r="Y156" i="19"/>
  <c r="X156" i="19"/>
  <c r="J154" i="19"/>
  <c r="I154" i="19"/>
  <c r="H154" i="19"/>
  <c r="R151" i="19"/>
  <c r="Q151" i="19"/>
  <c r="P151" i="19"/>
  <c r="I145" i="19"/>
  <c r="H145" i="19"/>
  <c r="R142" i="19"/>
  <c r="Q142" i="19"/>
  <c r="P142" i="19"/>
  <c r="Y139" i="19"/>
  <c r="X139" i="19"/>
  <c r="W147" i="19"/>
  <c r="Y159" i="19"/>
  <c r="X159" i="19"/>
  <c r="I157" i="19"/>
  <c r="H157" i="19"/>
  <c r="R154" i="19"/>
  <c r="Q154" i="19"/>
  <c r="P154" i="19"/>
  <c r="Y151" i="19"/>
  <c r="X151" i="19"/>
  <c r="R145" i="19"/>
  <c r="Q145" i="19"/>
  <c r="P145" i="19"/>
  <c r="Y142" i="19"/>
  <c r="X142" i="19"/>
  <c r="I140" i="19"/>
  <c r="H140" i="19"/>
  <c r="S12" i="21"/>
  <c r="T12" i="21"/>
  <c r="R12" i="21"/>
  <c r="S16" i="21"/>
  <c r="T16" i="21"/>
  <c r="R16" i="21"/>
  <c r="S11" i="21"/>
  <c r="T11" i="21"/>
  <c r="R11" i="21"/>
  <c r="S15" i="21"/>
  <c r="T15" i="21"/>
  <c r="R15" i="21"/>
  <c r="S19" i="21"/>
  <c r="T19" i="21"/>
  <c r="R19" i="21"/>
  <c r="S10" i="21"/>
  <c r="T10" i="21"/>
  <c r="R10" i="21"/>
  <c r="S14" i="21"/>
  <c r="T14" i="21"/>
  <c r="R14" i="21"/>
  <c r="Q22" i="21"/>
  <c r="S18" i="21"/>
  <c r="T18" i="21"/>
  <c r="R18" i="21"/>
  <c r="S13" i="21"/>
  <c r="R13" i="21"/>
  <c r="T13" i="21"/>
  <c r="S17" i="21"/>
  <c r="R17" i="21"/>
  <c r="T17" i="21"/>
  <c r="S21" i="21"/>
  <c r="R21" i="21"/>
  <c r="T21" i="21"/>
  <c r="M146" i="17"/>
  <c r="K146" i="17"/>
  <c r="L146" i="17"/>
  <c r="J146" i="17"/>
  <c r="I146" i="17"/>
  <c r="M130" i="17"/>
  <c r="L130" i="17"/>
  <c r="K130" i="17"/>
  <c r="J130" i="17"/>
  <c r="I130" i="17"/>
  <c r="M122" i="17"/>
  <c r="H121" i="17"/>
  <c r="L122" i="17"/>
  <c r="K122" i="17"/>
  <c r="J122" i="17"/>
  <c r="I122" i="17"/>
  <c r="M113" i="17"/>
  <c r="L113" i="17"/>
  <c r="K113" i="17"/>
  <c r="J113" i="17"/>
  <c r="I113" i="17"/>
  <c r="M104" i="17"/>
  <c r="L104" i="17"/>
  <c r="K104" i="17"/>
  <c r="J104" i="17"/>
  <c r="I104" i="17"/>
  <c r="M96" i="17"/>
  <c r="L96" i="17"/>
  <c r="K96" i="17"/>
  <c r="J96" i="17"/>
  <c r="I96" i="17"/>
  <c r="M87" i="17"/>
  <c r="L87" i="17"/>
  <c r="K87" i="17"/>
  <c r="J87" i="17"/>
  <c r="I87" i="17"/>
  <c r="M70" i="17"/>
  <c r="L70" i="17"/>
  <c r="K70" i="17"/>
  <c r="J70" i="17"/>
  <c r="I70" i="17"/>
  <c r="AA15" i="16"/>
  <c r="Z15" i="16"/>
  <c r="Y15" i="16"/>
  <c r="X15" i="16"/>
  <c r="W15" i="16"/>
  <c r="AA11" i="16"/>
  <c r="Z11" i="16"/>
  <c r="Y11" i="16"/>
  <c r="X11" i="16"/>
  <c r="W11" i="16"/>
  <c r="K151" i="17"/>
  <c r="J151" i="17"/>
  <c r="I151" i="17"/>
  <c r="L151" i="17"/>
  <c r="M151" i="17"/>
  <c r="K136" i="17"/>
  <c r="I136" i="17"/>
  <c r="H135" i="17"/>
  <c r="M136" i="17"/>
  <c r="L136" i="17"/>
  <c r="J136" i="17"/>
  <c r="I127" i="17"/>
  <c r="M127" i="17"/>
  <c r="L127" i="17"/>
  <c r="K127" i="17"/>
  <c r="J127" i="17"/>
  <c r="I118" i="17"/>
  <c r="M118" i="17"/>
  <c r="L118" i="17"/>
  <c r="K118" i="17"/>
  <c r="J118" i="17"/>
  <c r="I110" i="17"/>
  <c r="M110" i="17"/>
  <c r="L110" i="17"/>
  <c r="K110" i="17"/>
  <c r="J110" i="17"/>
  <c r="I101" i="17"/>
  <c r="M101" i="17"/>
  <c r="L101" i="17"/>
  <c r="K101" i="17"/>
  <c r="J101" i="17"/>
  <c r="I84" i="17"/>
  <c r="M84" i="17"/>
  <c r="L84" i="17"/>
  <c r="K84" i="17"/>
  <c r="J84" i="17"/>
  <c r="I75" i="17"/>
  <c r="M75" i="17"/>
  <c r="L75" i="17"/>
  <c r="K75" i="17"/>
  <c r="J75" i="17"/>
  <c r="I67" i="17"/>
  <c r="M67" i="17"/>
  <c r="L67" i="17"/>
  <c r="K67" i="17"/>
  <c r="J67" i="17"/>
  <c r="I58" i="17"/>
  <c r="M58" i="17"/>
  <c r="L58" i="17"/>
  <c r="K58" i="17"/>
  <c r="J58" i="17"/>
  <c r="W18" i="17"/>
  <c r="Z18" i="17"/>
  <c r="Y18" i="17"/>
  <c r="X18" i="17"/>
  <c r="W14" i="17"/>
  <c r="Z14" i="17"/>
  <c r="Y14" i="17"/>
  <c r="X14" i="17"/>
  <c r="W10" i="17"/>
  <c r="Z10" i="17"/>
  <c r="Y10" i="17"/>
  <c r="X10" i="17"/>
  <c r="V9" i="17"/>
  <c r="AA19" i="17" s="1"/>
  <c r="L139" i="17"/>
  <c r="K139" i="17"/>
  <c r="J139" i="17"/>
  <c r="H147" i="17"/>
  <c r="M139" i="17"/>
  <c r="I139" i="17"/>
  <c r="L156" i="17"/>
  <c r="K156" i="17"/>
  <c r="J156" i="17"/>
  <c r="M156" i="17"/>
  <c r="I156" i="17"/>
  <c r="J137" i="17"/>
  <c r="I137" i="17"/>
  <c r="K137" i="17"/>
  <c r="M137" i="17"/>
  <c r="L137" i="17"/>
  <c r="J145" i="17"/>
  <c r="I145" i="17"/>
  <c r="M145" i="17"/>
  <c r="L145" i="17"/>
  <c r="K145" i="17"/>
  <c r="J154" i="17"/>
  <c r="I154" i="17"/>
  <c r="K154" i="17"/>
  <c r="M154" i="17"/>
  <c r="L154" i="17"/>
  <c r="I140" i="17"/>
  <c r="M140" i="17"/>
  <c r="J140" i="17"/>
  <c r="L140" i="17"/>
  <c r="K140" i="17"/>
  <c r="I157" i="17"/>
  <c r="M157" i="17"/>
  <c r="J157" i="17"/>
  <c r="L157" i="17"/>
  <c r="K157" i="17"/>
  <c r="L143" i="17"/>
  <c r="I143" i="17"/>
  <c r="M143" i="17"/>
  <c r="K143" i="17"/>
  <c r="J143" i="17"/>
  <c r="L152" i="17"/>
  <c r="M152" i="17"/>
  <c r="K152" i="17"/>
  <c r="J152" i="17"/>
  <c r="I152" i="17"/>
  <c r="L160" i="17"/>
  <c r="I160" i="17"/>
  <c r="M160" i="17"/>
  <c r="K160" i="17"/>
  <c r="J160" i="17"/>
  <c r="AA17" i="15"/>
  <c r="W17" i="15"/>
  <c r="Y17" i="15"/>
  <c r="Z17" i="15"/>
  <c r="X17" i="15"/>
  <c r="V21" i="15"/>
  <c r="AA13" i="15"/>
  <c r="Z13" i="15"/>
  <c r="Y13" i="15"/>
  <c r="X13" i="15"/>
  <c r="W13" i="15"/>
  <c r="AA9" i="15"/>
  <c r="W9" i="15"/>
  <c r="Y9" i="15"/>
  <c r="Z9" i="15"/>
  <c r="X9" i="15"/>
  <c r="J132" i="17"/>
  <c r="I132" i="17"/>
  <c r="M132" i="17"/>
  <c r="L132" i="17"/>
  <c r="K132" i="17"/>
  <c r="J124" i="17"/>
  <c r="I124" i="17"/>
  <c r="M124" i="17"/>
  <c r="L124" i="17"/>
  <c r="K124" i="17"/>
  <c r="J115" i="17"/>
  <c r="I115" i="17"/>
  <c r="M115" i="17"/>
  <c r="L115" i="17"/>
  <c r="K115" i="17"/>
  <c r="J98" i="17"/>
  <c r="I98" i="17"/>
  <c r="M98" i="17"/>
  <c r="L98" i="17"/>
  <c r="K98" i="17"/>
  <c r="J89" i="17"/>
  <c r="I89" i="17"/>
  <c r="M89" i="17"/>
  <c r="L89" i="17"/>
  <c r="K89" i="17"/>
  <c r="J81" i="17"/>
  <c r="I81" i="17"/>
  <c r="M81" i="17"/>
  <c r="L81" i="17"/>
  <c r="K81" i="17"/>
  <c r="J72" i="17"/>
  <c r="I72" i="17"/>
  <c r="M72" i="17"/>
  <c r="L72" i="17"/>
  <c r="K72" i="17"/>
  <c r="J55" i="17"/>
  <c r="I55" i="17"/>
  <c r="H63" i="17"/>
  <c r="M55" i="17"/>
  <c r="L55" i="17"/>
  <c r="K55" i="17"/>
  <c r="X20" i="16"/>
  <c r="W20" i="16"/>
  <c r="AA20" i="16"/>
  <c r="Z20" i="16"/>
  <c r="Y20" i="16"/>
  <c r="X16" i="16"/>
  <c r="W16" i="16"/>
  <c r="AA16" i="16"/>
  <c r="Z16" i="16"/>
  <c r="Y16" i="16"/>
  <c r="X12" i="16"/>
  <c r="W12" i="16"/>
  <c r="AA12" i="16"/>
  <c r="Z12" i="16"/>
  <c r="Y12" i="16"/>
  <c r="M158" i="17"/>
  <c r="L158" i="17"/>
  <c r="J158" i="17"/>
  <c r="K158" i="17"/>
  <c r="I158" i="17"/>
  <c r="M141" i="17"/>
  <c r="L141" i="17"/>
  <c r="J141" i="17"/>
  <c r="K141" i="17"/>
  <c r="I141" i="17"/>
  <c r="K129" i="17"/>
  <c r="J129" i="17"/>
  <c r="I129" i="17"/>
  <c r="M129" i="17"/>
  <c r="L129" i="17"/>
  <c r="K112" i="17"/>
  <c r="J112" i="17"/>
  <c r="I112" i="17"/>
  <c r="M112" i="17"/>
  <c r="L112" i="17"/>
  <c r="K103" i="17"/>
  <c r="J103" i="17"/>
  <c r="I103" i="17"/>
  <c r="M103" i="17"/>
  <c r="L103" i="17"/>
  <c r="K95" i="17"/>
  <c r="J95" i="17"/>
  <c r="I95" i="17"/>
  <c r="M95" i="17"/>
  <c r="L95" i="17"/>
  <c r="K86" i="17"/>
  <c r="J86" i="17"/>
  <c r="I86" i="17"/>
  <c r="M86" i="17"/>
  <c r="L86" i="17"/>
  <c r="K69" i="17"/>
  <c r="J69" i="17"/>
  <c r="I69" i="17"/>
  <c r="H77" i="17"/>
  <c r="M69" i="17"/>
  <c r="L69" i="17"/>
  <c r="K60" i="17"/>
  <c r="J60" i="17"/>
  <c r="I60" i="17"/>
  <c r="M60" i="17"/>
  <c r="L60" i="17"/>
  <c r="K52" i="17"/>
  <c r="J52" i="17"/>
  <c r="I52" i="17"/>
  <c r="H51" i="17"/>
  <c r="M52" i="17"/>
  <c r="L52" i="17"/>
  <c r="Y19" i="17"/>
  <c r="X19" i="17"/>
  <c r="W19" i="17"/>
  <c r="Z19" i="17"/>
  <c r="Y15" i="17"/>
  <c r="X15" i="17"/>
  <c r="W15" i="17"/>
  <c r="AA15" i="17"/>
  <c r="Z15" i="17"/>
  <c r="Y11" i="17"/>
  <c r="X11" i="17"/>
  <c r="W11" i="17"/>
  <c r="Z11" i="17"/>
  <c r="X18" i="15"/>
  <c r="W18" i="15"/>
  <c r="AA18" i="15"/>
  <c r="Z18" i="15"/>
  <c r="Y18" i="15"/>
  <c r="X14" i="15"/>
  <c r="W14" i="15"/>
  <c r="Y14" i="15"/>
  <c r="AA14" i="15"/>
  <c r="Z14" i="15"/>
  <c r="X10" i="15"/>
  <c r="W10" i="15"/>
  <c r="AA10" i="15"/>
  <c r="Z10" i="15"/>
  <c r="Y10" i="15"/>
  <c r="M155" i="17"/>
  <c r="K155" i="17"/>
  <c r="L155" i="17"/>
  <c r="J155" i="17"/>
  <c r="I155" i="17"/>
  <c r="M138" i="17"/>
  <c r="K138" i="17"/>
  <c r="L138" i="17"/>
  <c r="J138" i="17"/>
  <c r="I138" i="17"/>
  <c r="L126" i="17"/>
  <c r="K126" i="17"/>
  <c r="J126" i="17"/>
  <c r="I126" i="17"/>
  <c r="M126" i="17"/>
  <c r="L117" i="17"/>
  <c r="K117" i="17"/>
  <c r="J117" i="17"/>
  <c r="I117" i="17"/>
  <c r="M117" i="17"/>
  <c r="L109" i="17"/>
  <c r="K109" i="17"/>
  <c r="J109" i="17"/>
  <c r="I109" i="17"/>
  <c r="M109" i="17"/>
  <c r="L100" i="17"/>
  <c r="K100" i="17"/>
  <c r="J100" i="17"/>
  <c r="I100" i="17"/>
  <c r="M100" i="17"/>
  <c r="L83" i="17"/>
  <c r="K83" i="17"/>
  <c r="J83" i="17"/>
  <c r="I83" i="17"/>
  <c r="H91" i="17"/>
  <c r="M83" i="17"/>
  <c r="L74" i="17"/>
  <c r="K74" i="17"/>
  <c r="J74" i="17"/>
  <c r="I74" i="17"/>
  <c r="M74" i="17"/>
  <c r="L66" i="17"/>
  <c r="K66" i="17"/>
  <c r="J66" i="17"/>
  <c r="I66" i="17"/>
  <c r="M66" i="17"/>
  <c r="H65" i="17"/>
  <c r="L57" i="17"/>
  <c r="K57" i="17"/>
  <c r="J57" i="17"/>
  <c r="I57" i="17"/>
  <c r="M57" i="17"/>
  <c r="Z17" i="16"/>
  <c r="Y17" i="16"/>
  <c r="X17" i="16"/>
  <c r="W17" i="16"/>
  <c r="AA17" i="16"/>
  <c r="Z13" i="16"/>
  <c r="Y13" i="16"/>
  <c r="X13" i="16"/>
  <c r="W13" i="16"/>
  <c r="V21" i="16"/>
  <c r="AA13" i="16"/>
  <c r="U19" i="14"/>
  <c r="V19" i="14"/>
  <c r="T19" i="14"/>
  <c r="U11" i="14"/>
  <c r="V11" i="14"/>
  <c r="T11" i="14"/>
  <c r="V16" i="14"/>
  <c r="U16" i="14"/>
  <c r="T16" i="14"/>
  <c r="U57" i="12"/>
  <c r="X57" i="12"/>
  <c r="V57" i="12"/>
  <c r="U53" i="12"/>
  <c r="X53" i="12"/>
  <c r="V53" i="12"/>
  <c r="U49" i="12"/>
  <c r="X49" i="12"/>
  <c r="V49" i="12"/>
  <c r="U45" i="12"/>
  <c r="X45" i="12"/>
  <c r="V45" i="12"/>
  <c r="U41" i="12"/>
  <c r="X41" i="12"/>
  <c r="V41" i="12"/>
  <c r="U37" i="12"/>
  <c r="X37" i="12"/>
  <c r="V37" i="12"/>
  <c r="U33" i="12"/>
  <c r="X33" i="12"/>
  <c r="V33" i="12"/>
  <c r="U29" i="12"/>
  <c r="X29" i="12"/>
  <c r="V29" i="12"/>
  <c r="U25" i="12"/>
  <c r="X25" i="12"/>
  <c r="V25" i="12"/>
  <c r="U21" i="12"/>
  <c r="X21" i="12"/>
  <c r="V21" i="12"/>
  <c r="X17" i="12"/>
  <c r="V17" i="12"/>
  <c r="U17" i="12"/>
  <c r="U11" i="12"/>
  <c r="X11" i="12"/>
  <c r="V11" i="12"/>
  <c r="V21" i="14"/>
  <c r="U21" i="14"/>
  <c r="T21" i="14"/>
  <c r="V13" i="14"/>
  <c r="T13" i="14"/>
  <c r="U13" i="14"/>
  <c r="X14" i="12"/>
  <c r="V14" i="12"/>
  <c r="U14" i="12"/>
  <c r="X8" i="12"/>
  <c r="V8" i="12"/>
  <c r="U8" i="12"/>
  <c r="M152" i="13"/>
  <c r="L152" i="13"/>
  <c r="I152" i="13"/>
  <c r="K152" i="13"/>
  <c r="H160" i="13"/>
  <c r="J152" i="13"/>
  <c r="M150" i="13"/>
  <c r="L150" i="13"/>
  <c r="K150" i="13"/>
  <c r="J150" i="13"/>
  <c r="I150" i="13"/>
  <c r="L110" i="13"/>
  <c r="K110" i="13"/>
  <c r="J110" i="13"/>
  <c r="I110" i="13"/>
  <c r="M110" i="13"/>
  <c r="H118" i="13"/>
  <c r="M83" i="13"/>
  <c r="L83" i="13"/>
  <c r="I83" i="13"/>
  <c r="K83" i="13"/>
  <c r="J83" i="13"/>
  <c r="M81" i="13"/>
  <c r="L81" i="13"/>
  <c r="K81" i="13"/>
  <c r="J81" i="13"/>
  <c r="I81" i="13"/>
  <c r="L41" i="13"/>
  <c r="K41" i="13"/>
  <c r="J41" i="13"/>
  <c r="I41" i="13"/>
  <c r="M41" i="13"/>
  <c r="L18" i="13"/>
  <c r="J18" i="13"/>
  <c r="I18" i="13"/>
  <c r="M18" i="13"/>
  <c r="K18" i="13"/>
  <c r="L10" i="13"/>
  <c r="J10" i="13"/>
  <c r="I10" i="13"/>
  <c r="M10" i="13"/>
  <c r="K10" i="13"/>
  <c r="M48" i="12"/>
  <c r="K48" i="12"/>
  <c r="J48" i="12"/>
  <c r="N48" i="12"/>
  <c r="L48" i="12"/>
  <c r="I48" i="12"/>
  <c r="M40" i="12"/>
  <c r="K40" i="12"/>
  <c r="J40" i="12"/>
  <c r="N40" i="12"/>
  <c r="L40" i="12"/>
  <c r="I40" i="12"/>
  <c r="M32" i="12"/>
  <c r="K32" i="12"/>
  <c r="J32" i="12"/>
  <c r="N32" i="12"/>
  <c r="L32" i="12"/>
  <c r="I32" i="12"/>
  <c r="M24" i="12"/>
  <c r="K24" i="12"/>
  <c r="J24" i="12"/>
  <c r="N24" i="12"/>
  <c r="L24" i="12"/>
  <c r="I24" i="12"/>
  <c r="L11" i="12"/>
  <c r="I11" i="12"/>
  <c r="N11" i="12"/>
  <c r="M11" i="12"/>
  <c r="K11" i="12"/>
  <c r="J11" i="12"/>
  <c r="M143" i="13"/>
  <c r="L143" i="13"/>
  <c r="I143" i="13"/>
  <c r="J143" i="13"/>
  <c r="K143" i="13"/>
  <c r="M141" i="13"/>
  <c r="L141" i="13"/>
  <c r="K141" i="13"/>
  <c r="J141" i="13"/>
  <c r="I141" i="13"/>
  <c r="L101" i="13"/>
  <c r="K101" i="13"/>
  <c r="J101" i="13"/>
  <c r="I101" i="13"/>
  <c r="M101" i="13"/>
  <c r="M74" i="13"/>
  <c r="L74" i="13"/>
  <c r="I74" i="13"/>
  <c r="J74" i="13"/>
  <c r="K74" i="13"/>
  <c r="M72" i="13"/>
  <c r="L72" i="13"/>
  <c r="K72" i="13"/>
  <c r="J72" i="13"/>
  <c r="I72" i="13"/>
  <c r="L32" i="13"/>
  <c r="K32" i="13"/>
  <c r="J32" i="13"/>
  <c r="I32" i="13"/>
  <c r="M32" i="13"/>
  <c r="AA16" i="13"/>
  <c r="Y16" i="13"/>
  <c r="X16" i="13"/>
  <c r="W16" i="13"/>
  <c r="Z16" i="13"/>
  <c r="AA8" i="13"/>
  <c r="Y8" i="13"/>
  <c r="X8" i="13"/>
  <c r="W8" i="13"/>
  <c r="Z8" i="13"/>
  <c r="M45" i="12"/>
  <c r="L45" i="12"/>
  <c r="I45" i="12"/>
  <c r="J45" i="12"/>
  <c r="N45" i="12"/>
  <c r="K45" i="12"/>
  <c r="M37" i="12"/>
  <c r="L37" i="12"/>
  <c r="I37" i="12"/>
  <c r="J37" i="12"/>
  <c r="N37" i="12"/>
  <c r="K37" i="12"/>
  <c r="M29" i="12"/>
  <c r="L29" i="12"/>
  <c r="I29" i="12"/>
  <c r="J29" i="12"/>
  <c r="N29" i="12"/>
  <c r="K29" i="12"/>
  <c r="M21" i="12"/>
  <c r="L21" i="12"/>
  <c r="I21" i="12"/>
  <c r="J21" i="12"/>
  <c r="N21" i="12"/>
  <c r="K21" i="12"/>
  <c r="M16" i="12"/>
  <c r="J16" i="12"/>
  <c r="I16" i="12"/>
  <c r="N16" i="12"/>
  <c r="L16" i="12"/>
  <c r="K16" i="12"/>
  <c r="M135" i="13"/>
  <c r="L135" i="13"/>
  <c r="I135" i="13"/>
  <c r="K135" i="13"/>
  <c r="J135" i="13"/>
  <c r="L93" i="13"/>
  <c r="K93" i="13"/>
  <c r="J93" i="13"/>
  <c r="I93" i="13"/>
  <c r="M93" i="13"/>
  <c r="M66" i="13"/>
  <c r="L66" i="13"/>
  <c r="I66" i="13"/>
  <c r="K66" i="13"/>
  <c r="J66" i="13"/>
  <c r="M64" i="13"/>
  <c r="L64" i="13"/>
  <c r="K64" i="13"/>
  <c r="J64" i="13"/>
  <c r="I64" i="13"/>
  <c r="M23" i="13"/>
  <c r="L23" i="13"/>
  <c r="I23" i="13"/>
  <c r="K23" i="13"/>
  <c r="J23" i="13"/>
  <c r="AA13" i="13"/>
  <c r="Z13" i="13"/>
  <c r="W13" i="13"/>
  <c r="Y13" i="13"/>
  <c r="X13" i="13"/>
  <c r="I50" i="12"/>
  <c r="N50" i="12"/>
  <c r="K50" i="12"/>
  <c r="L50" i="12"/>
  <c r="J50" i="12"/>
  <c r="M50" i="12"/>
  <c r="I42" i="12"/>
  <c r="N42" i="12"/>
  <c r="K42" i="12"/>
  <c r="L42" i="12"/>
  <c r="J42" i="12"/>
  <c r="M42" i="12"/>
  <c r="I34" i="12"/>
  <c r="N34" i="12"/>
  <c r="K34" i="12"/>
  <c r="L34" i="12"/>
  <c r="J34" i="12"/>
  <c r="M34" i="12"/>
  <c r="I26" i="12"/>
  <c r="N26" i="12"/>
  <c r="K26" i="12"/>
  <c r="L26" i="12"/>
  <c r="J26" i="12"/>
  <c r="M26" i="12"/>
  <c r="J8" i="12"/>
  <c r="H55" i="12"/>
  <c r="L8" i="12"/>
  <c r="K8" i="12"/>
  <c r="I8" i="12"/>
  <c r="N8" i="12"/>
  <c r="M8" i="12"/>
  <c r="L153" i="13"/>
  <c r="K153" i="13"/>
  <c r="J153" i="13"/>
  <c r="I153" i="13"/>
  <c r="M153" i="13"/>
  <c r="M126" i="13"/>
  <c r="L126" i="13"/>
  <c r="I126" i="13"/>
  <c r="K126" i="13"/>
  <c r="J126" i="13"/>
  <c r="M124" i="13"/>
  <c r="L124" i="13"/>
  <c r="K124" i="13"/>
  <c r="J124" i="13"/>
  <c r="H132" i="13"/>
  <c r="I124" i="13"/>
  <c r="L84" i="13"/>
  <c r="K84" i="13"/>
  <c r="J84" i="13"/>
  <c r="I84" i="13"/>
  <c r="M84" i="13"/>
  <c r="M57" i="13"/>
  <c r="L57" i="13"/>
  <c r="I57" i="13"/>
  <c r="K57" i="13"/>
  <c r="J57" i="13"/>
  <c r="M55" i="13"/>
  <c r="L55" i="13"/>
  <c r="K55" i="13"/>
  <c r="J55" i="13"/>
  <c r="I55" i="13"/>
  <c r="W18" i="13"/>
  <c r="Y18" i="13"/>
  <c r="AA18" i="13"/>
  <c r="Z18" i="13"/>
  <c r="X18" i="13"/>
  <c r="W10" i="13"/>
  <c r="Y10" i="13"/>
  <c r="AA10" i="13"/>
  <c r="Z10" i="13"/>
  <c r="X10" i="13"/>
  <c r="L17" i="12"/>
  <c r="I17" i="12"/>
  <c r="M17" i="12"/>
  <c r="K17" i="12"/>
  <c r="J17" i="12"/>
  <c r="N17" i="12"/>
  <c r="I13" i="12"/>
  <c r="N13" i="12"/>
  <c r="K13" i="12"/>
  <c r="M13" i="12"/>
  <c r="L13" i="12"/>
  <c r="J13" i="12"/>
  <c r="L144" i="13"/>
  <c r="K144" i="13"/>
  <c r="J144" i="13"/>
  <c r="I144" i="13"/>
  <c r="M144" i="13"/>
  <c r="M117" i="13"/>
  <c r="L117" i="13"/>
  <c r="I117" i="13"/>
  <c r="K117" i="13"/>
  <c r="J117" i="13"/>
  <c r="M115" i="13"/>
  <c r="L115" i="13"/>
  <c r="K115" i="13"/>
  <c r="J115" i="13"/>
  <c r="I115" i="13"/>
  <c r="L75" i="13"/>
  <c r="K75" i="13"/>
  <c r="J75" i="13"/>
  <c r="I75" i="13"/>
  <c r="M75" i="13"/>
  <c r="M46" i="13"/>
  <c r="L46" i="13"/>
  <c r="K46" i="13"/>
  <c r="J46" i="13"/>
  <c r="I46" i="13"/>
  <c r="L24" i="13"/>
  <c r="J24" i="13"/>
  <c r="I24" i="13"/>
  <c r="M24" i="13"/>
  <c r="K24" i="13"/>
  <c r="L14" i="13"/>
  <c r="J14" i="13"/>
  <c r="I14" i="13"/>
  <c r="M14" i="13"/>
  <c r="K14" i="13"/>
  <c r="M52" i="12"/>
  <c r="K52" i="12"/>
  <c r="J52" i="12"/>
  <c r="N52" i="12"/>
  <c r="L52" i="12"/>
  <c r="I52" i="12"/>
  <c r="M44" i="12"/>
  <c r="K44" i="12"/>
  <c r="J44" i="12"/>
  <c r="N44" i="12"/>
  <c r="L44" i="12"/>
  <c r="I44" i="12"/>
  <c r="M36" i="12"/>
  <c r="K36" i="12"/>
  <c r="J36" i="12"/>
  <c r="N36" i="12"/>
  <c r="L36" i="12"/>
  <c r="I36" i="12"/>
  <c r="M28" i="12"/>
  <c r="K28" i="12"/>
  <c r="J28" i="12"/>
  <c r="N28" i="12"/>
  <c r="L28" i="12"/>
  <c r="I28" i="12"/>
  <c r="M20" i="12"/>
  <c r="K20" i="12"/>
  <c r="J20" i="12"/>
  <c r="N20" i="12"/>
  <c r="L20" i="12"/>
  <c r="I20" i="12"/>
  <c r="L9" i="12"/>
  <c r="I9" i="12"/>
  <c r="N9" i="12"/>
  <c r="H56" i="12"/>
  <c r="M9" i="12"/>
  <c r="K9" i="12"/>
  <c r="J9" i="12"/>
  <c r="L136" i="13"/>
  <c r="K136" i="13"/>
  <c r="J136" i="13"/>
  <c r="I136" i="13"/>
  <c r="M136" i="13"/>
  <c r="M109" i="13"/>
  <c r="L109" i="13"/>
  <c r="I109" i="13"/>
  <c r="K109" i="13"/>
  <c r="J109" i="13"/>
  <c r="M107" i="13"/>
  <c r="L107" i="13"/>
  <c r="K107" i="13"/>
  <c r="J107" i="13"/>
  <c r="I107" i="13"/>
  <c r="L67" i="13"/>
  <c r="K67" i="13"/>
  <c r="J67" i="13"/>
  <c r="I67" i="13"/>
  <c r="M67" i="13"/>
  <c r="M40" i="13"/>
  <c r="L40" i="13"/>
  <c r="I40" i="13"/>
  <c r="K40" i="13"/>
  <c r="H48" i="13"/>
  <c r="J40" i="13"/>
  <c r="M38" i="13"/>
  <c r="L38" i="13"/>
  <c r="K38" i="13"/>
  <c r="J38" i="13"/>
  <c r="I38" i="13"/>
  <c r="AA12" i="13"/>
  <c r="Y12" i="13"/>
  <c r="X12" i="13"/>
  <c r="Z12" i="13"/>
  <c r="W12" i="13"/>
  <c r="V20" i="13"/>
  <c r="Y11" i="13"/>
  <c r="W11" i="13"/>
  <c r="AA11" i="13"/>
  <c r="Z11" i="13"/>
  <c r="X11" i="13"/>
  <c r="Y15" i="13"/>
  <c r="W15" i="13"/>
  <c r="AA15" i="13"/>
  <c r="Z15" i="13"/>
  <c r="X15" i="13"/>
  <c r="Y19" i="13"/>
  <c r="W19" i="13"/>
  <c r="AA19" i="13"/>
  <c r="Z19" i="13"/>
  <c r="X19" i="13"/>
  <c r="L11" i="13"/>
  <c r="K11" i="13"/>
  <c r="M11" i="13"/>
  <c r="J11" i="13"/>
  <c r="I11" i="13"/>
  <c r="L15" i="13"/>
  <c r="K15" i="13"/>
  <c r="J15" i="13"/>
  <c r="I15" i="13"/>
  <c r="M15" i="13"/>
  <c r="L19" i="13"/>
  <c r="K19" i="13"/>
  <c r="M19" i="13"/>
  <c r="J19" i="13"/>
  <c r="I19" i="13"/>
  <c r="M26" i="13"/>
  <c r="L26" i="13"/>
  <c r="K26" i="13"/>
  <c r="H34" i="13"/>
  <c r="J26" i="13"/>
  <c r="I26" i="13"/>
  <c r="M43" i="13"/>
  <c r="L43" i="13"/>
  <c r="K43" i="13"/>
  <c r="I43" i="13"/>
  <c r="J43" i="13"/>
  <c r="M52" i="13"/>
  <c r="L52" i="13"/>
  <c r="K52" i="13"/>
  <c r="J52" i="13"/>
  <c r="I52" i="13"/>
  <c r="M60" i="13"/>
  <c r="L60" i="13"/>
  <c r="K60" i="13"/>
  <c r="J60" i="13"/>
  <c r="I60" i="13"/>
  <c r="M69" i="13"/>
  <c r="L69" i="13"/>
  <c r="K69" i="13"/>
  <c r="J69" i="13"/>
  <c r="I69" i="13"/>
  <c r="M78" i="13"/>
  <c r="L78" i="13"/>
  <c r="K78" i="13"/>
  <c r="J78" i="13"/>
  <c r="I78" i="13"/>
  <c r="M86" i="13"/>
  <c r="L86" i="13"/>
  <c r="K86" i="13"/>
  <c r="J86" i="13"/>
  <c r="I86" i="13"/>
  <c r="M95" i="13"/>
  <c r="L95" i="13"/>
  <c r="K95" i="13"/>
  <c r="J95" i="13"/>
  <c r="I95" i="13"/>
  <c r="M103" i="13"/>
  <c r="L103" i="13"/>
  <c r="K103" i="13"/>
  <c r="J103" i="13"/>
  <c r="I103" i="13"/>
  <c r="M112" i="13"/>
  <c r="L112" i="13"/>
  <c r="K112" i="13"/>
  <c r="I112" i="13"/>
  <c r="J112" i="13"/>
  <c r="M121" i="13"/>
  <c r="L121" i="13"/>
  <c r="K121" i="13"/>
  <c r="J121" i="13"/>
  <c r="I121" i="13"/>
  <c r="M129" i="13"/>
  <c r="L129" i="13"/>
  <c r="K129" i="13"/>
  <c r="J129" i="13"/>
  <c r="I129" i="13"/>
  <c r="M138" i="13"/>
  <c r="L138" i="13"/>
  <c r="K138" i="13"/>
  <c r="H146" i="13"/>
  <c r="J138" i="13"/>
  <c r="I138" i="13"/>
  <c r="M155" i="13"/>
  <c r="L155" i="13"/>
  <c r="K155" i="13"/>
  <c r="J155" i="13"/>
  <c r="I155" i="13"/>
  <c r="K27" i="13"/>
  <c r="J27" i="13"/>
  <c r="I27" i="13"/>
  <c r="M27" i="13"/>
  <c r="L27" i="13"/>
  <c r="K36" i="13"/>
  <c r="J36" i="13"/>
  <c r="I36" i="13"/>
  <c r="M36" i="13"/>
  <c r="L36" i="13"/>
  <c r="K44" i="13"/>
  <c r="J44" i="13"/>
  <c r="I44" i="13"/>
  <c r="M44" i="13"/>
  <c r="L44" i="13"/>
  <c r="K53" i="13"/>
  <c r="J53" i="13"/>
  <c r="I53" i="13"/>
  <c r="M53" i="13"/>
  <c r="L53" i="13"/>
  <c r="K61" i="13"/>
  <c r="J61" i="13"/>
  <c r="I61" i="13"/>
  <c r="M61" i="13"/>
  <c r="L61" i="13"/>
  <c r="K70" i="13"/>
  <c r="J70" i="13"/>
  <c r="I70" i="13"/>
  <c r="M70" i="13"/>
  <c r="L70" i="13"/>
  <c r="K79" i="13"/>
  <c r="J79" i="13"/>
  <c r="I79" i="13"/>
  <c r="M79" i="13"/>
  <c r="L79" i="13"/>
  <c r="K87" i="13"/>
  <c r="J87" i="13"/>
  <c r="I87" i="13"/>
  <c r="M87" i="13"/>
  <c r="L87" i="13"/>
  <c r="K96" i="13"/>
  <c r="J96" i="13"/>
  <c r="I96" i="13"/>
  <c r="H104" i="13"/>
  <c r="M96" i="13"/>
  <c r="L96" i="13"/>
  <c r="K113" i="13"/>
  <c r="J113" i="13"/>
  <c r="I113" i="13"/>
  <c r="M113" i="13"/>
  <c r="L113" i="13"/>
  <c r="K122" i="13"/>
  <c r="J122" i="13"/>
  <c r="I122" i="13"/>
  <c r="M122" i="13"/>
  <c r="L122" i="13"/>
  <c r="K130" i="13"/>
  <c r="J130" i="13"/>
  <c r="I130" i="13"/>
  <c r="M130" i="13"/>
  <c r="L130" i="13"/>
  <c r="K139" i="13"/>
  <c r="J139" i="13"/>
  <c r="I139" i="13"/>
  <c r="M139" i="13"/>
  <c r="L139" i="13"/>
  <c r="K148" i="13"/>
  <c r="J148" i="13"/>
  <c r="I148" i="13"/>
  <c r="M148" i="13"/>
  <c r="L148" i="13"/>
  <c r="K156" i="13"/>
  <c r="J156" i="13"/>
  <c r="I156" i="13"/>
  <c r="M156" i="13"/>
  <c r="L156" i="13"/>
  <c r="J9" i="13"/>
  <c r="L9" i="13"/>
  <c r="M9" i="13"/>
  <c r="K9" i="13"/>
  <c r="I9" i="13"/>
  <c r="J13" i="13"/>
  <c r="L13" i="13"/>
  <c r="M13" i="13"/>
  <c r="K13" i="13"/>
  <c r="I13" i="13"/>
  <c r="J17" i="13"/>
  <c r="L17" i="13"/>
  <c r="M17" i="13"/>
  <c r="K17" i="13"/>
  <c r="I17" i="13"/>
  <c r="J22" i="13"/>
  <c r="L22" i="13"/>
  <c r="M22" i="13"/>
  <c r="K22" i="13"/>
  <c r="I22" i="13"/>
  <c r="J30" i="13"/>
  <c r="I30" i="13"/>
  <c r="L30" i="13"/>
  <c r="M30" i="13"/>
  <c r="K30" i="13"/>
  <c r="J39" i="13"/>
  <c r="I39" i="13"/>
  <c r="L39" i="13"/>
  <c r="K39" i="13"/>
  <c r="M39" i="13"/>
  <c r="J47" i="13"/>
  <c r="I47" i="13"/>
  <c r="L47" i="13"/>
  <c r="M47" i="13"/>
  <c r="K47" i="13"/>
  <c r="J56" i="13"/>
  <c r="I56" i="13"/>
  <c r="L56" i="13"/>
  <c r="M56" i="13"/>
  <c r="K56" i="13"/>
  <c r="J65" i="13"/>
  <c r="I65" i="13"/>
  <c r="L65" i="13"/>
  <c r="M65" i="13"/>
  <c r="K65" i="13"/>
  <c r="J73" i="13"/>
  <c r="I73" i="13"/>
  <c r="L73" i="13"/>
  <c r="M73" i="13"/>
  <c r="K73" i="13"/>
  <c r="J82" i="13"/>
  <c r="I82" i="13"/>
  <c r="H90" i="13"/>
  <c r="L82" i="13"/>
  <c r="M82" i="13"/>
  <c r="K82" i="13"/>
  <c r="J99" i="13"/>
  <c r="I99" i="13"/>
  <c r="L99" i="13"/>
  <c r="M99" i="13"/>
  <c r="K99" i="13"/>
  <c r="J108" i="13"/>
  <c r="I108" i="13"/>
  <c r="L108" i="13"/>
  <c r="K108" i="13"/>
  <c r="M108" i="13"/>
  <c r="J116" i="13"/>
  <c r="I116" i="13"/>
  <c r="L116" i="13"/>
  <c r="M116" i="13"/>
  <c r="K116" i="13"/>
  <c r="J125" i="13"/>
  <c r="I125" i="13"/>
  <c r="L125" i="13"/>
  <c r="M125" i="13"/>
  <c r="K125" i="13"/>
  <c r="J134" i="13"/>
  <c r="I134" i="13"/>
  <c r="L134" i="13"/>
  <c r="M134" i="13"/>
  <c r="K134" i="13"/>
  <c r="J142" i="13"/>
  <c r="I142" i="13"/>
  <c r="L142" i="13"/>
  <c r="M142" i="13"/>
  <c r="K142" i="13"/>
  <c r="J151" i="13"/>
  <c r="I151" i="13"/>
  <c r="L151" i="13"/>
  <c r="M151" i="13"/>
  <c r="K151" i="13"/>
  <c r="J159" i="13"/>
  <c r="I159" i="13"/>
  <c r="L159" i="13"/>
  <c r="M159" i="13"/>
  <c r="K159" i="13"/>
  <c r="I33" i="13"/>
  <c r="K33" i="13"/>
  <c r="M33" i="13"/>
  <c r="L33" i="13"/>
  <c r="J33" i="13"/>
  <c r="I42" i="13"/>
  <c r="K42" i="13"/>
  <c r="M42" i="13"/>
  <c r="L42" i="13"/>
  <c r="J42" i="13"/>
  <c r="I51" i="13"/>
  <c r="K51" i="13"/>
  <c r="M51" i="13"/>
  <c r="L51" i="13"/>
  <c r="J51" i="13"/>
  <c r="I59" i="13"/>
  <c r="K59" i="13"/>
  <c r="M59" i="13"/>
  <c r="L59" i="13"/>
  <c r="J59" i="13"/>
  <c r="I68" i="13"/>
  <c r="H76" i="13"/>
  <c r="K68" i="13"/>
  <c r="L68" i="13"/>
  <c r="J68" i="13"/>
  <c r="M68" i="13"/>
  <c r="I85" i="13"/>
  <c r="K85" i="13"/>
  <c r="M85" i="13"/>
  <c r="L85" i="13"/>
  <c r="J85" i="13"/>
  <c r="I94" i="13"/>
  <c r="K94" i="13"/>
  <c r="M94" i="13"/>
  <c r="L94" i="13"/>
  <c r="J94" i="13"/>
  <c r="I102" i="13"/>
  <c r="K102" i="13"/>
  <c r="M102" i="13"/>
  <c r="L102" i="13"/>
  <c r="J102" i="13"/>
  <c r="I111" i="13"/>
  <c r="K111" i="13"/>
  <c r="M111" i="13"/>
  <c r="L111" i="13"/>
  <c r="J111" i="13"/>
  <c r="I120" i="13"/>
  <c r="K120" i="13"/>
  <c r="M120" i="13"/>
  <c r="L120" i="13"/>
  <c r="J120" i="13"/>
  <c r="I128" i="13"/>
  <c r="K128" i="13"/>
  <c r="M128" i="13"/>
  <c r="L128" i="13"/>
  <c r="J128" i="13"/>
  <c r="I137" i="13"/>
  <c r="K137" i="13"/>
  <c r="L137" i="13"/>
  <c r="J137" i="13"/>
  <c r="M137" i="13"/>
  <c r="I145" i="13"/>
  <c r="K145" i="13"/>
  <c r="J145" i="13"/>
  <c r="M145" i="13"/>
  <c r="L145" i="13"/>
  <c r="I154" i="13"/>
  <c r="K154" i="13"/>
  <c r="M154" i="13"/>
  <c r="L154" i="13"/>
  <c r="J154" i="13"/>
  <c r="M8" i="13"/>
  <c r="J8" i="13"/>
  <c r="L8" i="13"/>
  <c r="K8" i="13"/>
  <c r="I8" i="13"/>
  <c r="H20" i="13"/>
  <c r="M12" i="13"/>
  <c r="J12" i="13"/>
  <c r="L12" i="13"/>
  <c r="K12" i="13"/>
  <c r="I12" i="13"/>
  <c r="M16" i="13"/>
  <c r="J16" i="13"/>
  <c r="L16" i="13"/>
  <c r="K16" i="13"/>
  <c r="I16" i="13"/>
  <c r="M28" i="13"/>
  <c r="J28" i="13"/>
  <c r="L28" i="13"/>
  <c r="K28" i="13"/>
  <c r="I28" i="13"/>
  <c r="M37" i="13"/>
  <c r="J37" i="13"/>
  <c r="K37" i="13"/>
  <c r="I37" i="13"/>
  <c r="L37" i="13"/>
  <c r="M45" i="13"/>
  <c r="J45" i="13"/>
  <c r="I45" i="13"/>
  <c r="L45" i="13"/>
  <c r="K45" i="13"/>
  <c r="H62" i="13"/>
  <c r="M54" i="13"/>
  <c r="J54" i="13"/>
  <c r="L54" i="13"/>
  <c r="K54" i="13"/>
  <c r="I54" i="13"/>
  <c r="M71" i="13"/>
  <c r="J71" i="13"/>
  <c r="L71" i="13"/>
  <c r="K71" i="13"/>
  <c r="I71" i="13"/>
  <c r="M80" i="13"/>
  <c r="J80" i="13"/>
  <c r="L80" i="13"/>
  <c r="K80" i="13"/>
  <c r="I80" i="13"/>
  <c r="M88" i="13"/>
  <c r="J88" i="13"/>
  <c r="L88" i="13"/>
  <c r="K88" i="13"/>
  <c r="I88" i="13"/>
  <c r="M97" i="13"/>
  <c r="J97" i="13"/>
  <c r="L97" i="13"/>
  <c r="K97" i="13"/>
  <c r="I97" i="13"/>
  <c r="M106" i="13"/>
  <c r="J106" i="13"/>
  <c r="K106" i="13"/>
  <c r="I106" i="13"/>
  <c r="L106" i="13"/>
  <c r="M114" i="13"/>
  <c r="J114" i="13"/>
  <c r="I114" i="13"/>
  <c r="L114" i="13"/>
  <c r="K114" i="13"/>
  <c r="M123" i="13"/>
  <c r="J123" i="13"/>
  <c r="L123" i="13"/>
  <c r="K123" i="13"/>
  <c r="I123" i="13"/>
  <c r="M131" i="13"/>
  <c r="J131" i="13"/>
  <c r="L131" i="13"/>
  <c r="K131" i="13"/>
  <c r="I131" i="13"/>
  <c r="M140" i="13"/>
  <c r="J140" i="13"/>
  <c r="L140" i="13"/>
  <c r="K140" i="13"/>
  <c r="I140" i="13"/>
  <c r="M149" i="13"/>
  <c r="J149" i="13"/>
  <c r="L149" i="13"/>
  <c r="K149" i="13"/>
  <c r="I149" i="13"/>
  <c r="M157" i="13"/>
  <c r="J157" i="13"/>
  <c r="L157" i="13"/>
  <c r="K157" i="13"/>
  <c r="I157" i="13"/>
  <c r="M49" i="12"/>
  <c r="L49" i="12"/>
  <c r="I49" i="12"/>
  <c r="N49" i="12"/>
  <c r="K49" i="12"/>
  <c r="J49" i="12"/>
  <c r="M41" i="12"/>
  <c r="L41" i="12"/>
  <c r="I41" i="12"/>
  <c r="N41" i="12"/>
  <c r="K41" i="12"/>
  <c r="J41" i="12"/>
  <c r="M33" i="12"/>
  <c r="L33" i="12"/>
  <c r="I33" i="12"/>
  <c r="N33" i="12"/>
  <c r="K33" i="12"/>
  <c r="J33" i="12"/>
  <c r="M25" i="12"/>
  <c r="L25" i="12"/>
  <c r="I25" i="12"/>
  <c r="N25" i="12"/>
  <c r="K25" i="12"/>
  <c r="J25" i="12"/>
  <c r="I18" i="12"/>
  <c r="N18" i="12"/>
  <c r="K18" i="12"/>
  <c r="M18" i="12"/>
  <c r="L18" i="12"/>
  <c r="J18" i="12"/>
  <c r="J14" i="12"/>
  <c r="L14" i="12"/>
  <c r="N14" i="12"/>
  <c r="M14" i="12"/>
  <c r="K14" i="12"/>
  <c r="I14" i="12"/>
  <c r="N6" i="12"/>
  <c r="K6" i="12"/>
  <c r="H53" i="12"/>
  <c r="M6" i="12"/>
  <c r="L6" i="12"/>
  <c r="J6" i="12"/>
  <c r="I6" i="12"/>
  <c r="N10" i="12"/>
  <c r="K10" i="12"/>
  <c r="M10" i="12"/>
  <c r="L10" i="12"/>
  <c r="J10" i="12"/>
  <c r="I10" i="12"/>
  <c r="K15" i="12"/>
  <c r="M15" i="12"/>
  <c r="N15" i="12"/>
  <c r="L15" i="12"/>
  <c r="J15" i="12"/>
  <c r="I15" i="12"/>
  <c r="K19" i="12"/>
  <c r="M19" i="12"/>
  <c r="N19" i="12"/>
  <c r="L19" i="12"/>
  <c r="J19" i="12"/>
  <c r="I19" i="12"/>
  <c r="K23" i="12"/>
  <c r="I23" i="12"/>
  <c r="M23" i="12"/>
  <c r="N23" i="12"/>
  <c r="L23" i="12"/>
  <c r="J23" i="12"/>
  <c r="K27" i="12"/>
  <c r="I27" i="12"/>
  <c r="M27" i="12"/>
  <c r="N27" i="12"/>
  <c r="L27" i="12"/>
  <c r="J27" i="12"/>
  <c r="K31" i="12"/>
  <c r="I31" i="12"/>
  <c r="M31" i="12"/>
  <c r="N31" i="12"/>
  <c r="L31" i="12"/>
  <c r="J31" i="12"/>
  <c r="K35" i="12"/>
  <c r="I35" i="12"/>
  <c r="M35" i="12"/>
  <c r="N35" i="12"/>
  <c r="L35" i="12"/>
  <c r="J35" i="12"/>
  <c r="K39" i="12"/>
  <c r="I39" i="12"/>
  <c r="M39" i="12"/>
  <c r="N39" i="12"/>
  <c r="L39" i="12"/>
  <c r="J39" i="12"/>
  <c r="K43" i="12"/>
  <c r="I43" i="12"/>
  <c r="M43" i="12"/>
  <c r="N43" i="12"/>
  <c r="L43" i="12"/>
  <c r="J43" i="12"/>
  <c r="K47" i="12"/>
  <c r="I47" i="12"/>
  <c r="M47" i="12"/>
  <c r="N47" i="12"/>
  <c r="L47" i="12"/>
  <c r="J47" i="12"/>
  <c r="K51" i="12"/>
  <c r="I51" i="12"/>
  <c r="M51" i="12"/>
  <c r="N51" i="12"/>
  <c r="L51" i="12"/>
  <c r="J51" i="12"/>
  <c r="M7" i="12"/>
  <c r="J7" i="12"/>
  <c r="N7" i="12"/>
  <c r="L7" i="12"/>
  <c r="H54" i="12"/>
  <c r="K7" i="12"/>
  <c r="I7" i="12"/>
  <c r="M12" i="12"/>
  <c r="J12" i="12"/>
  <c r="K12" i="12"/>
  <c r="I12" i="12"/>
  <c r="N12" i="12"/>
  <c r="L12" i="12"/>
  <c r="M100" i="13"/>
  <c r="L100" i="13"/>
  <c r="I100" i="13"/>
  <c r="K100" i="13"/>
  <c r="J100" i="13"/>
  <c r="M98" i="13"/>
  <c r="L98" i="13"/>
  <c r="K98" i="13"/>
  <c r="J98" i="13"/>
  <c r="I98" i="13"/>
  <c r="L58" i="13"/>
  <c r="K58" i="13"/>
  <c r="J58" i="13"/>
  <c r="I58" i="13"/>
  <c r="M58" i="13"/>
  <c r="M31" i="13"/>
  <c r="L31" i="13"/>
  <c r="I31" i="13"/>
  <c r="K31" i="13"/>
  <c r="J31" i="13"/>
  <c r="M29" i="13"/>
  <c r="L29" i="13"/>
  <c r="K29" i="13"/>
  <c r="J29" i="13"/>
  <c r="I29" i="13"/>
  <c r="AA9" i="13"/>
  <c r="Z9" i="13"/>
  <c r="W9" i="13"/>
  <c r="Y9" i="13"/>
  <c r="X9" i="13"/>
  <c r="I38" i="12"/>
  <c r="N38" i="12"/>
  <c r="K38" i="12"/>
  <c r="M38" i="12"/>
  <c r="L38" i="12"/>
  <c r="J38" i="12"/>
  <c r="I30" i="12"/>
  <c r="N30" i="12"/>
  <c r="K30" i="12"/>
  <c r="M30" i="12"/>
  <c r="L30" i="12"/>
  <c r="J30" i="12"/>
  <c r="I22" i="12"/>
  <c r="N22" i="12"/>
  <c r="K22" i="12"/>
  <c r="M22" i="12"/>
  <c r="L22" i="12"/>
  <c r="J22" i="12"/>
  <c r="T46" i="6"/>
  <c r="S46" i="6"/>
  <c r="W46" i="6"/>
  <c r="V46" i="6"/>
  <c r="U46" i="6"/>
  <c r="K43" i="6"/>
  <c r="I43" i="6"/>
  <c r="M43" i="6"/>
  <c r="L43" i="6"/>
  <c r="J43" i="6"/>
  <c r="M35" i="6"/>
  <c r="L35" i="6"/>
  <c r="K35" i="6"/>
  <c r="J35" i="6"/>
  <c r="I35" i="6"/>
  <c r="W33" i="6"/>
  <c r="V33" i="6"/>
  <c r="U33" i="6"/>
  <c r="S33" i="6"/>
  <c r="T33" i="6"/>
  <c r="I27" i="6"/>
  <c r="M27" i="6"/>
  <c r="L27" i="6"/>
  <c r="K27" i="6"/>
  <c r="J27" i="6"/>
  <c r="S25" i="6"/>
  <c r="W25" i="6"/>
  <c r="V25" i="6"/>
  <c r="U25" i="6"/>
  <c r="T25" i="6"/>
  <c r="I19" i="6"/>
  <c r="M19" i="6"/>
  <c r="L19" i="6"/>
  <c r="K19" i="6"/>
  <c r="J19" i="6"/>
  <c r="W17" i="6"/>
  <c r="V17" i="6"/>
  <c r="U17" i="6"/>
  <c r="S17" i="6"/>
  <c r="T17" i="6"/>
  <c r="M16" i="6"/>
  <c r="I16" i="6"/>
  <c r="L16" i="6"/>
  <c r="K16" i="6"/>
  <c r="J16" i="6"/>
  <c r="S14" i="6"/>
  <c r="W14" i="6"/>
  <c r="V14" i="6"/>
  <c r="U14" i="6"/>
  <c r="T14" i="6"/>
  <c r="I8" i="6"/>
  <c r="M8" i="6"/>
  <c r="L8" i="6"/>
  <c r="K8" i="6"/>
  <c r="J8" i="6"/>
  <c r="W40" i="6"/>
  <c r="V40" i="6"/>
  <c r="U40" i="6"/>
  <c r="T40" i="6"/>
  <c r="S40" i="6"/>
  <c r="V48" i="6"/>
  <c r="U48" i="6"/>
  <c r="T48" i="6"/>
  <c r="S48" i="6"/>
  <c r="W48" i="6"/>
  <c r="I44" i="5"/>
  <c r="M44" i="5"/>
  <c r="L44" i="5"/>
  <c r="K44" i="5"/>
  <c r="J44" i="5"/>
  <c r="S42" i="5"/>
  <c r="W42" i="5"/>
  <c r="V42" i="5"/>
  <c r="U42" i="5"/>
  <c r="T42" i="5"/>
  <c r="M36" i="5"/>
  <c r="I36" i="5"/>
  <c r="L36" i="5"/>
  <c r="K36" i="5"/>
  <c r="J36" i="5"/>
  <c r="S34" i="5"/>
  <c r="W34" i="5"/>
  <c r="V34" i="5"/>
  <c r="U34" i="5"/>
  <c r="T34" i="5"/>
  <c r="I28" i="5"/>
  <c r="M28" i="5"/>
  <c r="L28" i="5"/>
  <c r="K28" i="5"/>
  <c r="J28" i="5"/>
  <c r="S26" i="5"/>
  <c r="W26" i="5"/>
  <c r="V26" i="5"/>
  <c r="U26" i="5"/>
  <c r="T26" i="5"/>
  <c r="M20" i="5"/>
  <c r="I20" i="5"/>
  <c r="L20" i="5"/>
  <c r="K20" i="5"/>
  <c r="J20" i="5"/>
  <c r="S18" i="5"/>
  <c r="W18" i="5"/>
  <c r="V18" i="5"/>
  <c r="U18" i="5"/>
  <c r="T18" i="5"/>
  <c r="W15" i="5"/>
  <c r="V15" i="5"/>
  <c r="S15" i="5"/>
  <c r="U15" i="5"/>
  <c r="T15" i="5"/>
  <c r="M9" i="5"/>
  <c r="I9" i="5"/>
  <c r="L9" i="5"/>
  <c r="K9" i="5"/>
  <c r="J9" i="5"/>
  <c r="W7" i="5"/>
  <c r="S7" i="5"/>
  <c r="V7" i="5"/>
  <c r="U7" i="5"/>
  <c r="T7" i="5"/>
  <c r="H196" i="3"/>
  <c r="F193" i="3"/>
  <c r="H192" i="3"/>
  <c r="F189" i="3"/>
  <c r="H188" i="3"/>
  <c r="M41" i="5"/>
  <c r="L41" i="5"/>
  <c r="K41" i="5"/>
  <c r="J41" i="5"/>
  <c r="I41" i="5"/>
  <c r="M25" i="5"/>
  <c r="L25" i="5"/>
  <c r="K25" i="5"/>
  <c r="J25" i="5"/>
  <c r="I25" i="5"/>
  <c r="L46" i="6"/>
  <c r="I46" i="6"/>
  <c r="J46" i="6"/>
  <c r="M46" i="6"/>
  <c r="K46" i="6"/>
  <c r="I38" i="6"/>
  <c r="M38" i="6"/>
  <c r="L38" i="6"/>
  <c r="J38" i="6"/>
  <c r="K38" i="6"/>
  <c r="S36" i="6"/>
  <c r="T36" i="6"/>
  <c r="W36" i="6"/>
  <c r="V36" i="6"/>
  <c r="U36" i="6"/>
  <c r="I30" i="6"/>
  <c r="M30" i="6"/>
  <c r="L30" i="6"/>
  <c r="K30" i="6"/>
  <c r="J30" i="6"/>
  <c r="S28" i="6"/>
  <c r="W28" i="6"/>
  <c r="V28" i="6"/>
  <c r="T28" i="6"/>
  <c r="U28" i="6"/>
  <c r="I22" i="6"/>
  <c r="J22" i="6"/>
  <c r="M22" i="6"/>
  <c r="L22" i="6"/>
  <c r="K22" i="6"/>
  <c r="S20" i="6"/>
  <c r="T20" i="6"/>
  <c r="W20" i="6"/>
  <c r="V20" i="6"/>
  <c r="U20" i="6"/>
  <c r="I11" i="6"/>
  <c r="M11" i="6"/>
  <c r="L11" i="6"/>
  <c r="K11" i="6"/>
  <c r="J11" i="6"/>
  <c r="I47" i="5"/>
  <c r="M47" i="5"/>
  <c r="J47" i="5"/>
  <c r="L47" i="5"/>
  <c r="K47" i="5"/>
  <c r="S45" i="5"/>
  <c r="T45" i="5"/>
  <c r="W45" i="5"/>
  <c r="V45" i="5"/>
  <c r="U45" i="5"/>
  <c r="I39" i="5"/>
  <c r="M39" i="5"/>
  <c r="J39" i="5"/>
  <c r="L39" i="5"/>
  <c r="K39" i="5"/>
  <c r="S37" i="5"/>
  <c r="W37" i="5"/>
  <c r="T37" i="5"/>
  <c r="V37" i="5"/>
  <c r="U37" i="5"/>
  <c r="I31" i="5"/>
  <c r="M31" i="5"/>
  <c r="L31" i="5"/>
  <c r="J31" i="5"/>
  <c r="K31" i="5"/>
  <c r="S29" i="5"/>
  <c r="T29" i="5"/>
  <c r="W29" i="5"/>
  <c r="V29" i="5"/>
  <c r="U29" i="5"/>
  <c r="I23" i="5"/>
  <c r="M23" i="5"/>
  <c r="J23" i="5"/>
  <c r="L23" i="5"/>
  <c r="K23" i="5"/>
  <c r="S21" i="5"/>
  <c r="T21" i="5"/>
  <c r="W21" i="5"/>
  <c r="V21" i="5"/>
  <c r="U21" i="5"/>
  <c r="I12" i="5"/>
  <c r="J12" i="5"/>
  <c r="M12" i="5"/>
  <c r="L12" i="5"/>
  <c r="K12" i="5"/>
  <c r="S10" i="5"/>
  <c r="T10" i="5"/>
  <c r="W10" i="5"/>
  <c r="V10" i="5"/>
  <c r="U10" i="5"/>
  <c r="J215" i="3"/>
  <c r="K215" i="3"/>
  <c r="N215" i="3"/>
  <c r="M215" i="3"/>
  <c r="L215" i="3"/>
  <c r="J211" i="3"/>
  <c r="K211" i="3"/>
  <c r="N211" i="3"/>
  <c r="M211" i="3"/>
  <c r="L211" i="3"/>
  <c r="G196" i="3"/>
  <c r="J184" i="3"/>
  <c r="K184" i="3"/>
  <c r="I195" i="3"/>
  <c r="N184" i="3"/>
  <c r="M184" i="3"/>
  <c r="L184" i="3"/>
  <c r="E193" i="3"/>
  <c r="G192" i="3"/>
  <c r="I191" i="3"/>
  <c r="J180" i="3"/>
  <c r="N180" i="3"/>
  <c r="M180" i="3"/>
  <c r="L180" i="3"/>
  <c r="K180" i="3"/>
  <c r="E189" i="3"/>
  <c r="G188" i="3"/>
  <c r="J176" i="3"/>
  <c r="I187" i="3"/>
  <c r="N176" i="3"/>
  <c r="M176" i="3"/>
  <c r="K176" i="3"/>
  <c r="L176" i="3"/>
  <c r="J172" i="3"/>
  <c r="K172" i="3"/>
  <c r="N172" i="3"/>
  <c r="M172" i="3"/>
  <c r="L172" i="3"/>
  <c r="J168" i="3"/>
  <c r="N168" i="3"/>
  <c r="M168" i="3"/>
  <c r="L168" i="3"/>
  <c r="K168" i="3"/>
  <c r="J164" i="3"/>
  <c r="K164" i="3"/>
  <c r="N164" i="3"/>
  <c r="M164" i="3"/>
  <c r="L164" i="3"/>
  <c r="J160" i="3"/>
  <c r="N160" i="3"/>
  <c r="M160" i="3"/>
  <c r="L160" i="3"/>
  <c r="K160" i="3"/>
  <c r="J156" i="3"/>
  <c r="N156" i="3"/>
  <c r="K156" i="3"/>
  <c r="M156" i="3"/>
  <c r="L156" i="3"/>
  <c r="J142" i="3"/>
  <c r="N142" i="3"/>
  <c r="K142" i="3"/>
  <c r="M142" i="3"/>
  <c r="L142" i="3"/>
  <c r="J138" i="3"/>
  <c r="K138" i="3"/>
  <c r="N138" i="3"/>
  <c r="M138" i="3"/>
  <c r="L138" i="3"/>
  <c r="J65" i="2"/>
  <c r="N65" i="2"/>
  <c r="I68" i="2"/>
  <c r="M65" i="2"/>
  <c r="L65" i="2"/>
  <c r="K65" i="2"/>
  <c r="V52" i="6"/>
  <c r="T52" i="6"/>
  <c r="S52" i="6"/>
  <c r="U52" i="6"/>
  <c r="W52" i="6"/>
  <c r="M49" i="6"/>
  <c r="J49" i="6"/>
  <c r="I49" i="6"/>
  <c r="K49" i="6"/>
  <c r="L49" i="6"/>
  <c r="T42" i="6"/>
  <c r="S42" i="6"/>
  <c r="U42" i="6"/>
  <c r="W42" i="6"/>
  <c r="V42" i="6"/>
  <c r="T39" i="6"/>
  <c r="S39" i="6"/>
  <c r="U39" i="6"/>
  <c r="W39" i="6"/>
  <c r="V39" i="6"/>
  <c r="J33" i="6"/>
  <c r="I33" i="6"/>
  <c r="K33" i="6"/>
  <c r="M33" i="6"/>
  <c r="L33" i="6"/>
  <c r="J25" i="6"/>
  <c r="I25" i="6"/>
  <c r="M25" i="6"/>
  <c r="L25" i="6"/>
  <c r="K25" i="6"/>
  <c r="J17" i="6"/>
  <c r="K17" i="6"/>
  <c r="I17" i="6"/>
  <c r="M17" i="6"/>
  <c r="L17" i="6"/>
  <c r="J14" i="6"/>
  <c r="K14" i="6"/>
  <c r="I14" i="6"/>
  <c r="M14" i="6"/>
  <c r="L14" i="6"/>
  <c r="K42" i="6"/>
  <c r="J42" i="6"/>
  <c r="I42" i="6"/>
  <c r="M42" i="6"/>
  <c r="L42" i="6"/>
  <c r="I50" i="6"/>
  <c r="M50" i="6"/>
  <c r="L50" i="6"/>
  <c r="K50" i="6"/>
  <c r="J50" i="6"/>
  <c r="J50" i="5"/>
  <c r="I50" i="5"/>
  <c r="K50" i="5"/>
  <c r="M50" i="5"/>
  <c r="L50" i="5"/>
  <c r="T48" i="5"/>
  <c r="S48" i="5"/>
  <c r="U48" i="5"/>
  <c r="W48" i="5"/>
  <c r="V48" i="5"/>
  <c r="J42" i="5"/>
  <c r="K42" i="5"/>
  <c r="I42" i="5"/>
  <c r="M42" i="5"/>
  <c r="L42" i="5"/>
  <c r="T40" i="5"/>
  <c r="S40" i="5"/>
  <c r="U40" i="5"/>
  <c r="W40" i="5"/>
  <c r="V40" i="5"/>
  <c r="J34" i="5"/>
  <c r="I34" i="5"/>
  <c r="K34" i="5"/>
  <c r="M34" i="5"/>
  <c r="L34" i="5"/>
  <c r="T32" i="5"/>
  <c r="U32" i="5"/>
  <c r="S32" i="5"/>
  <c r="W32" i="5"/>
  <c r="V32" i="5"/>
  <c r="J26" i="5"/>
  <c r="I26" i="5"/>
  <c r="M26" i="5"/>
  <c r="K26" i="5"/>
  <c r="L26" i="5"/>
  <c r="T24" i="5"/>
  <c r="S24" i="5"/>
  <c r="W24" i="5"/>
  <c r="U24" i="5"/>
  <c r="V24" i="5"/>
  <c r="J18" i="5"/>
  <c r="I18" i="5"/>
  <c r="K18" i="5"/>
  <c r="M18" i="5"/>
  <c r="L18" i="5"/>
  <c r="J15" i="5"/>
  <c r="I15" i="5"/>
  <c r="K15" i="5"/>
  <c r="M15" i="5"/>
  <c r="L15" i="5"/>
  <c r="T13" i="5"/>
  <c r="S13" i="5"/>
  <c r="U13" i="5"/>
  <c r="W13" i="5"/>
  <c r="V13" i="5"/>
  <c r="J7" i="5"/>
  <c r="I7" i="5"/>
  <c r="K7" i="5"/>
  <c r="M7" i="5"/>
  <c r="L7" i="5"/>
  <c r="H195" i="3"/>
  <c r="H191" i="3"/>
  <c r="H187" i="3"/>
  <c r="H68" i="2"/>
  <c r="U45" i="6"/>
  <c r="V45" i="6"/>
  <c r="T45" i="6"/>
  <c r="S45" i="6"/>
  <c r="W45" i="6"/>
  <c r="I45" i="6"/>
  <c r="L45" i="6"/>
  <c r="M45" i="6"/>
  <c r="K45" i="6"/>
  <c r="J45" i="6"/>
  <c r="K36" i="6"/>
  <c r="J36" i="6"/>
  <c r="I36" i="6"/>
  <c r="M36" i="6"/>
  <c r="L36" i="6"/>
  <c r="U34" i="6"/>
  <c r="T34" i="6"/>
  <c r="S34" i="6"/>
  <c r="V34" i="6"/>
  <c r="W34" i="6"/>
  <c r="K28" i="6"/>
  <c r="J28" i="6"/>
  <c r="I28" i="6"/>
  <c r="L28" i="6"/>
  <c r="M28" i="6"/>
  <c r="U26" i="6"/>
  <c r="T26" i="6"/>
  <c r="S26" i="6"/>
  <c r="V26" i="6"/>
  <c r="W26" i="6"/>
  <c r="K20" i="6"/>
  <c r="J20" i="6"/>
  <c r="L20" i="6"/>
  <c r="I20" i="6"/>
  <c r="M20" i="6"/>
  <c r="U18" i="6"/>
  <c r="V18" i="6"/>
  <c r="T18" i="6"/>
  <c r="S18" i="6"/>
  <c r="W18" i="6"/>
  <c r="U15" i="6"/>
  <c r="V15" i="6"/>
  <c r="T15" i="6"/>
  <c r="S15" i="6"/>
  <c r="W15" i="6"/>
  <c r="K9" i="6"/>
  <c r="J9" i="6"/>
  <c r="L9" i="6"/>
  <c r="I9" i="6"/>
  <c r="M9" i="6"/>
  <c r="U51" i="5"/>
  <c r="T51" i="5"/>
  <c r="S51" i="5"/>
  <c r="V51" i="5"/>
  <c r="W51" i="5"/>
  <c r="K45" i="5"/>
  <c r="J45" i="5"/>
  <c r="I45" i="5"/>
  <c r="L45" i="5"/>
  <c r="M45" i="5"/>
  <c r="U43" i="5"/>
  <c r="T43" i="5"/>
  <c r="S43" i="5"/>
  <c r="V43" i="5"/>
  <c r="W43" i="5"/>
  <c r="K37" i="5"/>
  <c r="J37" i="5"/>
  <c r="I37" i="5"/>
  <c r="L37" i="5"/>
  <c r="M37" i="5"/>
  <c r="U35" i="5"/>
  <c r="T35" i="5"/>
  <c r="S35" i="5"/>
  <c r="V35" i="5"/>
  <c r="W35" i="5"/>
  <c r="K29" i="5"/>
  <c r="J29" i="5"/>
  <c r="L29" i="5"/>
  <c r="I29" i="5"/>
  <c r="M29" i="5"/>
  <c r="U27" i="5"/>
  <c r="V27" i="5"/>
  <c r="T27" i="5"/>
  <c r="S27" i="5"/>
  <c r="W27" i="5"/>
  <c r="K21" i="5"/>
  <c r="J21" i="5"/>
  <c r="I21" i="5"/>
  <c r="M21" i="5"/>
  <c r="L21" i="5"/>
  <c r="U19" i="5"/>
  <c r="T19" i="5"/>
  <c r="S19" i="5"/>
  <c r="V19" i="5"/>
  <c r="W19" i="5"/>
  <c r="U16" i="5"/>
  <c r="T16" i="5"/>
  <c r="V16" i="5"/>
  <c r="S16" i="5"/>
  <c r="W16" i="5"/>
  <c r="K10" i="5"/>
  <c r="J10" i="5"/>
  <c r="I10" i="5"/>
  <c r="L10" i="5"/>
  <c r="M10" i="5"/>
  <c r="U8" i="5"/>
  <c r="T8" i="5"/>
  <c r="V8" i="5"/>
  <c r="S8" i="5"/>
  <c r="W8" i="5"/>
  <c r="L218" i="3"/>
  <c r="K218" i="3"/>
  <c r="J218" i="3"/>
  <c r="M218" i="3"/>
  <c r="N218" i="3"/>
  <c r="L214" i="3"/>
  <c r="K214" i="3"/>
  <c r="M214" i="3"/>
  <c r="J214" i="3"/>
  <c r="N214" i="3"/>
  <c r="L210" i="3"/>
  <c r="K210" i="3"/>
  <c r="M210" i="3"/>
  <c r="J210" i="3"/>
  <c r="N210" i="3"/>
  <c r="E196" i="3"/>
  <c r="L196" i="3" s="1"/>
  <c r="G195" i="3"/>
  <c r="L183" i="3"/>
  <c r="K183" i="3"/>
  <c r="J183" i="3"/>
  <c r="M183" i="3"/>
  <c r="I194" i="3"/>
  <c r="N183" i="3"/>
  <c r="E192" i="3"/>
  <c r="M192" i="3" s="1"/>
  <c r="G191" i="3"/>
  <c r="L179" i="3"/>
  <c r="I190" i="3"/>
  <c r="K179" i="3"/>
  <c r="M179" i="3"/>
  <c r="J179" i="3"/>
  <c r="N179" i="3"/>
  <c r="E188" i="3"/>
  <c r="L188" i="3" s="1"/>
  <c r="G187" i="3"/>
  <c r="L175" i="3"/>
  <c r="K175" i="3"/>
  <c r="J175" i="3"/>
  <c r="M175" i="3"/>
  <c r="I186" i="3"/>
  <c r="N175" i="3"/>
  <c r="L171" i="3"/>
  <c r="K171" i="3"/>
  <c r="J171" i="3"/>
  <c r="N171" i="3"/>
  <c r="M171" i="3"/>
  <c r="L167" i="3"/>
  <c r="K167" i="3"/>
  <c r="J167" i="3"/>
  <c r="M167" i="3"/>
  <c r="N167" i="3"/>
  <c r="L163" i="3"/>
  <c r="K163" i="3"/>
  <c r="J163" i="3"/>
  <c r="M163" i="3"/>
  <c r="N163" i="3"/>
  <c r="L159" i="3"/>
  <c r="K159" i="3"/>
  <c r="J159" i="3"/>
  <c r="M159" i="3"/>
  <c r="N159" i="3"/>
  <c r="L145" i="3"/>
  <c r="K145" i="3"/>
  <c r="J145" i="3"/>
  <c r="N145" i="3"/>
  <c r="M145" i="3"/>
  <c r="L141" i="3"/>
  <c r="M141" i="3"/>
  <c r="K141" i="3"/>
  <c r="J141" i="3"/>
  <c r="N141" i="3"/>
  <c r="L137" i="3"/>
  <c r="K137" i="3"/>
  <c r="J137" i="3"/>
  <c r="M137" i="3"/>
  <c r="N137" i="3"/>
  <c r="L74" i="2"/>
  <c r="K74" i="2"/>
  <c r="J74" i="2"/>
  <c r="N74" i="2"/>
  <c r="M74" i="2"/>
  <c r="L64" i="2"/>
  <c r="K64" i="2"/>
  <c r="J64" i="2"/>
  <c r="I67" i="2"/>
  <c r="N64" i="2"/>
  <c r="M64" i="2"/>
  <c r="S51" i="6"/>
  <c r="W51" i="6"/>
  <c r="V51" i="6"/>
  <c r="U51" i="6"/>
  <c r="T51" i="6"/>
  <c r="J48" i="6"/>
  <c r="M48" i="6"/>
  <c r="L48" i="6"/>
  <c r="K48" i="6"/>
  <c r="I48" i="6"/>
  <c r="U41" i="6"/>
  <c r="W41" i="6"/>
  <c r="V41" i="6"/>
  <c r="T41" i="6"/>
  <c r="S41" i="6"/>
  <c r="L39" i="6"/>
  <c r="K39" i="6"/>
  <c r="J39" i="6"/>
  <c r="I39" i="6"/>
  <c r="M39" i="6"/>
  <c r="V37" i="6"/>
  <c r="U37" i="6"/>
  <c r="T37" i="6"/>
  <c r="W37" i="6"/>
  <c r="S37" i="6"/>
  <c r="L31" i="6"/>
  <c r="M31" i="6"/>
  <c r="K31" i="6"/>
  <c r="J31" i="6"/>
  <c r="I31" i="6"/>
  <c r="V29" i="6"/>
  <c r="U29" i="6"/>
  <c r="T29" i="6"/>
  <c r="S29" i="6"/>
  <c r="W29" i="6"/>
  <c r="L23" i="6"/>
  <c r="K23" i="6"/>
  <c r="J23" i="6"/>
  <c r="I23" i="6"/>
  <c r="M23" i="6"/>
  <c r="L12" i="6"/>
  <c r="K12" i="6"/>
  <c r="J12" i="6"/>
  <c r="I12" i="6"/>
  <c r="M12" i="6"/>
  <c r="L48" i="5"/>
  <c r="K48" i="5"/>
  <c r="J48" i="5"/>
  <c r="M48" i="5"/>
  <c r="I48" i="5"/>
  <c r="V46" i="5"/>
  <c r="U46" i="5"/>
  <c r="T46" i="5"/>
  <c r="S46" i="5"/>
  <c r="W46" i="5"/>
  <c r="L40" i="5"/>
  <c r="M40" i="5"/>
  <c r="K40" i="5"/>
  <c r="J40" i="5"/>
  <c r="I40" i="5"/>
  <c r="V38" i="5"/>
  <c r="U38" i="5"/>
  <c r="T38" i="5"/>
  <c r="S38" i="5"/>
  <c r="W38" i="5"/>
  <c r="L32" i="5"/>
  <c r="K32" i="5"/>
  <c r="J32" i="5"/>
  <c r="I32" i="5"/>
  <c r="M32" i="5"/>
  <c r="V30" i="5"/>
  <c r="U30" i="5"/>
  <c r="T30" i="5"/>
  <c r="S30" i="5"/>
  <c r="W30" i="5"/>
  <c r="L24" i="5"/>
  <c r="M24" i="5"/>
  <c r="K24" i="5"/>
  <c r="J24" i="5"/>
  <c r="I24" i="5"/>
  <c r="V22" i="5"/>
  <c r="W22" i="5"/>
  <c r="U22" i="5"/>
  <c r="T22" i="5"/>
  <c r="S22" i="5"/>
  <c r="L13" i="5"/>
  <c r="K13" i="5"/>
  <c r="M13" i="5"/>
  <c r="J13" i="5"/>
  <c r="I13" i="5"/>
  <c r="V11" i="5"/>
  <c r="U11" i="5"/>
  <c r="T11" i="5"/>
  <c r="S11" i="5"/>
  <c r="W11" i="5"/>
  <c r="F195" i="3"/>
  <c r="H194" i="3"/>
  <c r="F191" i="3"/>
  <c r="H190" i="3"/>
  <c r="F187" i="3"/>
  <c r="H186" i="3"/>
  <c r="H67" i="2"/>
  <c r="M49" i="5"/>
  <c r="L49" i="5"/>
  <c r="K49" i="5"/>
  <c r="J49" i="5"/>
  <c r="I49" i="5"/>
  <c r="M33" i="5"/>
  <c r="L33" i="5"/>
  <c r="K33" i="5"/>
  <c r="J33" i="5"/>
  <c r="I33" i="5"/>
  <c r="M17" i="5"/>
  <c r="L17" i="5"/>
  <c r="K17" i="5"/>
  <c r="J17" i="5"/>
  <c r="I17" i="5"/>
  <c r="M14" i="5"/>
  <c r="L14" i="5"/>
  <c r="K14" i="5"/>
  <c r="J14" i="5"/>
  <c r="I14" i="5"/>
  <c r="K51" i="6"/>
  <c r="M51" i="6"/>
  <c r="L51" i="6"/>
  <c r="J51" i="6"/>
  <c r="I51" i="6"/>
  <c r="V44" i="6"/>
  <c r="W44" i="6"/>
  <c r="U44" i="6"/>
  <c r="T44" i="6"/>
  <c r="S44" i="6"/>
  <c r="M41" i="6"/>
  <c r="L41" i="6"/>
  <c r="K41" i="6"/>
  <c r="J41" i="6"/>
  <c r="I41" i="6"/>
  <c r="M34" i="6"/>
  <c r="L34" i="6"/>
  <c r="K34" i="6"/>
  <c r="J34" i="6"/>
  <c r="I34" i="6"/>
  <c r="M26" i="6"/>
  <c r="L26" i="6"/>
  <c r="K26" i="6"/>
  <c r="J26" i="6"/>
  <c r="I26" i="6"/>
  <c r="M18" i="6"/>
  <c r="L18" i="6"/>
  <c r="K18" i="6"/>
  <c r="J18" i="6"/>
  <c r="I18" i="6"/>
  <c r="M15" i="6"/>
  <c r="L15" i="6"/>
  <c r="K15" i="6"/>
  <c r="J15" i="6"/>
  <c r="I15" i="6"/>
  <c r="M7" i="6"/>
  <c r="L7" i="6"/>
  <c r="K7" i="6"/>
  <c r="J7" i="6"/>
  <c r="I7" i="6"/>
  <c r="M51" i="5"/>
  <c r="L51" i="5"/>
  <c r="K51" i="5"/>
  <c r="J51" i="5"/>
  <c r="I51" i="5"/>
  <c r="W49" i="5"/>
  <c r="V49" i="5"/>
  <c r="U49" i="5"/>
  <c r="T49" i="5"/>
  <c r="S49" i="5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M8" i="5"/>
  <c r="L8" i="5"/>
  <c r="K8" i="5"/>
  <c r="J8" i="5"/>
  <c r="I8" i="5"/>
  <c r="E195" i="3"/>
  <c r="E191" i="3"/>
  <c r="E187" i="3"/>
  <c r="W47" i="6"/>
  <c r="V47" i="6"/>
  <c r="U47" i="6"/>
  <c r="T47" i="6"/>
  <c r="S47" i="6"/>
  <c r="M44" i="6"/>
  <c r="L44" i="6"/>
  <c r="K44" i="6"/>
  <c r="J44" i="6"/>
  <c r="I44" i="6"/>
  <c r="M37" i="6"/>
  <c r="L37" i="6"/>
  <c r="K37" i="6"/>
  <c r="J37" i="6"/>
  <c r="I37" i="6"/>
  <c r="W35" i="6"/>
  <c r="V35" i="6"/>
  <c r="U35" i="6"/>
  <c r="T35" i="6"/>
  <c r="S35" i="6"/>
  <c r="M29" i="6"/>
  <c r="L29" i="6"/>
  <c r="K29" i="6"/>
  <c r="J29" i="6"/>
  <c r="I29" i="6"/>
  <c r="W27" i="6"/>
  <c r="V27" i="6"/>
  <c r="U27" i="6"/>
  <c r="T27" i="6"/>
  <c r="S27" i="6"/>
  <c r="M21" i="6"/>
  <c r="L21" i="6"/>
  <c r="K21" i="6"/>
  <c r="J21" i="6"/>
  <c r="I21" i="6"/>
  <c r="W19" i="6"/>
  <c r="V19" i="6"/>
  <c r="U19" i="6"/>
  <c r="T19" i="6"/>
  <c r="S19" i="6"/>
  <c r="W16" i="6"/>
  <c r="V16" i="6"/>
  <c r="U16" i="6"/>
  <c r="T16" i="6"/>
  <c r="S16" i="6"/>
  <c r="M10" i="6"/>
  <c r="L10" i="6"/>
  <c r="K10" i="6"/>
  <c r="J10" i="6"/>
  <c r="I10" i="6"/>
  <c r="W8" i="6"/>
  <c r="V8" i="6"/>
  <c r="U8" i="6"/>
  <c r="T8" i="6"/>
  <c r="S8" i="6"/>
  <c r="W52" i="5"/>
  <c r="V52" i="5"/>
  <c r="U52" i="5"/>
  <c r="T52" i="5"/>
  <c r="S52" i="5"/>
  <c r="M46" i="5"/>
  <c r="L46" i="5"/>
  <c r="K46" i="5"/>
  <c r="J46" i="5"/>
  <c r="I46" i="5"/>
  <c r="W44" i="5"/>
  <c r="V44" i="5"/>
  <c r="U44" i="5"/>
  <c r="T44" i="5"/>
  <c r="S44" i="5"/>
  <c r="M38" i="5"/>
  <c r="L38" i="5"/>
  <c r="K38" i="5"/>
  <c r="J38" i="5"/>
  <c r="I38" i="5"/>
  <c r="W36" i="5"/>
  <c r="V36" i="5"/>
  <c r="U36" i="5"/>
  <c r="T36" i="5"/>
  <c r="S36" i="5"/>
  <c r="M30" i="5"/>
  <c r="L30" i="5"/>
  <c r="K30" i="5"/>
  <c r="J30" i="5"/>
  <c r="I30" i="5"/>
  <c r="W28" i="5"/>
  <c r="V28" i="5"/>
  <c r="U28" i="5"/>
  <c r="T28" i="5"/>
  <c r="S28" i="5"/>
  <c r="M22" i="5"/>
  <c r="L22" i="5"/>
  <c r="K22" i="5"/>
  <c r="J22" i="5"/>
  <c r="I22" i="5"/>
  <c r="W20" i="5"/>
  <c r="V20" i="5"/>
  <c r="U20" i="5"/>
  <c r="T20" i="5"/>
  <c r="S20" i="5"/>
  <c r="M11" i="5"/>
  <c r="L11" i="5"/>
  <c r="K11" i="5"/>
  <c r="J11" i="5"/>
  <c r="I11" i="5"/>
  <c r="W9" i="5"/>
  <c r="V9" i="5"/>
  <c r="U9" i="5"/>
  <c r="T9" i="5"/>
  <c r="S9" i="5"/>
  <c r="F194" i="3"/>
  <c r="H193" i="3"/>
  <c r="F190" i="3"/>
  <c r="H189" i="3"/>
  <c r="F186" i="3"/>
  <c r="F43" i="2"/>
  <c r="J21" i="2"/>
  <c r="M21" i="2"/>
  <c r="L21" i="2"/>
  <c r="K21" i="2"/>
  <c r="F67" i="2"/>
  <c r="F68" i="2"/>
  <c r="H42" i="2"/>
  <c r="K42" i="2" s="1"/>
  <c r="H43" i="2"/>
  <c r="L16" i="43"/>
  <c r="N16" i="43"/>
  <c r="M16" i="43"/>
  <c r="H16" i="43"/>
  <c r="J16" i="43"/>
  <c r="I16" i="43"/>
  <c r="G146" i="42"/>
  <c r="I146" i="42"/>
  <c r="H146" i="42"/>
  <c r="K146" i="42" s="1"/>
  <c r="O146" i="43"/>
  <c r="N146" i="43"/>
  <c r="M146" i="43"/>
  <c r="L146" i="43"/>
  <c r="L16" i="42"/>
  <c r="N16" i="42"/>
  <c r="M16" i="42"/>
  <c r="I146" i="43"/>
  <c r="G146" i="43"/>
  <c r="H146" i="43"/>
  <c r="K146" i="43" s="1"/>
  <c r="T16" i="43"/>
  <c r="P16" i="43"/>
  <c r="S16" i="43"/>
  <c r="R16" i="43"/>
  <c r="Q16" i="43"/>
  <c r="O146" i="42"/>
  <c r="N146" i="42"/>
  <c r="M146" i="42"/>
  <c r="L146" i="42"/>
  <c r="H16" i="42"/>
  <c r="I16" i="42"/>
  <c r="J16" i="42"/>
  <c r="P16" i="42"/>
  <c r="T16" i="42"/>
  <c r="R16" i="42"/>
  <c r="Q16" i="42"/>
  <c r="S16" i="42"/>
  <c r="R11" i="37"/>
  <c r="Q11" i="37"/>
  <c r="P11" i="37"/>
  <c r="T11" i="37"/>
  <c r="O11" i="37"/>
  <c r="S11" i="37"/>
  <c r="I11" i="37"/>
  <c r="H11" i="37"/>
  <c r="G11" i="37"/>
  <c r="N16" i="41"/>
  <c r="M16" i="41"/>
  <c r="L16" i="41"/>
  <c r="M11" i="37"/>
  <c r="L11" i="37"/>
  <c r="K11" i="37"/>
  <c r="H129" i="37"/>
  <c r="I129" i="37"/>
  <c r="G129" i="37"/>
  <c r="N129" i="37"/>
  <c r="M129" i="37"/>
  <c r="L129" i="37"/>
  <c r="K129" i="37"/>
  <c r="O129" i="37"/>
  <c r="M90" i="27"/>
  <c r="L90" i="27"/>
  <c r="K90" i="27"/>
  <c r="J90" i="27"/>
  <c r="I90" i="27"/>
  <c r="I104" i="27"/>
  <c r="M104" i="27"/>
  <c r="L104" i="27"/>
  <c r="K104" i="27"/>
  <c r="J104" i="27"/>
  <c r="J118" i="27"/>
  <c r="I118" i="27"/>
  <c r="K118" i="27"/>
  <c r="L118" i="27"/>
  <c r="M118" i="27"/>
  <c r="K132" i="27"/>
  <c r="J132" i="27"/>
  <c r="I132" i="27"/>
  <c r="M132" i="27"/>
  <c r="L132" i="27"/>
  <c r="L146" i="27"/>
  <c r="K146" i="27"/>
  <c r="J146" i="27"/>
  <c r="I146" i="27"/>
  <c r="M146" i="27"/>
  <c r="M160" i="27"/>
  <c r="L160" i="27"/>
  <c r="K160" i="27"/>
  <c r="J160" i="27"/>
  <c r="I160" i="27"/>
  <c r="M62" i="27"/>
  <c r="L62" i="27"/>
  <c r="K62" i="27"/>
  <c r="J62" i="27"/>
  <c r="I62" i="27"/>
  <c r="M160" i="26"/>
  <c r="L160" i="26"/>
  <c r="K160" i="26"/>
  <c r="J160" i="26"/>
  <c r="I160" i="26"/>
  <c r="M48" i="26"/>
  <c r="L48" i="26"/>
  <c r="K48" i="26"/>
  <c r="J48" i="26"/>
  <c r="I48" i="26"/>
  <c r="M62" i="28"/>
  <c r="L62" i="28"/>
  <c r="K62" i="28"/>
  <c r="J62" i="28"/>
  <c r="I62" i="28"/>
  <c r="I62" i="26"/>
  <c r="M62" i="26"/>
  <c r="L62" i="26"/>
  <c r="J62" i="26"/>
  <c r="K62" i="26"/>
  <c r="J76" i="26"/>
  <c r="I76" i="26"/>
  <c r="M76" i="26"/>
  <c r="L76" i="26"/>
  <c r="K76" i="26"/>
  <c r="M76" i="27"/>
  <c r="L76" i="27"/>
  <c r="K76" i="27"/>
  <c r="J76" i="27"/>
  <c r="I76" i="27"/>
  <c r="K90" i="26"/>
  <c r="J90" i="26"/>
  <c r="I90" i="26"/>
  <c r="M90" i="26"/>
  <c r="L90" i="26"/>
  <c r="M90" i="28"/>
  <c r="L90" i="28"/>
  <c r="K90" i="28"/>
  <c r="J90" i="28"/>
  <c r="I90" i="28"/>
  <c r="M48" i="27"/>
  <c r="L48" i="27"/>
  <c r="K48" i="27"/>
  <c r="J48" i="27"/>
  <c r="I48" i="27"/>
  <c r="M76" i="28"/>
  <c r="L76" i="28"/>
  <c r="K76" i="28"/>
  <c r="J76" i="28"/>
  <c r="I76" i="28"/>
  <c r="M20" i="26"/>
  <c r="L20" i="26"/>
  <c r="K20" i="26"/>
  <c r="J20" i="26"/>
  <c r="I20" i="26"/>
  <c r="M34" i="26"/>
  <c r="L34" i="26"/>
  <c r="K34" i="26"/>
  <c r="J34" i="26"/>
  <c r="I34" i="26"/>
  <c r="L118" i="28"/>
  <c r="K118" i="28"/>
  <c r="J118" i="28"/>
  <c r="M118" i="28"/>
  <c r="I118" i="28"/>
  <c r="L104" i="26"/>
  <c r="K104" i="26"/>
  <c r="J104" i="26"/>
  <c r="I104" i="26"/>
  <c r="M104" i="26"/>
  <c r="M118" i="26"/>
  <c r="L118" i="26"/>
  <c r="K118" i="26"/>
  <c r="J118" i="26"/>
  <c r="I118" i="26"/>
  <c r="M146" i="26"/>
  <c r="L146" i="26"/>
  <c r="K146" i="26"/>
  <c r="J146" i="26"/>
  <c r="I146" i="26"/>
  <c r="M132" i="26"/>
  <c r="L132" i="26"/>
  <c r="K132" i="26"/>
  <c r="J132" i="26"/>
  <c r="I132" i="26"/>
  <c r="M34" i="27"/>
  <c r="L34" i="27"/>
  <c r="K34" i="27"/>
  <c r="J34" i="27"/>
  <c r="I34" i="27"/>
  <c r="M20" i="27"/>
  <c r="L20" i="27"/>
  <c r="K20" i="27"/>
  <c r="J20" i="27"/>
  <c r="I20" i="27"/>
  <c r="J161" i="22"/>
  <c r="N161" i="22"/>
  <c r="M161" i="22"/>
  <c r="L161" i="22"/>
  <c r="K161" i="22"/>
  <c r="J133" i="22"/>
  <c r="N133" i="22"/>
  <c r="M133" i="22"/>
  <c r="L133" i="22"/>
  <c r="K133" i="22"/>
  <c r="L105" i="22"/>
  <c r="K105" i="22"/>
  <c r="J105" i="22"/>
  <c r="N105" i="22"/>
  <c r="M105" i="22"/>
  <c r="K77" i="22"/>
  <c r="J77" i="22"/>
  <c r="L77" i="22"/>
  <c r="M77" i="22"/>
  <c r="N77" i="22"/>
  <c r="K49" i="22"/>
  <c r="N49" i="22"/>
  <c r="M49" i="22"/>
  <c r="L49" i="22"/>
  <c r="J49" i="22"/>
  <c r="Y21" i="22"/>
  <c r="X21" i="22"/>
  <c r="AB21" i="22"/>
  <c r="AA21" i="22"/>
  <c r="Z21" i="22"/>
  <c r="N147" i="22"/>
  <c r="M147" i="22"/>
  <c r="K147" i="22"/>
  <c r="J147" i="22"/>
  <c r="L147" i="22"/>
  <c r="N63" i="22"/>
  <c r="M63" i="22"/>
  <c r="L63" i="22"/>
  <c r="K63" i="22"/>
  <c r="J63" i="22"/>
  <c r="N119" i="22"/>
  <c r="M119" i="22"/>
  <c r="L119" i="22"/>
  <c r="K119" i="22"/>
  <c r="J119" i="22"/>
  <c r="N21" i="22"/>
  <c r="L21" i="22"/>
  <c r="K21" i="22"/>
  <c r="M21" i="22"/>
  <c r="J21" i="22"/>
  <c r="I162" i="21"/>
  <c r="J162" i="21"/>
  <c r="H162" i="21"/>
  <c r="N91" i="22"/>
  <c r="M91" i="22"/>
  <c r="L91" i="22"/>
  <c r="K91" i="22"/>
  <c r="J91" i="22"/>
  <c r="M35" i="22"/>
  <c r="L35" i="22"/>
  <c r="N35" i="22"/>
  <c r="K35" i="22"/>
  <c r="J35" i="22"/>
  <c r="I120" i="21"/>
  <c r="H120" i="21"/>
  <c r="J120" i="21"/>
  <c r="J106" i="21"/>
  <c r="I106" i="21"/>
  <c r="H106" i="21"/>
  <c r="I36" i="21"/>
  <c r="H36" i="21"/>
  <c r="J36" i="21"/>
  <c r="AB148" i="18"/>
  <c r="AA148" i="18"/>
  <c r="Z148" i="18"/>
  <c r="T148" i="18"/>
  <c r="S148" i="18"/>
  <c r="R148" i="18"/>
  <c r="I148" i="21"/>
  <c r="J148" i="21"/>
  <c r="H148" i="21"/>
  <c r="I64" i="21"/>
  <c r="J64" i="21"/>
  <c r="H64" i="21"/>
  <c r="I22" i="21"/>
  <c r="J22" i="21"/>
  <c r="H22" i="21"/>
  <c r="K148" i="18"/>
  <c r="J148" i="18"/>
  <c r="I148" i="18"/>
  <c r="AB160" i="18"/>
  <c r="AA160" i="18"/>
  <c r="Z160" i="18"/>
  <c r="T160" i="18"/>
  <c r="S160" i="18"/>
  <c r="R160" i="18"/>
  <c r="I134" i="21"/>
  <c r="J134" i="21"/>
  <c r="H134" i="21"/>
  <c r="I78" i="21"/>
  <c r="J78" i="21"/>
  <c r="H78" i="21"/>
  <c r="K160" i="18"/>
  <c r="J160" i="18"/>
  <c r="I160" i="18"/>
  <c r="I50" i="21"/>
  <c r="J50" i="21"/>
  <c r="H50" i="21"/>
  <c r="J92" i="21"/>
  <c r="I92" i="21"/>
  <c r="H92" i="21"/>
  <c r="J132" i="18"/>
  <c r="I132" i="18"/>
  <c r="K132" i="18"/>
  <c r="AB134" i="18"/>
  <c r="AA134" i="18"/>
  <c r="Z134" i="18"/>
  <c r="T134" i="18"/>
  <c r="S134" i="18"/>
  <c r="R134" i="18"/>
  <c r="K134" i="18"/>
  <c r="J134" i="18"/>
  <c r="I134" i="18"/>
  <c r="AB146" i="18"/>
  <c r="AA146" i="18"/>
  <c r="Z146" i="18"/>
  <c r="K146" i="18"/>
  <c r="J146" i="18"/>
  <c r="I146" i="18"/>
  <c r="J120" i="18"/>
  <c r="I120" i="18"/>
  <c r="K120" i="18"/>
  <c r="AB132" i="18"/>
  <c r="Z132" i="18"/>
  <c r="AA132" i="18"/>
  <c r="AA106" i="18"/>
  <c r="Z106" i="18"/>
  <c r="AB106" i="18"/>
  <c r="S106" i="18"/>
  <c r="R106" i="18"/>
  <c r="T106" i="18"/>
  <c r="AA76" i="18"/>
  <c r="AB76" i="18"/>
  <c r="Z76" i="18"/>
  <c r="S76" i="18"/>
  <c r="T76" i="18"/>
  <c r="R76" i="18"/>
  <c r="AA50" i="18"/>
  <c r="Z50" i="18"/>
  <c r="AB50" i="18"/>
  <c r="S50" i="18"/>
  <c r="R50" i="18"/>
  <c r="T50" i="18"/>
  <c r="K106" i="18"/>
  <c r="J106" i="18"/>
  <c r="I106" i="18"/>
  <c r="I76" i="18"/>
  <c r="K76" i="18"/>
  <c r="J76" i="18"/>
  <c r="K50" i="18"/>
  <c r="J50" i="18"/>
  <c r="I50" i="18"/>
  <c r="T132" i="18"/>
  <c r="R132" i="18"/>
  <c r="S132" i="18"/>
  <c r="Z118" i="18"/>
  <c r="AB118" i="18"/>
  <c r="AA118" i="18"/>
  <c r="R118" i="18"/>
  <c r="T118" i="18"/>
  <c r="S118" i="18"/>
  <c r="AB92" i="18"/>
  <c r="AA92" i="18"/>
  <c r="Z92" i="18"/>
  <c r="T92" i="18"/>
  <c r="S92" i="18"/>
  <c r="R92" i="18"/>
  <c r="AA62" i="18"/>
  <c r="Z62" i="18"/>
  <c r="AB62" i="18"/>
  <c r="S62" i="18"/>
  <c r="R62" i="18"/>
  <c r="T62" i="18"/>
  <c r="AB36" i="18"/>
  <c r="AA36" i="18"/>
  <c r="Z36" i="18"/>
  <c r="T36" i="18"/>
  <c r="S36" i="18"/>
  <c r="R36" i="18"/>
  <c r="AB120" i="18"/>
  <c r="Z120" i="18"/>
  <c r="AA120" i="18"/>
  <c r="J118" i="18"/>
  <c r="I118" i="18"/>
  <c r="K118" i="18"/>
  <c r="K92" i="18"/>
  <c r="J92" i="18"/>
  <c r="I92" i="18"/>
  <c r="K62" i="18"/>
  <c r="J62" i="18"/>
  <c r="I62" i="18"/>
  <c r="K36" i="18"/>
  <c r="J36" i="18"/>
  <c r="I36" i="18"/>
  <c r="AB104" i="18"/>
  <c r="AA104" i="18"/>
  <c r="Z104" i="18"/>
  <c r="T104" i="18"/>
  <c r="S104" i="18"/>
  <c r="R104" i="18"/>
  <c r="AB78" i="18"/>
  <c r="AA78" i="18"/>
  <c r="Z78" i="18"/>
  <c r="T78" i="18"/>
  <c r="S78" i="18"/>
  <c r="R78" i="18"/>
  <c r="AB48" i="18"/>
  <c r="AA48" i="18"/>
  <c r="Z48" i="18"/>
  <c r="T48" i="18"/>
  <c r="S48" i="18"/>
  <c r="R48" i="18"/>
  <c r="AB22" i="18"/>
  <c r="AA22" i="18"/>
  <c r="Z22" i="18"/>
  <c r="T22" i="18"/>
  <c r="S22" i="18"/>
  <c r="R22" i="18"/>
  <c r="AB90" i="18"/>
  <c r="AA90" i="18"/>
  <c r="Z90" i="18"/>
  <c r="T90" i="18"/>
  <c r="S90" i="18"/>
  <c r="R90" i="18"/>
  <c r="AA64" i="18"/>
  <c r="AB64" i="18"/>
  <c r="Z64" i="18"/>
  <c r="S64" i="18"/>
  <c r="T64" i="18"/>
  <c r="R64" i="18"/>
  <c r="AB34" i="18"/>
  <c r="AA34" i="18"/>
  <c r="Z34" i="18"/>
  <c r="T34" i="18"/>
  <c r="S34" i="18"/>
  <c r="R34" i="18"/>
  <c r="AA8" i="18"/>
  <c r="AB8" i="18"/>
  <c r="Z8" i="18"/>
  <c r="S8" i="18"/>
  <c r="R8" i="18"/>
  <c r="T8" i="18"/>
  <c r="T146" i="18"/>
  <c r="S146" i="18"/>
  <c r="R146" i="18"/>
  <c r="AA20" i="18"/>
  <c r="Z20" i="18"/>
  <c r="AB20" i="18"/>
  <c r="M35" i="17"/>
  <c r="L35" i="17"/>
  <c r="K35" i="17"/>
  <c r="J35" i="17"/>
  <c r="I35" i="17"/>
  <c r="M77" i="16"/>
  <c r="L77" i="16"/>
  <c r="K77" i="16"/>
  <c r="J77" i="16"/>
  <c r="I77" i="16"/>
  <c r="K51" i="16"/>
  <c r="J51" i="16"/>
  <c r="I51" i="16"/>
  <c r="M51" i="16"/>
  <c r="L51" i="16"/>
  <c r="M119" i="15"/>
  <c r="L119" i="15"/>
  <c r="J119" i="15"/>
  <c r="K119" i="15"/>
  <c r="I119" i="15"/>
  <c r="K90" i="18"/>
  <c r="I90" i="18"/>
  <c r="J90" i="18"/>
  <c r="I64" i="18"/>
  <c r="K64" i="18"/>
  <c r="J64" i="18"/>
  <c r="K20" i="18"/>
  <c r="I20" i="18"/>
  <c r="J20" i="18"/>
  <c r="I49" i="17"/>
  <c r="M49" i="17"/>
  <c r="L49" i="17"/>
  <c r="K49" i="17"/>
  <c r="J49" i="17"/>
  <c r="L23" i="17"/>
  <c r="K23" i="17"/>
  <c r="J23" i="17"/>
  <c r="I23" i="17"/>
  <c r="M23" i="17"/>
  <c r="I91" i="16"/>
  <c r="M91" i="16"/>
  <c r="L91" i="16"/>
  <c r="K91" i="16"/>
  <c r="J91" i="16"/>
  <c r="L65" i="16"/>
  <c r="K65" i="16"/>
  <c r="J65" i="16"/>
  <c r="I65" i="16"/>
  <c r="M65" i="16"/>
  <c r="M9" i="16"/>
  <c r="L9" i="16"/>
  <c r="K9" i="16"/>
  <c r="J9" i="16"/>
  <c r="I9" i="16"/>
  <c r="I133" i="15"/>
  <c r="M133" i="15"/>
  <c r="K133" i="15"/>
  <c r="J133" i="15"/>
  <c r="L133" i="15"/>
  <c r="T120" i="18"/>
  <c r="R120" i="18"/>
  <c r="S120" i="18"/>
  <c r="M37" i="17"/>
  <c r="L37" i="17"/>
  <c r="K37" i="17"/>
  <c r="J37" i="17"/>
  <c r="I37" i="17"/>
  <c r="J21" i="17"/>
  <c r="I21" i="17"/>
  <c r="M21" i="17"/>
  <c r="L21" i="17"/>
  <c r="K21" i="17"/>
  <c r="J105" i="16"/>
  <c r="I105" i="16"/>
  <c r="M105" i="16"/>
  <c r="L105" i="16"/>
  <c r="K105" i="16"/>
  <c r="M79" i="16"/>
  <c r="L79" i="16"/>
  <c r="K79" i="16"/>
  <c r="J79" i="16"/>
  <c r="I79" i="16"/>
  <c r="J147" i="15"/>
  <c r="I147" i="15"/>
  <c r="M147" i="15"/>
  <c r="L147" i="15"/>
  <c r="K147" i="15"/>
  <c r="I35" i="15"/>
  <c r="M35" i="15"/>
  <c r="L35" i="15"/>
  <c r="K35" i="15"/>
  <c r="J35" i="15"/>
  <c r="K34" i="18"/>
  <c r="I34" i="18"/>
  <c r="J34" i="18"/>
  <c r="K119" i="16"/>
  <c r="J119" i="16"/>
  <c r="I119" i="16"/>
  <c r="M119" i="16"/>
  <c r="L119" i="16"/>
  <c r="M93" i="16"/>
  <c r="L93" i="16"/>
  <c r="K93" i="16"/>
  <c r="J93" i="16"/>
  <c r="I93" i="16"/>
  <c r="K161" i="15"/>
  <c r="J161" i="15"/>
  <c r="I161" i="15"/>
  <c r="M161" i="15"/>
  <c r="L161" i="15"/>
  <c r="K49" i="15"/>
  <c r="J49" i="15"/>
  <c r="I49" i="15"/>
  <c r="M49" i="15"/>
  <c r="L49" i="15"/>
  <c r="J149" i="14"/>
  <c r="I149" i="14"/>
  <c r="K149" i="14"/>
  <c r="K104" i="18"/>
  <c r="J104" i="18"/>
  <c r="I104" i="18"/>
  <c r="K78" i="18"/>
  <c r="I78" i="18"/>
  <c r="J78" i="18"/>
  <c r="S20" i="18"/>
  <c r="T20" i="18"/>
  <c r="R20" i="18"/>
  <c r="J9" i="17"/>
  <c r="I9" i="17"/>
  <c r="M9" i="17"/>
  <c r="L9" i="17"/>
  <c r="K9" i="17"/>
  <c r="L133" i="16"/>
  <c r="K133" i="16"/>
  <c r="J133" i="16"/>
  <c r="I133" i="16"/>
  <c r="M133" i="16"/>
  <c r="M107" i="16"/>
  <c r="L107" i="16"/>
  <c r="K107" i="16"/>
  <c r="J107" i="16"/>
  <c r="I107" i="16"/>
  <c r="L63" i="15"/>
  <c r="K63" i="15"/>
  <c r="J63" i="15"/>
  <c r="I63" i="15"/>
  <c r="M63" i="15"/>
  <c r="K21" i="15"/>
  <c r="J21" i="15"/>
  <c r="I21" i="15"/>
  <c r="L21" i="15"/>
  <c r="M21" i="15"/>
  <c r="M105" i="17"/>
  <c r="L105" i="17"/>
  <c r="K105" i="17"/>
  <c r="J105" i="17"/>
  <c r="I105" i="17"/>
  <c r="M79" i="17"/>
  <c r="L79" i="17"/>
  <c r="K79" i="17"/>
  <c r="J79" i="17"/>
  <c r="I79" i="17"/>
  <c r="M147" i="16"/>
  <c r="L147" i="16"/>
  <c r="K147" i="16"/>
  <c r="J147" i="16"/>
  <c r="I147" i="16"/>
  <c r="M121" i="16"/>
  <c r="L121" i="16"/>
  <c r="K121" i="16"/>
  <c r="J121" i="16"/>
  <c r="I121" i="16"/>
  <c r="M35" i="16"/>
  <c r="L35" i="16"/>
  <c r="K35" i="16"/>
  <c r="J35" i="16"/>
  <c r="I35" i="16"/>
  <c r="M119" i="17"/>
  <c r="L119" i="17"/>
  <c r="K119" i="17"/>
  <c r="J119" i="17"/>
  <c r="I119" i="17"/>
  <c r="I135" i="16"/>
  <c r="M135" i="16"/>
  <c r="L135" i="16"/>
  <c r="K135" i="16"/>
  <c r="J135" i="16"/>
  <c r="Z9" i="16"/>
  <c r="Y9" i="16"/>
  <c r="X9" i="16"/>
  <c r="W9" i="16"/>
  <c r="AA9" i="16"/>
  <c r="M77" i="15"/>
  <c r="L77" i="15"/>
  <c r="K77" i="15"/>
  <c r="J77" i="15"/>
  <c r="I77" i="15"/>
  <c r="J79" i="14"/>
  <c r="K79" i="14"/>
  <c r="I79" i="14"/>
  <c r="K22" i="18"/>
  <c r="I22" i="18"/>
  <c r="J22" i="18"/>
  <c r="J107" i="17"/>
  <c r="I107" i="17"/>
  <c r="M107" i="17"/>
  <c r="L107" i="17"/>
  <c r="K107" i="17"/>
  <c r="Z21" i="17"/>
  <c r="Y21" i="17"/>
  <c r="X21" i="17"/>
  <c r="W21" i="17"/>
  <c r="K135" i="14"/>
  <c r="J135" i="14"/>
  <c r="I135" i="14"/>
  <c r="I121" i="14"/>
  <c r="K121" i="14"/>
  <c r="J121" i="14"/>
  <c r="M161" i="17"/>
  <c r="L161" i="17"/>
  <c r="K161" i="17"/>
  <c r="I161" i="17"/>
  <c r="J161" i="17"/>
  <c r="M49" i="16"/>
  <c r="L49" i="16"/>
  <c r="K49" i="16"/>
  <c r="J49" i="16"/>
  <c r="I49" i="16"/>
  <c r="J51" i="14"/>
  <c r="I51" i="14"/>
  <c r="K51" i="14"/>
  <c r="K48" i="18"/>
  <c r="J48" i="18"/>
  <c r="I48" i="18"/>
  <c r="J37" i="16"/>
  <c r="I37" i="16"/>
  <c r="M37" i="16"/>
  <c r="L37" i="16"/>
  <c r="K37" i="16"/>
  <c r="M21" i="16"/>
  <c r="L21" i="16"/>
  <c r="K21" i="16"/>
  <c r="J21" i="16"/>
  <c r="I21" i="16"/>
  <c r="M91" i="15"/>
  <c r="L91" i="15"/>
  <c r="K91" i="15"/>
  <c r="J91" i="15"/>
  <c r="I91" i="15"/>
  <c r="K163" i="14"/>
  <c r="J163" i="14"/>
  <c r="I163" i="14"/>
  <c r="K93" i="14"/>
  <c r="J93" i="14"/>
  <c r="I93" i="14"/>
  <c r="K8" i="18"/>
  <c r="J8" i="18"/>
  <c r="I8" i="18"/>
  <c r="I93" i="17"/>
  <c r="M93" i="17"/>
  <c r="L93" i="17"/>
  <c r="K93" i="17"/>
  <c r="J93" i="17"/>
  <c r="M161" i="16"/>
  <c r="L161" i="16"/>
  <c r="K161" i="16"/>
  <c r="J161" i="16"/>
  <c r="I161" i="16"/>
  <c r="I23" i="16"/>
  <c r="M23" i="16"/>
  <c r="L23" i="16"/>
  <c r="K23" i="16"/>
  <c r="J23" i="16"/>
  <c r="M105" i="15"/>
  <c r="L105" i="15"/>
  <c r="K105" i="15"/>
  <c r="J105" i="15"/>
  <c r="I105" i="15"/>
  <c r="K107" i="14"/>
  <c r="J107" i="14"/>
  <c r="I107" i="14"/>
  <c r="M63" i="16"/>
  <c r="L63" i="16"/>
  <c r="K63" i="16"/>
  <c r="J63" i="16"/>
  <c r="I63" i="16"/>
  <c r="K65" i="14"/>
  <c r="J65" i="14"/>
  <c r="I65" i="14"/>
  <c r="V23" i="14"/>
  <c r="U23" i="14"/>
  <c r="T23" i="14"/>
  <c r="I149" i="17"/>
  <c r="M149" i="17"/>
  <c r="L149" i="17"/>
  <c r="K149" i="17"/>
  <c r="J149" i="17"/>
  <c r="J149" i="16"/>
  <c r="I149" i="16"/>
  <c r="M149" i="16"/>
  <c r="L149" i="16"/>
  <c r="K149" i="16"/>
  <c r="K37" i="14"/>
  <c r="I37" i="14"/>
  <c r="J37" i="14"/>
  <c r="K23" i="14"/>
  <c r="J23" i="14"/>
  <c r="I23" i="14"/>
  <c r="M133" i="17"/>
  <c r="L133" i="17"/>
  <c r="K133" i="17"/>
  <c r="J133" i="17"/>
  <c r="I133" i="17"/>
  <c r="M122" i="3"/>
  <c r="L122" i="3"/>
  <c r="K122" i="3"/>
  <c r="J122" i="3"/>
  <c r="J133" i="3"/>
  <c r="K133" i="3"/>
  <c r="M133" i="3"/>
  <c r="L133" i="3"/>
  <c r="M129" i="3"/>
  <c r="L129" i="3"/>
  <c r="K129" i="3"/>
  <c r="J129" i="3"/>
  <c r="J118" i="3"/>
  <c r="M118" i="3"/>
  <c r="L118" i="3"/>
  <c r="K118" i="3"/>
  <c r="M114" i="3"/>
  <c r="L114" i="3"/>
  <c r="K114" i="3"/>
  <c r="J114" i="3"/>
  <c r="J125" i="3"/>
  <c r="K125" i="3"/>
  <c r="M125" i="3"/>
  <c r="L125" i="3"/>
  <c r="K188" i="3"/>
  <c r="J188" i="3"/>
  <c r="M199" i="3"/>
  <c r="J199" i="3"/>
  <c r="L199" i="3"/>
  <c r="K199" i="3"/>
  <c r="M121" i="3"/>
  <c r="L121" i="3"/>
  <c r="K121" i="3"/>
  <c r="J121" i="3"/>
  <c r="K132" i="3"/>
  <c r="J132" i="3"/>
  <c r="L132" i="3"/>
  <c r="M132" i="3"/>
  <c r="M128" i="3"/>
  <c r="L128" i="3"/>
  <c r="K128" i="3"/>
  <c r="J128" i="3"/>
  <c r="J117" i="3"/>
  <c r="K117" i="3"/>
  <c r="M117" i="3"/>
  <c r="L117" i="3"/>
  <c r="M113" i="3"/>
  <c r="L113" i="3"/>
  <c r="K113" i="3"/>
  <c r="J113" i="3"/>
  <c r="K124" i="3"/>
  <c r="J124" i="3"/>
  <c r="L124" i="3"/>
  <c r="M124" i="3"/>
  <c r="M43" i="2"/>
  <c r="L43" i="2"/>
  <c r="K43" i="2"/>
  <c r="J43" i="2"/>
  <c r="M46" i="2"/>
  <c r="L46" i="2"/>
  <c r="K46" i="2"/>
  <c r="J46" i="2"/>
  <c r="J18" i="2"/>
  <c r="M18" i="2"/>
  <c r="L18" i="2"/>
  <c r="K18" i="2"/>
  <c r="M203" i="3"/>
  <c r="L203" i="3"/>
  <c r="K203" i="3"/>
  <c r="J203" i="3"/>
  <c r="K192" i="3"/>
  <c r="J192" i="3"/>
  <c r="L69" i="2"/>
  <c r="K69" i="2"/>
  <c r="J69" i="2"/>
  <c r="M69" i="2"/>
  <c r="M45" i="2"/>
  <c r="L45" i="2"/>
  <c r="K45" i="2"/>
  <c r="J45" i="2"/>
  <c r="L42" i="2"/>
  <c r="M42" i="2"/>
  <c r="M193" i="3"/>
  <c r="L193" i="3"/>
  <c r="K193" i="3"/>
  <c r="J193" i="3"/>
  <c r="L204" i="3"/>
  <c r="K204" i="3"/>
  <c r="J204" i="3"/>
  <c r="M204" i="3"/>
  <c r="M200" i="3"/>
  <c r="L200" i="3"/>
  <c r="K200" i="3"/>
  <c r="J200" i="3"/>
  <c r="K189" i="3"/>
  <c r="J189" i="3"/>
  <c r="L189" i="3"/>
  <c r="M189" i="3"/>
  <c r="M120" i="3"/>
  <c r="L120" i="3"/>
  <c r="K120" i="3"/>
  <c r="J120" i="3"/>
  <c r="L131" i="3"/>
  <c r="K131" i="3"/>
  <c r="M131" i="3"/>
  <c r="J131" i="3"/>
  <c r="M127" i="3"/>
  <c r="L127" i="3"/>
  <c r="K127" i="3"/>
  <c r="J127" i="3"/>
  <c r="K116" i="3"/>
  <c r="L116" i="3"/>
  <c r="J116" i="3"/>
  <c r="M116" i="3"/>
  <c r="K196" i="3"/>
  <c r="J196" i="3"/>
  <c r="M207" i="3"/>
  <c r="L207" i="3"/>
  <c r="J207" i="3"/>
  <c r="K207" i="3"/>
  <c r="M119" i="3"/>
  <c r="L119" i="3"/>
  <c r="K119" i="3"/>
  <c r="J119" i="3"/>
  <c r="M130" i="3"/>
  <c r="L130" i="3"/>
  <c r="K130" i="3"/>
  <c r="J130" i="3"/>
  <c r="M44" i="2"/>
  <c r="J44" i="2"/>
  <c r="L44" i="2"/>
  <c r="K44" i="2"/>
  <c r="K17" i="2"/>
  <c r="J17" i="2"/>
  <c r="M17" i="2"/>
  <c r="L17" i="2"/>
  <c r="L123" i="3"/>
  <c r="K123" i="3"/>
  <c r="M123" i="3"/>
  <c r="J123" i="3"/>
  <c r="J134" i="3"/>
  <c r="M134" i="3"/>
  <c r="L134" i="3"/>
  <c r="K134" i="3"/>
  <c r="L115" i="3"/>
  <c r="K115" i="3"/>
  <c r="M115" i="3"/>
  <c r="J115" i="3"/>
  <c r="J126" i="3"/>
  <c r="M126" i="3"/>
  <c r="L126" i="3"/>
  <c r="K126" i="3"/>
  <c r="M196" i="3" l="1"/>
  <c r="J140" i="19"/>
  <c r="J145" i="19"/>
  <c r="R39" i="19"/>
  <c r="R40" i="19"/>
  <c r="J42" i="19"/>
  <c r="J43" i="19"/>
  <c r="J44" i="19"/>
  <c r="J45" i="19"/>
  <c r="J46" i="19"/>
  <c r="J47" i="19"/>
  <c r="J48" i="19"/>
  <c r="J52" i="19"/>
  <c r="R80" i="19"/>
  <c r="R95" i="19"/>
  <c r="R96" i="19"/>
  <c r="J98" i="19"/>
  <c r="J99" i="19"/>
  <c r="J100" i="19"/>
  <c r="J101" i="19"/>
  <c r="J102" i="19"/>
  <c r="J103" i="19"/>
  <c r="J104" i="19"/>
  <c r="J108" i="19"/>
  <c r="R136" i="19"/>
  <c r="R146" i="19"/>
  <c r="K138" i="41"/>
  <c r="K140" i="41"/>
  <c r="AA14" i="17"/>
  <c r="J143" i="19"/>
  <c r="J158" i="19"/>
  <c r="J146" i="19"/>
  <c r="J155" i="19"/>
  <c r="J152" i="19"/>
  <c r="J160" i="19"/>
  <c r="J26" i="19"/>
  <c r="J138" i="19"/>
  <c r="M188" i="3"/>
  <c r="AA11" i="17"/>
  <c r="J11" i="19"/>
  <c r="J12" i="19"/>
  <c r="J13" i="19"/>
  <c r="R41" i="19"/>
  <c r="R56" i="19"/>
  <c r="R57" i="19"/>
  <c r="R58" i="19"/>
  <c r="R59" i="19"/>
  <c r="R60" i="19"/>
  <c r="R61" i="19"/>
  <c r="R62" i="19"/>
  <c r="J67" i="19"/>
  <c r="J68" i="19"/>
  <c r="J69" i="19"/>
  <c r="R97" i="19"/>
  <c r="R112" i="19"/>
  <c r="R113" i="19"/>
  <c r="R114" i="19"/>
  <c r="R115" i="19"/>
  <c r="R116" i="19"/>
  <c r="R117" i="19"/>
  <c r="R118" i="19"/>
  <c r="J123" i="19"/>
  <c r="J124" i="19"/>
  <c r="J125" i="19"/>
  <c r="J153" i="19"/>
  <c r="K145" i="41"/>
  <c r="K143" i="41"/>
  <c r="J142" i="19"/>
  <c r="J83" i="19"/>
  <c r="J156" i="19"/>
  <c r="L192" i="3"/>
  <c r="AA10" i="17"/>
  <c r="R25" i="19"/>
  <c r="R26" i="19"/>
  <c r="J28" i="19"/>
  <c r="J29" i="19"/>
  <c r="J30" i="19"/>
  <c r="J31" i="19"/>
  <c r="J32" i="19"/>
  <c r="J33" i="19"/>
  <c r="J34" i="19"/>
  <c r="J38" i="19"/>
  <c r="R66" i="19"/>
  <c r="R81" i="19"/>
  <c r="R82" i="19"/>
  <c r="J84" i="19"/>
  <c r="J85" i="19"/>
  <c r="J86" i="19"/>
  <c r="J87" i="19"/>
  <c r="J88" i="19"/>
  <c r="J89" i="19"/>
  <c r="J90" i="19"/>
  <c r="J94" i="19"/>
  <c r="R122" i="19"/>
  <c r="R137" i="19"/>
  <c r="K139" i="41"/>
  <c r="K144" i="41"/>
  <c r="J25" i="19"/>
  <c r="J81" i="19"/>
  <c r="R160" i="19"/>
  <c r="R140" i="19"/>
  <c r="R143" i="19"/>
  <c r="R152" i="19"/>
  <c r="R155" i="19"/>
  <c r="R157" i="19"/>
  <c r="R27" i="19"/>
  <c r="R42" i="19"/>
  <c r="R43" i="19"/>
  <c r="R44" i="19"/>
  <c r="R45" i="19"/>
  <c r="R46" i="19"/>
  <c r="R47" i="19"/>
  <c r="R48" i="19"/>
  <c r="J53" i="19"/>
  <c r="J54" i="19"/>
  <c r="J55" i="19"/>
  <c r="R83" i="19"/>
  <c r="R98" i="19"/>
  <c r="R99" i="19"/>
  <c r="R100" i="19"/>
  <c r="R101" i="19"/>
  <c r="R102" i="19"/>
  <c r="R103" i="19"/>
  <c r="R104" i="19"/>
  <c r="J109" i="19"/>
  <c r="J110" i="19"/>
  <c r="J111" i="19"/>
  <c r="R153" i="19"/>
  <c r="J141" i="19"/>
  <c r="AA16" i="17"/>
  <c r="AA12" i="17"/>
  <c r="AA17" i="17"/>
  <c r="AA13" i="17"/>
  <c r="AA20" i="17"/>
  <c r="J27" i="19"/>
  <c r="J82" i="19"/>
  <c r="J137" i="19"/>
  <c r="J42" i="2"/>
  <c r="AA18" i="17"/>
  <c r="J151" i="19"/>
  <c r="R11" i="19"/>
  <c r="R12" i="19"/>
  <c r="J14" i="19"/>
  <c r="J15" i="19"/>
  <c r="J16" i="19"/>
  <c r="J17" i="19"/>
  <c r="J18" i="19"/>
  <c r="J19" i="19"/>
  <c r="J20" i="19"/>
  <c r="J24" i="19"/>
  <c r="R52" i="19"/>
  <c r="R67" i="19"/>
  <c r="R68" i="19"/>
  <c r="J70" i="19"/>
  <c r="J71" i="19"/>
  <c r="J72" i="19"/>
  <c r="J73" i="19"/>
  <c r="J74" i="19"/>
  <c r="J75" i="19"/>
  <c r="J76" i="19"/>
  <c r="J80" i="19"/>
  <c r="R108" i="19"/>
  <c r="R123" i="19"/>
  <c r="R124" i="19"/>
  <c r="J126" i="19"/>
  <c r="J127" i="19"/>
  <c r="J128" i="19"/>
  <c r="J129" i="19"/>
  <c r="J130" i="19"/>
  <c r="J131" i="19"/>
  <c r="J132" i="19"/>
  <c r="J136" i="19"/>
  <c r="J150" i="19"/>
  <c r="K142" i="41"/>
  <c r="K137" i="41"/>
  <c r="J139" i="19"/>
  <c r="K141" i="41"/>
  <c r="AA21" i="17"/>
  <c r="J157" i="19"/>
  <c r="J159" i="19"/>
  <c r="R13" i="19"/>
  <c r="R28" i="19"/>
  <c r="R29" i="19"/>
  <c r="R30" i="19"/>
  <c r="R31" i="19"/>
  <c r="R32" i="19"/>
  <c r="R33" i="19"/>
  <c r="R34" i="19"/>
  <c r="J39" i="19"/>
  <c r="J40" i="19"/>
  <c r="J41" i="19"/>
  <c r="R69" i="19"/>
  <c r="R84" i="19"/>
  <c r="R85" i="19"/>
  <c r="R86" i="19"/>
  <c r="R87" i="19"/>
  <c r="R88" i="19"/>
  <c r="R89" i="19"/>
  <c r="R90" i="19"/>
  <c r="J95" i="19"/>
  <c r="J96" i="19"/>
  <c r="J97" i="19"/>
  <c r="R125" i="19"/>
  <c r="R144" i="19"/>
  <c r="R141" i="19"/>
  <c r="R150" i="19"/>
  <c r="M67" i="2"/>
  <c r="L67" i="2"/>
  <c r="K67" i="2"/>
  <c r="J67" i="2"/>
  <c r="K70" i="2"/>
  <c r="J70" i="2"/>
  <c r="M70" i="2"/>
  <c r="L70" i="2"/>
  <c r="M186" i="3"/>
  <c r="L186" i="3"/>
  <c r="K186" i="3"/>
  <c r="J186" i="3"/>
  <c r="K197" i="3"/>
  <c r="L197" i="3"/>
  <c r="J197" i="3"/>
  <c r="M197" i="3"/>
  <c r="M201" i="3"/>
  <c r="L201" i="3"/>
  <c r="K201" i="3"/>
  <c r="J201" i="3"/>
  <c r="J190" i="3"/>
  <c r="M190" i="3"/>
  <c r="K190" i="3"/>
  <c r="L190" i="3"/>
  <c r="M194" i="3"/>
  <c r="L194" i="3"/>
  <c r="K194" i="3"/>
  <c r="J194" i="3"/>
  <c r="K205" i="3"/>
  <c r="J205" i="3"/>
  <c r="M205" i="3"/>
  <c r="L205" i="3"/>
  <c r="N68" i="2"/>
  <c r="M68" i="2"/>
  <c r="L68" i="2"/>
  <c r="K68" i="2"/>
  <c r="J68" i="2"/>
  <c r="J71" i="2"/>
  <c r="N71" i="2"/>
  <c r="M71" i="2"/>
  <c r="L71" i="2"/>
  <c r="K71" i="2"/>
  <c r="M187" i="3"/>
  <c r="L187" i="3"/>
  <c r="K187" i="3"/>
  <c r="J187" i="3"/>
  <c r="J198" i="3"/>
  <c r="M198" i="3"/>
  <c r="L198" i="3"/>
  <c r="K198" i="3"/>
  <c r="M202" i="3"/>
  <c r="L202" i="3"/>
  <c r="K202" i="3"/>
  <c r="J202" i="3"/>
  <c r="J191" i="3"/>
  <c r="M191" i="3"/>
  <c r="L191" i="3"/>
  <c r="K191" i="3"/>
  <c r="M195" i="3"/>
  <c r="L195" i="3"/>
  <c r="K195" i="3"/>
  <c r="J195" i="3"/>
  <c r="J206" i="3"/>
  <c r="K206" i="3"/>
  <c r="M206" i="3"/>
  <c r="L206" i="3"/>
  <c r="I54" i="12"/>
  <c r="N54" i="12"/>
  <c r="K54" i="12"/>
  <c r="M54" i="12"/>
  <c r="L54" i="12"/>
  <c r="J54" i="12"/>
  <c r="M53" i="12"/>
  <c r="L53" i="12"/>
  <c r="I53" i="12"/>
  <c r="J53" i="12"/>
  <c r="H57" i="12"/>
  <c r="N53" i="12"/>
  <c r="K53" i="12"/>
  <c r="M62" i="13"/>
  <c r="J62" i="13"/>
  <c r="L62" i="13"/>
  <c r="K62" i="13"/>
  <c r="I62" i="13"/>
  <c r="M20" i="13"/>
  <c r="J20" i="13"/>
  <c r="L20" i="13"/>
  <c r="K20" i="13"/>
  <c r="I20" i="13"/>
  <c r="I76" i="13"/>
  <c r="K76" i="13"/>
  <c r="J76" i="13"/>
  <c r="M76" i="13"/>
  <c r="L76" i="13"/>
  <c r="J90" i="13"/>
  <c r="I90" i="13"/>
  <c r="L90" i="13"/>
  <c r="M90" i="13"/>
  <c r="K90" i="13"/>
  <c r="K104" i="13"/>
  <c r="J104" i="13"/>
  <c r="I104" i="13"/>
  <c r="M104" i="13"/>
  <c r="L104" i="13"/>
  <c r="M146" i="13"/>
  <c r="L146" i="13"/>
  <c r="K146" i="13"/>
  <c r="J146" i="13"/>
  <c r="I146" i="13"/>
  <c r="M34" i="13"/>
  <c r="L34" i="13"/>
  <c r="K34" i="13"/>
  <c r="J34" i="13"/>
  <c r="I34" i="13"/>
  <c r="AA20" i="13"/>
  <c r="Y20" i="13"/>
  <c r="X20" i="13"/>
  <c r="Z20" i="13"/>
  <c r="W20" i="13"/>
  <c r="M48" i="13"/>
  <c r="L48" i="13"/>
  <c r="I48" i="13"/>
  <c r="K48" i="13"/>
  <c r="J48" i="13"/>
  <c r="M56" i="12"/>
  <c r="K56" i="12"/>
  <c r="J56" i="12"/>
  <c r="N56" i="12"/>
  <c r="L56" i="12"/>
  <c r="I56" i="12"/>
  <c r="M132" i="13"/>
  <c r="L132" i="13"/>
  <c r="K132" i="13"/>
  <c r="J132" i="13"/>
  <c r="I132" i="13"/>
  <c r="K55" i="12"/>
  <c r="I55" i="12"/>
  <c r="M55" i="12"/>
  <c r="N55" i="12"/>
  <c r="L55" i="12"/>
  <c r="J55" i="12"/>
  <c r="L118" i="13"/>
  <c r="K118" i="13"/>
  <c r="J118" i="13"/>
  <c r="I118" i="13"/>
  <c r="M118" i="13"/>
  <c r="M160" i="13"/>
  <c r="L160" i="13"/>
  <c r="I160" i="13"/>
  <c r="K160" i="13"/>
  <c r="J160" i="13"/>
  <c r="Z21" i="16"/>
  <c r="Y21" i="16"/>
  <c r="X21" i="16"/>
  <c r="W21" i="16"/>
  <c r="AA21" i="16"/>
  <c r="M65" i="17"/>
  <c r="L65" i="17"/>
  <c r="K65" i="17"/>
  <c r="J65" i="17"/>
  <c r="I65" i="17"/>
  <c r="L91" i="17"/>
  <c r="K91" i="17"/>
  <c r="J91" i="17"/>
  <c r="I91" i="17"/>
  <c r="M91" i="17"/>
  <c r="M51" i="17"/>
  <c r="L51" i="17"/>
  <c r="K51" i="17"/>
  <c r="J51" i="17"/>
  <c r="I51" i="17"/>
  <c r="K77" i="17"/>
  <c r="J77" i="17"/>
  <c r="I77" i="17"/>
  <c r="M77" i="17"/>
  <c r="L77" i="17"/>
  <c r="J63" i="17"/>
  <c r="I63" i="17"/>
  <c r="M63" i="17"/>
  <c r="L63" i="17"/>
  <c r="K63" i="17"/>
  <c r="AA21" i="15"/>
  <c r="Z21" i="15"/>
  <c r="Y21" i="15"/>
  <c r="X21" i="15"/>
  <c r="W21" i="15"/>
  <c r="L147" i="17"/>
  <c r="K147" i="17"/>
  <c r="J147" i="17"/>
  <c r="M147" i="17"/>
  <c r="I147" i="17"/>
  <c r="AA9" i="17"/>
  <c r="Z9" i="17"/>
  <c r="Y9" i="17"/>
  <c r="X9" i="17"/>
  <c r="W9" i="17"/>
  <c r="L135" i="17"/>
  <c r="K135" i="17"/>
  <c r="J135" i="17"/>
  <c r="I135" i="17"/>
  <c r="M135" i="17"/>
  <c r="K121" i="17"/>
  <c r="J121" i="17"/>
  <c r="I121" i="17"/>
  <c r="M121" i="17"/>
  <c r="L121" i="17"/>
  <c r="S22" i="21"/>
  <c r="T22" i="21"/>
  <c r="R22" i="21"/>
  <c r="X147" i="19"/>
  <c r="E149" i="19"/>
  <c r="E161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M149" i="19"/>
  <c r="M161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M147" i="19"/>
  <c r="L7" i="19"/>
  <c r="T7" i="19"/>
  <c r="Z7" i="19"/>
  <c r="R147" i="19"/>
  <c r="P147" i="19"/>
  <c r="X161" i="19"/>
  <c r="H9" i="19"/>
  <c r="J9" i="19"/>
  <c r="P9" i="19"/>
  <c r="R9" i="19"/>
  <c r="X9" i="19"/>
  <c r="H21" i="19"/>
  <c r="J21" i="19"/>
  <c r="P21" i="19"/>
  <c r="R21" i="19"/>
  <c r="X21" i="19"/>
  <c r="H23" i="19"/>
  <c r="J23" i="19"/>
  <c r="P23" i="19"/>
  <c r="R23" i="19"/>
  <c r="X23" i="19"/>
  <c r="H35" i="19"/>
  <c r="J35" i="19"/>
  <c r="P35" i="19"/>
  <c r="R35" i="19"/>
  <c r="X35" i="19"/>
  <c r="H37" i="19"/>
  <c r="J37" i="19"/>
  <c r="P37" i="19"/>
  <c r="R37" i="19"/>
  <c r="X37" i="19"/>
  <c r="H49" i="19"/>
  <c r="J49" i="19"/>
  <c r="P49" i="19"/>
  <c r="R49" i="19"/>
  <c r="X49" i="19"/>
  <c r="H51" i="19"/>
  <c r="J51" i="19"/>
  <c r="P51" i="19"/>
  <c r="R51" i="19"/>
  <c r="X51" i="19"/>
  <c r="H63" i="19"/>
  <c r="J63" i="19"/>
  <c r="P63" i="19"/>
  <c r="R63" i="19"/>
  <c r="X63" i="19"/>
  <c r="H65" i="19"/>
  <c r="J65" i="19"/>
  <c r="P65" i="19"/>
  <c r="R65" i="19"/>
  <c r="X65" i="19"/>
  <c r="H77" i="19"/>
  <c r="J77" i="19"/>
  <c r="P77" i="19"/>
  <c r="R77" i="19"/>
  <c r="X77" i="19"/>
  <c r="H79" i="19"/>
  <c r="J79" i="19"/>
  <c r="P79" i="19"/>
  <c r="R79" i="19"/>
  <c r="X79" i="19"/>
  <c r="H91" i="19"/>
  <c r="J91" i="19"/>
  <c r="P91" i="19"/>
  <c r="R91" i="19"/>
  <c r="X91" i="19"/>
  <c r="H93" i="19"/>
  <c r="J93" i="19"/>
  <c r="P93" i="19"/>
  <c r="R93" i="19"/>
  <c r="X93" i="19"/>
  <c r="H105" i="19"/>
  <c r="J105" i="19"/>
  <c r="P105" i="19"/>
  <c r="R105" i="19"/>
  <c r="X105" i="19"/>
  <c r="H107" i="19"/>
  <c r="J107" i="19"/>
  <c r="P107" i="19"/>
  <c r="R107" i="19"/>
  <c r="X107" i="19"/>
  <c r="H119" i="19"/>
  <c r="J119" i="19"/>
  <c r="P119" i="19"/>
  <c r="R119" i="19"/>
  <c r="X119" i="19"/>
  <c r="H121" i="19"/>
  <c r="J121" i="19"/>
  <c r="P121" i="19"/>
  <c r="R121" i="19"/>
  <c r="X121" i="19"/>
  <c r="H133" i="19"/>
  <c r="J133" i="19"/>
  <c r="P133" i="19"/>
  <c r="R133" i="19"/>
  <c r="X133" i="19"/>
  <c r="H135" i="19"/>
  <c r="J135" i="19"/>
  <c r="P135" i="19"/>
  <c r="R135" i="19"/>
  <c r="X135" i="19"/>
  <c r="H147" i="19"/>
  <c r="J147" i="19"/>
  <c r="X149" i="19"/>
  <c r="P161" i="19"/>
  <c r="R161" i="19"/>
  <c r="R149" i="19"/>
  <c r="P149" i="19"/>
  <c r="H161" i="19"/>
  <c r="J161" i="19"/>
  <c r="J149" i="19"/>
  <c r="H149" i="19"/>
  <c r="L48" i="28"/>
  <c r="K48" i="28"/>
  <c r="J48" i="28"/>
  <c r="I48" i="28"/>
  <c r="M48" i="28"/>
  <c r="M132" i="28"/>
  <c r="L132" i="28"/>
  <c r="K132" i="28"/>
  <c r="J132" i="28"/>
  <c r="I132" i="28"/>
  <c r="K34" i="28"/>
  <c r="J34" i="28"/>
  <c r="I34" i="28"/>
  <c r="M34" i="28"/>
  <c r="L34" i="28"/>
  <c r="M146" i="28"/>
  <c r="L146" i="28"/>
  <c r="J146" i="28"/>
  <c r="K146" i="28"/>
  <c r="I146" i="28"/>
  <c r="M160" i="28"/>
  <c r="K160" i="28"/>
  <c r="L160" i="28"/>
  <c r="J160" i="28"/>
  <c r="I160" i="28"/>
  <c r="J20" i="28"/>
  <c r="I20" i="28"/>
  <c r="L20" i="28"/>
  <c r="K20" i="28"/>
  <c r="M20" i="28"/>
  <c r="M104" i="28"/>
  <c r="L104" i="28"/>
  <c r="I104" i="28"/>
  <c r="K104" i="28"/>
  <c r="J104" i="28"/>
  <c r="I146" i="41"/>
  <c r="H146" i="41"/>
  <c r="K146" i="41" s="1"/>
  <c r="G146" i="41"/>
  <c r="J16" i="41"/>
  <c r="I16" i="41"/>
  <c r="H16" i="41"/>
  <c r="R16" i="41"/>
  <c r="S16" i="41"/>
  <c r="Q16" i="41"/>
  <c r="P16" i="41"/>
  <c r="T16" i="41"/>
  <c r="O146" i="41"/>
  <c r="M146" i="41"/>
  <c r="L146" i="41"/>
  <c r="N146" i="41"/>
  <c r="T161" i="19" l="1"/>
  <c r="T149" i="19"/>
  <c r="T147" i="19"/>
  <c r="T135" i="19"/>
  <c r="T133" i="19"/>
  <c r="T121" i="19"/>
  <c r="T119" i="19"/>
  <c r="T107" i="19"/>
  <c r="T105" i="19"/>
  <c r="T93" i="19"/>
  <c r="T91" i="19"/>
  <c r="T79" i="19"/>
  <c r="T49" i="19"/>
  <c r="T23" i="19"/>
  <c r="T65" i="19"/>
  <c r="S7" i="19"/>
  <c r="Y7" i="19" s="1"/>
  <c r="T21" i="19"/>
  <c r="T63" i="19"/>
  <c r="T37" i="19"/>
  <c r="T77" i="19"/>
  <c r="T51" i="19"/>
  <c r="T9" i="19"/>
  <c r="T35" i="19"/>
  <c r="Z139" i="19"/>
  <c r="U147" i="19"/>
  <c r="U161" i="19"/>
  <c r="U9" i="19"/>
  <c r="Z10" i="19"/>
  <c r="U21" i="19"/>
  <c r="Z21" i="19" s="1"/>
  <c r="Z13" i="19"/>
  <c r="U23" i="19"/>
  <c r="Z23" i="19" s="1"/>
  <c r="U35" i="19"/>
  <c r="Z27" i="19"/>
  <c r="U37" i="19"/>
  <c r="Z37" i="19" s="1"/>
  <c r="Z38" i="19"/>
  <c r="U49" i="19"/>
  <c r="Z49" i="19" s="1"/>
  <c r="Z41" i="19"/>
  <c r="U51" i="19"/>
  <c r="Z51" i="19" s="1"/>
  <c r="U63" i="19"/>
  <c r="Z63" i="19" s="1"/>
  <c r="Z55" i="19"/>
  <c r="U65" i="19"/>
  <c r="Z65" i="19" s="1"/>
  <c r="Z66" i="19"/>
  <c r="U77" i="19"/>
  <c r="Z77" i="19" s="1"/>
  <c r="Z69" i="19"/>
  <c r="U79" i="19"/>
  <c r="Z79" i="19" s="1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U149" i="19"/>
  <c r="Z149" i="19" s="1"/>
  <c r="Z150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35" i="19"/>
  <c r="L9" i="19"/>
  <c r="L77" i="19"/>
  <c r="L51" i="19"/>
  <c r="L49" i="19"/>
  <c r="L23" i="19"/>
  <c r="L65" i="19"/>
  <c r="L63" i="19"/>
  <c r="L37" i="19"/>
  <c r="K7" i="19"/>
  <c r="Q7" i="19" s="1"/>
  <c r="L21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21" i="19"/>
  <c r="D63" i="19"/>
  <c r="D37" i="19"/>
  <c r="C7" i="19"/>
  <c r="I7" i="19" s="1"/>
  <c r="D35" i="19"/>
  <c r="D9" i="19"/>
  <c r="D77" i="19"/>
  <c r="D51" i="19"/>
  <c r="D49" i="19"/>
  <c r="D23" i="19"/>
  <c r="D65" i="19"/>
  <c r="M57" i="12"/>
  <c r="L57" i="12"/>
  <c r="I57" i="12"/>
  <c r="N57" i="12"/>
  <c r="K57" i="12"/>
  <c r="J57" i="12"/>
  <c r="Z9" i="19" l="1"/>
  <c r="Z117" i="19"/>
  <c r="Z25" i="19"/>
  <c r="Z154" i="19"/>
  <c r="Z146" i="19"/>
  <c r="Z129" i="19"/>
  <c r="Z116" i="19"/>
  <c r="Z103" i="19"/>
  <c r="Z90" i="19"/>
  <c r="Z81" i="19"/>
  <c r="Z68" i="19"/>
  <c r="Z56" i="19"/>
  <c r="Z43" i="19"/>
  <c r="Z30" i="19"/>
  <c r="Z17" i="19"/>
  <c r="Z156" i="19"/>
  <c r="Z40" i="19"/>
  <c r="Z159" i="19"/>
  <c r="Z160" i="19"/>
  <c r="Z99" i="19"/>
  <c r="Z34" i="19"/>
  <c r="Z145" i="19"/>
  <c r="Z158" i="19"/>
  <c r="Z128" i="19"/>
  <c r="Z115" i="19"/>
  <c r="Z102" i="19"/>
  <c r="Z89" i="19"/>
  <c r="Z76" i="19"/>
  <c r="Z67" i="19"/>
  <c r="Z54" i="19"/>
  <c r="Z42" i="19"/>
  <c r="Z29" i="19"/>
  <c r="Z16" i="19"/>
  <c r="Z62" i="19"/>
  <c r="Z15" i="19"/>
  <c r="Z60" i="19"/>
  <c r="Z157" i="19"/>
  <c r="Z141" i="19"/>
  <c r="Z127" i="19"/>
  <c r="Z114" i="19"/>
  <c r="Z101" i="19"/>
  <c r="Z88" i="19"/>
  <c r="Z75" i="19"/>
  <c r="Z53" i="19"/>
  <c r="Z28" i="19"/>
  <c r="Z137" i="19"/>
  <c r="Z124" i="19"/>
  <c r="Z86" i="19"/>
  <c r="Z73" i="19"/>
  <c r="Z12" i="19"/>
  <c r="Z140" i="19"/>
  <c r="Z138" i="19"/>
  <c r="Z126" i="19"/>
  <c r="Z113" i="19"/>
  <c r="Z100" i="19"/>
  <c r="Z87" i="19"/>
  <c r="Z74" i="19"/>
  <c r="Z61" i="19"/>
  <c r="Z48" i="19"/>
  <c r="Z39" i="19"/>
  <c r="Z26" i="19"/>
  <c r="Z14" i="19"/>
  <c r="Z151" i="19"/>
  <c r="Z152" i="19"/>
  <c r="Z132" i="19"/>
  <c r="Z123" i="19"/>
  <c r="Z110" i="19"/>
  <c r="Z98" i="19"/>
  <c r="Z85" i="19"/>
  <c r="Z72" i="19"/>
  <c r="Z59" i="19"/>
  <c r="Z46" i="19"/>
  <c r="Z33" i="19"/>
  <c r="Z20" i="19"/>
  <c r="Z11" i="19"/>
  <c r="Z155" i="19"/>
  <c r="Z104" i="19"/>
  <c r="Z82" i="19"/>
  <c r="Z57" i="19"/>
  <c r="Z31" i="19"/>
  <c r="Z142" i="19"/>
  <c r="Z143" i="19"/>
  <c r="Z131" i="19"/>
  <c r="Z118" i="19"/>
  <c r="Z109" i="19"/>
  <c r="Z96" i="19"/>
  <c r="Z84" i="19"/>
  <c r="Z71" i="19"/>
  <c r="Z58" i="19"/>
  <c r="Z45" i="19"/>
  <c r="Z32" i="19"/>
  <c r="Z19" i="19"/>
  <c r="Z144" i="19"/>
  <c r="Z130" i="19"/>
  <c r="Z95" i="19"/>
  <c r="Z70" i="19"/>
  <c r="Z44" i="19"/>
  <c r="Z18" i="19"/>
  <c r="Z112" i="19"/>
  <c r="Z47" i="19"/>
  <c r="Z161" i="19"/>
  <c r="Z35" i="19"/>
  <c r="Z153" i="19"/>
  <c r="Z136" i="19"/>
  <c r="Z108" i="19"/>
  <c r="Z80" i="19"/>
  <c r="Z52" i="19"/>
  <c r="Z24" i="19"/>
  <c r="Z147" i="19"/>
  <c r="C149" i="19"/>
  <c r="I149" i="19" s="1"/>
  <c r="C161" i="19"/>
  <c r="I161" i="19" s="1"/>
  <c r="C119" i="19"/>
  <c r="I119" i="19" s="1"/>
  <c r="C93" i="19"/>
  <c r="I93" i="19" s="1"/>
  <c r="C133" i="19"/>
  <c r="I133" i="19" s="1"/>
  <c r="C107" i="19"/>
  <c r="I107" i="19" s="1"/>
  <c r="C147" i="19"/>
  <c r="I147" i="19" s="1"/>
  <c r="C121" i="19"/>
  <c r="I121" i="19" s="1"/>
  <c r="C91" i="19"/>
  <c r="I91" i="19" s="1"/>
  <c r="C135" i="19"/>
  <c r="I135" i="19" s="1"/>
  <c r="C105" i="19"/>
  <c r="I105" i="19" s="1"/>
  <c r="C79" i="19"/>
  <c r="I79" i="19" s="1"/>
  <c r="C65" i="19"/>
  <c r="I65" i="19" s="1"/>
  <c r="C21" i="19"/>
  <c r="I21" i="19" s="1"/>
  <c r="C63" i="19"/>
  <c r="I63" i="19" s="1"/>
  <c r="C37" i="19"/>
  <c r="I37" i="19" s="1"/>
  <c r="C35" i="19"/>
  <c r="I35" i="19" s="1"/>
  <c r="C9" i="19"/>
  <c r="I9" i="19" s="1"/>
  <c r="C23" i="19"/>
  <c r="I23" i="19" s="1"/>
  <c r="C77" i="19"/>
  <c r="I77" i="19" s="1"/>
  <c r="C49" i="19"/>
  <c r="I49" i="19" s="1"/>
  <c r="C51" i="19"/>
  <c r="I51" i="19" s="1"/>
  <c r="K149" i="19"/>
  <c r="Q149" i="19" s="1"/>
  <c r="K161" i="19"/>
  <c r="Q161" i="19" s="1"/>
  <c r="K133" i="19"/>
  <c r="Q133" i="19" s="1"/>
  <c r="K107" i="19"/>
  <c r="Q107" i="19" s="1"/>
  <c r="K147" i="19"/>
  <c r="Q147" i="19" s="1"/>
  <c r="K121" i="19"/>
  <c r="Q121" i="19" s="1"/>
  <c r="K91" i="19"/>
  <c r="Q91" i="19" s="1"/>
  <c r="K135" i="19"/>
  <c r="Q135" i="19" s="1"/>
  <c r="K105" i="19"/>
  <c r="Q105" i="19" s="1"/>
  <c r="K119" i="19"/>
  <c r="Q119" i="19" s="1"/>
  <c r="K93" i="19"/>
  <c r="Q93" i="19" s="1"/>
  <c r="K35" i="19"/>
  <c r="Q35" i="19" s="1"/>
  <c r="K9" i="19"/>
  <c r="Q9" i="19" s="1"/>
  <c r="K77" i="19"/>
  <c r="Q77" i="19" s="1"/>
  <c r="K51" i="19"/>
  <c r="Q51" i="19" s="1"/>
  <c r="K49" i="19"/>
  <c r="Q49" i="19" s="1"/>
  <c r="K23" i="19"/>
  <c r="Q23" i="19" s="1"/>
  <c r="K79" i="19"/>
  <c r="Q79" i="19" s="1"/>
  <c r="K21" i="19"/>
  <c r="Q21" i="19" s="1"/>
  <c r="K37" i="19"/>
  <c r="Q37" i="19" s="1"/>
  <c r="K63" i="19"/>
  <c r="Q63" i="19" s="1"/>
  <c r="K65" i="19"/>
  <c r="Q65" i="19" s="1"/>
  <c r="S149" i="19"/>
  <c r="Y149" i="19" s="1"/>
  <c r="S121" i="19"/>
  <c r="Y121" i="19" s="1"/>
  <c r="S91" i="19"/>
  <c r="Y91" i="19" s="1"/>
  <c r="S147" i="19"/>
  <c r="Y147" i="19" s="1"/>
  <c r="S135" i="19"/>
  <c r="Y135" i="19" s="1"/>
  <c r="S105" i="19"/>
  <c r="Y105" i="19" s="1"/>
  <c r="S79" i="19"/>
  <c r="Y79" i="19" s="1"/>
  <c r="S161" i="19"/>
  <c r="Y161" i="19" s="1"/>
  <c r="S119" i="19"/>
  <c r="Y119" i="19" s="1"/>
  <c r="S93" i="19"/>
  <c r="Y93" i="19" s="1"/>
  <c r="S133" i="19"/>
  <c r="Y133" i="19" s="1"/>
  <c r="S107" i="19"/>
  <c r="Y107" i="19" s="1"/>
  <c r="S49" i="19"/>
  <c r="Y49" i="19" s="1"/>
  <c r="S23" i="19"/>
  <c r="Y23" i="19" s="1"/>
  <c r="S65" i="19"/>
  <c r="Y65" i="19" s="1"/>
  <c r="S21" i="19"/>
  <c r="Y21" i="19" s="1"/>
  <c r="S63" i="19"/>
  <c r="Y63" i="19" s="1"/>
  <c r="S37" i="19"/>
  <c r="Y37" i="19" s="1"/>
  <c r="S35" i="19"/>
  <c r="Y35" i="19" s="1"/>
  <c r="S9" i="19"/>
  <c r="Y9" i="19" s="1"/>
  <c r="S77" i="19"/>
  <c r="Y77" i="19" s="1"/>
  <c r="S51" i="19"/>
  <c r="Y51" i="19" s="1"/>
</calcChain>
</file>

<file path=xl/sharedStrings.xml><?xml version="1.0" encoding="utf-8"?>
<sst xmlns="http://schemas.openxmlformats.org/spreadsheetml/2006/main" count="6044" uniqueCount="322">
  <si>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</si>
  <si>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</si>
  <si>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</si>
  <si>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</si>
  <si>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</si>
  <si>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</si>
  <si>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</si>
  <si>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</si>
  <si>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</si>
  <si>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</si>
  <si>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</si>
  <si>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</si>
  <si>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</si>
  <si>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</si>
  <si>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</si>
  <si>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</si>
  <si>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</si>
  <si>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</si>
  <si>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</si>
  <si>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</si>
  <si>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</si>
  <si>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</si>
  <si>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</si>
  <si>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</si>
  <si>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</si>
  <si>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</si>
  <si>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</si>
  <si>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</si>
  <si>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</si>
  <si>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</si>
  <si>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</si>
  <si>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</si>
  <si>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</si>
  <si>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</si>
  <si>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</si>
  <si>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</si>
  <si>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</si>
  <si>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</si>
  <si>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</si>
  <si>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</si>
  <si>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</si>
  <si>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</si>
  <si>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</si>
  <si>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</si>
  <si>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</si>
  <si>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</si>
  <si>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</si>
  <si>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</si>
  <si>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</si>
  <si>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</si>
  <si>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</si>
  <si>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</si>
  <si>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</si>
  <si>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</si>
  <si>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</si>
  <si>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</si>
  <si>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</si>
  <si>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</si>
  <si>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</si>
  <si>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</si>
  <si>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</si>
  <si>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</si>
  <si>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</si>
  <si>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</si>
  <si>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</si>
  <si>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</si>
  <si>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</si>
  <si>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</si>
  <si>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</si>
  <si>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</si>
  <si>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</si>
  <si>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</si>
  <si>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</si>
  <si>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</si>
  <si>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</si>
  <si>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</si>
  <si>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</si>
  <si>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</si>
  <si>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</si>
  <si>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</si>
  <si>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</si>
  <si>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</si>
  <si>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</si>
  <si>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</si>
  <si>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</si>
  <si>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</si>
  <si>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</si>
  <si>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</si>
  <si>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</si>
  <si>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</si>
  <si>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</si>
  <si>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</si>
  <si>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</si>
  <si>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</si>
  <si>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</si>
  <si>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</si>
  <si>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</si>
  <si>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</si>
  <si>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</si>
  <si>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</si>
  <si>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</si>
  <si>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</si>
  <si>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</si>
  <si>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</si>
  <si>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</si>
  <si>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</si>
  <si>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</si>
  <si>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</si>
  <si>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</si>
  <si>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</si>
  <si>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</si>
  <si>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</si>
  <si>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</si>
  <si>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</si>
  <si>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</si>
  <si>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</si>
  <si>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</si>
  <si>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</si>
  <si>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</si>
  <si>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</si>
  <si>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</si>
  <si>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</si>
  <si>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</si>
  <si>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</si>
  <si>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</si>
  <si>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</si>
  <si>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</si>
  <si>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</si>
  <si>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</si>
  <si>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</si>
  <si>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</si>
  <si>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</si>
  <si>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</si>
  <si>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</si>
  <si>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</si>
  <si>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</si>
  <si>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</si>
  <si>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</si>
  <si>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</si>
  <si>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</si>
  <si>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</si>
  <si>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</si>
  <si>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</si>
  <si>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</si>
  <si>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</si>
  <si>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</si>
  <si>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</si>
  <si>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</si>
  <si>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</si>
  <si>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</si>
  <si>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</si>
  <si>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</si>
  <si>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</si>
  <si>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</si>
  <si>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</si>
  <si>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</si>
  <si>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</si>
  <si>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</si>
  <si>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</si>
  <si>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</si>
  <si>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</si>
  <si>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</si>
  <si>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</si>
  <si>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</si>
  <si>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</si>
  <si>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</si>
  <si>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</si>
  <si>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</si>
  <si>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</si>
  <si>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</si>
  <si>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</si>
  <si>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</si>
  <si>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</si>
  <si>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</si>
  <si>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</si>
  <si>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</si>
  <si>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</si>
  <si>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</si>
  <si>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</si>
  <si>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</si>
  <si>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</si>
  <si>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</si>
  <si>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</si>
  <si>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</si>
  <si>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</si>
  <si>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</si>
  <si>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</si>
  <si>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</si>
  <si>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</si>
  <si>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</si>
  <si>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</si>
  <si>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</si>
  <si>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</si>
  <si>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</si>
  <si>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</si>
  <si>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</si>
  <si>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</si>
  <si>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</si>
  <si>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</si>
  <si>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</si>
  <si>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</si>
  <si>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</si>
  <si>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</si>
  <si>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</si>
  <si>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</si>
  <si>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</si>
  <si>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</si>
  <si>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</si>
  <si>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</si>
  <si>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</si>
  <si>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</si>
  <si>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</si>
  <si>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</si>
  <si>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</si>
  <si>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</si>
  <si>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</si>
  <si>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</si>
  <si>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</si>
  <si>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</si>
  <si>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</si>
  <si>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</si>
  <si>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</si>
  <si>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</si>
  <si>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</si>
  <si>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noviembre 2019</t>
  </si>
  <si>
    <t>noviembre 2021</t>
  </si>
  <si>
    <t>noviembre 2022</t>
  </si>
  <si>
    <t>noviembre 2023</t>
  </si>
  <si>
    <t>noviembre 2024</t>
  </si>
  <si>
    <t>-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</si>
  <si>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</si>
  <si>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</si>
  <si>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</si>
  <si>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</si>
  <si>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</si>
  <si>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</si>
  <si>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</si>
  <si>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</si>
  <si>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</si>
  <si>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</si>
  <si>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</si>
  <si>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</si>
  <si>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</si>
  <si>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</si>
  <si>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</si>
  <si>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</si>
  <si>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</si>
  <si>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</si>
  <si>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</si>
  <si>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</si>
  <si>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</si>
  <si>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</si>
  <si>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</si>
  <si>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</si>
  <si>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</si>
  <si>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</si>
  <si>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</si>
  <si>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</si>
  <si>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noviembre 2020</t>
  </si>
  <si>
    <t>Viajeros entrados en los establecimientos alojativos de Guía de Isora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</si>
  <si>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</si>
  <si>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</si>
  <si>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</si>
  <si>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</si>
  <si>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</si>
  <si>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</si>
  <si>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</si>
  <si>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</si>
  <si>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noviembre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</si>
  <si>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</si>
  <si>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</si>
  <si>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</si>
  <si>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</si>
  <si>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</si>
  <si>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</si>
  <si>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</si>
  <si>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</si>
  <si>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</si>
  <si>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</si>
  <si>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</si>
  <si>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</si>
  <si>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</si>
  <si>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</si>
  <si>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</si>
  <si>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</si>
  <si>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</si>
  <si>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</si>
  <si>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</si>
  <si>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</si>
  <si>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</si>
  <si>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</si>
  <si>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noviembre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</si>
  <si>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</si>
  <si>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</si>
  <si>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</si>
  <si>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</si>
  <si>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</si>
  <si>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</si>
  <si>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</si>
  <si>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</si>
  <si>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</si>
  <si>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</si>
  <si>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</si>
  <si>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</si>
  <si>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</si>
  <si>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</si>
  <si>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</si>
  <si>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</si>
  <si>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</si>
  <si>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</si>
  <si>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</si>
  <si>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</si>
  <si>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</si>
  <si>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</si>
  <si>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</si>
  <si>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</si>
  <si>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</si>
  <si>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</si>
  <si>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</si>
  <si>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</si>
  <si>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</si>
  <si>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var 24/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</si>
</sst>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1F41BFB-CC9B-41BE-855F-ECE54E82162F}"/>
    <cellStyle name="Normal 2 6" xfId="3" xr:uid="{4E14D646-9C83-48AA-8126-17D9F2652294}"/>
    <cellStyle name="Porcentaje" xfId="1" builtinId="5"/>
  </cellStyles>
  <dxfs count="0"/>
  <tableStyles count="1" defaultTableStyle="TableStyleMedium2" defaultPivotStyle="PivotStyleLight16">
    <tableStyle name="Invisible" pivot="0" table="0" count="0" xr9:uid="{9F0629A5-D0E7-4115-B737-32DC26BF801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1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2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3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5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2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C-4869-AE26-04C0BCE8BB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C-4869-AE26-04C0BCE8BB1B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C-4869-AE26-04C0BCE8BB1B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C-4869-AE26-04C0BCE8BB1B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C-4869-AE26-04C0BCE8BB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CC-4869-AE26-04C0BCE8BB1B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CC-4869-AE26-04C0BCE8BB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CC-4869-AE26-04C0BCE8BB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2">
                  <c:v>216281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CC-4869-AE26-04C0BCE8B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C-4869-AE26-04C0BCE8BB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C-4869-AE26-04C0BCE8BB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C-4869-AE26-04C0BCE8BB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C-4869-AE26-04C0BCE8BB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C-4869-AE26-04C0BCE8BB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CC-4869-AE26-04C0BCE8BB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CC-4869-AE26-04C0BCE8BB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CC-4869-AE26-04C0BCE8BB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CC-4869-AE26-04C0BCE8BB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CC-4869-AE26-04C0BCE8BB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CC-4869-AE26-04C0BCE8BB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CC-4869-AE26-04C0BCE8BB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CC-4869-AE26-04C0BCE8BB1B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0.41749755057345395</c:v>
                </c:pt>
                <c:pt idx="10">
                  <c:v>0.27663521251713852</c:v>
                </c:pt>
                <c:pt idx="12">
                  <c:v>0.29242582688457985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CC-4869-AE26-04C0BCE8BB1B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0.8747617958685876</c:v>
                </c:pt>
                <c:pt idx="10">
                  <c:v>0.6454261954261955</c:v>
                </c:pt>
                <c:pt idx="12">
                  <c:v>0.71135464472226628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CC-4869-AE26-04C0BCE8B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6-4953-85EA-D097B4F9A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6-4953-85EA-D097B4F9AD4B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96-4953-85EA-D097B4F9AD4B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96-4953-85EA-D097B4F9AD4B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6-4953-85EA-D097B4F9A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6-4953-85EA-D097B4F9AD4B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96-4953-85EA-D097B4F9AD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96-4953-85EA-D097B4F9AD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2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96-4953-85EA-D097B4F9A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96-4953-85EA-D097B4F9AD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96-4953-85EA-D097B4F9AD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96-4953-85EA-D097B4F9AD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96-4953-85EA-D097B4F9AD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96-4953-85EA-D097B4F9AD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96-4953-85EA-D097B4F9AD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96-4953-85EA-D097B4F9AD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96-4953-85EA-D097B4F9AD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96-4953-85EA-D097B4F9AD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96-4953-85EA-D097B4F9AD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96-4953-85EA-D097B4F9AD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96-4953-85EA-D097B4F9AD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96-4953-85EA-D097B4F9AD4B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5">
                  <c:v>0.83193277310924363</c:v>
                </c:pt>
                <c:pt idx="6">
                  <c:v>-0.4363636363636364</c:v>
                </c:pt>
                <c:pt idx="7">
                  <c:v>1.1977611940298507</c:v>
                </c:pt>
                <c:pt idx="8">
                  <c:v>0.65753424657534243</c:v>
                </c:pt>
                <c:pt idx="9">
                  <c:v>1.1354679802955663</c:v>
                </c:pt>
                <c:pt idx="10">
                  <c:v>0.1454545454545455</c:v>
                </c:pt>
                <c:pt idx="12">
                  <c:v>0.64572521169079478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96-4953-85EA-D097B4F9AD4B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5">
                  <c:v>0.77235772357723587</c:v>
                </c:pt>
                <c:pt idx="6">
                  <c:v>1.7865168539325844</c:v>
                </c:pt>
                <c:pt idx="7">
                  <c:v>5.8488372093023253</c:v>
                </c:pt>
                <c:pt idx="8">
                  <c:v>6.806451612903226</c:v>
                </c:pt>
                <c:pt idx="9">
                  <c:v>4.2865853658536581</c:v>
                </c:pt>
                <c:pt idx="10">
                  <c:v>2.4724409448818898</c:v>
                </c:pt>
                <c:pt idx="12">
                  <c:v>2.739913097454997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196-4953-85EA-D097B4F9A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DF-4D1B-A15D-263919D670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F-4D1B-A15D-263919D670BD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DF-4D1B-A15D-263919D670BD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F-4D1B-A15D-263919D670BD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DF-4D1B-A15D-263919D670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DF-4D1B-A15D-263919D670BD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DF-4D1B-A15D-263919D670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DF-4D1B-A15D-263919D670B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2">
                  <c:v>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DF-4D1B-A15D-263919D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F-4D1B-A15D-263919D670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F-4D1B-A15D-263919D670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F-4D1B-A15D-263919D670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F-4D1B-A15D-263919D670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F-4D1B-A15D-263919D670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F-4D1B-A15D-263919D670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F-4D1B-A15D-263919D670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F-4D1B-A15D-263919D670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F-4D1B-A15D-263919D670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F-4D1B-A15D-263919D670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F-4D1B-A15D-263919D670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F-4D1B-A15D-263919D670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F-4D1B-A15D-263919D670B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0.82562277580071175</c:v>
                </c:pt>
                <c:pt idx="10">
                  <c:v>1.3275862068965516</c:v>
                </c:pt>
                <c:pt idx="12">
                  <c:v>0.50923076923076915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DF-4D1B-A15D-263919D670BD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1.00390625</c:v>
                </c:pt>
                <c:pt idx="10">
                  <c:v>0.19999999999999996</c:v>
                </c:pt>
                <c:pt idx="12">
                  <c:v>0.88291746641074864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DF-4D1B-A15D-263919D6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8-46DF-AFDA-F7C66D9E7E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8-46DF-AFDA-F7C66D9E7E7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58-46DF-AFDA-F7C66D9E7E7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8-46DF-AFDA-F7C66D9E7E7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58-46DF-AFDA-F7C66D9E7E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58-46DF-AFDA-F7C66D9E7E7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58-46DF-AFDA-F7C66D9E7E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58-46DF-AFDA-F7C66D9E7E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2">
                  <c:v>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58-46DF-AFDA-F7C66D9E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8-46DF-AFDA-F7C66D9E7E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8-46DF-AFDA-F7C66D9E7E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8-46DF-AFDA-F7C66D9E7E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8-46DF-AFDA-F7C66D9E7E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8-46DF-AFDA-F7C66D9E7E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8-46DF-AFDA-F7C66D9E7E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8-46DF-AFDA-F7C66D9E7E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8-46DF-AFDA-F7C66D9E7E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8-46DF-AFDA-F7C66D9E7E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8-46DF-AFDA-F7C66D9E7E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8-46DF-AFDA-F7C66D9E7E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8-46DF-AFDA-F7C66D9E7E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8-46DF-AFDA-F7C66D9E7E7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5">
                  <c:v>0</c:v>
                </c:pt>
                <c:pt idx="8">
                  <c:v>32</c:v>
                </c:pt>
                <c:pt idx="9">
                  <c:v>-0.12323943661971826</c:v>
                </c:pt>
                <c:pt idx="10">
                  <c:v>1.4388489208633093</c:v>
                </c:pt>
                <c:pt idx="12">
                  <c:v>-0.22465154413774258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58-46DF-AFDA-F7C66D9E7E7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5">
                  <c:v>-0.77777777777777779</c:v>
                </c:pt>
                <c:pt idx="8">
                  <c:v>15.5</c:v>
                </c:pt>
                <c:pt idx="9">
                  <c:v>-0.3044692737430168</c:v>
                </c:pt>
                <c:pt idx="10">
                  <c:v>0.13758389261744974</c:v>
                </c:pt>
                <c:pt idx="12">
                  <c:v>0.52773290253096383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58-46DF-AFDA-F7C66D9E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D-477C-BE41-E8624D2A87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D-477C-BE41-E8624D2A87EB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0D-477C-BE41-E8624D2A87EB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D-477C-BE41-E8624D2A87EB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0D-477C-BE41-E8624D2A87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0D-477C-BE41-E8624D2A87EB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0D-477C-BE41-E8624D2A87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0D-477C-BE41-E8624D2A87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2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0D-477C-BE41-E8624D2A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0D-477C-BE41-E8624D2A87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0D-477C-BE41-E8624D2A87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0D-477C-BE41-E8624D2A87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0D-477C-BE41-E8624D2A87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0D-477C-BE41-E8624D2A87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0D-477C-BE41-E8624D2A87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0D-477C-BE41-E8624D2A87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0D-477C-BE41-E8624D2A87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0D-477C-BE41-E8624D2A87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0D-477C-BE41-E8624D2A87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0D-477C-BE41-E8624D2A87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0D-477C-BE41-E8624D2A87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0D-477C-BE41-E8624D2A87EB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5">
                  <c:v>-0.5</c:v>
                </c:pt>
                <c:pt idx="8">
                  <c:v>14.666666666666666</c:v>
                </c:pt>
                <c:pt idx="9">
                  <c:v>0.47368421052631571</c:v>
                </c:pt>
                <c:pt idx="10">
                  <c:v>52.1</c:v>
                </c:pt>
                <c:pt idx="12">
                  <c:v>1.1842592592592593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0D-477C-BE41-E8624D2A87EB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5">
                  <c:v>-0.967741935483871</c:v>
                </c:pt>
                <c:pt idx="8">
                  <c:v>4.2222222222222223</c:v>
                </c:pt>
                <c:pt idx="9">
                  <c:v>-0.51724137931034475</c:v>
                </c:pt>
                <c:pt idx="10">
                  <c:v>0.69648562300319483</c:v>
                </c:pt>
                <c:pt idx="12">
                  <c:v>0.21036428937916885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0D-477C-BE41-E8624D2A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B-410B-ADDB-E5774187CB9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B-410B-ADDB-E5774187CB91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B-410B-ADDB-E5774187CB91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B-410B-ADDB-E5774187CB91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B-410B-ADDB-E5774187CB9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0B-410B-ADDB-E5774187CB91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0B-410B-ADDB-E5774187CB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0B-410B-ADDB-E5774187CB9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2">
                  <c:v>216281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0B-410B-ADDB-E5774187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B-410B-ADDB-E5774187CB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B-410B-ADDB-E5774187CB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B-410B-ADDB-E5774187CB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B-410B-ADDB-E5774187CB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B-410B-ADDB-E5774187CB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B-410B-ADDB-E5774187CB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B-410B-ADDB-E5774187CB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B-410B-ADDB-E5774187CB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B-410B-ADDB-E5774187CB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0B-410B-ADDB-E5774187CB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0B-410B-ADDB-E5774187CB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0B-410B-ADDB-E5774187CB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0B-410B-ADDB-E5774187CB91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7">
                  <c:v>1.2150499602086833</c:v>
                </c:pt>
                <c:pt idx="8">
                  <c:v>4.3573782497253744E-2</c:v>
                </c:pt>
                <c:pt idx="9">
                  <c:v>0.41749755057345395</c:v>
                </c:pt>
                <c:pt idx="10">
                  <c:v>0.27663521251713852</c:v>
                </c:pt>
                <c:pt idx="12">
                  <c:v>0.29242582688457985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0B-410B-ADDB-E5774187CB91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7">
                  <c:v>0.72901711761457766</c:v>
                </c:pt>
                <c:pt idx="8">
                  <c:v>0.43156132272917547</c:v>
                </c:pt>
                <c:pt idx="9">
                  <c:v>0.8747617958685876</c:v>
                </c:pt>
                <c:pt idx="10">
                  <c:v>0.6454261954261955</c:v>
                </c:pt>
                <c:pt idx="12">
                  <c:v>0.71135464472226628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0B-410B-ADDB-E5774187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F-428D-9880-2C78E5D001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F-428D-9880-2C78E5D00146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F-428D-9880-2C78E5D0014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AF-428D-9880-2C78E5D0014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AF-428D-9880-2C78E5D001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AF-428D-9880-2C78E5D0014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AF-428D-9880-2C78E5D001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AF-428D-9880-2C78E5D001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2">
                  <c:v>179445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AF-428D-9880-2C78E5D00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F-428D-9880-2C78E5D001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F-428D-9880-2C78E5D001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F-428D-9880-2C78E5D001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F-428D-9880-2C78E5D001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F-428D-9880-2C78E5D001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F-428D-9880-2C78E5D001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F-428D-9880-2C78E5D001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F-428D-9880-2C78E5D001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F-428D-9880-2C78E5D001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F-428D-9880-2C78E5D001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AF-428D-9880-2C78E5D001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AF-428D-9880-2C78E5D001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AF-428D-9880-2C78E5D0014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5">
                  <c:v>-0.12150241212956581</c:v>
                </c:pt>
                <c:pt idx="6">
                  <c:v>-0.40222321031569586</c:v>
                </c:pt>
                <c:pt idx="7">
                  <c:v>1.1138407969822999</c:v>
                </c:pt>
                <c:pt idx="8">
                  <c:v>-0.1079951889599291</c:v>
                </c:pt>
                <c:pt idx="9">
                  <c:v>0.27783508282264435</c:v>
                </c:pt>
                <c:pt idx="10">
                  <c:v>3.2329419771992551E-2</c:v>
                </c:pt>
                <c:pt idx="12">
                  <c:v>0.12644536791754035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AF-428D-9880-2C78E5D00146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5">
                  <c:v>0.13075490109110266</c:v>
                </c:pt>
                <c:pt idx="6">
                  <c:v>5.9333385863998167E-2</c:v>
                </c:pt>
                <c:pt idx="7">
                  <c:v>0.52714694989867938</c:v>
                </c:pt>
                <c:pt idx="8">
                  <c:v>0.20086926879154587</c:v>
                </c:pt>
                <c:pt idx="9">
                  <c:v>0.61428790433849456</c:v>
                </c:pt>
                <c:pt idx="10">
                  <c:v>0.30712054292793267</c:v>
                </c:pt>
                <c:pt idx="12">
                  <c:v>0.43919829328542548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AF-428D-9880-2C78E5D00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D-48B8-9E18-BE9AFB0D9CD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D-48B8-9E18-BE9AFB0D9CDA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6D-48B8-9E18-BE9AFB0D9CD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6D-48B8-9E18-BE9AFB0D9CD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D-48B8-9E18-BE9AFB0D9CD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6D-48B8-9E18-BE9AFB0D9CD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6D-48B8-9E18-BE9AFB0D9C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6D-48B8-9E18-BE9AFB0D9CD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6D-48B8-9E18-BE9AFB0D9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D-48B8-9E18-BE9AFB0D9C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D-48B8-9E18-BE9AFB0D9C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D-48B8-9E18-BE9AFB0D9C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D-48B8-9E18-BE9AFB0D9C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D-48B8-9E18-BE9AFB0D9C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D-48B8-9E18-BE9AFB0D9C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D-48B8-9E18-BE9AFB0D9C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D-48B8-9E18-BE9AFB0D9C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D-48B8-9E18-BE9AFB0D9C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D-48B8-9E18-BE9AFB0D9C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D-48B8-9E18-BE9AFB0D9C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D-48B8-9E18-BE9AFB0D9C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D-48B8-9E18-BE9AFB0D9CD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6D-48B8-9E18-BE9AFB0D9CDA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6D-48B8-9E18-BE9AFB0D9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DA-4CE1-8223-79331E280D4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A-4CE1-8223-79331E280D49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DA-4CE1-8223-79331E280D49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DA-4CE1-8223-79331E280D49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DA-4CE1-8223-79331E280D4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DA-4CE1-8223-79331E280D49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DA-4CE1-8223-79331E280D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DA-4CE1-8223-79331E280D4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DA-4CE1-8223-79331E28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A-4CE1-8223-79331E280D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A-4CE1-8223-79331E280D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A-4CE1-8223-79331E280D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A-4CE1-8223-79331E280D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A-4CE1-8223-79331E280D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A-4CE1-8223-79331E280D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DA-4CE1-8223-79331E280D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DA-4CE1-8223-79331E280D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DA-4CE1-8223-79331E280D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DA-4CE1-8223-79331E280D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DA-4CE1-8223-79331E280D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DA-4CE1-8223-79331E280D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DA-4CE1-8223-79331E280D49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DA-4CE1-8223-79331E280D49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DA-4CE1-8223-79331E28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B-4DC8-BCCC-83EB9BA4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B-4DC8-BCCC-83EB9BA4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E-4669-A04B-5E98D9517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E-4669-A04B-5E98D9517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8-470D-BCA3-2017AECF21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8-470D-BCA3-2017AECF21F2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78-470D-BCA3-2017AECF21F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78-470D-BCA3-2017AECF21F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8-470D-BCA3-2017AECF21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8-470D-BCA3-2017AECF21F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78-470D-BCA3-2017AECF21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578-470D-BCA3-2017AECF21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2">
                  <c:v>57295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78-470D-BCA3-2017AECF2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78-470D-BCA3-2017AECF21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78-470D-BCA3-2017AECF21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78-470D-BCA3-2017AECF21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78-470D-BCA3-2017AECF21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78-470D-BCA3-2017AECF21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78-470D-BCA3-2017AECF21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78-470D-BCA3-2017AECF21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78-470D-BCA3-2017AECF21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78-470D-BCA3-2017AECF21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78-470D-BCA3-2017AECF21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78-470D-BCA3-2017AECF21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78-470D-BCA3-2017AECF21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78-470D-BCA3-2017AECF21F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5">
                  <c:v>-0.1487534295598234</c:v>
                </c:pt>
                <c:pt idx="6">
                  <c:v>-0.65134323377273484</c:v>
                </c:pt>
                <c:pt idx="7">
                  <c:v>2.1849315068493151</c:v>
                </c:pt>
                <c:pt idx="8">
                  <c:v>-0.20861524582769508</c:v>
                </c:pt>
                <c:pt idx="9">
                  <c:v>1.9900928792569661</c:v>
                </c:pt>
                <c:pt idx="10">
                  <c:v>0.42133537989255565</c:v>
                </c:pt>
                <c:pt idx="12">
                  <c:v>0.32003962768408445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78-470D-BCA3-2017AECF21F2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5">
                  <c:v>0.48450176825462865</c:v>
                </c:pt>
                <c:pt idx="6">
                  <c:v>-0.35638379793623898</c:v>
                </c:pt>
                <c:pt idx="7">
                  <c:v>0.39904988123515439</c:v>
                </c:pt>
                <c:pt idx="8">
                  <c:v>0.1710328716836309</c:v>
                </c:pt>
                <c:pt idx="9">
                  <c:v>0.34101638433768389</c:v>
                </c:pt>
                <c:pt idx="10">
                  <c:v>0.78334135772749147</c:v>
                </c:pt>
                <c:pt idx="12">
                  <c:v>0.44794035885772043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578-470D-BCA3-2017AECF2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3-484E-A92F-CF7B3509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3-484E-A92F-CF7B3509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6-461D-98F2-5B22058F201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96-461D-98F2-5B22058F20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96-461D-98F2-5B22058F20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96-461D-98F2-5B22058F20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96-461D-98F2-5B22058F20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96-461D-98F2-5B22058F20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96-461D-98F2-5B22058F20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B96-461D-98F2-5B22058F201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96-461D-98F2-5B22058F2017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96-461D-98F2-5B22058F201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B96-461D-98F2-5B22058F201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B96-461D-98F2-5B22058F201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B96-461D-98F2-5B22058F201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B96-461D-98F2-5B22058F201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B96-461D-98F2-5B22058F201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B96-461D-98F2-5B22058F201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B96-461D-98F2-5B22058F2017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B96-461D-98F2-5B22058F2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73-4955-9C3F-0AAECDAEB75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73-4955-9C3F-0AAECDAEB7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73-4955-9C3F-0AAECDAEB7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73-4955-9C3F-0AAECDAEB7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73-4955-9C3F-0AAECDAEB75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73-4955-9C3F-0AAECDAEB75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73-4955-9C3F-0AAECDAEB75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A73-4955-9C3F-0AAECDAEB7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18273</c:v>
                </c:pt>
                <c:pt idx="1">
                  <c:v>4319</c:v>
                </c:pt>
                <c:pt idx="2">
                  <c:v>13954</c:v>
                </c:pt>
                <c:pt idx="3">
                  <c:v>5752</c:v>
                </c:pt>
                <c:pt idx="4">
                  <c:v>1660</c:v>
                </c:pt>
                <c:pt idx="5">
                  <c:v>878</c:v>
                </c:pt>
                <c:pt idx="6">
                  <c:v>499</c:v>
                </c:pt>
                <c:pt idx="7">
                  <c:v>367</c:v>
                </c:pt>
                <c:pt idx="8">
                  <c:v>353</c:v>
                </c:pt>
                <c:pt idx="9">
                  <c:v>576</c:v>
                </c:pt>
                <c:pt idx="10">
                  <c:v>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73-4955-9C3F-0AAECDAEB75E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0.27578021364239325</c:v>
                </c:pt>
                <c:pt idx="1">
                  <c:v>0.52291960507757396</c:v>
                </c:pt>
                <c:pt idx="2">
                  <c:v>0.21476451640985461</c:v>
                </c:pt>
                <c:pt idx="3">
                  <c:v>9.6663489037178252E-2</c:v>
                </c:pt>
                <c:pt idx="4">
                  <c:v>-0.24545454545454548</c:v>
                </c:pt>
                <c:pt idx="5">
                  <c:v>0.64727954971857415</c:v>
                </c:pt>
                <c:pt idx="6">
                  <c:v>0.22004889975550124</c:v>
                </c:pt>
                <c:pt idx="7">
                  <c:v>1.6402877697841727</c:v>
                </c:pt>
                <c:pt idx="8">
                  <c:v>1.0887573964497039</c:v>
                </c:pt>
                <c:pt idx="9">
                  <c:v>17</c:v>
                </c:pt>
                <c:pt idx="10">
                  <c:v>0.40181159420289858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A73-4955-9C3F-0AAECDAEB75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73-4955-9C3F-0AAECDAEB75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73-4955-9C3F-0AAECDAEB75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A73-4955-9C3F-0AAECDAEB75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A73-4955-9C3F-0AAECDAEB75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A73-4955-9C3F-0AAECDAEB75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A73-4955-9C3F-0AAECDAEB75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A73-4955-9C3F-0AAECDAEB75E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0.23635965632353745</c:v>
                </c:pt>
                <c:pt idx="2">
                  <c:v>0.7636403436764625</c:v>
                </c:pt>
                <c:pt idx="3">
                  <c:v>0.3147813714223171</c:v>
                </c:pt>
                <c:pt idx="4">
                  <c:v>9.0844415257483713E-2</c:v>
                </c:pt>
                <c:pt idx="5">
                  <c:v>4.8049034094018499E-2</c:v>
                </c:pt>
                <c:pt idx="6">
                  <c:v>2.7308050128605047E-2</c:v>
                </c:pt>
                <c:pt idx="7">
                  <c:v>2.0084277349094293E-2</c:v>
                </c:pt>
                <c:pt idx="8">
                  <c:v>1.9318119630055273E-2</c:v>
                </c:pt>
                <c:pt idx="9">
                  <c:v>3.1521917583319653E-2</c:v>
                </c:pt>
                <c:pt idx="10">
                  <c:v>0.21173315821156899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A73-4955-9C3F-0AAECDAEB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3-45D5-9CBA-F25068A2BDE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F3-45D5-9CBA-F25068A2BD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F3-45D5-9CBA-F25068A2BD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EF3-45D5-9CBA-F25068A2BD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F3-45D5-9CBA-F25068A2BD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EF3-45D5-9CBA-F25068A2BD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EF3-45D5-9CBA-F25068A2BDE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EF3-45D5-9CBA-F25068A2BD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216281</c:v>
                </c:pt>
                <c:pt idx="1">
                  <c:v>57295</c:v>
                </c:pt>
                <c:pt idx="2">
                  <c:v>158986</c:v>
                </c:pt>
                <c:pt idx="3">
                  <c:v>68506</c:v>
                </c:pt>
                <c:pt idx="4">
                  <c:v>9646</c:v>
                </c:pt>
                <c:pt idx="5">
                  <c:v>18423</c:v>
                </c:pt>
                <c:pt idx="6">
                  <c:v>6025</c:v>
                </c:pt>
                <c:pt idx="7">
                  <c:v>3924</c:v>
                </c:pt>
                <c:pt idx="8">
                  <c:v>2837</c:v>
                </c:pt>
                <c:pt idx="9">
                  <c:v>2359</c:v>
                </c:pt>
                <c:pt idx="10">
                  <c:v>47266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F3-45D5-9CBA-F25068A2BDE2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0.29242582688457985</c:v>
                </c:pt>
                <c:pt idx="1">
                  <c:v>0.32003962768408445</c:v>
                </c:pt>
                <c:pt idx="2">
                  <c:v>0.28275550463527011</c:v>
                </c:pt>
                <c:pt idx="3">
                  <c:v>0.47785567899902914</c:v>
                </c:pt>
                <c:pt idx="4">
                  <c:v>-1.5312372396896645E-2</c:v>
                </c:pt>
                <c:pt idx="5">
                  <c:v>0.20285975450509275</c:v>
                </c:pt>
                <c:pt idx="6">
                  <c:v>0.64572521169079478</c:v>
                </c:pt>
                <c:pt idx="7">
                  <c:v>0.50923076923076915</c:v>
                </c:pt>
                <c:pt idx="8">
                  <c:v>-0.22465154413774258</c:v>
                </c:pt>
                <c:pt idx="9">
                  <c:v>1.1842592592592593</c:v>
                </c:pt>
                <c:pt idx="10">
                  <c:v>0.13965375898153054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F3-45D5-9CBA-F25068A2BDE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F3-45D5-9CBA-F25068A2BDE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F3-45D5-9CBA-F25068A2BDE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EF3-45D5-9CBA-F25068A2BDE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EF3-45D5-9CBA-F25068A2BDE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EF3-45D5-9CBA-F25068A2BDE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EF3-45D5-9CBA-F25068A2BDE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EF3-45D5-9CBA-F25068A2BDE2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0.26491000134084824</c:v>
                </c:pt>
                <c:pt idx="2">
                  <c:v>0.7350899986591517</c:v>
                </c:pt>
                <c:pt idx="3">
                  <c:v>0.31674534517595165</c:v>
                </c:pt>
                <c:pt idx="4">
                  <c:v>4.4599386908697483E-2</c:v>
                </c:pt>
                <c:pt idx="5">
                  <c:v>8.5180852687013656E-2</c:v>
                </c:pt>
                <c:pt idx="6">
                  <c:v>2.7857278263000447E-2</c:v>
                </c:pt>
                <c:pt idx="7">
                  <c:v>1.8143063884483612E-2</c:v>
                </c:pt>
                <c:pt idx="8">
                  <c:v>1.3117194760519878E-2</c:v>
                </c:pt>
                <c:pt idx="9">
                  <c:v>1.0907106958077686E-2</c:v>
                </c:pt>
                <c:pt idx="10">
                  <c:v>0.21853977002140734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F3-45D5-9CBA-F25068A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5-4D7A-A489-A97E8A8732C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45-4D7A-A489-A97E8A8732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45-4D7A-A489-A97E8A8732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45-4D7A-A489-A97E8A8732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45-4D7A-A489-A97E8A8732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45-4D7A-A489-A97E8A8732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45-4D7A-A489-A97E8A8732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45-4D7A-A489-A97E8A8732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179445</c:v>
                </c:pt>
                <c:pt idx="1">
                  <c:v>54803</c:v>
                </c:pt>
                <c:pt idx="2">
                  <c:v>124642</c:v>
                </c:pt>
                <c:pt idx="3">
                  <c:v>42331</c:v>
                </c:pt>
                <c:pt idx="4">
                  <c:v>8974</c:v>
                </c:pt>
                <c:pt idx="5">
                  <c:v>18378</c:v>
                </c:pt>
                <c:pt idx="6">
                  <c:v>4006</c:v>
                </c:pt>
                <c:pt idx="7">
                  <c:v>3575</c:v>
                </c:pt>
                <c:pt idx="8">
                  <c:v>2076</c:v>
                </c:pt>
                <c:pt idx="9">
                  <c:v>449</c:v>
                </c:pt>
                <c:pt idx="10">
                  <c:v>44853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45-4D7A-A489-A97E8A8732CE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0.12644536791754035</c:v>
                </c:pt>
                <c:pt idx="1">
                  <c:v>0.30486440153336991</c:v>
                </c:pt>
                <c:pt idx="2">
                  <c:v>6.256446979190633E-2</c:v>
                </c:pt>
                <c:pt idx="3">
                  <c:v>-4.2913020868660778E-2</c:v>
                </c:pt>
                <c:pt idx="4">
                  <c:v>5.9410380002242746E-3</c:v>
                </c:pt>
                <c:pt idx="5">
                  <c:v>0.23715920565466164</c:v>
                </c:pt>
                <c:pt idx="6">
                  <c:v>0.23986381925100586</c:v>
                </c:pt>
                <c:pt idx="7">
                  <c:v>0.60891089108910901</c:v>
                </c:pt>
                <c:pt idx="8">
                  <c:v>-0.42667771333885662</c:v>
                </c:pt>
                <c:pt idx="9">
                  <c:v>-0.55807086614173229</c:v>
                </c:pt>
                <c:pt idx="10">
                  <c:v>0.14397571924097119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45-4D7A-A489-A97E8A8732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45-4D7A-A489-A97E8A8732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45-4D7A-A489-A97E8A8732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45-4D7A-A489-A97E8A8732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45-4D7A-A489-A97E8A8732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145-4D7A-A489-A97E8A8732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145-4D7A-A489-A97E8A8732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145-4D7A-A489-A97E8A8732CE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0.30540276965086793</c:v>
                </c:pt>
                <c:pt idx="2">
                  <c:v>0.69459723034913201</c:v>
                </c:pt>
                <c:pt idx="3">
                  <c:v>0.23589957925826854</c:v>
                </c:pt>
                <c:pt idx="4">
                  <c:v>5.000975229178857E-2</c:v>
                </c:pt>
                <c:pt idx="5">
                  <c:v>0.10241578199448299</c:v>
                </c:pt>
                <c:pt idx="6">
                  <c:v>2.2324389088578672E-2</c:v>
                </c:pt>
                <c:pt idx="7">
                  <c:v>1.9922538939507926E-2</c:v>
                </c:pt>
                <c:pt idx="8">
                  <c:v>1.1569004430326841E-2</c:v>
                </c:pt>
                <c:pt idx="9">
                  <c:v>2.5021594360388976E-3</c:v>
                </c:pt>
                <c:pt idx="10">
                  <c:v>0.2499540249101396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145-4D7A-A489-A97E8A87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A-4F80-8597-2C10C932F67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2A-4F80-8597-2C10C932F6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2A-4F80-8597-2C10C932F6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2A-4F80-8597-2C10C932F6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2A-4F80-8597-2C10C932F6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2A-4F80-8597-2C10C932F6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2A-4F80-8597-2C10C932F67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D2A-4F80-8597-2C10C932F6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18273</c:v>
                </c:pt>
                <c:pt idx="1">
                  <c:v>4319</c:v>
                </c:pt>
                <c:pt idx="2">
                  <c:v>13954</c:v>
                </c:pt>
                <c:pt idx="3">
                  <c:v>5752</c:v>
                </c:pt>
                <c:pt idx="4">
                  <c:v>1660</c:v>
                </c:pt>
                <c:pt idx="5">
                  <c:v>878</c:v>
                </c:pt>
                <c:pt idx="6">
                  <c:v>499</c:v>
                </c:pt>
                <c:pt idx="7">
                  <c:v>367</c:v>
                </c:pt>
                <c:pt idx="8">
                  <c:v>353</c:v>
                </c:pt>
                <c:pt idx="9">
                  <c:v>576</c:v>
                </c:pt>
                <c:pt idx="10">
                  <c:v>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2A-4F80-8597-2C10C932F67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0.27578021364239325</c:v>
                </c:pt>
                <c:pt idx="1">
                  <c:v>0.52291960507757396</c:v>
                </c:pt>
                <c:pt idx="2">
                  <c:v>0.21476451640985461</c:v>
                </c:pt>
                <c:pt idx="3">
                  <c:v>9.6663489037178252E-2</c:v>
                </c:pt>
                <c:pt idx="4">
                  <c:v>-0.24545454545454548</c:v>
                </c:pt>
                <c:pt idx="5">
                  <c:v>0.64727954971857415</c:v>
                </c:pt>
                <c:pt idx="6">
                  <c:v>0.22004889975550124</c:v>
                </c:pt>
                <c:pt idx="7">
                  <c:v>1.6402877697841727</c:v>
                </c:pt>
                <c:pt idx="8">
                  <c:v>1.0887573964497039</c:v>
                </c:pt>
                <c:pt idx="9">
                  <c:v>17</c:v>
                </c:pt>
                <c:pt idx="10">
                  <c:v>0.40181159420289858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2A-4F80-8597-2C10C932F67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D2A-4F80-8597-2C10C932F6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D2A-4F80-8597-2C10C932F6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D2A-4F80-8597-2C10C932F6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D2A-4F80-8597-2C10C932F6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D2A-4F80-8597-2C10C932F6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D2A-4F80-8597-2C10C932F6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D2A-4F80-8597-2C10C932F67A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0.23635965632353745</c:v>
                </c:pt>
                <c:pt idx="2">
                  <c:v>0.7636403436764625</c:v>
                </c:pt>
                <c:pt idx="3">
                  <c:v>0.3147813714223171</c:v>
                </c:pt>
                <c:pt idx="4">
                  <c:v>9.0844415257483713E-2</c:v>
                </c:pt>
                <c:pt idx="5">
                  <c:v>4.8049034094018499E-2</c:v>
                </c:pt>
                <c:pt idx="6">
                  <c:v>2.7308050128605047E-2</c:v>
                </c:pt>
                <c:pt idx="7">
                  <c:v>2.0084277349094293E-2</c:v>
                </c:pt>
                <c:pt idx="8">
                  <c:v>1.9318119630055273E-2</c:v>
                </c:pt>
                <c:pt idx="9">
                  <c:v>3.1521917583319653E-2</c:v>
                </c:pt>
                <c:pt idx="10">
                  <c:v>0.21173315821156899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D2A-4F80-8597-2C10C932F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F-4786-A6DB-026628E9B16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FCF-4786-A6DB-026628E9B1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CF-4786-A6DB-026628E9B1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CF-4786-A6DB-026628E9B1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CF-4786-A6DB-026628E9B16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CF-4786-A6DB-026628E9B16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CF-4786-A6DB-026628E9B16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FCF-4786-A6DB-026628E9B1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249972</c:v>
                </c:pt>
                <c:pt idx="1">
                  <c:v>63997</c:v>
                </c:pt>
                <c:pt idx="2">
                  <c:v>38629</c:v>
                </c:pt>
                <c:pt idx="3">
                  <c:v>25368</c:v>
                </c:pt>
                <c:pt idx="4">
                  <c:v>185975</c:v>
                </c:pt>
                <c:pt idx="5">
                  <c:v>79114</c:v>
                </c:pt>
                <c:pt idx="6">
                  <c:v>11435</c:v>
                </c:pt>
                <c:pt idx="7">
                  <c:v>22161</c:v>
                </c:pt>
                <c:pt idx="8">
                  <c:v>7222</c:v>
                </c:pt>
                <c:pt idx="9">
                  <c:v>4634</c:v>
                </c:pt>
                <c:pt idx="10">
                  <c:v>3477</c:v>
                </c:pt>
                <c:pt idx="11">
                  <c:v>2844</c:v>
                </c:pt>
                <c:pt idx="12">
                  <c:v>55088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CF-4786-A6DB-026628E9B16D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0.29464836001470895</c:v>
                </c:pt>
                <c:pt idx="1">
                  <c:v>0.33624955630259112</c:v>
                </c:pt>
                <c:pt idx="2">
                  <c:v>0.19646286316050299</c:v>
                </c:pt>
                <c:pt idx="3">
                  <c:v>0.62542448901134096</c:v>
                </c:pt>
                <c:pt idx="4">
                  <c:v>0.28092542083367777</c:v>
                </c:pt>
                <c:pt idx="5">
                  <c:v>0.46768328880973575</c:v>
                </c:pt>
                <c:pt idx="6">
                  <c:v>-1.9128495453765604E-2</c:v>
                </c:pt>
                <c:pt idx="7">
                  <c:v>0.24102592820742563</c:v>
                </c:pt>
                <c:pt idx="8">
                  <c:v>0.63504641159157793</c:v>
                </c:pt>
                <c:pt idx="9">
                  <c:v>0.56501182033096931</c:v>
                </c:pt>
                <c:pt idx="10">
                  <c:v>-0.21031115148762203</c:v>
                </c:pt>
                <c:pt idx="11">
                  <c:v>1.3084415584415585</c:v>
                </c:pt>
                <c:pt idx="12">
                  <c:v>0.12987119534006064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CF-4786-A6DB-026628E9B16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CF-4786-A6DB-026628E9B1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FCF-4786-A6DB-026628E9B1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FCF-4786-A6DB-026628E9B1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FCF-4786-A6DB-026628E9B16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FCF-4786-A6DB-026628E9B16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FCF-4786-A6DB-026628E9B16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FCF-4786-A6DB-026628E9B16D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0.25601667386747318</c:v>
                </c:pt>
                <c:pt idx="2">
                  <c:v>0.15453330773046581</c:v>
                </c:pt>
                <c:pt idx="3">
                  <c:v>0.10148336613700734</c:v>
                </c:pt>
                <c:pt idx="4">
                  <c:v>0.74398332613252682</c:v>
                </c:pt>
                <c:pt idx="5">
                  <c:v>0.31649144704206872</c:v>
                </c:pt>
                <c:pt idx="6">
                  <c:v>4.5745123453826829E-2</c:v>
                </c:pt>
                <c:pt idx="7">
                  <c:v>8.8653929240074883E-2</c:v>
                </c:pt>
                <c:pt idx="8">
                  <c:v>2.8891235818411663E-2</c:v>
                </c:pt>
                <c:pt idx="9">
                  <c:v>1.8538076264541629E-2</c:v>
                </c:pt>
                <c:pt idx="10">
                  <c:v>1.3909557870481494E-2</c:v>
                </c:pt>
                <c:pt idx="11">
                  <c:v>1.1377274254716529E-2</c:v>
                </c:pt>
                <c:pt idx="12">
                  <c:v>0.22037668218840512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CF-4786-A6DB-026628E9B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2-4140-9833-26000262AC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2-4140-9833-26000262ACFB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2-4140-9833-26000262ACFB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2-4140-9833-26000262ACFB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2-4140-9833-26000262AC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2-4140-9833-26000262ACFB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02-4140-9833-26000262AC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02-4140-9833-26000262AC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2">
                  <c:v>1275215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02-4140-9833-26000262A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02-4140-9833-26000262AC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02-4140-9833-26000262AC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02-4140-9833-26000262AC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02-4140-9833-26000262AC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02-4140-9833-26000262AC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02-4140-9833-26000262AC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02-4140-9833-26000262AC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02-4140-9833-26000262AC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02-4140-9833-26000262AC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02-4140-9833-26000262AC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02-4140-9833-26000262AC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02-4140-9833-26000262AC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02-4140-9833-26000262ACFB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0.27128670733437366</c:v>
                </c:pt>
                <c:pt idx="12">
                  <c:v>0.32378878176946713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02-4140-9833-26000262ACFB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0.39512400168137862</c:v>
                </c:pt>
                <c:pt idx="12">
                  <c:v>0.65858109224188044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02-4140-9833-26000262A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1B-4B22-9951-F4A1619443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1B-4B22-9951-F4A161944367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1B-4B22-9951-F4A16194436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1B-4B22-9951-F4A16194436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1B-4B22-9951-F4A1619443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1B-4B22-9951-F4A16194436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B1B-4B22-9951-F4A1619443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B1B-4B22-9951-F4A16194436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2">
                  <c:v>240141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B1B-4B22-9951-F4A16194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1B-4B22-9951-F4A1619443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1B-4B22-9951-F4A1619443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1B-4B22-9951-F4A1619443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1B-4B22-9951-F4A1619443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1B-4B22-9951-F4A1619443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1B-4B22-9951-F4A1619443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1B-4B22-9951-F4A1619443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1B-4B22-9951-F4A1619443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1B-4B22-9951-F4A1619443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1B-4B22-9951-F4A1619443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1B-4B22-9951-F4A1619443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1B-4B22-9951-F4A1619443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1B-4B22-9951-F4A16194436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5">
                  <c:v>0.22190893022472857</c:v>
                </c:pt>
                <c:pt idx="6">
                  <c:v>-0.53621038435603507</c:v>
                </c:pt>
                <c:pt idx="7">
                  <c:v>1.2134446451934457</c:v>
                </c:pt>
                <c:pt idx="8">
                  <c:v>-7.7582557154953435E-2</c:v>
                </c:pt>
                <c:pt idx="9">
                  <c:v>1.2563910712058859</c:v>
                </c:pt>
                <c:pt idx="10">
                  <c:v>0.53544187938574184</c:v>
                </c:pt>
                <c:pt idx="12">
                  <c:v>0.51650121248863301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B1B-4B22-9951-F4A161944367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5">
                  <c:v>0.82794006547469157</c:v>
                </c:pt>
                <c:pt idx="6">
                  <c:v>-0.21018181818181814</c:v>
                </c:pt>
                <c:pt idx="7">
                  <c:v>0.26582819681476466</c:v>
                </c:pt>
                <c:pt idx="8">
                  <c:v>0.21271858620529716</c:v>
                </c:pt>
                <c:pt idx="9">
                  <c:v>0.52332042431385761</c:v>
                </c:pt>
                <c:pt idx="10">
                  <c:v>0.89435382685069009</c:v>
                </c:pt>
                <c:pt idx="12">
                  <c:v>0.6208767844487193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B1B-4B22-9951-F4A16194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43-41A0-8315-B5F6D55591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3-41A0-8315-B5F6D555913D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43-41A0-8315-B5F6D555913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43-41A0-8315-B5F6D555913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43-41A0-8315-B5F6D55591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43-41A0-8315-B5F6D555913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43-41A0-8315-B5F6D55591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43-41A0-8315-B5F6D55591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2">
                  <c:v>120155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43-41A0-8315-B5F6D555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43-41A0-8315-B5F6D55591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43-41A0-8315-B5F6D55591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43-41A0-8315-B5F6D55591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43-41A0-8315-B5F6D55591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43-41A0-8315-B5F6D55591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43-41A0-8315-B5F6D55591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43-41A0-8315-B5F6D55591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43-41A0-8315-B5F6D55591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43-41A0-8315-B5F6D55591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43-41A0-8315-B5F6D55591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43-41A0-8315-B5F6D55591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43-41A0-8315-B5F6D55591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43-41A0-8315-B5F6D555913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5">
                  <c:v>0.11250310096750193</c:v>
                </c:pt>
                <c:pt idx="6">
                  <c:v>-0.17331465805980151</c:v>
                </c:pt>
                <c:pt idx="7">
                  <c:v>9.7332180161000537E-2</c:v>
                </c:pt>
                <c:pt idx="8">
                  <c:v>0.29835798299755445</c:v>
                </c:pt>
                <c:pt idx="9">
                  <c:v>0.2849233938457576</c:v>
                </c:pt>
                <c:pt idx="10">
                  <c:v>0.28715814506539838</c:v>
                </c:pt>
                <c:pt idx="12">
                  <c:v>0.64555315127776702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43-41A0-8315-B5F6D555913D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5">
                  <c:v>0.17657090384363117</c:v>
                </c:pt>
                <c:pt idx="6">
                  <c:v>-7.3568552514843399E-2</c:v>
                </c:pt>
                <c:pt idx="7">
                  <c:v>8.9072301089468509E-2</c:v>
                </c:pt>
                <c:pt idx="8">
                  <c:v>5.3201082055907012E-3</c:v>
                </c:pt>
                <c:pt idx="9">
                  <c:v>0.6622251832111925</c:v>
                </c:pt>
                <c:pt idx="10">
                  <c:v>0.4040207522697794</c:v>
                </c:pt>
                <c:pt idx="12">
                  <c:v>0.44469159552723347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43-41A0-8315-B5F6D555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3-4BB6-B450-DBC3DCFEEA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3-4BB6-B450-DBC3DCFEEA98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3-4BB6-B450-DBC3DCFEEA9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3-4BB6-B450-DBC3DCFEEA9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3-4BB6-B450-DBC3DCFEEA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3-4BB6-B450-DBC3DCFEEA9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23-4BB6-B450-DBC3DCFEEA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23-4BB6-B450-DBC3DCFEEA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2">
                  <c:v>21202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23-4BB6-B450-DBC3DCFE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23-4BB6-B450-DBC3DCFEEA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23-4BB6-B450-DBC3DCFEEA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23-4BB6-B450-DBC3DCFEEA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23-4BB6-B450-DBC3DCFEEA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23-4BB6-B450-DBC3DCFEEA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23-4BB6-B450-DBC3DCFEEA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23-4BB6-B450-DBC3DCFEEA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23-4BB6-B450-DBC3DCFEEA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23-4BB6-B450-DBC3DCFEEA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23-4BB6-B450-DBC3DCFEEA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23-4BB6-B450-DBC3DCFEEA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23-4BB6-B450-DBC3DCFEEA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23-4BB6-B450-DBC3DCFEEA9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5">
                  <c:v>-8.333333333333337E-2</c:v>
                </c:pt>
                <c:pt idx="6">
                  <c:v>-9.7359735973597372E-2</c:v>
                </c:pt>
                <c:pt idx="7">
                  <c:v>0.14378554021121048</c:v>
                </c:pt>
                <c:pt idx="8">
                  <c:v>0.27859424920127807</c:v>
                </c:pt>
                <c:pt idx="9">
                  <c:v>0.26466666666666661</c:v>
                </c:pt>
                <c:pt idx="10">
                  <c:v>0.46595744680851059</c:v>
                </c:pt>
                <c:pt idx="12">
                  <c:v>0.61207420924574207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23-4BB6-B450-DBC3DCFEEA98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5">
                  <c:v>-0.1691297208538588</c:v>
                </c:pt>
                <c:pt idx="6">
                  <c:v>-0.25222146274777857</c:v>
                </c:pt>
                <c:pt idx="7">
                  <c:v>1.6973636691946625E-2</c:v>
                </c:pt>
                <c:pt idx="8">
                  <c:v>-0.21988304093567257</c:v>
                </c:pt>
                <c:pt idx="9">
                  <c:v>0.28523035230352312</c:v>
                </c:pt>
                <c:pt idx="10">
                  <c:v>0.42061855670103099</c:v>
                </c:pt>
                <c:pt idx="12">
                  <c:v>0.19758246723904205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23-4BB6-B450-DBC3DCFEE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7-4C31-97F1-3C15A2E4EF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7-4C31-97F1-3C15A2E4EF41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7-4C31-97F1-3C15A2E4EF4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7-4C31-97F1-3C15A2E4EF4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57-4C31-97F1-3C15A2E4EF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7-4C31-97F1-3C15A2E4EF4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57-4C31-97F1-3C15A2E4EF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57-4C31-97F1-3C15A2E4EF4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2">
                  <c:v>119986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57-4C31-97F1-3C15A2E4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57-4C31-97F1-3C15A2E4EF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57-4C31-97F1-3C15A2E4EF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7-4C31-97F1-3C15A2E4EF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7-4C31-97F1-3C15A2E4EF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7-4C31-97F1-3C15A2E4EF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7-4C31-97F1-3C15A2E4EF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7-4C31-97F1-3C15A2E4EF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7-4C31-97F1-3C15A2E4EF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7-4C31-97F1-3C15A2E4EF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7-4C31-97F1-3C15A2E4EF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57-4C31-97F1-3C15A2E4EF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57-4C31-97F1-3C15A2E4EF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57-4C31-97F1-3C15A2E4EF4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5">
                  <c:v>0.27808917197452221</c:v>
                </c:pt>
                <c:pt idx="6">
                  <c:v>-0.74851259396487224</c:v>
                </c:pt>
                <c:pt idx="7">
                  <c:v>17.66078431372549</c:v>
                </c:pt>
                <c:pt idx="8">
                  <c:v>-0.24097788125727593</c:v>
                </c:pt>
                <c:pt idx="9">
                  <c:v>31.198412698412696</c:v>
                </c:pt>
                <c:pt idx="10">
                  <c:v>0.7971589722164194</c:v>
                </c:pt>
                <c:pt idx="12">
                  <c:v>0.40607495253943338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57-4C31-97F1-3C15A2E4EF41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5">
                  <c:v>1.4290037525723278</c:v>
                </c:pt>
                <c:pt idx="6">
                  <c:v>-0.38467573221757323</c:v>
                </c:pt>
                <c:pt idx="7">
                  <c:v>0.4729917969354589</c:v>
                </c:pt>
                <c:pt idx="8">
                  <c:v>0.43241952430986719</c:v>
                </c:pt>
                <c:pt idx="9">
                  <c:v>0.38134150493701058</c:v>
                </c:pt>
                <c:pt idx="10">
                  <c:v>1.5726674641148324</c:v>
                </c:pt>
                <c:pt idx="12">
                  <c:v>0.84636454566438402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57-4C31-97F1-3C15A2E4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C-4F03-86C5-EB2E97D6EE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C-4F03-86C5-EB2E97D6EE72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C-4F03-86C5-EB2E97D6EE72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C-4F03-86C5-EB2E97D6EE72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C-4F03-86C5-EB2E97D6EE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C-4F03-86C5-EB2E97D6EE72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BC-4F03-86C5-EB2E97D6EE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BC-4F03-86C5-EB2E97D6EE7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2">
                  <c:v>1035074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BC-4F03-86C5-EB2E97D6E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BC-4F03-86C5-EB2E97D6EE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BC-4F03-86C5-EB2E97D6EE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BC-4F03-86C5-EB2E97D6EE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BC-4F03-86C5-EB2E97D6EE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BC-4F03-86C5-EB2E97D6EE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BC-4F03-86C5-EB2E97D6EE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BC-4F03-86C5-EB2E97D6EE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BC-4F03-86C5-EB2E97D6EE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BC-4F03-86C5-EB2E97D6EE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BC-4F03-86C5-EB2E97D6EE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BC-4F03-86C5-EB2E97D6EE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BC-4F03-86C5-EB2E97D6EE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BC-4F03-86C5-EB2E97D6EE72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5">
                  <c:v>0.31655671419450937</c:v>
                </c:pt>
                <c:pt idx="6">
                  <c:v>-0.10502428175917944</c:v>
                </c:pt>
                <c:pt idx="7">
                  <c:v>1.3846029406478051</c:v>
                </c:pt>
                <c:pt idx="8">
                  <c:v>0.44126490409538621</c:v>
                </c:pt>
                <c:pt idx="9">
                  <c:v>0.34593292375021045</c:v>
                </c:pt>
                <c:pt idx="10">
                  <c:v>0.22846497518835429</c:v>
                </c:pt>
                <c:pt idx="12">
                  <c:v>0.28587809256418062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BC-4F03-86C5-EB2E97D6EE72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5">
                  <c:v>7.1928266660891138E-2</c:v>
                </c:pt>
                <c:pt idx="6">
                  <c:v>0.45382828915840312</c:v>
                </c:pt>
                <c:pt idx="7">
                  <c:v>0.99673394440180019</c:v>
                </c:pt>
                <c:pt idx="8">
                  <c:v>0.21107311654651184</c:v>
                </c:pt>
                <c:pt idx="9">
                  <c:v>1.0690720315683926</c:v>
                </c:pt>
                <c:pt idx="10">
                  <c:v>0.32440502639390001</c:v>
                </c:pt>
                <c:pt idx="12">
                  <c:v>0.66758068257978032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BC-4F03-86C5-EB2E97D6E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E7-4C09-AD68-B1D6A728E1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7-4C09-AD68-B1D6A728E1AD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E7-4C09-AD68-B1D6A728E1A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E7-4C09-AD68-B1D6A728E1A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E7-4C09-AD68-B1D6A728E1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7-4C09-AD68-B1D6A728E1A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E7-4C09-AD68-B1D6A728E1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E7-4C09-AD68-B1D6A728E1A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2">
                  <c:v>429677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E7-4C09-AD68-B1D6A728E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E7-4C09-AD68-B1D6A728E1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E7-4C09-AD68-B1D6A728E1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E7-4C09-AD68-B1D6A728E1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E7-4C09-AD68-B1D6A728E1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E7-4C09-AD68-B1D6A728E1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E7-4C09-AD68-B1D6A728E1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E7-4C09-AD68-B1D6A728E1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E7-4C09-AD68-B1D6A728E1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E7-4C09-AD68-B1D6A728E1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E7-4C09-AD68-B1D6A728E1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E7-4C09-AD68-B1D6A728E1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E7-4C09-AD68-B1D6A728E1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E7-4C09-AD68-B1D6A728E1A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5">
                  <c:v>1.6608130396817695</c:v>
                </c:pt>
                <c:pt idx="6">
                  <c:v>0.24822790248093662</c:v>
                </c:pt>
                <c:pt idx="7">
                  <c:v>1.6209363763117342</c:v>
                </c:pt>
                <c:pt idx="8">
                  <c:v>0.69800192585459797</c:v>
                </c:pt>
                <c:pt idx="9">
                  <c:v>0.66932463004858511</c:v>
                </c:pt>
                <c:pt idx="10">
                  <c:v>7.7396853665776089E-2</c:v>
                </c:pt>
                <c:pt idx="12">
                  <c:v>0.43784027975304096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E7-4C09-AD68-B1D6A728E1AD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5">
                  <c:v>0.44822305539420193</c:v>
                </c:pt>
                <c:pt idx="6">
                  <c:v>0.9718781812012216</c:v>
                </c:pt>
                <c:pt idx="7">
                  <c:v>1.3185108247589992</c:v>
                </c:pt>
                <c:pt idx="8">
                  <c:v>0.71076885762794073</c:v>
                </c:pt>
                <c:pt idx="9">
                  <c:v>0.80292409373122364</c:v>
                </c:pt>
                <c:pt idx="10">
                  <c:v>0.45612275599237795</c:v>
                </c:pt>
                <c:pt idx="12">
                  <c:v>0.63898138929894222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E7-4C09-AD68-B1D6A728E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7-4147-9BA8-38C386D59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7-4147-9BA8-38C386D59824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87-4147-9BA8-38C386D5982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7-4147-9BA8-38C386D5982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7-4147-9BA8-38C386D59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87-4147-9BA8-38C386D5982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87-4147-9BA8-38C386D598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87-4147-9BA8-38C386D5982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2">
                  <c:v>70984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87-4147-9BA8-38C386D59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7-4147-9BA8-38C386D598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7-4147-9BA8-38C386D598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7-4147-9BA8-38C386D598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7-4147-9BA8-38C386D598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7-4147-9BA8-38C386D598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7-4147-9BA8-38C386D598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7-4147-9BA8-38C386D598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7-4147-9BA8-38C386D598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7-4147-9BA8-38C386D598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7-4147-9BA8-38C386D598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87-4147-9BA8-38C386D598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87-4147-9BA8-38C386D598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87-4147-9BA8-38C386D5982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5">
                  <c:v>-0.72885805362835177</c:v>
                </c:pt>
                <c:pt idx="6">
                  <c:v>2.0942408376963373E-2</c:v>
                </c:pt>
                <c:pt idx="7">
                  <c:v>-0.27795985251945921</c:v>
                </c:pt>
                <c:pt idx="8">
                  <c:v>-0.21022727272727271</c:v>
                </c:pt>
                <c:pt idx="9">
                  <c:v>0.3174270755422588</c:v>
                </c:pt>
                <c:pt idx="10">
                  <c:v>-0.25386498775795729</c:v>
                </c:pt>
                <c:pt idx="12">
                  <c:v>-7.4668891438106177E-2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87-4147-9BA8-38C386D59824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5">
                  <c:v>-0.52990897269180759</c:v>
                </c:pt>
                <c:pt idx="6">
                  <c:v>-0.11245970036032615</c:v>
                </c:pt>
                <c:pt idx="7">
                  <c:v>-0.37042328987319162</c:v>
                </c:pt>
                <c:pt idx="8">
                  <c:v>-0.66746411483253587</c:v>
                </c:pt>
                <c:pt idx="9">
                  <c:v>-0.12784709843533371</c:v>
                </c:pt>
                <c:pt idx="10">
                  <c:v>7.3668303740082042E-3</c:v>
                </c:pt>
                <c:pt idx="12">
                  <c:v>-0.18989306460632482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87-4147-9BA8-38C386D59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1-4D45-B579-27CD74CA06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1-4D45-B579-27CD74CA06CD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1-4D45-B579-27CD74CA06C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1-4D45-B579-27CD74CA06C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1-4D45-B579-27CD74CA06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1-4D45-B579-27CD74CA06C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11-4D45-B579-27CD74CA06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511-4D45-B579-27CD74CA06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2">
                  <c:v>127838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11-4D45-B579-27CD74CA0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11-4D45-B579-27CD74CA06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11-4D45-B579-27CD74CA06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11-4D45-B579-27CD74CA06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11-4D45-B579-27CD74CA06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11-4D45-B579-27CD74CA06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11-4D45-B579-27CD74CA06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11-4D45-B579-27CD74CA06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11-4D45-B579-27CD74CA06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11-4D45-B579-27CD74CA06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11-4D45-B579-27CD74CA06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11-4D45-B579-27CD74CA06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11-4D45-B579-27CD74CA06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11-4D45-B579-27CD74CA06C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5">
                  <c:v>-0.15310010391409767</c:v>
                </c:pt>
                <c:pt idx="6">
                  <c:v>-0.52203192550714994</c:v>
                </c:pt>
                <c:pt idx="7">
                  <c:v>7.4147644487615345</c:v>
                </c:pt>
                <c:pt idx="8">
                  <c:v>0.7756833176248823</c:v>
                </c:pt>
                <c:pt idx="9">
                  <c:v>2.1313005600497759E-2</c:v>
                </c:pt>
                <c:pt idx="10">
                  <c:v>0.67547481420313793</c:v>
                </c:pt>
                <c:pt idx="12">
                  <c:v>0.21240113047931564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11-4D45-B579-27CD74CA06CD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5">
                  <c:v>-0.49336924989639452</c:v>
                </c:pt>
                <c:pt idx="6">
                  <c:v>-0.10143794935917472</c:v>
                </c:pt>
                <c:pt idx="7">
                  <c:v>1.0302320131239746</c:v>
                </c:pt>
                <c:pt idx="8">
                  <c:v>-0.22929024340355897</c:v>
                </c:pt>
                <c:pt idx="9">
                  <c:v>2.1528394765277943</c:v>
                </c:pt>
                <c:pt idx="10">
                  <c:v>-0.29511898558276883</c:v>
                </c:pt>
                <c:pt idx="12">
                  <c:v>0.81621606262520063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511-4D45-B579-27CD74CA0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B0-4BAC-89DF-842A449DD1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0-4BAC-89DF-842A449DD12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B0-4BAC-89DF-842A449DD12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0-4BAC-89DF-842A449DD12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B0-4BAC-89DF-842A449DD1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B0-4BAC-89DF-842A449DD12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B0-4BAC-89DF-842A449DD1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B0-4BAC-89DF-842A449DD1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2">
                  <c:v>25868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B0-4BAC-89DF-842A449D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0-4BAC-89DF-842A449DD1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0-4BAC-89DF-842A449DD1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0-4BAC-89DF-842A449DD1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0-4BAC-89DF-842A449DD1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0-4BAC-89DF-842A449DD1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0-4BAC-89DF-842A449DD1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B0-4BAC-89DF-842A449DD1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B0-4BAC-89DF-842A449DD1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B0-4BAC-89DF-842A449DD1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B0-4BAC-89DF-842A449DD1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B0-4BAC-89DF-842A449DD1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B0-4BAC-89DF-842A449DD1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B0-4BAC-89DF-842A449DD12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5">
                  <c:v>-3.5851472471190804E-2</c:v>
                </c:pt>
                <c:pt idx="6">
                  <c:v>-0.24551039697542532</c:v>
                </c:pt>
                <c:pt idx="7">
                  <c:v>4.0163447251114412</c:v>
                </c:pt>
                <c:pt idx="8">
                  <c:v>3.8927536231884057</c:v>
                </c:pt>
                <c:pt idx="9">
                  <c:v>0.56505171475231353</c:v>
                </c:pt>
                <c:pt idx="10">
                  <c:v>1.5603799185888736</c:v>
                </c:pt>
                <c:pt idx="12">
                  <c:v>0.54260838451905302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B0-4BAC-89DF-842A449DD12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5">
                  <c:v>6.056338028169006E-2</c:v>
                </c:pt>
                <c:pt idx="6">
                  <c:v>2.5320796460176993</c:v>
                </c:pt>
                <c:pt idx="7">
                  <c:v>1.8203842940685044</c:v>
                </c:pt>
                <c:pt idx="8">
                  <c:v>1.2841677943166441</c:v>
                </c:pt>
                <c:pt idx="9">
                  <c:v>0.94651320243737302</c:v>
                </c:pt>
                <c:pt idx="10">
                  <c:v>-0.46770098730606491</c:v>
                </c:pt>
                <c:pt idx="12">
                  <c:v>0.70565739153369389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B0-4BAC-89DF-842A449D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E-4FA2-BC67-79163A94E3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E-4FA2-BC67-79163A94E3A4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1E-4FA2-BC67-79163A94E3A4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1E-4FA2-BC67-79163A94E3A4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1E-4FA2-BC67-79163A94E3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1E-4FA2-BC67-79163A94E3A4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1E-4FA2-BC67-79163A94E3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1E-4FA2-BC67-79163A94E3A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2">
                  <c:v>44498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1E-4FA2-BC67-79163A94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1E-4FA2-BC67-79163A94E3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1E-4FA2-BC67-79163A94E3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1E-4FA2-BC67-79163A94E3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1E-4FA2-BC67-79163A94E3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1E-4FA2-BC67-79163A94E3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1E-4FA2-BC67-79163A94E3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1E-4FA2-BC67-79163A94E3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1E-4FA2-BC67-79163A94E3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1E-4FA2-BC67-79163A94E3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1E-4FA2-BC67-79163A94E3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1E-4FA2-BC67-79163A94E3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1E-4FA2-BC67-79163A94E3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1E-4FA2-BC67-79163A94E3A4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5">
                  <c:v>1.4098360655737703</c:v>
                </c:pt>
                <c:pt idx="6">
                  <c:v>-0.45117845117845112</c:v>
                </c:pt>
                <c:pt idx="7">
                  <c:v>1.3712235649546827</c:v>
                </c:pt>
                <c:pt idx="8">
                  <c:v>1.1454775458570525</c:v>
                </c:pt>
                <c:pt idx="9">
                  <c:v>1.566742081447964</c:v>
                </c:pt>
                <c:pt idx="10">
                  <c:v>0.36114849708389407</c:v>
                </c:pt>
                <c:pt idx="12">
                  <c:v>0.82182190378710329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1E-4FA2-BC67-79163A94E3A4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5">
                  <c:v>1.3201803833145433</c:v>
                </c:pt>
                <c:pt idx="6">
                  <c:v>2.5116696588868939</c:v>
                </c:pt>
                <c:pt idx="7">
                  <c:v>7.473684210526315</c:v>
                </c:pt>
                <c:pt idx="8">
                  <c:v>7.3753086419753089</c:v>
                </c:pt>
                <c:pt idx="9">
                  <c:v>5.732937685459941</c:v>
                </c:pt>
                <c:pt idx="10">
                  <c:v>3.4749262536873156</c:v>
                </c:pt>
                <c:pt idx="12">
                  <c:v>3.2246273616253678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1E-4FA2-BC67-79163A94E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44-4D10-B5E3-DCA867013B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44-4D10-B5E3-DCA867013B35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44-4D10-B5E3-DCA867013B3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44-4D10-B5E3-DCA867013B3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44-4D10-B5E3-DCA867013B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44-4D10-B5E3-DCA867013B3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44-4D10-B5E3-DCA867013B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A44-4D10-B5E3-DCA867013B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2">
                  <c:v>21610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A44-4D10-B5E3-DCA86701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44-4D10-B5E3-DCA867013B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44-4D10-B5E3-DCA867013B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44-4D10-B5E3-DCA867013B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4-4D10-B5E3-DCA867013B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4-4D10-B5E3-DCA867013B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4-4D10-B5E3-DCA867013B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4-4D10-B5E3-DCA867013B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44-4D10-B5E3-DCA867013B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44-4D10-B5E3-DCA867013B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44-4D10-B5E3-DCA867013B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44-4D10-B5E3-DCA867013B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44-4D10-B5E3-DCA867013B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44-4D10-B5E3-DCA867013B3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5">
                  <c:v>0</c:v>
                </c:pt>
                <c:pt idx="6">
                  <c:v>-0.64285714285714279</c:v>
                </c:pt>
                <c:pt idx="8">
                  <c:v>14.083333333333334</c:v>
                </c:pt>
                <c:pt idx="9">
                  <c:v>0.29533678756476678</c:v>
                </c:pt>
                <c:pt idx="10">
                  <c:v>1.1373976342129208</c:v>
                </c:pt>
                <c:pt idx="12">
                  <c:v>-0.15622193588692357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44-4D10-B5E3-DCA867013B35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5">
                  <c:v>-0.9652173913043478</c:v>
                </c:pt>
                <c:pt idx="6">
                  <c:v>-0.87654320987654322</c:v>
                </c:pt>
                <c:pt idx="8">
                  <c:v>12.923076923076923</c:v>
                </c:pt>
                <c:pt idx="9">
                  <c:v>-0.23846823324630118</c:v>
                </c:pt>
                <c:pt idx="10">
                  <c:v>7.3092736409319237E-2</c:v>
                </c:pt>
                <c:pt idx="12">
                  <c:v>0.60109653997184553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44-4D10-B5E3-DCA86701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6-4459-97E5-72B97399D5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6-4459-97E5-72B97399D54C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6-4459-97E5-72B97399D54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6-4459-97E5-72B97399D54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6-4459-97E5-72B97399D5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06-4459-97E5-72B97399D54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06-4459-97E5-72B97399D5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06-4459-97E5-72B97399D5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2">
                  <c:v>15821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06-4459-97E5-72B97399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06-4459-97E5-72B97399D5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06-4459-97E5-72B97399D5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6-4459-97E5-72B97399D5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6-4459-97E5-72B97399D5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6-4459-97E5-72B97399D5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6-4459-97E5-72B97399D5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6-4459-97E5-72B97399D5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6-4459-97E5-72B97399D5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6-4459-97E5-72B97399D5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6-4459-97E5-72B97399D5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6-4459-97E5-72B97399D5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6-4459-97E5-72B97399D5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06-4459-97E5-72B97399D54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5">
                  <c:v>8.625</c:v>
                </c:pt>
                <c:pt idx="8">
                  <c:v>16.166666666666668</c:v>
                </c:pt>
                <c:pt idx="9">
                  <c:v>2.2857142857142856</c:v>
                </c:pt>
                <c:pt idx="10">
                  <c:v>18.903703703703705</c:v>
                </c:pt>
                <c:pt idx="12">
                  <c:v>1.1411557720936529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06-4459-97E5-72B97399D54C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5">
                  <c:v>-0.53614457831325302</c:v>
                </c:pt>
                <c:pt idx="8">
                  <c:v>3.9638554216867474</c:v>
                </c:pt>
                <c:pt idx="9">
                  <c:v>-0.3672627235213205</c:v>
                </c:pt>
                <c:pt idx="10">
                  <c:v>0.43153969099627054</c:v>
                </c:pt>
                <c:pt idx="12">
                  <c:v>0.4852609838527977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06-4459-97E5-72B97399D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4F-45ED-97D3-961136F72D74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F-45ED-97D3-961136F72D74}"/>
            </c:ext>
          </c:extLst>
        </c:ser>
        <c:ser>
          <c:idx val="5"/>
          <c:order val="1"/>
          <c:tx>
            <c:strRef>
              <c:f>'Pernocta evol mensu TF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F-45ED-97D3-961136F72D74}"/>
              </c:ext>
            </c:extLst>
          </c:dPt>
          <c:val>
            <c:numRef>
              <c:f>'Pernocta evol mensu TF 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F-45ED-97D3-961136F72D74}"/>
            </c:ext>
          </c:extLst>
        </c:ser>
        <c:ser>
          <c:idx val="0"/>
          <c:order val="2"/>
          <c:tx>
            <c:strRef>
              <c:f>'Pernocta evol mensu TF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F-45ED-97D3-961136F72D74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F-45ED-97D3-961136F72D74}"/>
            </c:ext>
          </c:extLst>
        </c:ser>
        <c:ser>
          <c:idx val="1"/>
          <c:order val="3"/>
          <c:tx>
            <c:strRef>
              <c:f>'Pernocta evol mensu TF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4F-45ED-97D3-961136F72D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4F-45ED-97D3-961136F72D74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0</c:v>
                </c:pt>
                <c:pt idx="12">
                  <c:v>1275215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4F-45ED-97D3-961136F7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4F-45ED-97D3-961136F72D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4F-45ED-97D3-961136F72D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4F-45ED-97D3-961136F72D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4F-45ED-97D3-961136F72D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4F-45ED-97D3-961136F72D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F-45ED-97D3-961136F72D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F-45ED-97D3-961136F72D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F-45ED-97D3-961136F72D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F-45ED-97D3-961136F72D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F-45ED-97D3-961136F72D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F-45ED-97D3-961136F72D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F-45ED-97D3-961136F72D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F-45ED-97D3-961136F72D74}"/>
              </c:ext>
            </c:extLst>
          </c:dPt>
          <c:cat>
            <c:strRef>
              <c:f>'Pernocta evol mensu TF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0.27128670733437366</c:v>
                </c:pt>
                <c:pt idx="11">
                  <c:v>0</c:v>
                </c:pt>
                <c:pt idx="12">
                  <c:v>0.32378878176946713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4F-45ED-97D3-961136F72D74}"/>
            </c:ext>
          </c:extLst>
        </c:ser>
        <c:ser>
          <c:idx val="4"/>
          <c:order val="5"/>
          <c:tx>
            <c:strRef>
              <c:f>'Pernocta evol mensu TF 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0.39512400168137862</c:v>
                </c:pt>
                <c:pt idx="11">
                  <c:v>0</c:v>
                </c:pt>
                <c:pt idx="12">
                  <c:v>0.65858109224188044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4F-45ED-97D3-961136F7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1-4049-A662-B724972ACE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1-4049-A662-B724972ACE0D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41-4049-A662-B724972ACE0D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1-4049-A662-B724972ACE0D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41-4049-A662-B724972ACE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1-4049-A662-B724972ACE0D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41-4049-A662-B724972ACE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41-4049-A662-B724972ACE0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2">
                  <c:v>36093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41-4049-A662-B724972AC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1-4049-A662-B724972ACE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1-4049-A662-B724972ACE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1-4049-A662-B724972ACE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1-4049-A662-B724972ACE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1-4049-A662-B724972ACE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1-4049-A662-B724972ACE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1-4049-A662-B724972ACE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1-4049-A662-B724972ACE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1-4049-A662-B724972ACE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1-4049-A662-B724972ACE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1-4049-A662-B724972ACE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1-4049-A662-B724972ACE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1-4049-A662-B724972ACE0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5">
                  <c:v>-0.16485803478519401</c:v>
                </c:pt>
                <c:pt idx="6">
                  <c:v>-0.79177996235097259</c:v>
                </c:pt>
                <c:pt idx="7">
                  <c:v>18.291666666666668</c:v>
                </c:pt>
                <c:pt idx="8">
                  <c:v>-0.31302204573462955</c:v>
                </c:pt>
                <c:pt idx="9">
                  <c:v>24.495652173913044</c:v>
                </c:pt>
                <c:pt idx="10">
                  <c:v>0.3961584633853541</c:v>
                </c:pt>
                <c:pt idx="12">
                  <c:v>0.19307814359381203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41-4049-A662-B724972ACE0D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5">
                  <c:v>0.88523489932885902</c:v>
                </c:pt>
                <c:pt idx="6">
                  <c:v>-0.44182786655452766</c:v>
                </c:pt>
                <c:pt idx="7">
                  <c:v>0.69740552735476591</c:v>
                </c:pt>
                <c:pt idx="8">
                  <c:v>0.46353558926487759</c:v>
                </c:pt>
                <c:pt idx="9">
                  <c:v>0.379764705882353</c:v>
                </c:pt>
                <c:pt idx="10">
                  <c:v>1.1011743450767839</c:v>
                </c:pt>
                <c:pt idx="12">
                  <c:v>0.65064483673282725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41-4049-A662-B724972AC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1-4610-8F72-D1EE277BBA71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1-4610-8F72-D1EE277BBA71}"/>
            </c:ext>
          </c:extLst>
        </c:ser>
        <c:ser>
          <c:idx val="5"/>
          <c:order val="1"/>
          <c:tx>
            <c:strRef>
              <c:f>'Pernocta evol mensu TF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1-4610-8F72-D1EE277BBA71}"/>
              </c:ext>
            </c:extLst>
          </c:dPt>
          <c:val>
            <c:numRef>
              <c:f>'Pernocta evol mensu TF 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1-4610-8F72-D1EE277BBA71}"/>
            </c:ext>
          </c:extLst>
        </c:ser>
        <c:ser>
          <c:idx val="0"/>
          <c:order val="2"/>
          <c:tx>
            <c:strRef>
              <c:f>'Pernocta evol mensu TF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1-4610-8F72-D1EE277BBA71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1-4610-8F72-D1EE277BBA71}"/>
            </c:ext>
          </c:extLst>
        </c:ser>
        <c:ser>
          <c:idx val="1"/>
          <c:order val="3"/>
          <c:tx>
            <c:strRef>
              <c:f>'Pernocta evol mensu TF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1-4610-8F72-D1EE277BBA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1-4610-8F72-D1EE277BBA71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0</c:v>
                </c:pt>
                <c:pt idx="12">
                  <c:v>1068467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51-4610-8F72-D1EE277B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1-4610-8F72-D1EE277BBA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1-4610-8F72-D1EE277BBA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1-4610-8F72-D1EE277BBA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1-4610-8F72-D1EE277BBA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1-4610-8F72-D1EE277BBA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1-4610-8F72-D1EE277BBA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1-4610-8F72-D1EE277BBA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1-4610-8F72-D1EE277BBA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1-4610-8F72-D1EE277BBA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1-4610-8F72-D1EE277BBA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51-4610-8F72-D1EE277BBA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51-4610-8F72-D1EE277BBA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51-4610-8F72-D1EE277BBA71}"/>
              </c:ext>
            </c:extLst>
          </c:dPt>
          <c:cat>
            <c:strRef>
              <c:f>'Pernocta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7">
                  <c:v>1.3146055205390135</c:v>
                </c:pt>
                <c:pt idx="8">
                  <c:v>-1.9811943771816942E-3</c:v>
                </c:pt>
                <c:pt idx="9">
                  <c:v>0.30504758684984279</c:v>
                </c:pt>
                <c:pt idx="10">
                  <c:v>8.1290675749650321E-2</c:v>
                </c:pt>
                <c:pt idx="11">
                  <c:v>0</c:v>
                </c:pt>
                <c:pt idx="12">
                  <c:v>0.17592671059423282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51-4610-8F72-D1EE277BBA71}"/>
            </c:ext>
          </c:extLst>
        </c:ser>
        <c:ser>
          <c:idx val="4"/>
          <c:order val="5"/>
          <c:tx>
            <c:strRef>
              <c:f>'Pernocta evol mensu TF 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7">
                  <c:v>0.59495282312415765</c:v>
                </c:pt>
                <c:pt idx="8">
                  <c:v>-3.799693841980023E-2</c:v>
                </c:pt>
                <c:pt idx="9">
                  <c:v>0.74261638007687991</c:v>
                </c:pt>
                <c:pt idx="10">
                  <c:v>0.13331739580843105</c:v>
                </c:pt>
                <c:pt idx="11">
                  <c:v>0</c:v>
                </c:pt>
                <c:pt idx="12">
                  <c:v>0.41037785037785035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51-4610-8F72-D1EE277B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8-4858-BF36-8931F2678AE2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8-4858-BF36-8931F2678AE2}"/>
            </c:ext>
          </c:extLst>
        </c:ser>
        <c:ser>
          <c:idx val="5"/>
          <c:order val="1"/>
          <c:tx>
            <c:strRef>
              <c:f>'Pernocta evol mensu TF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8-4858-BF36-8931F2678AE2}"/>
              </c:ext>
            </c:extLst>
          </c:dPt>
          <c:val>
            <c:numRef>
              <c:f>'Pernocta evol mensu TF 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8-4858-BF36-8931F2678AE2}"/>
            </c:ext>
          </c:extLst>
        </c:ser>
        <c:ser>
          <c:idx val="0"/>
          <c:order val="2"/>
          <c:tx>
            <c:strRef>
              <c:f>'Pernocta evol mensu TF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8-4858-BF36-8931F2678AE2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8-4858-BF36-8931F2678AE2}"/>
            </c:ext>
          </c:extLst>
        </c:ser>
        <c:ser>
          <c:idx val="1"/>
          <c:order val="3"/>
          <c:tx>
            <c:strRef>
              <c:f>'Pernocta evol mensu TF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F8-4858-BF36-8931F2678A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F8-4858-BF36-8931F2678AE2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F8-4858-BF36-8931F2678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8-4858-BF36-8931F2678A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8-4858-BF36-8931F2678A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8-4858-BF36-8931F2678A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8-4858-BF36-8931F2678A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8-4858-BF36-8931F2678A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8-4858-BF36-8931F2678A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8-4858-BF36-8931F2678A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8-4858-BF36-8931F2678A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8-4858-BF36-8931F2678A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8-4858-BF36-8931F2678A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8-4858-BF36-8931F2678A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8-4858-BF36-8931F2678A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8-4858-BF36-8931F2678AE2}"/>
              </c:ext>
            </c:extLst>
          </c:dPt>
          <c:cat>
            <c:strRef>
              <c:f>'Pernocta evol mensu TF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8-4858-BF36-8931F2678AE2}"/>
            </c:ext>
          </c:extLst>
        </c:ser>
        <c:ser>
          <c:idx val="4"/>
          <c:order val="5"/>
          <c:tx>
            <c:strRef>
              <c:f>'Pernocta evol mensu TF 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8-4858-BF36-8931F2678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E-45E7-8EE5-7FD9E42ADE4D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E-45E7-8EE5-7FD9E42ADE4D}"/>
            </c:ext>
          </c:extLst>
        </c:ser>
        <c:ser>
          <c:idx val="5"/>
          <c:order val="1"/>
          <c:tx>
            <c:strRef>
              <c:f>'Pernocta evol mensu TF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E-45E7-8EE5-7FD9E42ADE4D}"/>
              </c:ext>
            </c:extLst>
          </c:dPt>
          <c:val>
            <c:numRef>
              <c:f>'Pernocta evol mensu TF 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E-45E7-8EE5-7FD9E42ADE4D}"/>
            </c:ext>
          </c:extLst>
        </c:ser>
        <c:ser>
          <c:idx val="0"/>
          <c:order val="2"/>
          <c:tx>
            <c:strRef>
              <c:f>'Pernocta evol mensu TF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E-45E7-8EE5-7FD9E42ADE4D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E-45E7-8EE5-7FD9E42ADE4D}"/>
            </c:ext>
          </c:extLst>
        </c:ser>
        <c:ser>
          <c:idx val="1"/>
          <c:order val="3"/>
          <c:tx>
            <c:strRef>
              <c:f>'Pernocta evol mensu TF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CE-45E7-8EE5-7FD9E42ADE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CE-45E7-8EE5-7FD9E42ADE4D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CE-45E7-8EE5-7FD9E42A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CE-45E7-8EE5-7FD9E42ADE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CE-45E7-8EE5-7FD9E42ADE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CE-45E7-8EE5-7FD9E42ADE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CE-45E7-8EE5-7FD9E42ADE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CE-45E7-8EE5-7FD9E42ADE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CE-45E7-8EE5-7FD9E42ADE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CE-45E7-8EE5-7FD9E42ADE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CE-45E7-8EE5-7FD9E42ADE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CE-45E7-8EE5-7FD9E42ADE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CE-45E7-8EE5-7FD9E42ADE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CE-45E7-8EE5-7FD9E42ADE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CE-45E7-8EE5-7FD9E42ADE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CE-45E7-8EE5-7FD9E42ADE4D}"/>
              </c:ext>
            </c:extLst>
          </c:dPt>
          <c:cat>
            <c:strRef>
              <c:f>'Pernocta evol mensu TF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CE-45E7-8EE5-7FD9E42ADE4D}"/>
            </c:ext>
          </c:extLst>
        </c:ser>
        <c:ser>
          <c:idx val="4"/>
          <c:order val="5"/>
          <c:tx>
            <c:strRef>
              <c:f>'Pernocta evol mensu TF 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CE-45E7-8EE5-7FD9E42A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65-42C2-AF7E-42C2BE71AD90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5-42C2-AF7E-42C2BE71AD90}"/>
            </c:ext>
          </c:extLst>
        </c:ser>
        <c:ser>
          <c:idx val="5"/>
          <c:order val="1"/>
          <c:tx>
            <c:strRef>
              <c:f>'Pernocta evol mensu TF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65-42C2-AF7E-42C2BE71AD90}"/>
              </c:ext>
            </c:extLst>
          </c:dPt>
          <c:val>
            <c:numRef>
              <c:f>'Pernocta evol mensu TF 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65-42C2-AF7E-42C2BE71AD90}"/>
            </c:ext>
          </c:extLst>
        </c:ser>
        <c:ser>
          <c:idx val="0"/>
          <c:order val="2"/>
          <c:tx>
            <c:strRef>
              <c:f>'Pernocta evol mensu TF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65-42C2-AF7E-42C2BE71AD90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65-42C2-AF7E-42C2BE71AD90}"/>
            </c:ext>
          </c:extLst>
        </c:ser>
        <c:ser>
          <c:idx val="1"/>
          <c:order val="3"/>
          <c:tx>
            <c:strRef>
              <c:f>'Pernocta evol mensu TF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65-42C2-AF7E-42C2BE71AD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65-42C2-AF7E-42C2BE71AD90}"/>
              </c:ext>
            </c:extLst>
          </c:dPt>
          <c:cat>
            <c:strRef>
              <c:f>'Pernocta evol mensu TF 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65-42C2-AF7E-42C2BE71A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5-42C2-AF7E-42C2BE71AD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65-42C2-AF7E-42C2BE71AD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65-42C2-AF7E-42C2BE71AD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65-42C2-AF7E-42C2BE71AD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65-42C2-AF7E-42C2BE71AD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5-42C2-AF7E-42C2BE71AD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5-42C2-AF7E-42C2BE71AD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5-42C2-AF7E-42C2BE71AD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5-42C2-AF7E-42C2BE71AD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65-42C2-AF7E-42C2BE71AD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65-42C2-AF7E-42C2BE71AD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65-42C2-AF7E-42C2BE71AD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65-42C2-AF7E-42C2BE71AD90}"/>
              </c:ext>
            </c:extLst>
          </c:dPt>
          <c:cat>
            <c:strRef>
              <c:f>'Pernocta evol mensu TF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65-42C2-AF7E-42C2BE71AD90}"/>
            </c:ext>
          </c:extLst>
        </c:ser>
        <c:ser>
          <c:idx val="4"/>
          <c:order val="5"/>
          <c:tx>
            <c:strRef>
              <c:f>'Pernocta evol mensu TF 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65-42C2-AF7E-42C2BE71A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B8-4A50-808F-180463B50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8-4A50-808F-180463B50813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B8-4A50-808F-180463B50813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B8-4A50-808F-180463B50813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B8-4A50-808F-180463B50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B8-4A50-808F-180463B50813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B8-4A50-808F-180463B508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B8-4A50-808F-180463B5081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2">
                  <c:v>1275215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B8-4A50-808F-180463B50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B8-4A50-808F-180463B508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B8-4A50-808F-180463B508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8-4A50-808F-180463B508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8-4A50-808F-180463B508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8-4A50-808F-180463B508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8-4A50-808F-180463B508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8-4A50-808F-180463B508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8-4A50-808F-180463B508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8-4A50-808F-180463B508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8-4A50-808F-180463B508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B8-4A50-808F-180463B508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B8-4A50-808F-180463B508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B8-4A50-808F-180463B50813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1.3462788588965613</c:v>
                </c:pt>
                <c:pt idx="8">
                  <c:v>0.22151993305839457</c:v>
                </c:pt>
                <c:pt idx="9">
                  <c:v>0.41676449187484832</c:v>
                </c:pt>
                <c:pt idx="10">
                  <c:v>0.27128670733437366</c:v>
                </c:pt>
                <c:pt idx="12">
                  <c:v>0.32378878176946713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B8-4A50-808F-180463B50813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0.77966944597282772</c:v>
                </c:pt>
                <c:pt idx="8">
                  <c:v>0.21159888546359973</c:v>
                </c:pt>
                <c:pt idx="9">
                  <c:v>0.98112925982201005</c:v>
                </c:pt>
                <c:pt idx="10">
                  <c:v>0.39512400168137862</c:v>
                </c:pt>
                <c:pt idx="12">
                  <c:v>0.65858109224188044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B8-4A50-808F-180463B50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C5-4E13-9645-21DCA46749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5-4E13-9645-21DCA4674918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5-4E13-9645-21DCA4674918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5-4E13-9645-21DCA4674918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C5-4E13-9645-21DCA46749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C5-4E13-9645-21DCA4674918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C5-4E13-9645-21DCA46749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C5-4E13-9645-21DCA467491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2">
                  <c:v>1068467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C5-4E13-9645-21DCA467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C5-4E13-9645-21DCA46749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C5-4E13-9645-21DCA46749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C5-4E13-9645-21DCA46749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C5-4E13-9645-21DCA46749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C5-4E13-9645-21DCA46749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C5-4E13-9645-21DCA46749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C5-4E13-9645-21DCA46749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5-4E13-9645-21DCA46749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5-4E13-9645-21DCA46749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5-4E13-9645-21DCA46749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5-4E13-9645-21DCA46749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5-4E13-9645-21DCA46749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5-4E13-9645-21DCA4674918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7">
                  <c:v>1.3146055205390135</c:v>
                </c:pt>
                <c:pt idx="8">
                  <c:v>-1.9811943771816942E-3</c:v>
                </c:pt>
                <c:pt idx="9">
                  <c:v>0.30504758684984279</c:v>
                </c:pt>
                <c:pt idx="10">
                  <c:v>8.1290675749650321E-2</c:v>
                </c:pt>
                <c:pt idx="12">
                  <c:v>0.17592671059423282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C5-4E13-9645-21DCA4674918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7">
                  <c:v>0.59495282312415765</c:v>
                </c:pt>
                <c:pt idx="8">
                  <c:v>-3.799693841980023E-2</c:v>
                </c:pt>
                <c:pt idx="9">
                  <c:v>0.74261638007687991</c:v>
                </c:pt>
                <c:pt idx="10">
                  <c:v>0.13331739580843105</c:v>
                </c:pt>
                <c:pt idx="12">
                  <c:v>0.41037785037785035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C5-4E13-9645-21DCA467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32-45A0-8748-4A4CA1849C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2-45A0-8748-4A4CA1849C10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32-45A0-8748-4A4CA1849C10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32-45A0-8748-4A4CA1849C10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32-45A0-8748-4A4CA1849C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32-45A0-8748-4A4CA1849C10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32-45A0-8748-4A4CA1849C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32-45A0-8748-4A4CA1849C1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32-45A0-8748-4A4CA184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32-45A0-8748-4A4CA1849C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32-45A0-8748-4A4CA1849C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32-45A0-8748-4A4CA1849C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32-45A0-8748-4A4CA1849C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32-45A0-8748-4A4CA1849C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32-45A0-8748-4A4CA1849C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32-45A0-8748-4A4CA1849C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32-45A0-8748-4A4CA1849C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32-45A0-8748-4A4CA1849C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32-45A0-8748-4A4CA1849C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32-45A0-8748-4A4CA1849C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32-45A0-8748-4A4CA1849C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32-45A0-8748-4A4CA1849C10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32-45A0-8748-4A4CA1849C10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32-45A0-8748-4A4CA184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43-4800-B2B6-0C2D77D9EC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3-4800-B2B6-0C2D77D9ECBD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43-4800-B2B6-0C2D77D9ECBD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43-4800-B2B6-0C2D77D9ECBD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43-4800-B2B6-0C2D77D9EC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43-4800-B2B6-0C2D77D9ECBD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43-4800-B2B6-0C2D77D9EC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43-4800-B2B6-0C2D77D9ECB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43-4800-B2B6-0C2D77D9E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3-4800-B2B6-0C2D77D9EC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43-4800-B2B6-0C2D77D9EC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43-4800-B2B6-0C2D77D9EC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43-4800-B2B6-0C2D77D9EC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43-4800-B2B6-0C2D77D9EC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43-4800-B2B6-0C2D77D9EC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43-4800-B2B6-0C2D77D9EC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43-4800-B2B6-0C2D77D9EC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43-4800-B2B6-0C2D77D9EC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43-4800-B2B6-0C2D77D9EC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43-4800-B2B6-0C2D77D9EC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43-4800-B2B6-0C2D77D9EC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43-4800-B2B6-0C2D77D9ECBD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43-4800-B2B6-0C2D77D9ECBD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43-4800-B2B6-0C2D77D9E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FB-4E14-9303-1FEB6911BB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B-4E14-9303-1FEB6911BB67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FB-4E14-9303-1FEB6911BB6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B-4E14-9303-1FEB6911BB6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FB-4E14-9303-1FEB6911BB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FB-4E14-9303-1FEB6911BB6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FB-4E14-9303-1FEB6911BB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FB-4E14-9303-1FEB6911BB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2">
                  <c:v>5.8961027552119694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FB-4E14-9303-1FEB6911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FB-4E14-9303-1FEB6911BB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FB-4E14-9303-1FEB6911BB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FB-4E14-9303-1FEB6911BB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FB-4E14-9303-1FEB6911BB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FB-4E14-9303-1FEB6911BB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FB-4E14-9303-1FEB6911BB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FB-4E14-9303-1FEB6911BB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FB-4E14-9303-1FEB6911BB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FB-4E14-9303-1FEB6911BB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FB-4E14-9303-1FEB6911BB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FB-4E14-9303-1FEB6911BB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FB-4E14-9303-1FEB6911BB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FB-4E14-9303-1FEB6911BB6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-3.0721701711229343E-3</c:v>
                </c:pt>
                <c:pt idx="10">
                  <c:v>-2.38180637016292E-2</c:v>
                </c:pt>
                <c:pt idx="12">
                  <c:v>0.13968935773968116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FB-4E14-9303-1FEB6911BB67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0.31878668440474378</c:v>
                </c:pt>
                <c:pt idx="10">
                  <c:v>-1.0157091926723609</c:v>
                </c:pt>
                <c:pt idx="12">
                  <c:v>-0.18760510995656965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FB-4E14-9303-1FEB6911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8-4F4E-B6D1-125D89FC7A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8-4F4E-B6D1-125D89FC7ACC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8-4F4E-B6D1-125D89FC7ACC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08-4F4E-B6D1-125D89FC7ACC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08-4F4E-B6D1-125D89FC7A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08-4F4E-B6D1-125D89FC7ACC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808-4F4E-B6D1-125D89FC7A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808-4F4E-B6D1-125D89FC7A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2">
                  <c:v>4.1913081420717342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08-4F4E-B6D1-125D89FC7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08-4F4E-B6D1-125D89FC7A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08-4F4E-B6D1-125D89FC7A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08-4F4E-B6D1-125D89FC7A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08-4F4E-B6D1-125D89FC7A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08-4F4E-B6D1-125D89FC7A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08-4F4E-B6D1-125D89FC7A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08-4F4E-B6D1-125D89FC7A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08-4F4E-B6D1-125D89FC7A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08-4F4E-B6D1-125D89FC7A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08-4F4E-B6D1-125D89FC7A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08-4F4E-B6D1-125D89FC7A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08-4F4E-B6D1-125D89FC7A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08-4F4E-B6D1-125D89FC7ACC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5">
                  <c:v>1.2342599485987287</c:v>
                </c:pt>
                <c:pt idx="6">
                  <c:v>1.2257143983127481</c:v>
                </c:pt>
                <c:pt idx="7">
                  <c:v>-1.7649502678481452</c:v>
                </c:pt>
                <c:pt idx="8">
                  <c:v>0.52920925160162291</c:v>
                </c:pt>
                <c:pt idx="9">
                  <c:v>-1.2183795400210418</c:v>
                </c:pt>
                <c:pt idx="10">
                  <c:v>0.30291825310920606</c:v>
                </c:pt>
                <c:pt idx="12">
                  <c:v>0.54298079896971574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08-4F4E-B6D1-125D89FC7ACC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5">
                  <c:v>0.76445822772470295</c:v>
                </c:pt>
                <c:pt idx="6">
                  <c:v>0.9139810292137458</c:v>
                </c:pt>
                <c:pt idx="7">
                  <c:v>-0.42321822485875327</c:v>
                </c:pt>
                <c:pt idx="8">
                  <c:v>0.12805675682140194</c:v>
                </c:pt>
                <c:pt idx="9">
                  <c:v>0.4484173507635103</c:v>
                </c:pt>
                <c:pt idx="10">
                  <c:v>0.23886862281638521</c:v>
                </c:pt>
                <c:pt idx="12">
                  <c:v>0.44718380545308367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08-4F4E-B6D1-125D89FC7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A6-489B-A1A1-C89CE01D20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6-489B-A1A1-C89CE01D20E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A6-489B-A1A1-C89CE01D20E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6-489B-A1A1-C89CE01D20E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A6-489B-A1A1-C89CE01D20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A6-489B-A1A1-C89CE01D20E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A6-489B-A1A1-C89CE01D20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A6-489B-A1A1-C89CE01D20E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2">
                  <c:v>158986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A6-489B-A1A1-C89CE01D2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A6-489B-A1A1-C89CE01D20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A6-489B-A1A1-C89CE01D20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A6-489B-A1A1-C89CE01D20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A6-489B-A1A1-C89CE01D20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A6-489B-A1A1-C89CE01D20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A6-489B-A1A1-C89CE01D20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A6-489B-A1A1-C89CE01D20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A6-489B-A1A1-C89CE01D20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A6-489B-A1A1-C89CE01D20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A6-489B-A1A1-C89CE01D20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A6-489B-A1A1-C89CE01D20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A6-489B-A1A1-C89CE01D20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A6-489B-A1A1-C89CE01D20E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5">
                  <c:v>0.36147153106395979</c:v>
                </c:pt>
                <c:pt idx="6">
                  <c:v>0.12568839936045473</c:v>
                </c:pt>
                <c:pt idx="7">
                  <c:v>0.89982425307557112</c:v>
                </c:pt>
                <c:pt idx="8">
                  <c:v>0.34104815110401709</c:v>
                </c:pt>
                <c:pt idx="9">
                  <c:v>0.25610066090493144</c:v>
                </c:pt>
                <c:pt idx="10">
                  <c:v>0.238129276013479</c:v>
                </c:pt>
                <c:pt idx="12">
                  <c:v>0.28275550463527011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A6-489B-A1A1-C89CE01D20E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5">
                  <c:v>0.35197817189631642</c:v>
                </c:pt>
                <c:pt idx="6">
                  <c:v>0.94281772190709789</c:v>
                </c:pt>
                <c:pt idx="7">
                  <c:v>0.98397161385048326</c:v>
                </c:pt>
                <c:pt idx="8">
                  <c:v>0.6938844086021505</c:v>
                </c:pt>
                <c:pt idx="9">
                  <c:v>1.0766967850388736</c:v>
                </c:pt>
                <c:pt idx="10">
                  <c:v>0.60745061646559728</c:v>
                </c:pt>
                <c:pt idx="12">
                  <c:v>0.83142495104250669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A6-489B-A1A1-C89CE01D2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C-4E51-A1FD-4C575E6CB8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C-4E51-A1FD-4C575E6CB84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C-4E51-A1FD-4C575E6CB84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C-4E51-A1FD-4C575E6CB84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C-4E51-A1FD-4C575E6CB8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C-4E51-A1FD-4C575E6CB84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FC-4E51-A1FD-4C575E6CB8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FC-4E51-A1FD-4C575E6CB8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2">
                  <c:v>5.6671540420715028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FC-4E51-A1FD-4C575E6C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FC-4E51-A1FD-4C575E6CB8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FC-4E51-A1FD-4C575E6CB8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FC-4E51-A1FD-4C575E6CB8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FC-4E51-A1FD-4C575E6CB8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FC-4E51-A1FD-4C575E6CB8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FC-4E51-A1FD-4C575E6CB8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FC-4E51-A1FD-4C575E6CB8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FC-4E51-A1FD-4C575E6CB8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FC-4E51-A1FD-4C575E6CB8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FC-4E51-A1FD-4C575E6CB8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FC-4E51-A1FD-4C575E6CB8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FC-4E51-A1FD-4C575E6CB8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FC-4E51-A1FD-4C575E6CB84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5">
                  <c:v>1.0400746596398767</c:v>
                </c:pt>
                <c:pt idx="6">
                  <c:v>-0.57004377311588605</c:v>
                </c:pt>
                <c:pt idx="7">
                  <c:v>-0.24795470700096001</c:v>
                </c:pt>
                <c:pt idx="8">
                  <c:v>8.4813184462081637E-2</c:v>
                </c:pt>
                <c:pt idx="9">
                  <c:v>8.2938323668950709E-2</c:v>
                </c:pt>
                <c:pt idx="10">
                  <c:v>-0.65473242133218079</c:v>
                </c:pt>
                <c:pt idx="12">
                  <c:v>0.11529881092795069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FC-4E51-A1FD-4C575E6CB84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5">
                  <c:v>1.7360183544591337</c:v>
                </c:pt>
                <c:pt idx="6">
                  <c:v>1.1964356003853736</c:v>
                </c:pt>
                <c:pt idx="7">
                  <c:v>0.3877607501067013</c:v>
                </c:pt>
                <c:pt idx="8">
                  <c:v>1.2481273982891592</c:v>
                </c:pt>
                <c:pt idx="9">
                  <c:v>1.1931876461621753</c:v>
                </c:pt>
                <c:pt idx="10">
                  <c:v>-5.5719479897655688E-2</c:v>
                </c:pt>
                <c:pt idx="12">
                  <c:v>0.96934563719124966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FC-4E51-A1FD-4C575E6CB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5-4821-8EEE-046A837292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5-4821-8EEE-046A837292C0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55-4821-8EEE-046A837292C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55-4821-8EEE-046A837292C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55-4821-8EEE-046A837292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55-4821-8EEE-046A837292C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55-4821-8EEE-046A837292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55-4821-8EEE-046A837292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2">
                  <c:v>3.3243565234255952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55-4821-8EEE-046A83729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55-4821-8EEE-046A837292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55-4821-8EEE-046A837292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5-4821-8EEE-046A837292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5-4821-8EEE-046A837292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5-4821-8EEE-046A837292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5-4821-8EEE-046A837292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5-4821-8EEE-046A837292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5-4821-8EEE-046A837292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5-4821-8EEE-046A837292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5-4821-8EEE-046A837292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55-4821-8EEE-046A837292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55-4821-8EEE-046A837292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55-4821-8EEE-046A837292C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5">
                  <c:v>1.2378553125894527</c:v>
                </c:pt>
                <c:pt idx="6">
                  <c:v>0.60998079519309378</c:v>
                </c:pt>
                <c:pt idx="7">
                  <c:v>-0.10691144708423339</c:v>
                </c:pt>
                <c:pt idx="8">
                  <c:v>0.28371069515229763</c:v>
                </c:pt>
                <c:pt idx="9">
                  <c:v>0.57608992229669642</c:v>
                </c:pt>
                <c:pt idx="10">
                  <c:v>0.8252749078995314</c:v>
                </c:pt>
                <c:pt idx="12">
                  <c:v>0.50358434307388311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55-4821-8EEE-046A837292C0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5">
                  <c:v>0.7995860620584363</c:v>
                </c:pt>
                <c:pt idx="6">
                  <c:v>0.3293065219053446</c:v>
                </c:pt>
                <c:pt idx="7">
                  <c:v>-0.48178671282244334</c:v>
                </c:pt>
                <c:pt idx="8">
                  <c:v>-6.4930054617102329E-2</c:v>
                </c:pt>
                <c:pt idx="9">
                  <c:v>3.1589760051362603E-3</c:v>
                </c:pt>
                <c:pt idx="10">
                  <c:v>0.67784737320001476</c:v>
                </c:pt>
                <c:pt idx="12">
                  <c:v>0.35239091471801265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55-4821-8EEE-046A83729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B-4324-A9D3-4011EDBDAD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324-A9D3-4011EDBDADCA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B-4324-A9D3-4011EDBDADC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B-4324-A9D3-4011EDBDADC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B-4324-A9D3-4011EDBDAD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2B-4324-A9D3-4011EDBDADC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2B-4324-A9D3-4011EDBDAD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2B-4324-A9D3-4011EDBDADC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2">
                  <c:v>6.5104726202307122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2B-4324-A9D3-4011EDBDA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B-4324-A9D3-4011EDBDAD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B-4324-A9D3-4011EDBDAD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B-4324-A9D3-4011EDBDAD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B-4324-A9D3-4011EDBDAD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B-4324-A9D3-4011EDBDAD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B-4324-A9D3-4011EDBDAD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B-4324-A9D3-4011EDBDAD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B-4324-A9D3-4011EDBDAD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B-4324-A9D3-4011EDBDAD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B-4324-A9D3-4011EDBDAD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2B-4324-A9D3-4011EDBDAD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2B-4324-A9D3-4011EDBDAD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2B-4324-A9D3-4011EDBDADC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5">
                  <c:v>-0.1893079712699155</c:v>
                </c:pt>
                <c:pt idx="6">
                  <c:v>-1.6044480401195926</c:v>
                </c:pt>
                <c:pt idx="7">
                  <c:v>1.6632856925312156</c:v>
                </c:pt>
                <c:pt idx="8">
                  <c:v>0.38349160190508069</c:v>
                </c:pt>
                <c:pt idx="9">
                  <c:v>0.43200928751496726</c:v>
                </c:pt>
                <c:pt idx="10">
                  <c:v>-4.8347009909244676E-2</c:v>
                </c:pt>
                <c:pt idx="12">
                  <c:v>1.5809837132302107E-2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2B-4324-A9D3-4011EDBDADCA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5">
                  <c:v>-1.4497347432026944</c:v>
                </c:pt>
                <c:pt idx="6">
                  <c:v>-2.0933979866130903</c:v>
                </c:pt>
                <c:pt idx="7">
                  <c:v>5.229367894912329E-2</c:v>
                </c:pt>
                <c:pt idx="8">
                  <c:v>-2.1987021277673611</c:v>
                </c:pt>
                <c:pt idx="9">
                  <c:v>-2.3852524845377587E-2</c:v>
                </c:pt>
                <c:pt idx="10">
                  <c:v>-1.3134015698312487</c:v>
                </c:pt>
                <c:pt idx="12">
                  <c:v>-0.63967137239686522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2B-4324-A9D3-4011EDBDA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4-4440-8337-BDFAF0C2AF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4-4440-8337-BDFAF0C2AFCB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A4-4440-8337-BDFAF0C2AFC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4-4440-8337-BDFAF0C2AFC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A4-4440-8337-BDFAF0C2AF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A4-4440-8337-BDFAF0C2AFC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A4-4440-8337-BDFAF0C2AF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A4-4440-8337-BDFAF0C2AF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2">
                  <c:v>6.2721075526231278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A4-4440-8337-BDFAF0C2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A4-4440-8337-BDFAF0C2AF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A4-4440-8337-BDFAF0C2AF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A4-4440-8337-BDFAF0C2AF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A4-4440-8337-BDFAF0C2AF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A4-4440-8337-BDFAF0C2AF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A4-4440-8337-BDFAF0C2AF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A4-4440-8337-BDFAF0C2AF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A4-4440-8337-BDFAF0C2AF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A4-4440-8337-BDFAF0C2AF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A4-4440-8337-BDFAF0C2AF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A4-4440-8337-BDFAF0C2AF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A4-4440-8337-BDFAF0C2AF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A4-4440-8337-BDFAF0C2AFC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5">
                  <c:v>-0.99680856849517774</c:v>
                </c:pt>
                <c:pt idx="6">
                  <c:v>-1.563300771531849</c:v>
                </c:pt>
                <c:pt idx="7">
                  <c:v>2.2233428168100202</c:v>
                </c:pt>
                <c:pt idx="8">
                  <c:v>0.30574807508800017</c:v>
                </c:pt>
                <c:pt idx="9">
                  <c:v>-8.9064169400072224E-2</c:v>
                </c:pt>
                <c:pt idx="10">
                  <c:v>-0.17435693582150513</c:v>
                </c:pt>
                <c:pt idx="12">
                  <c:v>-0.17455408042616583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A4-4440-8337-BDFAF0C2AFCB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5">
                  <c:v>-0.54978782000392279</c:v>
                </c:pt>
                <c:pt idx="6">
                  <c:v>-1.9047560969103481</c:v>
                </c:pt>
                <c:pt idx="7">
                  <c:v>0.51067388097912936</c:v>
                </c:pt>
                <c:pt idx="8">
                  <c:v>-2.1907954867916564</c:v>
                </c:pt>
                <c:pt idx="9">
                  <c:v>-0.47936133413982596</c:v>
                </c:pt>
                <c:pt idx="10">
                  <c:v>-1.5452697448512724</c:v>
                </c:pt>
                <c:pt idx="12">
                  <c:v>-0.77523115705429113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A4-4440-8337-BDFAF0C2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41-4AB0-B34C-E6BAA8A078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1-4AB0-B34C-E6BAA8A07808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41-4AB0-B34C-E6BAA8A07808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41-4AB0-B34C-E6BAA8A07808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41-4AB0-B34C-E6BAA8A078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41-4AB0-B34C-E6BAA8A07808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41-4AB0-B34C-E6BAA8A078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41-4AB0-B34C-E6BAA8A0780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2">
                  <c:v>7.3589052456976987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41-4AB0-B34C-E6BAA8A0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041-4AB0-B34C-E6BAA8A0780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041-4AB0-B34C-E6BAA8A078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41-4AB0-B34C-E6BAA8A078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41-4AB0-B34C-E6BAA8A078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41-4AB0-B34C-E6BAA8A078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41-4AB0-B34C-E6BAA8A078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41-4AB0-B34C-E6BAA8A078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41-4AB0-B34C-E6BAA8A078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41-4AB0-B34C-E6BAA8A078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41-4AB0-B34C-E6BAA8A078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41-4AB0-B34C-E6BAA8A078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41-4AB0-B34C-E6BAA8A078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41-4AB0-B34C-E6BAA8A078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41-4AB0-B34C-E6BAA8A078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41-4AB0-B34C-E6BAA8A07808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5">
                  <c:v>0.14037786517804296</c:v>
                </c:pt>
                <c:pt idx="6">
                  <c:v>-9.0946843293895583</c:v>
                </c:pt>
                <c:pt idx="7">
                  <c:v>-0.12510560777273128</c:v>
                </c:pt>
                <c:pt idx="8">
                  <c:v>0.41905564001881324</c:v>
                </c:pt>
                <c:pt idx="9">
                  <c:v>-0.54977755393267813</c:v>
                </c:pt>
                <c:pt idx="10">
                  <c:v>-0.30663505105240585</c:v>
                </c:pt>
                <c:pt idx="12">
                  <c:v>-0.47204616304056213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41-4AB0-B34C-E6BAA8A07808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5">
                  <c:v>-1.7146295769303732</c:v>
                </c:pt>
                <c:pt idx="6">
                  <c:v>-1.5867426231508146</c:v>
                </c:pt>
                <c:pt idx="7">
                  <c:v>-0.23351123333643997</c:v>
                </c:pt>
                <c:pt idx="8">
                  <c:v>-2.3812097812097806</c:v>
                </c:pt>
                <c:pt idx="9">
                  <c:v>0.60183928560362432</c:v>
                </c:pt>
                <c:pt idx="10">
                  <c:v>-1.9499280642316803</c:v>
                </c:pt>
                <c:pt idx="12">
                  <c:v>-0.7814700794602345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041-4AB0-B34C-E6BAA8A0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3-42D9-99CA-F046BC6737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3-42D9-99CA-F046BC6737E6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3-42D9-99CA-F046BC6737E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3-42D9-99CA-F046BC6737E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93-42D9-99CA-F046BC6737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93-42D9-99CA-F046BC6737E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93-42D9-99CA-F046BC6737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93-42D9-99CA-F046BC6737E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2">
                  <c:v>6.939043586820822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93-42D9-99CA-F046BC67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93-42D9-99CA-F046BC6737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93-42D9-99CA-F046BC6737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93-42D9-99CA-F046BC6737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93-42D9-99CA-F046BC6737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93-42D9-99CA-F046BC6737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93-42D9-99CA-F046BC6737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93-42D9-99CA-F046BC6737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93-42D9-99CA-F046BC6737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93-42D9-99CA-F046BC6737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93-42D9-99CA-F046BC6737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93-42D9-99CA-F046BC6737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93-42D9-99CA-F046BC6737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93-42D9-99CA-F046BC6737E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5">
                  <c:v>-0.46410677850827486</c:v>
                </c:pt>
                <c:pt idx="6">
                  <c:v>-1.2613866882291589</c:v>
                </c:pt>
                <c:pt idx="7">
                  <c:v>-1.1940659451510047</c:v>
                </c:pt>
                <c:pt idx="8">
                  <c:v>-3.2010803502146379</c:v>
                </c:pt>
                <c:pt idx="9">
                  <c:v>0.48507173426904959</c:v>
                </c:pt>
                <c:pt idx="10">
                  <c:v>-1.4972006149468813</c:v>
                </c:pt>
                <c:pt idx="12">
                  <c:v>5.4609008601965492E-2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93-42D9-99CA-F046BC6737E6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5">
                  <c:v>9.4769295666306874E-2</c:v>
                </c:pt>
                <c:pt idx="6">
                  <c:v>-2.1815243031429024</c:v>
                </c:pt>
                <c:pt idx="7">
                  <c:v>0.73649415317097855</c:v>
                </c:pt>
                <c:pt idx="8">
                  <c:v>-3.3980745709916498</c:v>
                </c:pt>
                <c:pt idx="9">
                  <c:v>0.79027712914671877</c:v>
                </c:pt>
                <c:pt idx="10">
                  <c:v>0.21036341125919389</c:v>
                </c:pt>
                <c:pt idx="12">
                  <c:v>-3.8445567972482664E-3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93-42D9-99CA-F046BC67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0-49FB-9DF7-AA3D4D8663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0-49FB-9DF7-AA3D4D866385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30-49FB-9DF7-AA3D4D866385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0-49FB-9DF7-AA3D4D866385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30-49FB-9DF7-AA3D4D8663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30-49FB-9DF7-AA3D4D866385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30-49FB-9DF7-AA3D4D8663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30-49FB-9DF7-AA3D4D8663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2">
                  <c:v>6.5922528032619772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30-49FB-9DF7-AA3D4D866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30-49FB-9DF7-AA3D4D8663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30-49FB-9DF7-AA3D4D8663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30-49FB-9DF7-AA3D4D8663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30-49FB-9DF7-AA3D4D8663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30-49FB-9DF7-AA3D4D8663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30-49FB-9DF7-AA3D4D8663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30-49FB-9DF7-AA3D4D8663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30-49FB-9DF7-AA3D4D8663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30-49FB-9DF7-AA3D4D8663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30-49FB-9DF7-AA3D4D8663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30-49FB-9DF7-AA3D4D8663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30-49FB-9DF7-AA3D4D8663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30-49FB-9DF7-AA3D4D866385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-0.93307804901736358</c:v>
                </c:pt>
                <c:pt idx="10">
                  <c:v>0.63544061302681953</c:v>
                </c:pt>
                <c:pt idx="12">
                  <c:v>0.14263741864659263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30-49FB-9DF7-AA3D4D866385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-0.16524275097465857</c:v>
                </c:pt>
                <c:pt idx="10">
                  <c:v>-8.7666666666666675</c:v>
                </c:pt>
                <c:pt idx="12">
                  <c:v>-0.68509844433879064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30-49FB-9DF7-AA3D4D866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38-4C7C-A1FD-9473989E4A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C7C-A1FD-9473989E4AE0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38-4C7C-A1FD-9473989E4AE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38-4C7C-A1FD-9473989E4AE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38-4C7C-A1FD-9473989E4A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38-4C7C-A1FD-9473989E4AE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38-4C7C-A1FD-9473989E4A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38-4C7C-A1FD-9473989E4A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2">
                  <c:v>7.3855601659751038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38-4C7C-A1FD-9473989E4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38-4C7C-A1FD-9473989E4A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38-4C7C-A1FD-9473989E4A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38-4C7C-A1FD-9473989E4A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38-4C7C-A1FD-9473989E4A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38-4C7C-A1FD-9473989E4A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38-4C7C-A1FD-9473989E4A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38-4C7C-A1FD-9473989E4A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38-4C7C-A1FD-9473989E4A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38-4C7C-A1FD-9473989E4A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38-4C7C-A1FD-9473989E4A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38-4C7C-A1FD-9473989E4A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38-4C7C-A1FD-9473989E4A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38-4C7C-A1FD-9473989E4AE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5">
                  <c:v>2.263896384241769</c:v>
                </c:pt>
                <c:pt idx="6">
                  <c:v>-0.2129032258064516</c:v>
                </c:pt>
                <c:pt idx="7">
                  <c:v>0.77984441122063686</c:v>
                </c:pt>
                <c:pt idx="8">
                  <c:v>1.5938809011660817</c:v>
                </c:pt>
                <c:pt idx="9">
                  <c:v>1.3191913682308627</c:v>
                </c:pt>
                <c:pt idx="10">
                  <c:v>1.0902082044939183</c:v>
                </c:pt>
                <c:pt idx="12">
                  <c:v>0.71388576007507609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38-4C7C-A1FD-9473989E4AE0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5">
                  <c:v>2.2289848586559255</c:v>
                </c:pt>
                <c:pt idx="6">
                  <c:v>1.6286698079014128</c:v>
                </c:pt>
                <c:pt idx="7">
                  <c:v>2.0441623563785676</c:v>
                </c:pt>
                <c:pt idx="8">
                  <c:v>0.4760063982937881</c:v>
                </c:pt>
                <c:pt idx="9">
                  <c:v>1.6865769263228962</c:v>
                </c:pt>
                <c:pt idx="10">
                  <c:v>1.5412359169389536</c:v>
                </c:pt>
                <c:pt idx="12">
                  <c:v>0.84738511942016892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38-4C7C-A1FD-9473989E4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2A-44C2-AFF9-0EAD419793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A-44C2-AFF9-0EAD419793EC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2A-44C2-AFF9-0EAD419793E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A-44C2-AFF9-0EAD419793E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2A-44C2-AFF9-0EAD419793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2A-44C2-AFF9-0EAD419793E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2A-44C2-AFF9-0EAD419793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2A-44C2-AFF9-0EAD419793E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2">
                  <c:v>6.5922528032619772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2A-44C2-AFF9-0EAD41979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2A-44C2-AFF9-0EAD419793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2A-44C2-AFF9-0EAD419793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2A-44C2-AFF9-0EAD419793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2A-44C2-AFF9-0EAD419793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2A-44C2-AFF9-0EAD419793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2A-44C2-AFF9-0EAD419793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2A-44C2-AFF9-0EAD419793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2A-44C2-AFF9-0EAD419793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2A-44C2-AFF9-0EAD419793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2A-44C2-AFF9-0EAD419793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2A-44C2-AFF9-0EAD419793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2A-44C2-AFF9-0EAD419793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2A-44C2-AFF9-0EAD419793E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7">
                  <c:v>-0.23816585956416425</c:v>
                </c:pt>
                <c:pt idx="8">
                  <c:v>-0.8654026217228461</c:v>
                </c:pt>
                <c:pt idx="9">
                  <c:v>-0.93307804901736358</c:v>
                </c:pt>
                <c:pt idx="10">
                  <c:v>0.63544061302681953</c:v>
                </c:pt>
                <c:pt idx="12">
                  <c:v>0.14263741864659263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2A-44C2-AFF9-0EAD419793EC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7">
                  <c:v>1.0914939037494449</c:v>
                </c:pt>
                <c:pt idx="8">
                  <c:v>-0.3355602793805037</c:v>
                </c:pt>
                <c:pt idx="9">
                  <c:v>-0.16524275097465857</c:v>
                </c:pt>
                <c:pt idx="10">
                  <c:v>-8.7666666666666675</c:v>
                </c:pt>
                <c:pt idx="12">
                  <c:v>-0.68509844433879064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2A-44C2-AFF9-0EAD41979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06-4A42-81B0-7D5C9C4979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06-4A42-81B0-7D5C9C4979D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06-4A42-81B0-7D5C9C4979D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06-4A42-81B0-7D5C9C4979D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06-4A42-81B0-7D5C9C4979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06-4A42-81B0-7D5C9C4979D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06-4A42-81B0-7D5C9C4979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06-4A42-81B0-7D5C9C4979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5">
                  <c:v>1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2">
                  <c:v>7.6172012689460695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06-4A42-81B0-7D5C9C49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06-4A42-81B0-7D5C9C4979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06-4A42-81B0-7D5C9C4979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06-4A42-81B0-7D5C9C4979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06-4A42-81B0-7D5C9C4979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06-4A42-81B0-7D5C9C4979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06-4A42-81B0-7D5C9C4979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06-4A42-81B0-7D5C9C4979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06-4A42-81B0-7D5C9C4979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06-4A42-81B0-7D5C9C4979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06-4A42-81B0-7D5C9C4979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06-4A42-81B0-7D5C9C4979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06-4A42-81B0-7D5C9C4979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06-4A42-81B0-7D5C9C4979D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4">
                  <c:v>-3</c:v>
                </c:pt>
                <c:pt idx="5">
                  <c:v>0</c:v>
                </c:pt>
                <c:pt idx="6">
                  <c:v>-7.7241379310344831</c:v>
                </c:pt>
                <c:pt idx="7">
                  <c:v>-6</c:v>
                </c:pt>
                <c:pt idx="8">
                  <c:v>-6.5151515151515156</c:v>
                </c:pt>
                <c:pt idx="9">
                  <c:v>2.2710701962780702</c:v>
                </c:pt>
                <c:pt idx="10">
                  <c:v>-0.97727128032087585</c:v>
                </c:pt>
                <c:pt idx="11">
                  <c:v>-9.3700787401574797</c:v>
                </c:pt>
                <c:pt idx="12">
                  <c:v>0.61774786637706125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06-4A42-81B0-7D5C9C4979D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4">
                  <c:v>-7</c:v>
                </c:pt>
                <c:pt idx="5">
                  <c:v>-5.3888888888888893</c:v>
                </c:pt>
                <c:pt idx="6">
                  <c:v>-9.6716417910447756</c:v>
                </c:pt>
                <c:pt idx="7">
                  <c:v>-6.5769230769230766</c:v>
                </c:pt>
                <c:pt idx="8">
                  <c:v>-1.0151515151515156</c:v>
                </c:pt>
                <c:pt idx="9">
                  <c:v>0.60911803639137574</c:v>
                </c:pt>
                <c:pt idx="10">
                  <c:v>-0.41643404406960904</c:v>
                </c:pt>
                <c:pt idx="11">
                  <c:v>-6.7304347826086959</c:v>
                </c:pt>
                <c:pt idx="12">
                  <c:v>0.34902679398645731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06-4A42-81B0-7D5C9C49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5C-4F19-89F8-D2434C0DDE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C-4F19-89F8-D2434C0DDE5B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5C-4F19-89F8-D2434C0DDE5B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5C-4F19-89F8-D2434C0DDE5B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5C-4F19-89F8-D2434C0DDE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5C-4F19-89F8-D2434C0DDE5B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5C-4F19-89F8-D2434C0DDE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5C-4F19-89F8-D2434C0DDE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2">
                  <c:v>68506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5C-4F19-89F8-D2434C0D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5C-4F19-89F8-D2434C0DDE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5C-4F19-89F8-D2434C0DDE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5C-4F19-89F8-D2434C0DDE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5C-4F19-89F8-D2434C0DDE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5C-4F19-89F8-D2434C0DDE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5C-4F19-89F8-D2434C0DDE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5C-4F19-89F8-D2434C0DDE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5C-4F19-89F8-D2434C0DDE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5C-4F19-89F8-D2434C0DDE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5C-4F19-89F8-D2434C0DDE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5C-4F19-89F8-D2434C0DDE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5C-4F19-89F8-D2434C0DDE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5C-4F19-89F8-D2434C0DDE5B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5">
                  <c:v>2.1098459477561957</c:v>
                </c:pt>
                <c:pt idx="6">
                  <c:v>0.5715160171393594</c:v>
                </c:pt>
                <c:pt idx="7">
                  <c:v>0.93224994277866791</c:v>
                </c:pt>
                <c:pt idx="8">
                  <c:v>0.61026680175616344</c:v>
                </c:pt>
                <c:pt idx="9">
                  <c:v>0.69419441944194427</c:v>
                </c:pt>
                <c:pt idx="10">
                  <c:v>0.1102860886656476</c:v>
                </c:pt>
                <c:pt idx="12">
                  <c:v>0.47785567899902914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5C-4F19-89F8-D2434C0DDE5B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5">
                  <c:v>0.58302079781793381</c:v>
                </c:pt>
                <c:pt idx="6">
                  <c:v>1.5941394408891885</c:v>
                </c:pt>
                <c:pt idx="7">
                  <c:v>1.1785806451612904</c:v>
                </c:pt>
                <c:pt idx="8">
                  <c:v>1.3441494591937069</c:v>
                </c:pt>
                <c:pt idx="9">
                  <c:v>0.94749094671495082</c:v>
                </c:pt>
                <c:pt idx="10">
                  <c:v>0.85007278020378463</c:v>
                </c:pt>
                <c:pt idx="12">
                  <c:v>0.84155913978494623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5C-4F19-89F8-D2434C0DD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9-4B79-A971-32353B1D93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9-4B79-A971-32353B1D9342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E9-4B79-A971-32353B1D934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E9-4B79-A971-32353B1D934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E9-4B79-A971-32353B1D93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E9-4B79-A971-32353B1D934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E9-4B79-A971-32353B1D93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E9-4B79-A971-32353B1D934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2">
                  <c:v>6.7066553624417127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E9-4B79-A971-32353B1D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E9-4B79-A971-32353B1D93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E9-4B79-A971-32353B1D93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E9-4B79-A971-32353B1D93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E9-4B79-A971-32353B1D93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E9-4B79-A971-32353B1D93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E9-4B79-A971-32353B1D93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E9-4B79-A971-32353B1D93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E9-4B79-A971-32353B1D93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E9-4B79-A971-32353B1D93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E9-4B79-A971-32353B1D93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E9-4B79-A971-32353B1D93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E9-4B79-A971-32353B1D93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E9-4B79-A971-32353B1D934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5">
                  <c:v>73</c:v>
                </c:pt>
                <c:pt idx="6">
                  <c:v>-8.8148148148148149</c:v>
                </c:pt>
                <c:pt idx="7">
                  <c:v>-7.5555555555555554</c:v>
                </c:pt>
                <c:pt idx="8">
                  <c:v>0.76595744680851041</c:v>
                </c:pt>
                <c:pt idx="9">
                  <c:v>3.6240601503759398</c:v>
                </c:pt>
                <c:pt idx="10">
                  <c:v>-8.4397363465160069</c:v>
                </c:pt>
                <c:pt idx="12">
                  <c:v>-0.13501130422495411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E9-4B79-A971-32353B1D9342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5">
                  <c:v>71.645161290322577</c:v>
                </c:pt>
                <c:pt idx="6">
                  <c:v>-8.9615384615384617</c:v>
                </c:pt>
                <c:pt idx="7">
                  <c:v>-7.2972972972972974</c:v>
                </c:pt>
                <c:pt idx="8">
                  <c:v>-0.45626477541371102</c:v>
                </c:pt>
                <c:pt idx="9">
                  <c:v>1.5576354679802957</c:v>
                </c:pt>
                <c:pt idx="10">
                  <c:v>-0.93654145833709368</c:v>
                </c:pt>
                <c:pt idx="12">
                  <c:v>1.2412885076443807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E9-4B79-A971-32353B1D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A3-465D-B500-AE70FE26C2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3-465D-B500-AE70FE26C241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A3-465D-B500-AE70FE26C24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3-465D-B500-AE70FE26C24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A3-465D-B500-AE70FE26C2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3-465D-B500-AE70FE26C24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A3-465D-B500-AE70FE26C2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A3-465D-B500-AE70FE26C2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2">
                  <c:v>5.8961027552119694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A3-465D-B500-AE70FE26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3-465D-B500-AE70FE26C2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3-465D-B500-AE70FE26C2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3-465D-B500-AE70FE26C2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3-465D-B500-AE70FE26C2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3-465D-B500-AE70FE26C2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3-465D-B500-AE70FE26C2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3-465D-B500-AE70FE26C2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A3-465D-B500-AE70FE26C2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A3-465D-B500-AE70FE26C2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A3-465D-B500-AE70FE26C2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A3-465D-B500-AE70FE26C2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A3-465D-B500-AE70FE26C2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A3-465D-B500-AE70FE26C24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7">
                  <c:v>0.37553467474812496</c:v>
                </c:pt>
                <c:pt idx="8">
                  <c:v>0.69642503977507531</c:v>
                </c:pt>
                <c:pt idx="9">
                  <c:v>-3.0721701711229343E-3</c:v>
                </c:pt>
                <c:pt idx="10">
                  <c:v>-2.38180637016292E-2</c:v>
                </c:pt>
                <c:pt idx="12">
                  <c:v>0.13968935773968116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A3-465D-B500-AE70FE26C241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7">
                  <c:v>0.19109981031862233</c:v>
                </c:pt>
                <c:pt idx="8">
                  <c:v>-0.86791260626800693</c:v>
                </c:pt>
                <c:pt idx="9">
                  <c:v>0.31878668440474378</c:v>
                </c:pt>
                <c:pt idx="10">
                  <c:v>-1.0157091926723609</c:v>
                </c:pt>
                <c:pt idx="12">
                  <c:v>-0.18760510995656965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A3-465D-B500-AE70FE26C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8-42E4-8C9B-3060A742FB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8-42E4-8C9B-3060A742FB7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8-42E4-8C9B-3060A742FB7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8-42E4-8C9B-3060A742FB7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8-42E4-8C9B-3060A742FB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78-42E4-8C9B-3060A742FB7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78-42E4-8C9B-3060A742FB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78-42E4-8C9B-3060A742FB7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2">
                  <c:v>5.9542868288333475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78-42E4-8C9B-3060A742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8-42E4-8C9B-3060A742FB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8-42E4-8C9B-3060A742FB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8-42E4-8C9B-3060A742FB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8-42E4-8C9B-3060A742FB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8-42E4-8C9B-3060A742FB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8-42E4-8C9B-3060A742FB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8-42E4-8C9B-3060A742FB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8-42E4-8C9B-3060A742FB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8-42E4-8C9B-3060A742FB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8-42E4-8C9B-3060A742FB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8-42E4-8C9B-3060A742FB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8-42E4-8C9B-3060A742FB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8-42E4-8C9B-3060A742FB7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5">
                  <c:v>0.76186964060191276</c:v>
                </c:pt>
                <c:pt idx="6">
                  <c:v>0.2829251229909584</c:v>
                </c:pt>
                <c:pt idx="7">
                  <c:v>0.59172083748259574</c:v>
                </c:pt>
                <c:pt idx="8">
                  <c:v>0.478481160135801</c:v>
                </c:pt>
                <c:pt idx="9">
                  <c:v>0.12612724266851227</c:v>
                </c:pt>
                <c:pt idx="10">
                  <c:v>0.26536080749255664</c:v>
                </c:pt>
                <c:pt idx="12">
                  <c:v>0.25054801827227458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78-42E4-8C9B-3060A742FB7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5">
                  <c:v>-0.68562039783577511</c:v>
                </c:pt>
                <c:pt idx="6">
                  <c:v>-0.31239820669594387</c:v>
                </c:pt>
                <c:pt idx="7">
                  <c:v>0.29001864183808035</c:v>
                </c:pt>
                <c:pt idx="8">
                  <c:v>-1.1184552895889155</c:v>
                </c:pt>
                <c:pt idx="9">
                  <c:v>0.4454387419255319</c:v>
                </c:pt>
                <c:pt idx="10">
                  <c:v>-0.89873730558868825</c:v>
                </c:pt>
                <c:pt idx="12">
                  <c:v>-0.12167319811477739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78-42E4-8C9B-3060A742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F-469E-B1E8-D0A0834133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F-469E-B1E8-D0A0834133F3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F-469E-B1E8-D0A0834133F3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F-469E-B1E8-D0A0834133F3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F-469E-B1E8-D0A0834133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F-469E-B1E8-D0A0834133F3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0F-469E-B1E8-D0A0834133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0F-469E-B1E8-D0A0834133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0F-469E-B1E8-D0A08341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F-469E-B1E8-D0A0834133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F-469E-B1E8-D0A0834133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F-469E-B1E8-D0A0834133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F-469E-B1E8-D0A0834133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0F-469E-B1E8-D0A0834133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0F-469E-B1E8-D0A0834133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0F-469E-B1E8-D0A0834133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0F-469E-B1E8-D0A0834133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0F-469E-B1E8-D0A0834133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0F-469E-B1E8-D0A0834133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0F-469E-B1E8-D0A0834133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0F-469E-B1E8-D0A0834133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0F-469E-B1E8-D0A0834133F3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0F-469E-B1E8-D0A0834133F3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0F-469E-B1E8-D0A08341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3-4CED-9F84-52393A923E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3-4CED-9F84-52393A923E73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3-4CED-9F84-52393A923E7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3-4CED-9F84-52393A923E7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3-4CED-9F84-52393A923E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73-4CED-9F84-52393A923E7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73-4CED-9F84-52393A923E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73-4CED-9F84-52393A923E7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73-4CED-9F84-52393A92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3-4CED-9F84-52393A923E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3-4CED-9F84-52393A923E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3-4CED-9F84-52393A923E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3-4CED-9F84-52393A923E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3-4CED-9F84-52393A923E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3-4CED-9F84-52393A923E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3-4CED-9F84-52393A923E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3-4CED-9F84-52393A923E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73-4CED-9F84-52393A923E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73-4CED-9F84-52393A923E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73-4CED-9F84-52393A923E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73-4CED-9F84-52393A923E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73-4CED-9F84-52393A923E7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73-4CED-9F84-52393A923E73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73-4CED-9F84-52393A92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60-4EF4-A885-BF6DEF5B16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60-4EF4-A885-BF6DEF5B16BF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60-4EF4-A885-BF6DEF5B16B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60-4EF4-A885-BF6DEF5B16B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60-4EF4-A885-BF6DEF5B16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0-4EF4-A885-BF6DEF5B16B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60-4EF4-A885-BF6DEF5B16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60-4EF4-A885-BF6DEF5B16B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60-4EF4-A885-BF6DEF5B1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0-4EF4-A885-BF6DEF5B16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0-4EF4-A885-BF6DEF5B16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0-4EF4-A885-BF6DEF5B16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0-4EF4-A885-BF6DEF5B16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0-4EF4-A885-BF6DEF5B16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0-4EF4-A885-BF6DEF5B16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0-4EF4-A885-BF6DEF5B16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0-4EF4-A885-BF6DEF5B16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0-4EF4-A885-BF6DEF5B16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0-4EF4-A885-BF6DEF5B16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0-4EF4-A885-BF6DEF5B16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0-4EF4-A885-BF6DEF5B16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0-4EF4-A885-BF6DEF5B16B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5">
                  <c:v>0.27054150114990594</c:v>
                </c:pt>
                <c:pt idx="6">
                  <c:v>-0.25487256371814093</c:v>
                </c:pt>
                <c:pt idx="7">
                  <c:v>1.329881656804734</c:v>
                </c:pt>
                <c:pt idx="8">
                  <c:v>0.21295763848955329</c:v>
                </c:pt>
                <c:pt idx="9">
                  <c:v>0.31237139917695456</c:v>
                </c:pt>
                <c:pt idx="10">
                  <c:v>0.17761601455868958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60-4EF4-A885-BF6DEF5B16BF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5">
                  <c:v>0.19578905942542324</c:v>
                </c:pt>
                <c:pt idx="6">
                  <c:v>0.17014597394443554</c:v>
                </c:pt>
                <c:pt idx="7">
                  <c:v>0.68201842210652797</c:v>
                </c:pt>
                <c:pt idx="8">
                  <c:v>0.14513210278682598</c:v>
                </c:pt>
                <c:pt idx="9">
                  <c:v>0.74683327627524809</c:v>
                </c:pt>
                <c:pt idx="10">
                  <c:v>0.22999429766204127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60-4EF4-A885-BF6DEF5B1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F0-46E6-9D5F-A54B02CB97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0-46E6-9D5F-A54B02CB97F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F0-46E6-9D5F-A54B02CB97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F0-46E6-9D5F-A54B02CB97F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F0-46E6-9D5F-A54B02CB97F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F0-46E6-9D5F-A54B02CB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F0-46E6-9D5F-A54B02CB97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F0-46E6-9D5F-A54B02CB97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F0-46E6-9D5F-A54B02CB97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F0-46E6-9D5F-A54B02CB97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F0-46E6-9D5F-A54B02CB97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F0-46E6-9D5F-A54B02CB97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F0-46E6-9D5F-A54B02CB97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F0-46E6-9D5F-A54B02CB97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F0-46E6-9D5F-A54B02CB97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F0-46E6-9D5F-A54B02CB97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F0-46E6-9D5F-A54B02CB97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F0-46E6-9D5F-A54B02CB97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F0-46E6-9D5F-A54B02CB97F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F0-46E6-9D5F-A54B02CB97F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4F0-46E6-9D5F-A54B02CB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D-47AA-AC6B-3FFE97DFDA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3D-47AA-AC6B-3FFE97DFDA0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3D-47AA-AC6B-3FFE97DFDA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3D-47AA-AC6B-3FFE97DFDA0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3D-47AA-AC6B-3FFE97DFDA0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3D-47AA-AC6B-3FFE97DF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3D-47AA-AC6B-3FFE97DFDA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3D-47AA-AC6B-3FFE97DFDA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3D-47AA-AC6B-3FFE97DFDA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3D-47AA-AC6B-3FFE97DFDA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3D-47AA-AC6B-3FFE97DFDA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3D-47AA-AC6B-3FFE97DFDA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3D-47AA-AC6B-3FFE97DFDA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3D-47AA-AC6B-3FFE97DFDA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3D-47AA-AC6B-3FFE97DFDA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D-47AA-AC6B-3FFE97DFDA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D-47AA-AC6B-3FFE97DFDA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D-47AA-AC6B-3FFE97DFDA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D-47AA-AC6B-3FFE97DFDA0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3D-47AA-AC6B-3FFE97DFDA03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3D-47AA-AC6B-3FFE97DFD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04-41AD-8CD3-AF378D522F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4-41AD-8CD3-AF378D522F58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04-41AD-8CD3-AF378D522F58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04-41AD-8CD3-AF378D522F58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04-41AD-8CD3-AF378D522F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04-41AD-8CD3-AF378D522F58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04-41AD-8CD3-AF378D522F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04-41AD-8CD3-AF378D522F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04-41AD-8CD3-AF378D52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4-41AD-8CD3-AF378D522F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4-41AD-8CD3-AF378D522F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4-41AD-8CD3-AF378D522F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4-41AD-8CD3-AF378D522F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4-41AD-8CD3-AF378D522F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04-41AD-8CD3-AF378D522F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04-41AD-8CD3-AF378D522F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04-41AD-8CD3-AF378D522F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04-41AD-8CD3-AF378D522F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04-41AD-8CD3-AF378D522F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04-41AD-8CD3-AF378D522F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04-41AD-8CD3-AF378D522F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04-41AD-8CD3-AF378D522F58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5">
                  <c:v>3.6517890077462312E-2</c:v>
                </c:pt>
                <c:pt idx="6">
                  <c:v>-0.37749038797623224</c:v>
                </c:pt>
                <c:pt idx="7">
                  <c:v>1.2951299260024096</c:v>
                </c:pt>
                <c:pt idx="8">
                  <c:v>-1.0290148448043213E-2</c:v>
                </c:pt>
                <c:pt idx="9">
                  <c:v>0.19182282793867111</c:v>
                </c:pt>
                <c:pt idx="10">
                  <c:v>-1.25611745513865E-2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04-41AD-8CD3-AF378D522F58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5">
                  <c:v>9.744190587775825E-2</c:v>
                </c:pt>
                <c:pt idx="6">
                  <c:v>0.11731493099121715</c:v>
                </c:pt>
                <c:pt idx="7">
                  <c:v>0.77094675341920071</c:v>
                </c:pt>
                <c:pt idx="8">
                  <c:v>6.8086655743673674E-2</c:v>
                </c:pt>
                <c:pt idx="9">
                  <c:v>0.78196637799286783</c:v>
                </c:pt>
                <c:pt idx="10">
                  <c:v>0.15869065849923447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04-41AD-8CD3-AF378D522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FE-4452-8308-7678F1277D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E-4452-8308-7678F1277D01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FE-4452-8308-7678F1277D01}"/>
              </c:ext>
            </c:extLst>
          </c:dPt>
          <c:val>
            <c:numRef>
              <c:f>'tasa de ocupación evol mens'!$I$53:$I$65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FE-4452-8308-7678F1277D0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FE-4452-8308-7678F1277D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FE-4452-8308-7678F1277D0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FE-4452-8308-7678F1277D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FE-4452-8308-7678F1277D0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FE-4452-8308-7678F1277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FE-4452-8308-7678F1277D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FE-4452-8308-7678F1277D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FE-4452-8308-7678F1277D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FE-4452-8308-7678F1277D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FE-4452-8308-7678F1277D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FE-4452-8308-7678F1277D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FE-4452-8308-7678F1277D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FE-4452-8308-7678F1277D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FE-4452-8308-7678F1277D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FE-4452-8308-7678F1277D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FE-4452-8308-7678F1277D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FE-4452-8308-7678F1277D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FE-4452-8308-7678F1277D0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FE-4452-8308-7678F1277D01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FE-4452-8308-7678F1277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E-488E-888C-177BED68C1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CE-488E-888C-177BED68C103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CE-488E-888C-177BED68C10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CE-488E-888C-177BED68C103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CE-488E-888C-177BED68C1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CE-488E-888C-177BED68C103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CE-488E-888C-177BED68C1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CE-488E-888C-177BED68C1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2">
                  <c:v>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CE-488E-888C-177BED68C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7CE-488E-888C-177BED68C10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7CE-488E-888C-177BED68C1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CE-488E-888C-177BED68C1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CE-488E-888C-177BED68C1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CE-488E-888C-177BED68C1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CE-488E-888C-177BED68C1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CE-488E-888C-177BED68C1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CE-488E-888C-177BED68C1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CE-488E-888C-177BED68C1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CE-488E-888C-177BED68C1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CE-488E-888C-177BED68C1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CE-488E-888C-177BED68C1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CE-488E-888C-177BED68C1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CE-488E-888C-177BED68C1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CE-488E-888C-177BED68C10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5">
                  <c:v>-0.73475429248075785</c:v>
                </c:pt>
                <c:pt idx="6">
                  <c:v>1.2867383512544803</c:v>
                </c:pt>
                <c:pt idx="7">
                  <c:v>-0.26750448833034113</c:v>
                </c:pt>
                <c:pt idx="8">
                  <c:v>-0.26628895184135981</c:v>
                </c:pt>
                <c:pt idx="9">
                  <c:v>0.40649350649350646</c:v>
                </c:pt>
                <c:pt idx="10">
                  <c:v>-0.22198952879581146</c:v>
                </c:pt>
                <c:pt idx="12">
                  <c:v>-1.5312372396896645E-2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CE-488E-888C-177BED68C103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5">
                  <c:v>-0.40504648074369187</c:v>
                </c:pt>
                <c:pt idx="6">
                  <c:v>7.9526226734348615E-2</c:v>
                </c:pt>
                <c:pt idx="7">
                  <c:v>-0.35340729001584781</c:v>
                </c:pt>
                <c:pt idx="8">
                  <c:v>-0.53333333333333333</c:v>
                </c:pt>
                <c:pt idx="9">
                  <c:v>-0.19239373601789711</c:v>
                </c:pt>
                <c:pt idx="10">
                  <c:v>0.28103448275862064</c:v>
                </c:pt>
                <c:pt idx="12">
                  <c:v>-0.10386473429951693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CE-488E-888C-177BED68C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13152</c:v>
                </c:pt>
                <c:pt idx="1">
                  <c:v>13440</c:v>
                </c:pt>
                <c:pt idx="2">
                  <c:v>16812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E-436F-9AEC-39616ADFF9C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21202</c:v>
                </c:pt>
                <c:pt idx="1">
                  <c:v>23090</c:v>
                </c:pt>
                <c:pt idx="2">
                  <c:v>13003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E-436F-9AEC-39616ADF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4BE-436F-9AEC-39616ADFF9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4BE-436F-9AEC-39616ADFF9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4BE-436F-9AEC-39616ADFF9C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E-436F-9AEC-39616ADFF9C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E-436F-9AEC-39616ADFF9C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E-436F-9AEC-39616ADFF9C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E-436F-9AEC-39616ADFF9C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E-436F-9AEC-39616ADFF9C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E-436F-9AEC-39616ADFF9C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0.37004974256043283</c:v>
                </c:pt>
                <c:pt idx="1">
                  <c:v>0.40300200715594731</c:v>
                </c:pt>
                <c:pt idx="2">
                  <c:v>0.22694825028361987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BE-436F-9AEC-39616ADF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BE-436F-9AEC-39616ADFF9C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BE-436F-9AEC-39616ADFF9C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BE-436F-9AEC-39616ADFF9C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BE-436F-9AEC-39616ADFF9C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BE-436F-9AEC-39616ADFF9C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BE-436F-9AEC-39616ADFF9C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BE-436F-9AEC-39616ADFF9C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BE-436F-9AEC-39616ADFF9C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BE-436F-9AEC-39616ADFF9C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BE-436F-9AEC-39616ADFF9C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BE-436F-9AEC-39616ADFF9C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BE-436F-9AEC-39616ADFF9C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0.61207420924574207</c:v>
                </c:pt>
                <c:pt idx="1">
                  <c:v>0.71800595238095233</c:v>
                </c:pt>
                <c:pt idx="2">
                  <c:v>-0.22656435879133952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BE-436F-9AEC-39616ADFF9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8-4E47-8718-6C182936ED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8-4E47-8718-6C182936ED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8-4E47-8718-6C182936ED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8-4E47-8718-6C182936ED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8-4E47-8718-6C182936EDC8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8-4E47-8718-6C182936EDC8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8-4E47-8718-6C182936EDC8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8-4E47-8718-6C182936EDC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8-4E47-8718-6C182936EDC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8-4E47-8718-6C182936EDC8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18-4E47-8718-6C182936E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21202</c:v>
                </c:pt>
                <c:pt idx="1">
                  <c:v>23090</c:v>
                </c:pt>
                <c:pt idx="2">
                  <c:v>13003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18-4E47-8718-6C182936E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7-4BB8-BC1B-E44AB761B25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7-4BB8-BC1B-E44AB761B25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7-4BB8-BC1B-E44AB761B25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7-4BB8-BC1B-E44AB761B25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7-4BB8-BC1B-E44AB761B25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7-4BB8-BC1B-E44AB761B25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7-4BB8-BC1B-E44AB761B25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7-4BB8-BC1B-E44AB761B25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7-4BB8-BC1B-E44AB761B25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7-4BB8-BC1B-E44AB761B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4C7-4BB8-BC1B-E44AB761B25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7-4BB8-BC1B-E44AB761B25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7-4BB8-BC1B-E44AB761B25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7-4BB8-BC1B-E44AB761B25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7-4BB8-BC1B-E44AB761B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C7-4BB8-BC1B-E44AB761B25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4C7-4BB8-BC1B-E44AB761B25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C7-4BB8-BC1B-E44AB761B25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C7-4BB8-BC1B-E44AB761B25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C7-4BB8-BC1B-E44AB761B25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C7-4BB8-BC1B-E44AB761B25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C7-4BB8-BC1B-E44AB761B25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C7-4BB8-BC1B-E44AB761B25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C7-4BB8-BC1B-E44AB761B25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C7-4BB8-BC1B-E44AB761B25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C7-4BB8-BC1B-E44AB761B25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C7-4BB8-BC1B-E44AB761B25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C7-4BB8-BC1B-E44AB761B25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C7-4BB8-BC1B-E44AB761B25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C7-4BB8-BC1B-E44AB761B25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C7-4BB8-BC1B-E44AB761B25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C7-4BB8-BC1B-E44AB761B25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C7-4BB8-BC1B-E44AB761B2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4C7-4BB8-BC1B-E44AB761B25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C7-4BB8-BC1B-E44AB761B2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C7-4BB8-BC1B-E44AB761B2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C7-4BB8-BC1B-E44AB761B2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C7-4BB8-BC1B-E44AB761B2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C7-4BB8-BC1B-E44AB761B2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C7-4BB8-BC1B-E44AB761B2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C7-4BB8-BC1B-E44AB761B2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C7-4BB8-BC1B-E44AB761B2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C7-4BB8-BC1B-E44AB761B2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C7-4BB8-BC1B-E44AB761B2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4C7-4BB8-BC1B-E44AB761B2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4C7-4BB8-BC1B-E44AB761B2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4C7-4BB8-BC1B-E44AB761B2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4C7-4BB8-BC1B-E44AB761B2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4C7-4BB8-BC1B-E44AB761B25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4C7-4BB8-BC1B-E44AB761B25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C7-4BB8-BC1B-E44AB761B25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C7-4BB8-BC1B-E44AB761B25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C7-4BB8-BC1B-E44AB761B25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C7-4BB8-BC1B-E44AB761B25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C7-4BB8-BC1B-E44AB761B25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C7-4BB8-BC1B-E44AB761B25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C7-4BB8-BC1B-E44AB761B25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C7-4BB8-BC1B-E44AB761B25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C7-4BB8-BC1B-E44AB761B25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C7-4BB8-BC1B-E44AB761B25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C7-4BB8-BC1B-E44AB761B25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C7-4BB8-BC1B-E44AB761B25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C7-4BB8-BC1B-E44AB761B25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C7-4BB8-BC1B-E44AB761B25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C7-4BB8-BC1B-E44AB761B25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C7-4BB8-BC1B-E44AB761B2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4C7-4BB8-BC1B-E44AB761B25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C7-4BB8-BC1B-E44AB761B25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C7-4BB8-BC1B-E44AB761B25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C7-4BB8-BC1B-E44AB761B25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C7-4BB8-BC1B-E44AB761B25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4C7-4BB8-BC1B-E44AB761B25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C7-4BB8-BC1B-E44AB761B25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4C7-4BB8-BC1B-E44AB761B25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C7-4BB8-BC1B-E44AB761B25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4C7-4BB8-BC1B-E44AB761B25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C7-4BB8-BC1B-E44AB761B25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4C7-4BB8-BC1B-E44AB761B25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C7-4BB8-BC1B-E44AB761B25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4C7-4BB8-BC1B-E44AB761B25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C7-4BB8-BC1B-E44AB761B25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4C7-4BB8-BC1B-E44AB761B25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C7-4BB8-BC1B-E44AB761B2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4C7-4BB8-BC1B-E44AB761B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075-4BE9-A039-77B733163E5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75-4BE9-A039-77B733163E5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75-4BE9-A039-77B733163E5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75-4BE9-A039-77B733163E5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75-4BE9-A039-77B733163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21440</c:v>
                </c:pt>
                <c:pt idx="1">
                  <c:v>97</c:v>
                </c:pt>
                <c:pt idx="2">
                  <c:v>12691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F-415A-899E-EE0F7B77C75F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41999</c:v>
                </c:pt>
                <c:pt idx="1">
                  <c:v>0</c:v>
                </c:pt>
                <c:pt idx="2">
                  <c:v>36190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F-415A-899E-EE0F7B77C75F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54803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1F-415A-899E-EE0F7B77C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0.30486440153336991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1F-415A-899E-EE0F7B77C75F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0.40347777094857618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1F-415A-899E-EE0F7B77C75F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0.98734376228283938</c:v>
                </c:pt>
                <c:pt idx="1">
                  <c:v>0</c:v>
                </c:pt>
                <c:pt idx="2">
                  <c:v>0.92889709928464748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1F-415A-899E-EE0F7B77C75F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0.95650580329871715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1F-415A-899E-EE0F7B77C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41-45C4-841A-1C1897EDAB1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41-45C4-841A-1C1897EDAB1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41-45C4-841A-1C1897EDAB1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1-45C4-841A-1C1897EDAB1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41-45C4-841A-1C1897EDA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13860</c:v>
                </c:pt>
                <c:pt idx="1">
                  <c:v>40</c:v>
                </c:pt>
                <c:pt idx="2">
                  <c:v>8256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9-4F67-BE04-EE94B05E79F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12252</c:v>
                </c:pt>
                <c:pt idx="1">
                  <c:v>0</c:v>
                </c:pt>
                <c:pt idx="2">
                  <c:v>10794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9-4F67-BE04-EE94B05E79F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21202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49-4F67-BE04-EE94B05E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0.73049298073783864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49-4F67-BE04-EE94B05E79F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0.19941166487526174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49-4F67-BE04-EE94B05E79F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0.96355577443979312</c:v>
                </c:pt>
                <c:pt idx="1">
                  <c:v>0</c:v>
                </c:pt>
                <c:pt idx="2">
                  <c:v>0.83058360009849785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49-4F67-BE04-EE94B05E79F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49-4F67-BE04-EE94B05E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28-42D5-8B41-C6F1CB3D516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28-42D5-8B41-C6F1CB3D516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28-42D5-8B41-C6F1CB3D516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8-42D5-8B41-C6F1CB3D516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28-42D5-8B41-C6F1CB3D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7580</c:v>
                </c:pt>
                <c:pt idx="1">
                  <c:v>57</c:v>
                </c:pt>
                <c:pt idx="2">
                  <c:v>4435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6-4DC7-94E0-1A6D5934F7B3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29747</c:v>
                </c:pt>
                <c:pt idx="1">
                  <c:v>0</c:v>
                </c:pt>
                <c:pt idx="2">
                  <c:v>25396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6-4DC7-94E0-1A6D5934F7B3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33601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86-4DC7-94E0-1A6D5934F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0.12955928328907107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86-4DC7-94E0-1A6D5934F7B3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0.5722708343081746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86-4DC7-94E0-1A6D5934F7B3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0.99186193349235308</c:v>
                </c:pt>
                <c:pt idx="1">
                  <c:v>0</c:v>
                </c:pt>
                <c:pt idx="2">
                  <c:v>0.94757027267199845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86-4DC7-94E0-1A6D5934F7B3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0.93095614107998781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86-4DC7-94E0-1A6D5934F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D9-4556-84B1-35C11BABB3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D9-4556-84B1-35C11BABB3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D9-4556-84B1-35C11BABB3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ED9-4556-84B1-35C11BABB3B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ED9-4556-84B1-35C11BABB3B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D9-4556-84B1-35C11BABB3B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ED9-4556-84B1-35C11BABB3B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ED9-4556-84B1-35C11BABB3B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D9-4556-84B1-35C11BABB3B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D9-4556-84B1-35C11BABB3B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D9-4556-84B1-35C11BABB3B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D9-4556-84B1-35C11BABB3B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D9-4556-84B1-35C11BABB3B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D9-4556-84B1-35C11BABB3B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D9-4556-84B1-35C11BABB3B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D9-4556-84B1-35C11BABB3B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D9-4556-84B1-35C11BABB3B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D9-4556-84B1-35C11BABB3B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D9-4556-84B1-35C11BABB3B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ED9-4556-84B1-35C11BABB3B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ED9-4556-84B1-35C11BABB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4F-41C3-A40E-E14F9E2F78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4F-41C3-A40E-E14F9E2F78C0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4F-41C3-A40E-E14F9E2F78C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4F-41C3-A40E-E14F9E2F78C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4F-41C3-A40E-E14F9E2F78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4F-41C3-A40E-E14F9E2F78C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4F-41C3-A40E-E14F9E2F78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44F-41C3-A40E-E14F9E2F78C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2">
                  <c:v>18423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4F-41C3-A40E-E14F9E2F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4F-41C3-A40E-E14F9E2F78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4F-41C3-A40E-E14F9E2F78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4F-41C3-A40E-E14F9E2F78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4F-41C3-A40E-E14F9E2F78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4F-41C3-A40E-E14F9E2F78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4F-41C3-A40E-E14F9E2F78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4F-41C3-A40E-E14F9E2F78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4F-41C3-A40E-E14F9E2F78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4F-41C3-A40E-E14F9E2F78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4F-41C3-A40E-E14F9E2F78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4F-41C3-A40E-E14F9E2F78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4F-41C3-A40E-E14F9E2F78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4F-41C3-A40E-E14F9E2F78C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5">
                  <c:v>-8.8636363636363624E-2</c:v>
                </c:pt>
                <c:pt idx="6">
                  <c:v>-0.42775302355187783</c:v>
                </c:pt>
                <c:pt idx="7">
                  <c:v>8.5125628140703515</c:v>
                </c:pt>
                <c:pt idx="8">
                  <c:v>2.2706270627062706</c:v>
                </c:pt>
                <c:pt idx="9">
                  <c:v>-5.3073967339096972E-2</c:v>
                </c:pt>
                <c:pt idx="10">
                  <c:v>1.0445205479452055</c:v>
                </c:pt>
                <c:pt idx="12">
                  <c:v>0.20285975450509275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4F-41C3-A40E-E14F9E2F78C0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5">
                  <c:v>-0.50124378109452739</c:v>
                </c:pt>
                <c:pt idx="6">
                  <c:v>0.20509383378016088</c:v>
                </c:pt>
                <c:pt idx="7">
                  <c:v>0.86686390532544388</c:v>
                </c:pt>
                <c:pt idx="8">
                  <c:v>0.45949926362297489</c:v>
                </c:pt>
                <c:pt idx="9">
                  <c:v>1.7787174066243834</c:v>
                </c:pt>
                <c:pt idx="10">
                  <c:v>-0.31693363844393596</c:v>
                </c:pt>
                <c:pt idx="12">
                  <c:v>0.81722233182087201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44F-41C3-A40E-E14F9E2F7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3-4841-9AB6-36C1EA900E2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3-4841-9AB6-36C1EA900E2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3-4841-9AB6-36C1EA900E2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3-4841-9AB6-36C1EA900E2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3-4841-9AB6-36C1EA900E2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3-4841-9AB6-36C1EA900E2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3-4841-9AB6-36C1EA900E2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3-4841-9AB6-36C1EA900E2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3-4841-9AB6-36C1EA900E2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3-4841-9AB6-36C1EA900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3B3-4841-9AB6-36C1EA900E2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3-4841-9AB6-36C1EA900E2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3-4841-9AB6-36C1EA900E2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B3-4841-9AB6-36C1EA900E2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B3-4841-9AB6-36C1EA900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3B3-4841-9AB6-36C1EA900E2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3B3-4841-9AB6-36C1EA900E2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B3-4841-9AB6-36C1EA900E2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B3-4841-9AB6-36C1EA900E2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B3-4841-9AB6-36C1EA900E2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B3-4841-9AB6-36C1EA900E2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B3-4841-9AB6-36C1EA900E2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B3-4841-9AB6-36C1EA900E2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B3-4841-9AB6-36C1EA900E2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B3-4841-9AB6-36C1EA900E2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B3-4841-9AB6-36C1EA900E2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B3-4841-9AB6-36C1EA900E2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B3-4841-9AB6-36C1EA900E2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B3-4841-9AB6-36C1EA900E2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B3-4841-9AB6-36C1EA900E2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B3-4841-9AB6-36C1EA900E2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B3-4841-9AB6-36C1EA900E2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B3-4841-9AB6-36C1EA900E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3B3-4841-9AB6-36C1EA900E2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3B3-4841-9AB6-36C1EA900E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3B3-4841-9AB6-36C1EA900E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B3-4841-9AB6-36C1EA900E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B3-4841-9AB6-36C1EA900E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B3-4841-9AB6-36C1EA900E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B3-4841-9AB6-36C1EA900E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B3-4841-9AB6-36C1EA900E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3B3-4841-9AB6-36C1EA900E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B3-4841-9AB6-36C1EA900E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3B3-4841-9AB6-36C1EA900E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3B3-4841-9AB6-36C1EA900E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3B3-4841-9AB6-36C1EA900E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3B3-4841-9AB6-36C1EA900E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3B3-4841-9AB6-36C1EA900E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3B3-4841-9AB6-36C1EA900E2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3B3-4841-9AB6-36C1EA900E2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B3-4841-9AB6-36C1EA900E2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B3-4841-9AB6-36C1EA900E2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B3-4841-9AB6-36C1EA900E2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B3-4841-9AB6-36C1EA900E2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B3-4841-9AB6-36C1EA900E2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B3-4841-9AB6-36C1EA900E2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B3-4841-9AB6-36C1EA900E2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B3-4841-9AB6-36C1EA900E2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B3-4841-9AB6-36C1EA900E2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B3-4841-9AB6-36C1EA900E2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B3-4841-9AB6-36C1EA900E2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B3-4841-9AB6-36C1EA900E2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B3-4841-9AB6-36C1EA900E2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B3-4841-9AB6-36C1EA900E2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B3-4841-9AB6-36C1EA900E2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B3-4841-9AB6-36C1EA900E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3B3-4841-9AB6-36C1EA900E2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B3-4841-9AB6-36C1EA900E2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B3-4841-9AB6-36C1EA900E2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B3-4841-9AB6-36C1EA900E2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B3-4841-9AB6-36C1EA900E2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B3-4841-9AB6-36C1EA900E2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B3-4841-9AB6-36C1EA900E2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B3-4841-9AB6-36C1EA900E2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B3-4841-9AB6-36C1EA900E2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B3-4841-9AB6-36C1EA900E2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B3-4841-9AB6-36C1EA900E2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B3-4841-9AB6-36C1EA900E2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B3-4841-9AB6-36C1EA900E2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B3-4841-9AB6-36C1EA900E2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B3-4841-9AB6-36C1EA900E2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B3-4841-9AB6-36C1EA900E2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B3-4841-9AB6-36C1EA900E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3B3-4841-9AB6-36C1EA900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5-4428-8249-2FC8E95F1DE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5-4428-8249-2FC8E95F1DE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05-4428-8249-2FC8E95F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05-4428-8249-2FC8E95F1DE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05-4428-8249-2FC8E95F1DE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05-4428-8249-2FC8E95F1DE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05-4428-8249-2FC8E95F1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A6-42EC-839D-0CAE23B92A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A6-42EC-839D-0CAE23B92A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A6-42EC-839D-0CAE23B92A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A6-42EC-839D-0CAE23B92A2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A6-42EC-839D-0CAE23B92A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A6-42EC-839D-0CAE23B92A2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A6-42EC-839D-0CAE23B92A2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A6-42EC-839D-0CAE23B92A2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FA6-42EC-839D-0CAE23B92A2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A6-42EC-839D-0CAE23B92A2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A6-42EC-839D-0CAE23B92A2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A6-42EC-839D-0CAE23B92A2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A6-42EC-839D-0CAE23B92A2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A6-42EC-839D-0CAE23B92A2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A6-42EC-839D-0CAE23B92A2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A6-42EC-839D-0CAE23B92A2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A6-42EC-839D-0CAE23B92A2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A6-42EC-839D-0CAE23B92A2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A6-42EC-839D-0CAE23B92A2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FA6-42EC-839D-0CAE23B92A2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FA6-42EC-839D-0CAE23B92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F-4B1F-AA22-87213EE6DB1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F-4B1F-AA22-87213EE6DB1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F-4B1F-AA22-87213EE6DB1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F-4B1F-AA22-87213EE6DB1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F-4B1F-AA22-87213EE6DB1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F-4B1F-AA22-87213EE6DB1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3F-4B1F-AA22-87213EE6DB1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F-4B1F-AA22-87213EE6DB1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F-4B1F-AA22-87213EE6DB1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F-4B1F-AA22-87213EE6D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E3F-4B1F-AA22-87213EE6DB1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3F-4B1F-AA22-87213EE6DB1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3F-4B1F-AA22-87213EE6DB1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F-4B1F-AA22-87213EE6DB1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3F-4B1F-AA22-87213EE6D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E3F-4B1F-AA22-87213EE6DB1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E3F-4B1F-AA22-87213EE6DB1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F-4B1F-AA22-87213EE6DB1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3F-4B1F-AA22-87213EE6DB1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F-4B1F-AA22-87213EE6DB1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F-4B1F-AA22-87213EE6DB1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3F-4B1F-AA22-87213EE6DB1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3F-4B1F-AA22-87213EE6DB1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3F-4B1F-AA22-87213EE6DB1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3F-4B1F-AA22-87213EE6DB1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3F-4B1F-AA22-87213EE6DB1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3F-4B1F-AA22-87213EE6DB1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3F-4B1F-AA22-87213EE6DB1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3F-4B1F-AA22-87213EE6DB1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3F-4B1F-AA22-87213EE6DB1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3F-4B1F-AA22-87213EE6DB1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3F-4B1F-AA22-87213EE6DB1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3F-4B1F-AA22-87213EE6DB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E3F-4B1F-AA22-87213EE6DB1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3F-4B1F-AA22-87213EE6DB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3F-4B1F-AA22-87213EE6DB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3F-4B1F-AA22-87213EE6DB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3F-4B1F-AA22-87213EE6DB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3F-4B1F-AA22-87213EE6DB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E3F-4B1F-AA22-87213EE6DB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E3F-4B1F-AA22-87213EE6DB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E3F-4B1F-AA22-87213EE6DB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E3F-4B1F-AA22-87213EE6DB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E3F-4B1F-AA22-87213EE6DB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E3F-4B1F-AA22-87213EE6DB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E3F-4B1F-AA22-87213EE6DB1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E3F-4B1F-AA22-87213EE6DB1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E3F-4B1F-AA22-87213EE6DB1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E3F-4B1F-AA22-87213EE6DB1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E3F-4B1F-AA22-87213EE6DB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3F-4B1F-AA22-87213EE6DB1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3F-4B1F-AA22-87213EE6DB1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3F-4B1F-AA22-87213EE6DB1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3F-4B1F-AA22-87213EE6DB1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3F-4B1F-AA22-87213EE6DB1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3F-4B1F-AA22-87213EE6DB1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3F-4B1F-AA22-87213EE6DB1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3F-4B1F-AA22-87213EE6DB1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3F-4B1F-AA22-87213EE6DB1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3F-4B1F-AA22-87213EE6DB1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3F-4B1F-AA22-87213EE6DB1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3F-4B1F-AA22-87213EE6DB1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3F-4B1F-AA22-87213EE6DB1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3F-4B1F-AA22-87213EE6DB1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3F-4B1F-AA22-87213EE6DB1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3F-4B1F-AA22-87213EE6DB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E3F-4B1F-AA22-87213EE6DB1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E3F-4B1F-AA22-87213EE6DB1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E3F-4B1F-AA22-87213EE6DB1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E3F-4B1F-AA22-87213EE6DB1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E3F-4B1F-AA22-87213EE6DB1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E3F-4B1F-AA22-87213EE6DB1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E3F-4B1F-AA22-87213EE6DB1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E3F-4B1F-AA22-87213EE6DB1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E3F-4B1F-AA22-87213EE6DB1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E3F-4B1F-AA22-87213EE6DB1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E3F-4B1F-AA22-87213EE6DB1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E3F-4B1F-AA22-87213EE6DB1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E3F-4B1F-AA22-87213EE6DB1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E3F-4B1F-AA22-87213EE6DB1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E3F-4B1F-AA22-87213EE6DB1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E3F-4B1F-AA22-87213EE6DB1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E3F-4B1F-AA22-87213EE6DB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E3F-4B1F-AA22-87213EE6D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5-4CF2-9732-228E467279D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5-4CF2-9732-228E467279D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15-4CF2-9732-228E46727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15-4CF2-9732-228E467279D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15-4CF2-9732-228E467279D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15-4CF2-9732-228E467279D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15-4CF2-9732-228E46727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B0-4DB1-B10A-4F07325362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B0-4DB1-B10A-4F07325362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B0-4DB1-B10A-4F07325362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B0-4DB1-B10A-4F073253625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B0-4DB1-B10A-4F07325362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8B0-4DB1-B10A-4F07325362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B0-4DB1-B10A-4F07325362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8B0-4DB1-B10A-4F07325362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8B0-4DB1-B10A-4F07325362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8B0-4DB1-B10A-4F073253625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0-4DB1-B10A-4F073253625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0-4DB1-B10A-4F073253625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0-4DB1-B10A-4F073253625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0-4DB1-B10A-4F073253625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0-4DB1-B10A-4F073253625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0-4DB1-B10A-4F073253625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0-4DB1-B10A-4F073253625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B0-4DB1-B10A-4F073253625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0-4DB1-B10A-4F073253625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8B0-4DB1-B10A-4F073253625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8B0-4DB1-B10A-4F0732536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0-4944-A8AB-069251F87D6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0-4944-A8AB-069251F87D6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0-4944-A8AB-069251F87D6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0-4944-A8AB-069251F87D6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0-4944-A8AB-069251F87D6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0-4944-A8AB-069251F87D6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0-4944-A8AB-069251F87D6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0-4944-A8AB-069251F87D6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C0-4944-A8AB-069251F87D6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0-4944-A8AB-069251F87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EC0-4944-A8AB-069251F87D6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0-4944-A8AB-069251F87D6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0-4944-A8AB-069251F87D6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0-4944-A8AB-069251F87D6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C0-4944-A8AB-069251F87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EC0-4944-A8AB-069251F87D6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EC0-4944-A8AB-069251F87D6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C0-4944-A8AB-069251F87D6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C0-4944-A8AB-069251F87D6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C0-4944-A8AB-069251F87D6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C0-4944-A8AB-069251F87D6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C0-4944-A8AB-069251F87D6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C0-4944-A8AB-069251F87D6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C0-4944-A8AB-069251F87D6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C0-4944-A8AB-069251F87D6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C0-4944-A8AB-069251F87D6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C0-4944-A8AB-069251F87D6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C0-4944-A8AB-069251F87D6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C0-4944-A8AB-069251F87D6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C0-4944-A8AB-069251F87D6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C0-4944-A8AB-069251F87D6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C0-4944-A8AB-069251F87D6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C0-4944-A8AB-069251F87D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EC0-4944-A8AB-069251F87D6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C0-4944-A8AB-069251F87D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EC0-4944-A8AB-069251F87D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EC0-4944-A8AB-069251F87D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EC0-4944-A8AB-069251F87D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EC0-4944-A8AB-069251F87D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EC0-4944-A8AB-069251F87D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EC0-4944-A8AB-069251F87D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EC0-4944-A8AB-069251F87D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EC0-4944-A8AB-069251F87D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EC0-4944-A8AB-069251F87D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EC0-4944-A8AB-069251F87D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EC0-4944-A8AB-069251F87D6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EC0-4944-A8AB-069251F87D6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EC0-4944-A8AB-069251F87D6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EC0-4944-A8AB-069251F87D6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EC0-4944-A8AB-069251F87D6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C0-4944-A8AB-069251F87D6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C0-4944-A8AB-069251F87D6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C0-4944-A8AB-069251F87D6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C0-4944-A8AB-069251F87D6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C0-4944-A8AB-069251F87D6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C0-4944-A8AB-069251F87D6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C0-4944-A8AB-069251F87D6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C0-4944-A8AB-069251F87D6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C0-4944-A8AB-069251F87D6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C0-4944-A8AB-069251F87D6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C0-4944-A8AB-069251F87D6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EC0-4944-A8AB-069251F87D6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C0-4944-A8AB-069251F87D6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EC0-4944-A8AB-069251F87D6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EC0-4944-A8AB-069251F87D6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EC0-4944-A8AB-069251F87D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EC0-4944-A8AB-069251F87D6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EC0-4944-A8AB-069251F87D6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EC0-4944-A8AB-069251F87D6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EC0-4944-A8AB-069251F87D6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EC0-4944-A8AB-069251F87D6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EC0-4944-A8AB-069251F87D6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EC0-4944-A8AB-069251F87D6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EC0-4944-A8AB-069251F87D6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EC0-4944-A8AB-069251F87D6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EC0-4944-A8AB-069251F87D6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EC0-4944-A8AB-069251F87D6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EC0-4944-A8AB-069251F87D6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EC0-4944-A8AB-069251F87D6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EC0-4944-A8AB-069251F87D6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EC0-4944-A8AB-069251F87D6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EC0-4944-A8AB-069251F87D6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EC0-4944-A8AB-069251F87D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EC0-4944-A8AB-069251F87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7-4678-828C-2387181ACA4E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7-4678-828C-2387181ACA4E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7-4678-828C-2387181AC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57-4678-828C-2387181ACA4E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57-4678-828C-2387181ACA4E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57-4678-828C-2387181ACA4E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57-4678-828C-2387181AC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90-4D9D-BE8E-B87529D8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0-4D9D-BE8E-B87529D8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15069</c:v>
                </c:pt>
                <c:pt idx="1">
                  <c:v>9037</c:v>
                </c:pt>
                <c:pt idx="2">
                  <c:v>4744</c:v>
                </c:pt>
                <c:pt idx="3">
                  <c:v>15343</c:v>
                </c:pt>
                <c:pt idx="4">
                  <c:v>19152</c:v>
                </c:pt>
                <c:pt idx="5">
                  <c:v>15406</c:v>
                </c:pt>
                <c:pt idx="6">
                  <c:v>11401</c:v>
                </c:pt>
                <c:pt idx="7">
                  <c:v>12632</c:v>
                </c:pt>
                <c:pt idx="8">
                  <c:v>17216</c:v>
                </c:pt>
                <c:pt idx="9">
                  <c:v>20614</c:v>
                </c:pt>
                <c:pt idx="10">
                  <c:v>18710</c:v>
                </c:pt>
                <c:pt idx="11">
                  <c:v>23030</c:v>
                </c:pt>
                <c:pt idx="12">
                  <c:v>17816</c:v>
                </c:pt>
                <c:pt idx="13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4E-437B-AD0E-DAEB4D078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0.66747814540223516</c:v>
                </c:pt>
                <c:pt idx="1">
                  <c:v>0.9049325463743676</c:v>
                </c:pt>
                <c:pt idx="2">
                  <c:v>-0.69080362380238547</c:v>
                </c:pt>
                <c:pt idx="3">
                  <c:v>-0.19888262322472849</c:v>
                </c:pt>
                <c:pt idx="4">
                  <c:v>0.24315201869401526</c:v>
                </c:pt>
                <c:pt idx="5">
                  <c:v>0.35128497500219269</c:v>
                </c:pt>
                <c:pt idx="6">
                  <c:v>-9.7450918302723233E-2</c:v>
                </c:pt>
                <c:pt idx="7">
                  <c:v>-0.26626394052044611</c:v>
                </c:pt>
                <c:pt idx="8">
                  <c:v>-0.16483942951392261</c:v>
                </c:pt>
                <c:pt idx="9">
                  <c:v>0.10176376269374665</c:v>
                </c:pt>
                <c:pt idx="10">
                  <c:v>-0.18758141554494134</c:v>
                </c:pt>
                <c:pt idx="11">
                  <c:v>0.29265828468792088</c:v>
                </c:pt>
                <c:pt idx="12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E-437B-AD0E-DAEB4D078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A1-4DCF-8A70-2DBD09709A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1-4DCF-8A70-2DBD09709AE0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A1-4DCF-8A70-2DBD09709AE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A1-4DCF-8A70-2DBD09709AE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A1-4DCF-8A70-2DBD09709A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A1-4DCF-8A70-2DBD09709AE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A1-4DCF-8A70-2DBD09709A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5A1-4DCF-8A70-2DBD09709A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2">
                  <c:v>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A1-4DCF-8A70-2DBD0970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A1-4DCF-8A70-2DBD09709A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1-4DCF-8A70-2DBD09709A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1-4DCF-8A70-2DBD09709A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1-4DCF-8A70-2DBD09709A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1-4DCF-8A70-2DBD09709A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1-4DCF-8A70-2DBD09709A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1-4DCF-8A70-2DBD09709A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1-4DCF-8A70-2DBD09709A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1-4DCF-8A70-2DBD09709A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A1-4DCF-8A70-2DBD09709A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A1-4DCF-8A70-2DBD09709A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A1-4DCF-8A70-2DBD09709A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A1-4DCF-8A70-2DBD09709AE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7">
                  <c:v>4.1624999999999996</c:v>
                </c:pt>
                <c:pt idx="8">
                  <c:v>4.5625</c:v>
                </c:pt>
                <c:pt idx="9">
                  <c:v>0.82562277580071175</c:v>
                </c:pt>
                <c:pt idx="10">
                  <c:v>1.3275862068965516</c:v>
                </c:pt>
                <c:pt idx="12">
                  <c:v>0.50923076923076915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A1-4DCF-8A70-2DBD09709AE0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7">
                  <c:v>1.4437869822485205</c:v>
                </c:pt>
                <c:pt idx="8">
                  <c:v>1.4054054054054053</c:v>
                </c:pt>
                <c:pt idx="9">
                  <c:v>1.00390625</c:v>
                </c:pt>
                <c:pt idx="10">
                  <c:v>0.19999999999999996</c:v>
                </c:pt>
                <c:pt idx="12">
                  <c:v>0.88291746641074864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5A1-4DCF-8A70-2DBD09709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8-4B85-8074-9328F8C4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8-4B85-8074-9328F8C4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6" Type="http://schemas.openxmlformats.org/officeDocument/2006/relationships/image" Target="../media/image6.png"/><Relationship Id="rId5" Type="http://schemas.openxmlformats.org/officeDocument/2006/relationships/chart" Target="../charts/chart72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chart" Target="../charts/chart76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5" Type="http://schemas.openxmlformats.org/officeDocument/2006/relationships/chart" Target="../charts/chart78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0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image" Target="../media/image3.png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0.xml"/><Relationship Id="rId1" Type="http://schemas.openxmlformats.org/officeDocument/2006/relationships/chart" Target="../charts/chart48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image" Target="../media/image2.png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6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1.xml"/><Relationship Id="rId6" Type="http://schemas.openxmlformats.org/officeDocument/2006/relationships/chart" Target="../charts/chart63.xml"/><Relationship Id="rId5" Type="http://schemas.openxmlformats.org/officeDocument/2006/relationships/chart" Target="../charts/chart62.xml"/><Relationship Id="rId4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7.xml"/><Relationship Id="rId7" Type="http://schemas.openxmlformats.org/officeDocument/2006/relationships/chart" Target="../charts/chart68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E397DA-1D79-4453-AE0F-0722382D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FEBCF22-EECC-4825-9BBF-86168D751BC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450D0E-EC48-FDC4-E7E5-2207E847A9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4B9D91-615D-5BC9-0EA6-440DEA6317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AA6215-0746-4F3B-8CC7-D7EF2CBF3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1C146E-5D95-421E-B91E-669B4E238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63F16B2-687A-44F0-A212-BBDD450279E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BA3696E-AEDE-F6A4-DE75-EADCD48F9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E921FAF-C59B-611D-32AC-C79338474B0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EC3C57-8B9E-44BF-AFCA-0BA8F2C04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19A87C-1548-4D7E-9D4F-52ABB44F8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46CCC5-C959-4A4C-8751-24F5BE4D2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38F7858-64C8-4272-92E3-D43A0C398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EABDFF5-F3E5-402A-9A00-22B51B97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19,3%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36.093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63,0%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36.093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63,0%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6FCE78A-4213-4431-9CC0-630BFA482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F66CFD-BCF5-4E2D-A821-5DA103C45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1C6FA7-92D0-4482-97A5-8F273CFD4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360A7A-38FF-44DA-8770-343CDDA8C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54,803 viajeros 
cuota: 95.7%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0BDA02B-5A66-44AC-A2AE-8468D6A98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83B425-699C-4D54-BBDF-8C2BE6FF1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DCC206-3998-4301-9A26-77EAA3990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53BCA9-1793-4350-AC89-EE52890F6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21,202 viajeros 
cuota: 100.0%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27D391-65F1-4B8D-B4BE-613426C4D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F710F1-10B8-4BAF-817A-99192F272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2B938B0-F7E0-47F4-9C2E-6D31EE29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136894-FA41-4882-B2BC-21F67D7B7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33,601 viajeros 
cuota: 93.1%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5BC25D7-12FD-4EF2-9880-09B0D7A97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6442F6-DA8C-444E-BA34-2D4A6EDD1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D366356-E562-4280-9858-CA1773C5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905F0F-D44B-4F41-9268-E4432DFEC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DE35C2-AF92-4426-BEF6-1E1AA979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7B5CABD-9DC3-467B-8142-CEAFC34B3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66F02C-80F8-4B52-9B83-8836B0646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6A25BEF-77E6-4316-B8F3-5D61BB447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1DD7F9-8C86-4544-B229-3AE6A656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9F5C040-084C-4F79-97E2-8A6DD6EF5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E6F9232-F11F-4FE4-9E74-A2B901BBE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A3067C-29D0-4DA4-A3AF-838BCDDDE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0C18266-A17F-4360-9AE6-A521A2BF3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8FB5E3A-8C7F-470C-A15A-715C0AA8C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BA0D318-D7AC-4229-B0B6-D0D4C5F06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90EA95C-8C96-4F07-97DF-8174C002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F40122-74C7-4669-9FBA-3BF820128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CBFA4A-45D0-4AA5-9B21-6DB03F5EC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8E4B358-C82F-41AB-84FF-602F365FC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E4252F-53B1-4D05-B7A2-7509B13CA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1AA8455-227B-4ECE-BC3E-C8E17824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240A0B-4F64-4E19-8C0B-21D276BEE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9AB127-3A3A-4F73-8878-F909DA64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37DC73-4C54-43A1-AC06-D360DF26F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10C916-BDC0-47B2-859A-C1BE696A0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D17722-D4F7-495D-A149-F4A8BDA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DC9D4F-55E5-4F77-8BD2-7373EB60E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19CF64-E3C4-452A-9EBD-B29CE12B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F906A5-D284-44E0-9D58-A6196C11D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94789A-1165-4B73-A152-C6EC2A086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8C2CE3-E361-4171-A7D1-7DAD3AAB3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21AC67-F9CD-49F1-BF16-F0E4AD98F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DCB187-DDB9-4F75-B56A-E5DA4E0E2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9C00CB-D7A6-4252-B31B-5A654E863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238BFD-780C-45D9-B631-539571BC5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B2E9F7-EB1D-4AF7-968E-2713949AF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952AFC-DB93-4B51-97A5-229BA334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5FFBB2-8CF7-4A60-81C2-950ED4A8D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55839D-26A4-40E7-BB3B-46D80A365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8B00EC-095A-48F0-A92D-95982178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E32844-39A5-4AFE-AE61-21702169F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2C1D27-E224-4BA6-B8CE-7E238323C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293003-60B3-4BDA-ACA3-BE45D8B2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BECD4F-A143-4670-8E9F-ED15B5968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F68096-8E68-477C-A955-C1B2617ED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9212FBE-AFC4-42C9-AC05-9D1637E01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000CA6-06E2-4184-B67C-CE6EBA85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E1F32DF-D665-4A5F-AEC5-C08B30C28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F9397C-8EE4-4BD7-A896-75C6FDA2E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F063B3-406B-4CA8-B5D6-951477E8D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902317-7156-45BB-9A5D-99D13B87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F5B5695-DC96-4372-AD71-985C92985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31B53-F1FF-4EF4-8E0D-16CD8D6A2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E54A83-897E-4F26-9A35-F07C84944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421342A-D63B-405F-AD02-1B8D56FA5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764806-64F8-47B1-B90F-0A50950018E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A7218D-EB04-0E64-A4A6-1BA05BBF54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475455E-4F51-2C19-7AD6-A62C5BCAD00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AA73E6-E011-4951-9DA9-2B2DD2891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294771-94D7-4614-84A8-CEC85DD3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DFDC1-C2B1-4D34-8BAE-3837A852F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FAE562B-55B2-4B94-A1D9-37569F66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3782BC-774A-4121-AF17-F304B4BD3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95EEF4-66A2-4BBA-8272-89B6CB4AF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B86BF45-4531-46E9-8969-D2C5026FDA91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E994C7B-A0D2-9B5F-FB55-56B7095628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546742D-6FFF-7C1E-71A2-634D4ED66D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534E89-8614-4C84-82A2-B5D1AB44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151A68-D586-492B-913A-E6316560A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C6DE810-FCA1-46A5-85F3-D6ACD4FC2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BE1449-CC7C-45F0-85F7-E721C0053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C9A2AA-DCE2-4170-9B2F-802CA791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DB5FF41-530E-45E6-AC5F-F8DD9551A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801E2E-A38F-44D9-BA0D-B65268590582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5216E3-48B1-1EB6-271B-0F91A72BA0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B1FC22B-2F9F-71C7-5D05-11496E195B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45E1A2-C975-4BA2-BEF3-61B82858C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7214C4F-638D-472E-B6B1-22761B2BD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1183CB-A31B-404D-8808-64FC60DCF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87011D-8C01-41C6-9D4F-08349CE80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9088BA-9033-40E8-8B87-0001CD0D4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9D4350-9DA5-42A2-BAB2-93C036E7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5064B5-85E4-4DCA-84EC-0AA2478D3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D5CF002-4BAE-48F4-AEDE-C23EDE3AF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F7CC7EB-5B02-4B22-B9FB-D8CA749D2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1EB2B20-4622-46D9-805E-6A7831185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BEA8BC0-BE32-495E-861B-04816B1E7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C95FDEC-9C08-44B1-80E5-845C9A8DF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E8189C5-AD1F-41C6-B3F1-366FFA49E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1053ACA-3E99-4AE0-872F-B44C7641E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F1E043C-3096-448A-A047-35F80B29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E260041-2D08-4950-B80F-4FD38884C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88A059A-E642-40BB-8EA7-6EEC7D9CF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8D5FB3-96AE-4EE3-BB7A-C9B608FA1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C17093-0FB3-40D7-89EB-CA6F3BD9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AC750BC-4CB7-48A1-A55C-979695E7F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4B2A2C-EE93-4B46-B9DC-A6323F873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38CAF2-0C29-494E-8315-4C8A6BB14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44D918-D268-451C-ACB4-F79969657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179D2F-EE1F-40EA-AA31-272FDE7D1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20AF46-B36F-44B3-84FF-D338530A8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1B94AC-12E1-4969-A1E1-0EA3E72D4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13C81F7-CAFA-44D6-B7E8-20F05F09B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59D4C9-4307-4698-B490-4E331C5EF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3D36F5-64E7-4F12-9B09-9D162E6C8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B8A20-FD71-4B45-B835-1B224907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58AFF4C-C888-4D72-9C59-90CA67473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8ABA38E-5E05-4486-A379-C055D1D21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64C61B7-A742-45AE-B733-CD9D4C354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804C4F-A90B-4E74-9F78-9E0C02FAA94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E6E7FA5-E669-F263-5E9A-355EBB4254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CA6FD0-037C-DC9F-AFE5-3277126936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ECA72C-6367-41C1-9B70-DEF2B8BA5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524E97-7E2D-4366-960D-F8751AA1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E2B0C1-C2ED-486B-A4D6-5FDF6F37B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F219E4-890D-4A9E-87BB-FF9C3344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BC8579-A7E2-4610-A8BA-866BDA75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39C788-C6AC-43DB-B60A-0657CEDFF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9D4F316-DEC8-4D3B-A6BE-DF23F59EA91E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1CA84F1-37A2-972F-6E7C-9FEC6383CD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E0F39E9-7B5A-A5EB-1A02-D59BB6CFE3D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E0FA457-D0F4-43EA-807F-846F0E9BE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E10333-E04A-45F4-8051-B0A52DA51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0F9171-D113-43F5-87C9-F02CDB89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670F45-4860-43EA-AA09-D63C0D3BA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D59291-A6E4-4DAC-B210-391CFFC90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937D32D-7549-4BE1-ABDA-3A3C5E359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9EA8056-3C3A-4C9C-884F-A17E1B410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9EE099-EB22-4DD2-B69A-C2A6B8A2F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99A215F-8D72-4B25-BF36-5D59B41D1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C001D46-6F13-4FEB-B446-E2978EC9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D4CAD35-6020-404C-AA40-30870AB70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A7A7DB7-B894-44D5-ACC6-6C2F91F2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7369BD8-C918-4F0F-B8EF-55C1D3416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BA69185-8866-4695-84E1-C86161E07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E03202D-200D-44F8-810D-29D8ED88C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12617A-C0CB-497C-9B3F-BE74F82A0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97059C-C875-4757-82A1-6AA6FB8AF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F8FD87-7C43-46ED-8CE2-888B31399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E015E5-1AA1-4A5C-B392-98CAD07DF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FBA9FF-6D96-4D75-9824-AD10BC665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90B669-3673-4295-A5B0-DD9B6DA41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5F3ED0E-6508-43D8-810C-752300D6A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3DEEAA3-06A4-4690-B8E7-417B2B1EC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227085C-B802-4504-819D-6D18E96F6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F9FFFA2-35F3-4CEB-8C82-38388FBD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73B185E-B516-4C0F-A642-06470916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3606BD3-2F3E-4D37-8ADA-0912C3BF8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434994C-343D-4E61-A1C2-0A1FE4394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7FD1DB7-1052-43A4-A373-8E95FF3DD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FACB530-2648-4426-9E6F-9AA7AD725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8D6C93-DF1C-4117-80CA-E3180088E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B92EE7-5B3F-4B0D-B43A-CDA25BCB7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0E0917F-7BF4-49C7-B8EA-BDE953DC0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03E1F44-EE00-4817-972F-72B5CD6B0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238B4E4-13F4-401C-98A2-711CC5AE9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48634F-EAC5-40E3-A937-723CFCE2C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A59CE7C-C6EE-4B77-927C-E72772CE095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80102C6-5772-EAAA-5CE2-DB9B77A25C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C48CFF-AA55-9B71-5C12-25635EB4238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0FC144F-5C0A-4F23-A37A-520B34EE3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A31F5044-A377-4404-9E7F-9342B839C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E471E57-2AE5-45CC-8012-36CD002F2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4AB10A2-204D-4DF7-AE37-95E825BC5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DCC2BE-5937-42E2-A7F3-DAEDAF6F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3D2F28A-D952-4A68-BA5E-74C6A7C52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FF708F5-3CEE-44C2-84F4-AFC3028D5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octubre/Indicadores%20alojativos%20Guia%20octubre%202024.xlsx" TargetMode="External"/><Relationship Id="rId1" Type="http://schemas.openxmlformats.org/officeDocument/2006/relationships/externalLinkPath" Target="/sites/INVESTIGACION/Documentos%20compartidos/General/Encuesta%20Alojam%20Tur&#237;sticos%20(ISTAC)/2024/Municipios/octubre/Indicadores%20alojativos%20Guia%20octu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9792</v>
          </cell>
          <cell r="I9">
            <v>9896</v>
          </cell>
          <cell r="K9">
            <v>17947</v>
          </cell>
          <cell r="M9">
            <v>15841</v>
          </cell>
          <cell r="N9">
            <v>-0.11734551735666132</v>
          </cell>
          <cell r="O9">
            <v>0.61774918300653603</v>
          </cell>
        </row>
        <row r="10">
          <cell r="A10" t="str">
            <v>feb</v>
          </cell>
          <cell r="B10" t="str">
            <v>Febrero</v>
          </cell>
          <cell r="C10">
            <v>10626</v>
          </cell>
          <cell r="I10">
            <v>10397</v>
          </cell>
          <cell r="K10">
            <v>18389</v>
          </cell>
          <cell r="M10">
            <v>24407</v>
          </cell>
          <cell r="N10">
            <v>0.32726086247213004</v>
          </cell>
          <cell r="O10">
            <v>1.2969132316958403</v>
          </cell>
        </row>
        <row r="11">
          <cell r="A11" t="str">
            <v>mar</v>
          </cell>
          <cell r="B11" t="str">
            <v>Marzo</v>
          </cell>
          <cell r="C11">
            <v>10617</v>
          </cell>
          <cell r="I11">
            <v>10842</v>
          </cell>
          <cell r="K11">
            <v>16137</v>
          </cell>
          <cell r="M11">
            <v>20474</v>
          </cell>
          <cell r="N11">
            <v>0.2687612319514161</v>
          </cell>
          <cell r="O11">
            <v>0.92841669021380802</v>
          </cell>
        </row>
        <row r="12">
          <cell r="A12" t="str">
            <v>abr</v>
          </cell>
          <cell r="B12" t="str">
            <v>Abril</v>
          </cell>
          <cell r="C12">
            <v>11067</v>
          </cell>
          <cell r="I12">
            <v>13123</v>
          </cell>
          <cell r="K12">
            <v>11699</v>
          </cell>
          <cell r="M12">
            <v>17811</v>
          </cell>
          <cell r="N12">
            <v>0.52243781519788013</v>
          </cell>
          <cell r="O12">
            <v>0.60937923556519391</v>
          </cell>
        </row>
        <row r="13">
          <cell r="A13" t="str">
            <v>may</v>
          </cell>
          <cell r="B13" t="str">
            <v>Mayo</v>
          </cell>
          <cell r="C13">
            <v>10686</v>
          </cell>
          <cell r="I13">
            <v>12688</v>
          </cell>
          <cell r="K13">
            <v>7550</v>
          </cell>
          <cell r="M13">
            <v>22267</v>
          </cell>
          <cell r="N13">
            <v>1.9492715231788078</v>
          </cell>
          <cell r="O13">
            <v>1.0837544450683136</v>
          </cell>
        </row>
        <row r="14">
          <cell r="A14" t="str">
            <v>jun</v>
          </cell>
          <cell r="B14" t="str">
            <v>Junio</v>
          </cell>
          <cell r="C14">
            <v>11404</v>
          </cell>
          <cell r="I14">
            <v>10420</v>
          </cell>
          <cell r="K14">
            <v>14934</v>
          </cell>
          <cell r="M14">
            <v>16055</v>
          </cell>
          <cell r="N14">
            <v>7.5063613231552084E-2</v>
          </cell>
          <cell r="O14">
            <v>0.4078393546124166</v>
          </cell>
        </row>
        <row r="15">
          <cell r="A15" t="str">
            <v>jul</v>
          </cell>
          <cell r="B15" t="str">
            <v>Julio</v>
          </cell>
          <cell r="C15">
            <v>13016</v>
          </cell>
          <cell r="I15">
            <v>24503</v>
          </cell>
          <cell r="K15">
            <v>23244</v>
          </cell>
          <cell r="M15">
            <v>16852</v>
          </cell>
          <cell r="N15">
            <v>-0.27499569781448974</v>
          </cell>
          <cell r="O15">
            <v>0.29471419791026432</v>
          </cell>
        </row>
        <row r="16">
          <cell r="A16" t="str">
            <v>ago</v>
          </cell>
          <cell r="B16" t="str">
            <v>Agosto</v>
          </cell>
          <cell r="C16">
            <v>14488</v>
          </cell>
          <cell r="I16">
            <v>14928</v>
          </cell>
          <cell r="K16">
            <v>11309</v>
          </cell>
          <cell r="M16">
            <v>25050</v>
          </cell>
          <cell r="N16">
            <v>1.2150499602086833</v>
          </cell>
          <cell r="O16">
            <v>0.72901711761457766</v>
          </cell>
        </row>
        <row r="17">
          <cell r="A17" t="str">
            <v>sep</v>
          </cell>
          <cell r="B17" t="str">
            <v>Septiembre</v>
          </cell>
          <cell r="C17">
            <v>11945</v>
          </cell>
          <cell r="I17">
            <v>10763</v>
          </cell>
          <cell r="K17">
            <v>16386</v>
          </cell>
          <cell r="M17">
            <v>17100</v>
          </cell>
          <cell r="N17">
            <v>4.3573782497253744E-2</v>
          </cell>
          <cell r="O17">
            <v>0.43156132272917547</v>
          </cell>
        </row>
        <row r="18">
          <cell r="A18" t="str">
            <v>oct</v>
          </cell>
          <cell r="B18" t="str">
            <v>Octubre</v>
          </cell>
          <cell r="C18">
            <v>13119</v>
          </cell>
          <cell r="I18">
            <v>14777</v>
          </cell>
          <cell r="K18">
            <v>17351</v>
          </cell>
          <cell r="M18">
            <v>24595</v>
          </cell>
          <cell r="N18">
            <v>0.41749755057345395</v>
          </cell>
          <cell r="O18">
            <v>0.8747617958685876</v>
          </cell>
        </row>
        <row r="19">
          <cell r="A19" t="str">
            <v>nov</v>
          </cell>
          <cell r="B19" t="str">
            <v>Noviembre</v>
          </cell>
          <cell r="C19">
            <v>9620</v>
          </cell>
          <cell r="I19">
            <v>14622</v>
          </cell>
          <cell r="K19">
            <v>12399</v>
          </cell>
        </row>
        <row r="20">
          <cell r="A20" t="str">
            <v>dic</v>
          </cell>
          <cell r="B20" t="str">
            <v>Diciembre</v>
          </cell>
          <cell r="C20">
            <v>10746</v>
          </cell>
          <cell r="I20">
            <v>14121</v>
          </cell>
          <cell r="K20">
            <v>12492</v>
          </cell>
        </row>
        <row r="21">
          <cell r="A21" t="str">
            <v>Total</v>
          </cell>
          <cell r="C21">
            <v>137126</v>
          </cell>
          <cell r="I21">
            <v>161080</v>
          </cell>
          <cell r="K21">
            <v>179837</v>
          </cell>
          <cell r="M21">
            <v>200452</v>
          </cell>
          <cell r="N21">
            <v>0.29368941437662155</v>
          </cell>
          <cell r="O21">
            <v>0.71678657074340535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1235</v>
          </cell>
          <cell r="I31">
            <v>2005</v>
          </cell>
          <cell r="K31">
            <v>2787</v>
          </cell>
          <cell r="M31">
            <v>2799</v>
          </cell>
          <cell r="N31">
            <v>4.3057050592034685E-3</v>
          </cell>
          <cell r="O31">
            <v>1.2663967611336031</v>
          </cell>
        </row>
        <row r="32">
          <cell r="B32" t="str">
            <v>Febrero</v>
          </cell>
          <cell r="C32">
            <v>1704</v>
          </cell>
          <cell r="I32">
            <v>2447</v>
          </cell>
          <cell r="K32">
            <v>2288</v>
          </cell>
          <cell r="M32">
            <v>3641</v>
          </cell>
          <cell r="N32">
            <v>0.59134615384615374</v>
          </cell>
          <cell r="O32">
            <v>1.136737089201878</v>
          </cell>
        </row>
        <row r="33">
          <cell r="B33" t="str">
            <v>Marzo</v>
          </cell>
          <cell r="C33">
            <v>2384</v>
          </cell>
          <cell r="I33">
            <v>1994</v>
          </cell>
          <cell r="K33">
            <v>785</v>
          </cell>
          <cell r="M33">
            <v>2080</v>
          </cell>
          <cell r="N33">
            <v>1.6496815286624202</v>
          </cell>
          <cell r="O33">
            <v>-0.12751677852348997</v>
          </cell>
        </row>
        <row r="34">
          <cell r="B34" t="str">
            <v>Abril</v>
          </cell>
          <cell r="C34">
            <v>1468</v>
          </cell>
          <cell r="I34">
            <v>2937</v>
          </cell>
          <cell r="K34">
            <v>234</v>
          </cell>
          <cell r="M34">
            <v>3515</v>
          </cell>
          <cell r="N34">
            <v>14.021367521367521</v>
          </cell>
          <cell r="O34">
            <v>1.3944141689373297</v>
          </cell>
        </row>
        <row r="35">
          <cell r="B35" t="str">
            <v>Mayo</v>
          </cell>
          <cell r="C35">
            <v>3493</v>
          </cell>
          <cell r="I35">
            <v>3581</v>
          </cell>
          <cell r="K35">
            <v>1078</v>
          </cell>
          <cell r="M35">
            <v>9559</v>
          </cell>
          <cell r="N35">
            <v>7.8673469387755102</v>
          </cell>
          <cell r="O35">
            <v>1.7366160893215001</v>
          </cell>
        </row>
        <row r="36">
          <cell r="B36" t="str">
            <v>Junio</v>
          </cell>
          <cell r="C36">
            <v>4807</v>
          </cell>
          <cell r="I36">
            <v>2355</v>
          </cell>
          <cell r="K36">
            <v>8383</v>
          </cell>
          <cell r="M36">
            <v>7136</v>
          </cell>
          <cell r="N36">
            <v>-0.1487534295598234</v>
          </cell>
          <cell r="O36">
            <v>0.48450176825462865</v>
          </cell>
        </row>
        <row r="37">
          <cell r="B37" t="str">
            <v>Julio</v>
          </cell>
          <cell r="C37">
            <v>6493</v>
          </cell>
          <cell r="I37">
            <v>11839</v>
          </cell>
          <cell r="K37">
            <v>11986</v>
          </cell>
          <cell r="M37">
            <v>4179</v>
          </cell>
          <cell r="N37">
            <v>-0.65134323377273484</v>
          </cell>
          <cell r="O37">
            <v>-0.35638379793623898</v>
          </cell>
        </row>
        <row r="38">
          <cell r="B38" t="str">
            <v>Agosto</v>
          </cell>
          <cell r="C38">
            <v>6315</v>
          </cell>
          <cell r="I38">
            <v>1035</v>
          </cell>
          <cell r="K38">
            <v>2774</v>
          </cell>
          <cell r="M38">
            <v>8835</v>
          </cell>
          <cell r="N38">
            <v>2.1849315068493151</v>
          </cell>
          <cell r="O38">
            <v>0.39904988123515439</v>
          </cell>
        </row>
        <row r="39">
          <cell r="B39" t="str">
            <v>Septiembre</v>
          </cell>
          <cell r="C39">
            <v>5993</v>
          </cell>
          <cell r="I39">
            <v>1239</v>
          </cell>
          <cell r="K39">
            <v>8868</v>
          </cell>
          <cell r="M39">
            <v>7018</v>
          </cell>
          <cell r="N39">
            <v>-0.20861524582769508</v>
          </cell>
          <cell r="O39">
            <v>0.1710328716836309</v>
          </cell>
        </row>
        <row r="40">
          <cell r="B40" t="str">
            <v>Octubre</v>
          </cell>
          <cell r="C40">
            <v>3601</v>
          </cell>
          <cell r="I40">
            <v>1219</v>
          </cell>
          <cell r="K40">
            <v>1615</v>
          </cell>
          <cell r="M40">
            <v>4829</v>
          </cell>
          <cell r="N40">
            <v>1.9900928792569661</v>
          </cell>
          <cell r="O40">
            <v>0.34101638433768389</v>
          </cell>
        </row>
        <row r="41">
          <cell r="B41" t="str">
            <v>Noviembre</v>
          </cell>
          <cell r="C41">
            <v>2077</v>
          </cell>
          <cell r="I41">
            <v>847</v>
          </cell>
          <cell r="K41">
            <v>2606</v>
          </cell>
        </row>
        <row r="42">
          <cell r="B42" t="str">
            <v>Diciembre</v>
          </cell>
          <cell r="C42">
            <v>2334</v>
          </cell>
          <cell r="I42">
            <v>877</v>
          </cell>
          <cell r="K42">
            <v>3664</v>
          </cell>
        </row>
        <row r="43">
          <cell r="C43">
            <v>41904</v>
          </cell>
          <cell r="I43">
            <v>32375</v>
          </cell>
          <cell r="K43">
            <v>47068</v>
          </cell>
          <cell r="M43">
            <v>53591</v>
          </cell>
          <cell r="N43">
            <v>0.31356929261238298</v>
          </cell>
          <cell r="O43">
            <v>0.42936014722748239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713</v>
          </cell>
          <cell r="I53">
            <v>796</v>
          </cell>
          <cell r="K53">
            <v>548</v>
          </cell>
          <cell r="M53">
            <v>962</v>
          </cell>
          <cell r="N53">
            <v>0.75547445255474455</v>
          </cell>
          <cell r="O53">
            <v>0.34922861150070128</v>
          </cell>
        </row>
        <row r="54">
          <cell r="B54" t="str">
            <v>Febrero</v>
          </cell>
          <cell r="C54">
            <v>1085</v>
          </cell>
          <cell r="I54">
            <v>882</v>
          </cell>
          <cell r="K54">
            <v>324</v>
          </cell>
          <cell r="M54">
            <v>1508</v>
          </cell>
          <cell r="N54">
            <v>3.6543209876543212</v>
          </cell>
          <cell r="O54">
            <v>0.38986175115207367</v>
          </cell>
        </row>
        <row r="55">
          <cell r="B55" t="str">
            <v>Marzo</v>
          </cell>
          <cell r="C55">
            <v>1128</v>
          </cell>
          <cell r="I55">
            <v>766</v>
          </cell>
          <cell r="K55">
            <v>635</v>
          </cell>
          <cell r="M55">
            <v>1613</v>
          </cell>
          <cell r="N55">
            <v>1.5401574803149605</v>
          </cell>
          <cell r="O55">
            <v>0.42996453900709231</v>
          </cell>
        </row>
        <row r="56">
          <cell r="B56" t="str">
            <v>Abril</v>
          </cell>
          <cell r="C56">
            <v>1060</v>
          </cell>
          <cell r="I56">
            <v>712</v>
          </cell>
          <cell r="K56">
            <v>169</v>
          </cell>
          <cell r="M56">
            <v>3327</v>
          </cell>
          <cell r="N56">
            <v>18.68639053254438</v>
          </cell>
          <cell r="O56">
            <v>2.138679245283019</v>
          </cell>
        </row>
        <row r="57">
          <cell r="B57" t="str">
            <v>Mayo</v>
          </cell>
          <cell r="C57">
            <v>1185</v>
          </cell>
          <cell r="I57">
            <v>712</v>
          </cell>
          <cell r="K57">
            <v>929</v>
          </cell>
          <cell r="M57">
            <v>1994</v>
          </cell>
          <cell r="N57">
            <v>1.146393972012917</v>
          </cell>
          <cell r="O57">
            <v>0.68270042194092828</v>
          </cell>
        </row>
        <row r="58">
          <cell r="B58" t="str">
            <v>Junio</v>
          </cell>
          <cell r="C58">
            <v>1827</v>
          </cell>
          <cell r="I58">
            <v>194</v>
          </cell>
          <cell r="K58">
            <v>1656</v>
          </cell>
          <cell r="M58">
            <v>1518</v>
          </cell>
          <cell r="N58">
            <v>-8.333333333333337E-2</v>
          </cell>
          <cell r="O58">
            <v>-0.1691297208538588</v>
          </cell>
        </row>
        <row r="59">
          <cell r="B59" t="str">
            <v>Julio</v>
          </cell>
          <cell r="C59">
            <v>2926</v>
          </cell>
          <cell r="I59">
            <v>1113</v>
          </cell>
          <cell r="K59">
            <v>2424</v>
          </cell>
          <cell r="M59">
            <v>2188</v>
          </cell>
          <cell r="N59">
            <v>-9.7359735973597372E-2</v>
          </cell>
          <cell r="O59">
            <v>-0.25222146274777857</v>
          </cell>
        </row>
        <row r="60">
          <cell r="B60" t="str">
            <v>Agosto</v>
          </cell>
          <cell r="C60">
            <v>2769</v>
          </cell>
          <cell r="I60">
            <v>529</v>
          </cell>
          <cell r="K60">
            <v>2462</v>
          </cell>
          <cell r="M60">
            <v>2816</v>
          </cell>
          <cell r="N60">
            <v>0.14378554021121048</v>
          </cell>
          <cell r="O60">
            <v>1.6973636691946625E-2</v>
          </cell>
        </row>
        <row r="61">
          <cell r="B61" t="str">
            <v>Septiembre</v>
          </cell>
          <cell r="C61">
            <v>2565</v>
          </cell>
          <cell r="I61">
            <v>971</v>
          </cell>
          <cell r="K61">
            <v>1565</v>
          </cell>
          <cell r="M61">
            <v>2001</v>
          </cell>
          <cell r="N61">
            <v>0.27859424920127807</v>
          </cell>
          <cell r="O61">
            <v>-0.21988304093567257</v>
          </cell>
        </row>
        <row r="62">
          <cell r="B62" t="str">
            <v>Octubre</v>
          </cell>
          <cell r="C62">
            <v>1476</v>
          </cell>
          <cell r="I62">
            <v>904</v>
          </cell>
          <cell r="K62">
            <v>1500</v>
          </cell>
          <cell r="M62">
            <v>1897</v>
          </cell>
          <cell r="N62">
            <v>0.26466666666666661</v>
          </cell>
          <cell r="O62">
            <v>0.28523035230352312</v>
          </cell>
        </row>
        <row r="63">
          <cell r="B63" t="str">
            <v>Noviembre</v>
          </cell>
          <cell r="C63">
            <v>970</v>
          </cell>
          <cell r="I63">
            <v>707</v>
          </cell>
          <cell r="K63">
            <v>940</v>
          </cell>
        </row>
        <row r="64">
          <cell r="B64" t="str">
            <v>Diciembre</v>
          </cell>
          <cell r="C64">
            <v>1448</v>
          </cell>
          <cell r="I64">
            <v>751</v>
          </cell>
          <cell r="K64">
            <v>1917</v>
          </cell>
        </row>
        <row r="65">
          <cell r="C65">
            <v>19152</v>
          </cell>
          <cell r="I65">
            <v>9037</v>
          </cell>
          <cell r="K65">
            <v>15069</v>
          </cell>
          <cell r="M65">
            <v>19824</v>
          </cell>
          <cell r="N65">
            <v>0.6233213232885686</v>
          </cell>
          <cell r="O65">
            <v>0.18465399784869119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522</v>
          </cell>
          <cell r="I75">
            <v>1209</v>
          </cell>
          <cell r="K75">
            <v>2239</v>
          </cell>
          <cell r="M75">
            <v>1837</v>
          </cell>
          <cell r="N75">
            <v>-0.17954443948191157</v>
          </cell>
          <cell r="O75">
            <v>2.5191570881226055</v>
          </cell>
        </row>
        <row r="76">
          <cell r="B76" t="str">
            <v>Febrero</v>
          </cell>
          <cell r="C76">
            <v>619</v>
          </cell>
          <cell r="I76">
            <v>1565</v>
          </cell>
          <cell r="K76">
            <v>1964</v>
          </cell>
          <cell r="M76">
            <v>2133</v>
          </cell>
          <cell r="N76">
            <v>8.6048879837067105E-2</v>
          </cell>
          <cell r="O76">
            <v>2.4458804523424877</v>
          </cell>
        </row>
        <row r="77">
          <cell r="B77" t="str">
            <v>Marzo</v>
          </cell>
          <cell r="C77">
            <v>1256</v>
          </cell>
          <cell r="I77">
            <v>1228</v>
          </cell>
          <cell r="K77">
            <v>150</v>
          </cell>
          <cell r="M77">
            <v>467</v>
          </cell>
          <cell r="N77">
            <v>2.1133333333333333</v>
          </cell>
          <cell r="O77">
            <v>-0.62818471337579618</v>
          </cell>
        </row>
        <row r="78">
          <cell r="B78" t="str">
            <v>Abril</v>
          </cell>
          <cell r="C78">
            <v>408</v>
          </cell>
          <cell r="I78">
            <v>2225</v>
          </cell>
          <cell r="K78">
            <v>65</v>
          </cell>
          <cell r="M78">
            <v>188</v>
          </cell>
          <cell r="N78">
            <v>1.8923076923076922</v>
          </cell>
          <cell r="O78">
            <v>-0.53921568627450989</v>
          </cell>
        </row>
        <row r="79">
          <cell r="B79" t="str">
            <v>Mayo</v>
          </cell>
          <cell r="C79">
            <v>2308</v>
          </cell>
          <cell r="I79">
            <v>2869</v>
          </cell>
          <cell r="K79">
            <v>149</v>
          </cell>
          <cell r="M79">
            <v>7565</v>
          </cell>
          <cell r="N79">
            <v>49.771812080536911</v>
          </cell>
          <cell r="O79">
            <v>2.2777296360485271</v>
          </cell>
        </row>
        <row r="80">
          <cell r="B80" t="str">
            <v>Junio</v>
          </cell>
          <cell r="C80">
            <v>2980</v>
          </cell>
          <cell r="I80">
            <v>2161</v>
          </cell>
          <cell r="K80">
            <v>6727</v>
          </cell>
          <cell r="M80">
            <v>5618</v>
          </cell>
          <cell r="N80">
            <v>-0.16485803478519401</v>
          </cell>
          <cell r="O80">
            <v>0.88523489932885902</v>
          </cell>
        </row>
        <row r="81">
          <cell r="B81" t="str">
            <v>Julio</v>
          </cell>
          <cell r="C81">
            <v>3567</v>
          </cell>
          <cell r="I81">
            <v>10726</v>
          </cell>
          <cell r="K81">
            <v>9562</v>
          </cell>
          <cell r="M81">
            <v>1991</v>
          </cell>
          <cell r="N81">
            <v>-0.79177996235097259</v>
          </cell>
          <cell r="O81">
            <v>-0.44182786655452766</v>
          </cell>
        </row>
        <row r="82">
          <cell r="B82" t="str">
            <v>Agosto</v>
          </cell>
          <cell r="C82">
            <v>3546</v>
          </cell>
          <cell r="I82">
            <v>506</v>
          </cell>
          <cell r="K82">
            <v>312</v>
          </cell>
          <cell r="M82">
            <v>6019</v>
          </cell>
          <cell r="N82">
            <v>18.291666666666668</v>
          </cell>
          <cell r="O82">
            <v>0.69740552735476591</v>
          </cell>
        </row>
        <row r="83">
          <cell r="B83" t="str">
            <v>Septiembre</v>
          </cell>
          <cell r="C83">
            <v>3428</v>
          </cell>
          <cell r="I83">
            <v>268</v>
          </cell>
          <cell r="K83">
            <v>7303</v>
          </cell>
          <cell r="M83">
            <v>5017</v>
          </cell>
          <cell r="N83">
            <v>-0.31302204573462955</v>
          </cell>
          <cell r="O83">
            <v>0.46353558926487759</v>
          </cell>
        </row>
        <row r="84">
          <cell r="B84" t="str">
            <v>Octubre</v>
          </cell>
          <cell r="C84">
            <v>2125</v>
          </cell>
          <cell r="I84">
            <v>315</v>
          </cell>
          <cell r="K84">
            <v>115</v>
          </cell>
          <cell r="M84">
            <v>2932</v>
          </cell>
          <cell r="N84">
            <v>24.495652173913044</v>
          </cell>
          <cell r="O84">
            <v>0.379764705882353</v>
          </cell>
        </row>
        <row r="85">
          <cell r="B85" t="str">
            <v>Noviembre</v>
          </cell>
          <cell r="C85">
            <v>1107</v>
          </cell>
          <cell r="I85">
            <v>140</v>
          </cell>
          <cell r="K85">
            <v>1666</v>
          </cell>
        </row>
        <row r="86">
          <cell r="B86" t="str">
            <v>Diciembre</v>
          </cell>
          <cell r="C86">
            <v>886</v>
          </cell>
          <cell r="I86">
            <v>126</v>
          </cell>
          <cell r="K86">
            <v>1747</v>
          </cell>
        </row>
        <row r="87">
          <cell r="C87">
            <v>22752</v>
          </cell>
          <cell r="I87">
            <v>23338</v>
          </cell>
          <cell r="K87">
            <v>31999</v>
          </cell>
          <cell r="M87">
            <v>33767</v>
          </cell>
          <cell r="N87">
            <v>0.1812425662911914</v>
          </cell>
          <cell r="O87">
            <v>0.62661977937280211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8557</v>
          </cell>
          <cell r="I97">
            <v>7891</v>
          </cell>
          <cell r="K97">
            <v>15160</v>
          </cell>
          <cell r="M97">
            <v>13042</v>
          </cell>
          <cell r="N97">
            <v>-0.13970976253298151</v>
          </cell>
          <cell r="O97">
            <v>0.52413228935374545</v>
          </cell>
        </row>
        <row r="98">
          <cell r="B98" t="str">
            <v>Febrero</v>
          </cell>
          <cell r="C98">
            <v>8922</v>
          </cell>
          <cell r="I98">
            <v>7950</v>
          </cell>
          <cell r="K98">
            <v>16101</v>
          </cell>
          <cell r="M98">
            <v>20766</v>
          </cell>
          <cell r="N98">
            <v>0.28973355692193037</v>
          </cell>
          <cell r="O98">
            <v>1.327505043712172</v>
          </cell>
        </row>
        <row r="99">
          <cell r="B99" t="str">
            <v>Marzo</v>
          </cell>
          <cell r="C99">
            <v>8233</v>
          </cell>
          <cell r="I99">
            <v>8848</v>
          </cell>
          <cell r="K99">
            <v>15352</v>
          </cell>
          <cell r="M99">
            <v>18394</v>
          </cell>
          <cell r="N99">
            <v>0.19815007816571129</v>
          </cell>
          <cell r="O99">
            <v>1.234179521438115</v>
          </cell>
        </row>
        <row r="100">
          <cell r="B100" t="str">
            <v>Abril</v>
          </cell>
          <cell r="C100">
            <v>9599</v>
          </cell>
          <cell r="I100">
            <v>10186</v>
          </cell>
          <cell r="K100">
            <v>11465</v>
          </cell>
          <cell r="M100">
            <v>14296</v>
          </cell>
          <cell r="N100">
            <v>0.24692542520715222</v>
          </cell>
          <cell r="O100">
            <v>0.48932180435462036</v>
          </cell>
        </row>
        <row r="101">
          <cell r="B101" t="str">
            <v>Mayo</v>
          </cell>
          <cell r="C101">
            <v>7193</v>
          </cell>
          <cell r="I101">
            <v>9107</v>
          </cell>
          <cell r="K101">
            <v>6472</v>
          </cell>
          <cell r="M101">
            <v>12708</v>
          </cell>
          <cell r="N101">
            <v>0.96353522867737951</v>
          </cell>
          <cell r="O101">
            <v>0.76671764215209226</v>
          </cell>
        </row>
        <row r="102">
          <cell r="B102" t="str">
            <v>Junio</v>
          </cell>
          <cell r="C102">
            <v>6597</v>
          </cell>
          <cell r="I102">
            <v>8065</v>
          </cell>
          <cell r="K102">
            <v>6551</v>
          </cell>
          <cell r="M102">
            <v>8919</v>
          </cell>
          <cell r="N102">
            <v>0.36147153106395979</v>
          </cell>
          <cell r="O102">
            <v>0.35197817189631642</v>
          </cell>
        </row>
        <row r="103">
          <cell r="B103" t="str">
            <v>Julio</v>
          </cell>
          <cell r="C103">
            <v>6523</v>
          </cell>
          <cell r="I103">
            <v>12664</v>
          </cell>
          <cell r="K103">
            <v>11258</v>
          </cell>
          <cell r="M103">
            <v>12673</v>
          </cell>
          <cell r="N103">
            <v>0.12568839936045473</v>
          </cell>
          <cell r="O103">
            <v>0.94281772190709789</v>
          </cell>
        </row>
        <row r="104">
          <cell r="B104" t="str">
            <v>Agosto</v>
          </cell>
          <cell r="C104">
            <v>8173</v>
          </cell>
          <cell r="I104">
            <v>13893</v>
          </cell>
          <cell r="K104">
            <v>8535</v>
          </cell>
          <cell r="M104">
            <v>16215</v>
          </cell>
          <cell r="N104">
            <v>0.89982425307557112</v>
          </cell>
          <cell r="O104">
            <v>0.98397161385048326</v>
          </cell>
        </row>
        <row r="105">
          <cell r="B105" t="str">
            <v>Septiembre</v>
          </cell>
          <cell r="C105">
            <v>5952</v>
          </cell>
          <cell r="I105">
            <v>9524</v>
          </cell>
          <cell r="K105">
            <v>7518</v>
          </cell>
          <cell r="M105">
            <v>10082</v>
          </cell>
          <cell r="N105">
            <v>0.34104815110401709</v>
          </cell>
          <cell r="O105">
            <v>0.6938844086021505</v>
          </cell>
        </row>
        <row r="106">
          <cell r="B106" t="str">
            <v>Octubre</v>
          </cell>
          <cell r="C106">
            <v>9518</v>
          </cell>
          <cell r="I106">
            <v>13558</v>
          </cell>
          <cell r="K106">
            <v>15736</v>
          </cell>
          <cell r="M106">
            <v>19766</v>
          </cell>
          <cell r="N106">
            <v>0.25610066090493144</v>
          </cell>
          <cell r="O106">
            <v>1.0766967850388736</v>
          </cell>
        </row>
        <row r="107">
          <cell r="B107" t="str">
            <v>Noviembre</v>
          </cell>
          <cell r="C107">
            <v>7543</v>
          </cell>
          <cell r="I107">
            <v>13775</v>
          </cell>
          <cell r="K107">
            <v>9793</v>
          </cell>
        </row>
        <row r="108">
          <cell r="B108" t="str">
            <v>Diciembre</v>
          </cell>
          <cell r="C108">
            <v>8412</v>
          </cell>
          <cell r="I108">
            <v>13244</v>
          </cell>
          <cell r="K108">
            <v>8828</v>
          </cell>
        </row>
        <row r="109">
          <cell r="C109">
            <v>95222</v>
          </cell>
          <cell r="I109">
            <v>128705</v>
          </cell>
          <cell r="K109">
            <v>132769</v>
          </cell>
          <cell r="M109">
            <v>146861</v>
          </cell>
          <cell r="N109">
            <v>0.28658408382100431</v>
          </cell>
          <cell r="O109">
            <v>0.85273821388471882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3361</v>
          </cell>
          <cell r="I119">
            <v>1707</v>
          </cell>
          <cell r="K119">
            <v>4748</v>
          </cell>
          <cell r="M119">
            <v>6517</v>
          </cell>
          <cell r="N119">
            <v>0.37257792754844155</v>
          </cell>
          <cell r="O119">
            <v>0.93900624814043443</v>
          </cell>
        </row>
        <row r="120">
          <cell r="B120" t="str">
            <v>Febrero</v>
          </cell>
          <cell r="C120">
            <v>4088</v>
          </cell>
          <cell r="I120">
            <v>2953</v>
          </cell>
          <cell r="K120">
            <v>5416</v>
          </cell>
          <cell r="M120">
            <v>6599</v>
          </cell>
          <cell r="N120">
            <v>0.21842688330871485</v>
          </cell>
          <cell r="O120">
            <v>0.6142367906066537</v>
          </cell>
        </row>
        <row r="121">
          <cell r="B121" t="str">
            <v>Marzo</v>
          </cell>
          <cell r="C121">
            <v>3285</v>
          </cell>
          <cell r="I121">
            <v>4157</v>
          </cell>
          <cell r="K121">
            <v>5893</v>
          </cell>
          <cell r="M121">
            <v>5818</v>
          </cell>
          <cell r="N121">
            <v>-1.2726964194807344E-2</v>
          </cell>
          <cell r="O121">
            <v>0.7710806697108068</v>
          </cell>
        </row>
        <row r="122">
          <cell r="B122" t="str">
            <v>Abril</v>
          </cell>
          <cell r="C122">
            <v>4822</v>
          </cell>
          <cell r="I122">
            <v>5565</v>
          </cell>
          <cell r="K122">
            <v>4974</v>
          </cell>
          <cell r="M122">
            <v>6138</v>
          </cell>
          <cell r="N122">
            <v>0.23401688781664665</v>
          </cell>
          <cell r="O122">
            <v>0.27291580257154702</v>
          </cell>
        </row>
        <row r="123">
          <cell r="B123" t="str">
            <v>Mayo</v>
          </cell>
          <cell r="C123">
            <v>3219</v>
          </cell>
          <cell r="I123">
            <v>3337</v>
          </cell>
          <cell r="K123">
            <v>2577</v>
          </cell>
          <cell r="M123">
            <v>5266</v>
          </cell>
          <cell r="N123">
            <v>1.0434613892122622</v>
          </cell>
          <cell r="O123">
            <v>0.63591177384280839</v>
          </cell>
        </row>
        <row r="124">
          <cell r="B124" t="str">
            <v>Junio</v>
          </cell>
          <cell r="C124">
            <v>2933</v>
          </cell>
          <cell r="I124">
            <v>3282</v>
          </cell>
          <cell r="K124">
            <v>1493</v>
          </cell>
          <cell r="M124">
            <v>4643</v>
          </cell>
          <cell r="N124">
            <v>2.1098459477561957</v>
          </cell>
          <cell r="O124">
            <v>0.58302079781793381</v>
          </cell>
        </row>
        <row r="125">
          <cell r="B125" t="str">
            <v>Julio</v>
          </cell>
          <cell r="C125">
            <v>2969</v>
          </cell>
          <cell r="I125">
            <v>7439</v>
          </cell>
          <cell r="K125">
            <v>4901</v>
          </cell>
          <cell r="M125">
            <v>7702</v>
          </cell>
          <cell r="N125">
            <v>0.5715160171393594</v>
          </cell>
          <cell r="O125">
            <v>1.5941394408891885</v>
          </cell>
        </row>
        <row r="126">
          <cell r="B126" t="str">
            <v>Agosto</v>
          </cell>
          <cell r="C126">
            <v>3875</v>
          </cell>
          <cell r="I126">
            <v>9029</v>
          </cell>
          <cell r="K126">
            <v>4369</v>
          </cell>
          <cell r="M126">
            <v>8442</v>
          </cell>
          <cell r="N126">
            <v>0.93224994277866791</v>
          </cell>
          <cell r="O126">
            <v>1.1785806451612904</v>
          </cell>
        </row>
        <row r="127">
          <cell r="B127" t="str">
            <v>Septiembre</v>
          </cell>
          <cell r="C127">
            <v>2034</v>
          </cell>
          <cell r="I127">
            <v>3976</v>
          </cell>
          <cell r="K127">
            <v>2961</v>
          </cell>
          <cell r="M127">
            <v>4768</v>
          </cell>
          <cell r="N127">
            <v>0.61026680175616344</v>
          </cell>
          <cell r="O127">
            <v>1.3441494591937069</v>
          </cell>
        </row>
        <row r="128">
          <cell r="B128" t="str">
            <v>Octubre</v>
          </cell>
          <cell r="C128">
            <v>3866</v>
          </cell>
          <cell r="I128">
            <v>5657</v>
          </cell>
          <cell r="K128">
            <v>4444</v>
          </cell>
          <cell r="M128">
            <v>7529</v>
          </cell>
          <cell r="N128">
            <v>0.69419441944194427</v>
          </cell>
          <cell r="O128">
            <v>0.94749094671495082</v>
          </cell>
        </row>
        <row r="129">
          <cell r="B129" t="str">
            <v>Noviembre</v>
          </cell>
          <cell r="C129">
            <v>2748</v>
          </cell>
          <cell r="I129">
            <v>4387</v>
          </cell>
          <cell r="K129">
            <v>4579</v>
          </cell>
        </row>
        <row r="130">
          <cell r="B130" t="str">
            <v>Diciembre</v>
          </cell>
          <cell r="C130">
            <v>3826</v>
          </cell>
          <cell r="I130">
            <v>4592</v>
          </cell>
          <cell r="K130">
            <v>4102</v>
          </cell>
        </row>
        <row r="131">
          <cell r="C131">
            <v>41026</v>
          </cell>
          <cell r="I131">
            <v>56081</v>
          </cell>
          <cell r="K131">
            <v>50457</v>
          </cell>
          <cell r="M131">
            <v>63422</v>
          </cell>
          <cell r="N131">
            <v>0.51814438912294136</v>
          </cell>
          <cell r="O131">
            <v>0.84088006501799595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1076</v>
          </cell>
          <cell r="G141">
            <v>101</v>
          </cell>
          <cell r="I141">
            <v>371</v>
          </cell>
          <cell r="K141">
            <v>883</v>
          </cell>
          <cell r="M141">
            <v>1186</v>
          </cell>
          <cell r="N141">
            <v>0.3431483578708947</v>
          </cell>
          <cell r="O141">
            <v>0.10223048327137541</v>
          </cell>
        </row>
        <row r="142">
          <cell r="B142" t="str">
            <v>Febrero</v>
          </cell>
          <cell r="C142">
            <v>1069</v>
          </cell>
          <cell r="G142">
            <v>201</v>
          </cell>
          <cell r="I142">
            <v>1125</v>
          </cell>
          <cell r="K142">
            <v>845</v>
          </cell>
          <cell r="M142">
            <v>1209</v>
          </cell>
          <cell r="N142">
            <v>0.43076923076923079</v>
          </cell>
          <cell r="O142">
            <v>0.1309635173058934</v>
          </cell>
        </row>
        <row r="143">
          <cell r="B143" t="str">
            <v>Marzo</v>
          </cell>
          <cell r="C143">
            <v>1058</v>
          </cell>
          <cell r="G143">
            <v>429</v>
          </cell>
          <cell r="I143">
            <v>1581</v>
          </cell>
          <cell r="K143">
            <v>833</v>
          </cell>
          <cell r="M143">
            <v>1912</v>
          </cell>
          <cell r="N143">
            <v>1.2953181272509005</v>
          </cell>
          <cell r="O143">
            <v>0.80718336483931941</v>
          </cell>
        </row>
        <row r="144">
          <cell r="B144" t="str">
            <v>Abril</v>
          </cell>
          <cell r="C144">
            <v>970</v>
          </cell>
          <cell r="G144">
            <v>180</v>
          </cell>
          <cell r="I144">
            <v>1225</v>
          </cell>
          <cell r="K144">
            <v>928</v>
          </cell>
          <cell r="M144">
            <v>394</v>
          </cell>
          <cell r="N144">
            <v>-0.57543103448275867</v>
          </cell>
          <cell r="O144">
            <v>-0.59381443298969072</v>
          </cell>
        </row>
        <row r="145">
          <cell r="B145" t="str">
            <v>Mayo</v>
          </cell>
          <cell r="C145">
            <v>1005</v>
          </cell>
          <cell r="G145">
            <v>260</v>
          </cell>
          <cell r="I145">
            <v>461</v>
          </cell>
          <cell r="K145">
            <v>396</v>
          </cell>
          <cell r="M145">
            <v>364</v>
          </cell>
          <cell r="N145">
            <v>-8.0808080808080773E-2</v>
          </cell>
          <cell r="O145">
            <v>-0.6378109452736318</v>
          </cell>
        </row>
        <row r="146">
          <cell r="B146" t="str">
            <v>Junio</v>
          </cell>
          <cell r="C146">
            <v>753</v>
          </cell>
          <cell r="G146">
            <v>79</v>
          </cell>
          <cell r="I146">
            <v>638</v>
          </cell>
          <cell r="K146">
            <v>1689</v>
          </cell>
          <cell r="M146">
            <v>448</v>
          </cell>
          <cell r="N146">
            <v>-0.73475429248075785</v>
          </cell>
          <cell r="O146">
            <v>-0.40504648074369187</v>
          </cell>
        </row>
        <row r="147">
          <cell r="B147" t="str">
            <v>Julio</v>
          </cell>
          <cell r="C147">
            <v>591</v>
          </cell>
          <cell r="G147">
            <v>26</v>
          </cell>
          <cell r="I147">
            <v>191</v>
          </cell>
          <cell r="K147">
            <v>279</v>
          </cell>
          <cell r="M147">
            <v>638</v>
          </cell>
          <cell r="N147">
            <v>1.2867383512544803</v>
          </cell>
          <cell r="O147">
            <v>7.9526226734348615E-2</v>
          </cell>
        </row>
        <row r="148">
          <cell r="B148" t="str">
            <v>Agosto</v>
          </cell>
          <cell r="C148">
            <v>631</v>
          </cell>
          <cell r="G148">
            <v>73</v>
          </cell>
          <cell r="I148">
            <v>147</v>
          </cell>
          <cell r="K148">
            <v>557</v>
          </cell>
          <cell r="M148">
            <v>408</v>
          </cell>
          <cell r="N148">
            <v>-0.26750448833034113</v>
          </cell>
          <cell r="O148">
            <v>-0.35340729001584781</v>
          </cell>
        </row>
        <row r="149">
          <cell r="B149" t="str">
            <v>Septiembre</v>
          </cell>
          <cell r="C149">
            <v>1110</v>
          </cell>
          <cell r="G149">
            <v>481</v>
          </cell>
          <cell r="I149">
            <v>270</v>
          </cell>
          <cell r="K149">
            <v>706</v>
          </cell>
          <cell r="M149">
            <v>518</v>
          </cell>
          <cell r="N149">
            <v>-0.26628895184135981</v>
          </cell>
          <cell r="O149">
            <v>-0.53333333333333333</v>
          </cell>
        </row>
        <row r="150">
          <cell r="B150" t="str">
            <v>Octubre</v>
          </cell>
          <cell r="C150">
            <v>1341</v>
          </cell>
          <cell r="G150">
            <v>972</v>
          </cell>
          <cell r="I150">
            <v>387</v>
          </cell>
          <cell r="K150">
            <v>770</v>
          </cell>
          <cell r="M150">
            <v>1083</v>
          </cell>
          <cell r="N150">
            <v>0.40649350649350646</v>
          </cell>
          <cell r="O150">
            <v>-0.19239373601789711</v>
          </cell>
        </row>
        <row r="151">
          <cell r="B151" t="str">
            <v>Noviembre</v>
          </cell>
          <cell r="C151">
            <v>1160</v>
          </cell>
          <cell r="G151">
            <v>421</v>
          </cell>
          <cell r="I151">
            <v>842</v>
          </cell>
          <cell r="K151">
            <v>1910</v>
          </cell>
        </row>
        <row r="152">
          <cell r="B152" t="str">
            <v>Diciembre</v>
          </cell>
          <cell r="C152">
            <v>770</v>
          </cell>
          <cell r="G152">
            <v>363</v>
          </cell>
          <cell r="I152">
            <v>510</v>
          </cell>
          <cell r="K152">
            <v>1159</v>
          </cell>
        </row>
        <row r="153">
          <cell r="C153">
            <v>11534</v>
          </cell>
          <cell r="G153">
            <v>3586</v>
          </cell>
          <cell r="I153">
            <v>7748</v>
          </cell>
          <cell r="K153">
            <v>10955</v>
          </cell>
          <cell r="M153">
            <v>8160</v>
          </cell>
          <cell r="N153">
            <v>3.4745117930509828E-2</v>
          </cell>
          <cell r="O153">
            <v>-0.15035401915868385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769</v>
          </cell>
          <cell r="I163">
            <v>1189</v>
          </cell>
          <cell r="K163">
            <v>2179</v>
          </cell>
          <cell r="M163">
            <v>417</v>
          </cell>
          <cell r="N163">
            <v>-0.80862781092244151</v>
          </cell>
          <cell r="O163">
            <v>-0.4577373211963589</v>
          </cell>
        </row>
        <row r="164">
          <cell r="B164" t="str">
            <v>Febrero</v>
          </cell>
          <cell r="C164">
            <v>951</v>
          </cell>
          <cell r="I164">
            <v>705</v>
          </cell>
          <cell r="K164">
            <v>2422</v>
          </cell>
          <cell r="M164">
            <v>2680</v>
          </cell>
          <cell r="N164">
            <v>0.10652353426919903</v>
          </cell>
          <cell r="O164">
            <v>1.8180862250262879</v>
          </cell>
        </row>
        <row r="165">
          <cell r="B165" t="str">
            <v>Marzo</v>
          </cell>
          <cell r="C165">
            <v>723</v>
          </cell>
          <cell r="I165">
            <v>804</v>
          </cell>
          <cell r="K165">
            <v>2052</v>
          </cell>
          <cell r="M165">
            <v>1915</v>
          </cell>
          <cell r="N165">
            <v>-6.6764132553606248E-2</v>
          </cell>
          <cell r="O165">
            <v>1.6486860304287689</v>
          </cell>
        </row>
        <row r="166">
          <cell r="B166" t="str">
            <v>Abril</v>
          </cell>
          <cell r="C166">
            <v>1307</v>
          </cell>
          <cell r="I166">
            <v>1024</v>
          </cell>
          <cell r="K166">
            <v>1035</v>
          </cell>
          <cell r="M166">
            <v>3026</v>
          </cell>
          <cell r="N166">
            <v>1.9236714975845413</v>
          </cell>
          <cell r="O166">
            <v>1.3152257077276204</v>
          </cell>
        </row>
        <row r="167">
          <cell r="B167" t="str">
            <v>Mayo</v>
          </cell>
          <cell r="C167">
            <v>852</v>
          </cell>
          <cell r="I167">
            <v>2460</v>
          </cell>
          <cell r="K167">
            <v>659</v>
          </cell>
          <cell r="M167">
            <v>1661</v>
          </cell>
          <cell r="N167">
            <v>1.520485584218513</v>
          </cell>
          <cell r="O167">
            <v>0.94953051643192499</v>
          </cell>
        </row>
        <row r="168">
          <cell r="B168" t="str">
            <v>Junio</v>
          </cell>
          <cell r="C168">
            <v>804</v>
          </cell>
          <cell r="I168">
            <v>711</v>
          </cell>
          <cell r="K168">
            <v>440</v>
          </cell>
          <cell r="M168">
            <v>401</v>
          </cell>
          <cell r="N168">
            <v>-8.8636363636363624E-2</v>
          </cell>
          <cell r="O168">
            <v>-0.50124378109452739</v>
          </cell>
        </row>
        <row r="169">
          <cell r="B169" t="str">
            <v>Julio</v>
          </cell>
          <cell r="C169">
            <v>746</v>
          </cell>
          <cell r="I169">
            <v>1449</v>
          </cell>
          <cell r="K169">
            <v>1571</v>
          </cell>
          <cell r="M169">
            <v>899</v>
          </cell>
          <cell r="N169">
            <v>-0.42775302355187783</v>
          </cell>
          <cell r="O169">
            <v>0.20509383378016088</v>
          </cell>
        </row>
        <row r="170">
          <cell r="B170" t="str">
            <v>Agosto</v>
          </cell>
          <cell r="C170">
            <v>1014</v>
          </cell>
          <cell r="I170">
            <v>1529</v>
          </cell>
          <cell r="K170">
            <v>199</v>
          </cell>
          <cell r="M170">
            <v>1893</v>
          </cell>
          <cell r="N170">
            <v>8.5125628140703515</v>
          </cell>
          <cell r="O170">
            <v>0.86686390532544388</v>
          </cell>
        </row>
        <row r="171">
          <cell r="B171" t="str">
            <v>Septiembre</v>
          </cell>
          <cell r="C171">
            <v>679</v>
          </cell>
          <cell r="I171">
            <v>1446</v>
          </cell>
          <cell r="K171">
            <v>303</v>
          </cell>
          <cell r="M171">
            <v>991</v>
          </cell>
          <cell r="N171">
            <v>2.2706270627062706</v>
          </cell>
          <cell r="O171">
            <v>0.45949926362297489</v>
          </cell>
        </row>
        <row r="172">
          <cell r="B172" t="str">
            <v>Octubre</v>
          </cell>
          <cell r="C172">
            <v>1419</v>
          </cell>
          <cell r="I172">
            <v>3323</v>
          </cell>
          <cell r="K172">
            <v>4164</v>
          </cell>
          <cell r="M172">
            <v>3943</v>
          </cell>
          <cell r="N172">
            <v>-5.3073967339096972E-2</v>
          </cell>
          <cell r="O172">
            <v>1.7787174066243834</v>
          </cell>
        </row>
        <row r="173">
          <cell r="B173" t="str">
            <v>Noviembre</v>
          </cell>
          <cell r="C173">
            <v>874</v>
          </cell>
          <cell r="I173">
            <v>1435</v>
          </cell>
          <cell r="K173">
            <v>292</v>
          </cell>
        </row>
        <row r="174">
          <cell r="B174" t="str">
            <v>Diciembre</v>
          </cell>
          <cell r="C174">
            <v>742</v>
          </cell>
          <cell r="I174">
            <v>1972</v>
          </cell>
          <cell r="K174">
            <v>521</v>
          </cell>
        </row>
        <row r="175">
          <cell r="C175">
            <v>10880</v>
          </cell>
          <cell r="I175">
            <v>18047</v>
          </cell>
          <cell r="K175">
            <v>15837</v>
          </cell>
          <cell r="M175">
            <v>17826</v>
          </cell>
          <cell r="N175">
            <v>0.18650159744408956</v>
          </cell>
          <cell r="O175">
            <v>0.92422279792746109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270</v>
          </cell>
          <cell r="I185">
            <v>210</v>
          </cell>
          <cell r="K185">
            <v>293</v>
          </cell>
          <cell r="M185">
            <v>171</v>
          </cell>
          <cell r="N185">
            <v>-0.41638225255972694</v>
          </cell>
          <cell r="O185">
            <v>-0.3666666666666667</v>
          </cell>
        </row>
        <row r="186">
          <cell r="B186" t="str">
            <v>Febrero</v>
          </cell>
          <cell r="C186">
            <v>216</v>
          </cell>
          <cell r="I186">
            <v>211</v>
          </cell>
          <cell r="K186">
            <v>340</v>
          </cell>
          <cell r="M186">
            <v>582</v>
          </cell>
          <cell r="N186">
            <v>0.71176470588235285</v>
          </cell>
          <cell r="O186">
            <v>1.6944444444444446</v>
          </cell>
        </row>
        <row r="187">
          <cell r="B187" t="str">
            <v>Marzo</v>
          </cell>
          <cell r="C187">
            <v>149</v>
          </cell>
          <cell r="I187">
            <v>444</v>
          </cell>
          <cell r="K187">
            <v>215</v>
          </cell>
          <cell r="M187">
            <v>450</v>
          </cell>
          <cell r="N187">
            <v>1.0930232558139537</v>
          </cell>
          <cell r="O187">
            <v>2.0201342281879193</v>
          </cell>
        </row>
        <row r="188">
          <cell r="B188" t="str">
            <v>Abril</v>
          </cell>
          <cell r="C188">
            <v>253</v>
          </cell>
          <cell r="I188">
            <v>426</v>
          </cell>
          <cell r="K188">
            <v>268</v>
          </cell>
          <cell r="M188">
            <v>177</v>
          </cell>
          <cell r="N188">
            <v>-0.33955223880597019</v>
          </cell>
          <cell r="O188">
            <v>-0.30039525691699609</v>
          </cell>
        </row>
        <row r="189">
          <cell r="B189" t="str">
            <v>Mayo</v>
          </cell>
          <cell r="C189">
            <v>197</v>
          </cell>
          <cell r="I189">
            <v>20</v>
          </cell>
          <cell r="K189">
            <v>262</v>
          </cell>
          <cell r="M189">
            <v>476</v>
          </cell>
          <cell r="N189">
            <v>0.81679389312977091</v>
          </cell>
          <cell r="O189">
            <v>1.4162436548223352</v>
          </cell>
        </row>
        <row r="190">
          <cell r="B190" t="str">
            <v>junio</v>
          </cell>
          <cell r="C190">
            <v>123</v>
          </cell>
          <cell r="I190">
            <v>166</v>
          </cell>
          <cell r="K190">
            <v>98</v>
          </cell>
          <cell r="M190">
            <v>130</v>
          </cell>
          <cell r="N190">
            <v>0.32653061224489788</v>
          </cell>
          <cell r="O190">
            <v>5.6910569105691033E-2</v>
          </cell>
        </row>
        <row r="191">
          <cell r="B191" t="str">
            <v>Julio</v>
          </cell>
          <cell r="C191">
            <v>115</v>
          </cell>
          <cell r="I191">
            <v>436</v>
          </cell>
          <cell r="K191">
            <v>599</v>
          </cell>
          <cell r="M191">
            <v>475</v>
          </cell>
          <cell r="N191">
            <v>-0.20701168614357257</v>
          </cell>
          <cell r="O191">
            <v>3.1304347826086953</v>
          </cell>
        </row>
        <row r="192">
          <cell r="B192" t="str">
            <v>Agosto</v>
          </cell>
          <cell r="C192">
            <v>169</v>
          </cell>
          <cell r="I192">
            <v>130</v>
          </cell>
          <cell r="K192">
            <v>80</v>
          </cell>
          <cell r="M192">
            <v>413</v>
          </cell>
          <cell r="N192">
            <v>4.1624999999999996</v>
          </cell>
          <cell r="O192">
            <v>1.4437869822485205</v>
          </cell>
        </row>
        <row r="193">
          <cell r="B193" t="str">
            <v>Septiembre</v>
          </cell>
          <cell r="C193">
            <v>111</v>
          </cell>
          <cell r="I193">
            <v>393</v>
          </cell>
          <cell r="K193">
            <v>48</v>
          </cell>
          <cell r="M193">
            <v>267</v>
          </cell>
          <cell r="N193">
            <v>4.5625</v>
          </cell>
          <cell r="O193">
            <v>1.4054054054054053</v>
          </cell>
        </row>
        <row r="194">
          <cell r="B194" t="str">
            <v>Octubre</v>
          </cell>
          <cell r="C194">
            <v>256</v>
          </cell>
          <cell r="I194">
            <v>197</v>
          </cell>
          <cell r="K194">
            <v>281</v>
          </cell>
          <cell r="M194">
            <v>513</v>
          </cell>
          <cell r="N194">
            <v>0.82562277580071175</v>
          </cell>
          <cell r="O194">
            <v>1.00390625</v>
          </cell>
        </row>
        <row r="195">
          <cell r="B195" t="str">
            <v>Noviembre</v>
          </cell>
          <cell r="C195">
            <v>225</v>
          </cell>
          <cell r="I195">
            <v>391</v>
          </cell>
          <cell r="K195">
            <v>116</v>
          </cell>
        </row>
        <row r="196">
          <cell r="B196" t="str">
            <v>Diciembre</v>
          </cell>
          <cell r="C196">
            <v>385</v>
          </cell>
          <cell r="I196">
            <v>224</v>
          </cell>
          <cell r="K196">
            <v>99</v>
          </cell>
        </row>
        <row r="197">
          <cell r="C197">
            <v>2469</v>
          </cell>
          <cell r="I197">
            <v>3248</v>
          </cell>
          <cell r="K197">
            <v>2699</v>
          </cell>
          <cell r="M197">
            <v>3654</v>
          </cell>
          <cell r="N197">
            <v>0.47101449275362328</v>
          </cell>
          <cell r="O197">
            <v>0.96557288864981183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206</v>
          </cell>
          <cell r="I207">
            <v>837</v>
          </cell>
          <cell r="K207">
            <v>386</v>
          </cell>
          <cell r="M207">
            <v>605</v>
          </cell>
          <cell r="N207">
            <v>0.56735751295336789</v>
          </cell>
          <cell r="O207">
            <v>1.936893203883495</v>
          </cell>
        </row>
        <row r="208">
          <cell r="B208" t="str">
            <v>Febrero</v>
          </cell>
          <cell r="C208">
            <v>208</v>
          </cell>
          <cell r="I208">
            <v>210</v>
          </cell>
          <cell r="K208">
            <v>356</v>
          </cell>
          <cell r="M208">
            <v>906</v>
          </cell>
          <cell r="N208">
            <v>1.5449438202247192</v>
          </cell>
          <cell r="O208">
            <v>3.3557692307692308</v>
          </cell>
        </row>
        <row r="209">
          <cell r="B209" t="str">
            <v>Marzo</v>
          </cell>
          <cell r="C209">
            <v>206</v>
          </cell>
          <cell r="I209">
            <v>62</v>
          </cell>
          <cell r="K209">
            <v>367</v>
          </cell>
          <cell r="M209">
            <v>552</v>
          </cell>
          <cell r="N209">
            <v>0.50408719346049047</v>
          </cell>
          <cell r="O209">
            <v>1.679611650485437</v>
          </cell>
        </row>
        <row r="210">
          <cell r="B210" t="str">
            <v>Abril</v>
          </cell>
          <cell r="C210">
            <v>194</v>
          </cell>
          <cell r="I210">
            <v>77</v>
          </cell>
          <cell r="K210">
            <v>427</v>
          </cell>
          <cell r="M210">
            <v>459</v>
          </cell>
          <cell r="N210">
            <v>7.4941451990632402E-2</v>
          </cell>
          <cell r="O210">
            <v>1.365979381443299</v>
          </cell>
        </row>
        <row r="211">
          <cell r="B211" t="str">
            <v>Mayo</v>
          </cell>
          <cell r="C211">
            <v>146</v>
          </cell>
          <cell r="I211">
            <v>150</v>
          </cell>
          <cell r="K211">
            <v>215</v>
          </cell>
          <cell r="M211">
            <v>656</v>
          </cell>
          <cell r="N211">
            <v>2.0511627906976746</v>
          </cell>
          <cell r="O211">
            <v>3.493150684931507</v>
          </cell>
        </row>
        <row r="212">
          <cell r="B212" t="str">
            <v>Junio</v>
          </cell>
          <cell r="C212">
            <v>123</v>
          </cell>
          <cell r="I212">
            <v>186</v>
          </cell>
          <cell r="K212">
            <v>119</v>
          </cell>
          <cell r="M212">
            <v>218</v>
          </cell>
          <cell r="N212">
            <v>0.83193277310924363</v>
          </cell>
          <cell r="O212">
            <v>0.77235772357723587</v>
          </cell>
        </row>
        <row r="213">
          <cell r="B213" t="str">
            <v>Julio</v>
          </cell>
          <cell r="C213">
            <v>89</v>
          </cell>
          <cell r="I213">
            <v>254</v>
          </cell>
          <cell r="K213">
            <v>440</v>
          </cell>
          <cell r="M213">
            <v>248</v>
          </cell>
          <cell r="N213">
            <v>-0.4363636363636364</v>
          </cell>
          <cell r="O213">
            <v>1.7865168539325844</v>
          </cell>
        </row>
        <row r="214">
          <cell r="B214" t="str">
            <v>Agosto</v>
          </cell>
          <cell r="C214">
            <v>86</v>
          </cell>
          <cell r="I214">
            <v>274</v>
          </cell>
          <cell r="K214">
            <v>268</v>
          </cell>
          <cell r="M214">
            <v>589</v>
          </cell>
          <cell r="N214">
            <v>1.1977611940298507</v>
          </cell>
          <cell r="O214">
            <v>5.8488372093023253</v>
          </cell>
        </row>
        <row r="215">
          <cell r="B215" t="str">
            <v>Septiembre</v>
          </cell>
          <cell r="C215">
            <v>62</v>
          </cell>
          <cell r="I215">
            <v>172</v>
          </cell>
          <cell r="K215">
            <v>292</v>
          </cell>
          <cell r="M215">
            <v>484</v>
          </cell>
          <cell r="N215">
            <v>0.65753424657534243</v>
          </cell>
          <cell r="O215">
            <v>6.806451612903226</v>
          </cell>
        </row>
        <row r="216">
          <cell r="B216" t="str">
            <v>Octubre</v>
          </cell>
          <cell r="C216">
            <v>164</v>
          </cell>
          <cell r="I216">
            <v>268</v>
          </cell>
          <cell r="K216">
            <v>406</v>
          </cell>
          <cell r="M216">
            <v>867</v>
          </cell>
          <cell r="N216">
            <v>1.1354679802955663</v>
          </cell>
          <cell r="O216">
            <v>4.2865853658536581</v>
          </cell>
        </row>
        <row r="217">
          <cell r="B217" t="str">
            <v>Noviembre</v>
          </cell>
          <cell r="C217">
            <v>127</v>
          </cell>
          <cell r="I217">
            <v>594</v>
          </cell>
          <cell r="K217">
            <v>385</v>
          </cell>
        </row>
        <row r="218">
          <cell r="B218" t="str">
            <v>Diciembre</v>
          </cell>
          <cell r="C218">
            <v>173</v>
          </cell>
          <cell r="I218">
            <v>312</v>
          </cell>
          <cell r="K218">
            <v>286</v>
          </cell>
        </row>
        <row r="219">
          <cell r="C219">
            <v>1784</v>
          </cell>
          <cell r="I219">
            <v>3396</v>
          </cell>
          <cell r="K219">
            <v>3947</v>
          </cell>
          <cell r="M219">
            <v>5584</v>
          </cell>
          <cell r="N219">
            <v>0.70451770451770446</v>
          </cell>
          <cell r="O219">
            <v>2.7628032345013476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270</v>
          </cell>
          <cell r="I229">
            <v>210</v>
          </cell>
          <cell r="K229">
            <v>293</v>
          </cell>
          <cell r="M229">
            <v>171</v>
          </cell>
          <cell r="N229">
            <v>-0.41638225255972694</v>
          </cell>
          <cell r="O229">
            <v>-0.3666666666666667</v>
          </cell>
        </row>
        <row r="230">
          <cell r="B230" t="str">
            <v>Febrero</v>
          </cell>
          <cell r="C230">
            <v>216</v>
          </cell>
          <cell r="I230">
            <v>211</v>
          </cell>
          <cell r="K230">
            <v>340</v>
          </cell>
          <cell r="M230">
            <v>582</v>
          </cell>
          <cell r="N230">
            <v>0.71176470588235285</v>
          </cell>
          <cell r="O230">
            <v>1.6944444444444446</v>
          </cell>
        </row>
        <row r="231">
          <cell r="B231" t="str">
            <v>Marzo</v>
          </cell>
          <cell r="C231">
            <v>149</v>
          </cell>
          <cell r="I231">
            <v>444</v>
          </cell>
          <cell r="K231">
            <v>215</v>
          </cell>
          <cell r="M231">
            <v>450</v>
          </cell>
          <cell r="N231">
            <v>1.0930232558139537</v>
          </cell>
          <cell r="O231">
            <v>2.0201342281879193</v>
          </cell>
        </row>
        <row r="232">
          <cell r="B232" t="str">
            <v>Abril</v>
          </cell>
          <cell r="C232">
            <v>253</v>
          </cell>
          <cell r="I232">
            <v>426</v>
          </cell>
          <cell r="K232">
            <v>268</v>
          </cell>
          <cell r="M232">
            <v>177</v>
          </cell>
          <cell r="N232">
            <v>-0.33955223880597019</v>
          </cell>
          <cell r="O232">
            <v>-0.30039525691699609</v>
          </cell>
        </row>
        <row r="233">
          <cell r="B233" t="str">
            <v>Mayo</v>
          </cell>
          <cell r="C233">
            <v>197</v>
          </cell>
          <cell r="I233">
            <v>20</v>
          </cell>
          <cell r="K233">
            <v>262</v>
          </cell>
          <cell r="M233">
            <v>476</v>
          </cell>
          <cell r="N233">
            <v>0.81679389312977091</v>
          </cell>
          <cell r="O233">
            <v>1.4162436548223352</v>
          </cell>
        </row>
        <row r="234">
          <cell r="B234" t="str">
            <v>Junio</v>
          </cell>
          <cell r="C234">
            <v>123</v>
          </cell>
          <cell r="I234">
            <v>166</v>
          </cell>
          <cell r="K234">
            <v>98</v>
          </cell>
          <cell r="M234">
            <v>130</v>
          </cell>
          <cell r="N234">
            <v>0.32653061224489788</v>
          </cell>
          <cell r="O234">
            <v>5.6910569105691033E-2</v>
          </cell>
        </row>
        <row r="235">
          <cell r="B235" t="str">
            <v>Julio</v>
          </cell>
          <cell r="C235">
            <v>115</v>
          </cell>
          <cell r="I235">
            <v>436</v>
          </cell>
          <cell r="K235">
            <v>599</v>
          </cell>
          <cell r="M235">
            <v>475</v>
          </cell>
          <cell r="N235">
            <v>-0.20701168614357257</v>
          </cell>
          <cell r="O235">
            <v>3.1304347826086953</v>
          </cell>
        </row>
        <row r="236">
          <cell r="B236" t="str">
            <v>Agosto</v>
          </cell>
          <cell r="C236">
            <v>169</v>
          </cell>
          <cell r="I236">
            <v>130</v>
          </cell>
          <cell r="K236">
            <v>80</v>
          </cell>
          <cell r="M236">
            <v>413</v>
          </cell>
          <cell r="N236">
            <v>4.1624999999999996</v>
          </cell>
          <cell r="O236">
            <v>1.4437869822485205</v>
          </cell>
        </row>
        <row r="237">
          <cell r="B237" t="str">
            <v>Septiembre</v>
          </cell>
          <cell r="C237">
            <v>111</v>
          </cell>
          <cell r="I237">
            <v>393</v>
          </cell>
          <cell r="K237">
            <v>48</v>
          </cell>
          <cell r="M237">
            <v>267</v>
          </cell>
          <cell r="N237">
            <v>4.5625</v>
          </cell>
          <cell r="O237">
            <v>1.4054054054054053</v>
          </cell>
        </row>
        <row r="238">
          <cell r="B238" t="str">
            <v>Octubre</v>
          </cell>
          <cell r="C238">
            <v>256</v>
          </cell>
          <cell r="I238">
            <v>197</v>
          </cell>
          <cell r="K238">
            <v>281</v>
          </cell>
          <cell r="M238">
            <v>513</v>
          </cell>
          <cell r="N238">
            <v>0.82562277580071175</v>
          </cell>
          <cell r="O238">
            <v>1.00390625</v>
          </cell>
        </row>
        <row r="239">
          <cell r="B239" t="str">
            <v>Noviembre</v>
          </cell>
          <cell r="C239">
            <v>225</v>
          </cell>
          <cell r="I239">
            <v>391</v>
          </cell>
          <cell r="K239">
            <v>116</v>
          </cell>
        </row>
        <row r="240">
          <cell r="B240" t="str">
            <v>Diciembre</v>
          </cell>
          <cell r="C240">
            <v>385</v>
          </cell>
          <cell r="I240">
            <v>224</v>
          </cell>
          <cell r="K240">
            <v>99</v>
          </cell>
        </row>
        <row r="241">
          <cell r="C241">
            <v>2469</v>
          </cell>
          <cell r="I241">
            <v>3248</v>
          </cell>
          <cell r="K241">
            <v>2699</v>
          </cell>
          <cell r="M241">
            <v>3654</v>
          </cell>
          <cell r="N241">
            <v>0.47101449275362328</v>
          </cell>
          <cell r="O241">
            <v>0.96557288864981183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292</v>
          </cell>
          <cell r="I251">
            <v>480</v>
          </cell>
          <cell r="K251">
            <v>1197</v>
          </cell>
          <cell r="M251">
            <v>268</v>
          </cell>
          <cell r="N251">
            <v>-0.77610693400167086</v>
          </cell>
          <cell r="O251">
            <v>-8.2191780821917804E-2</v>
          </cell>
        </row>
        <row r="252">
          <cell r="B252" t="str">
            <v>Febrero</v>
          </cell>
          <cell r="C252">
            <v>293</v>
          </cell>
          <cell r="I252">
            <v>216</v>
          </cell>
          <cell r="K252">
            <v>1156</v>
          </cell>
          <cell r="M252">
            <v>797</v>
          </cell>
          <cell r="N252">
            <v>-0.31055363321799312</v>
          </cell>
          <cell r="O252">
            <v>1.7201365187713309</v>
          </cell>
        </row>
        <row r="253">
          <cell r="B253" t="str">
            <v>Marzo</v>
          </cell>
          <cell r="C253">
            <v>354</v>
          </cell>
          <cell r="I253">
            <v>206</v>
          </cell>
          <cell r="K253">
            <v>656</v>
          </cell>
          <cell r="M253">
            <v>1053</v>
          </cell>
          <cell r="N253">
            <v>0.60518292682926833</v>
          </cell>
          <cell r="O253">
            <v>1.9745762711864407</v>
          </cell>
        </row>
        <row r="254">
          <cell r="B254" t="str">
            <v>Abril</v>
          </cell>
          <cell r="C254">
            <v>131</v>
          </cell>
          <cell r="I254">
            <v>98</v>
          </cell>
          <cell r="K254">
            <v>191</v>
          </cell>
          <cell r="M254">
            <v>94</v>
          </cell>
          <cell r="N254">
            <v>-0.50785340314136129</v>
          </cell>
          <cell r="O254">
            <v>-0.28244274809160308</v>
          </cell>
        </row>
        <row r="255">
          <cell r="B255" t="str">
            <v>Mayo</v>
          </cell>
          <cell r="C255">
            <v>18</v>
          </cell>
          <cell r="I255">
            <v>2</v>
          </cell>
          <cell r="K255">
            <v>1</v>
          </cell>
          <cell r="M255">
            <v>0</v>
          </cell>
          <cell r="N255">
            <v>-1</v>
          </cell>
          <cell r="O255">
            <v>-1</v>
          </cell>
        </row>
        <row r="256">
          <cell r="B256" t="str">
            <v>Junio</v>
          </cell>
          <cell r="C256">
            <v>18</v>
          </cell>
          <cell r="I256">
            <v>39</v>
          </cell>
          <cell r="K256">
            <v>0</v>
          </cell>
          <cell r="M256">
            <v>4</v>
          </cell>
          <cell r="N256" t="str">
            <v>-</v>
          </cell>
          <cell r="O256">
            <v>-0.77777777777777779</v>
          </cell>
        </row>
        <row r="257">
          <cell r="B257" t="str">
            <v>Julio</v>
          </cell>
          <cell r="C257">
            <v>67</v>
          </cell>
          <cell r="I257">
            <v>8</v>
          </cell>
          <cell r="K257">
            <v>29</v>
          </cell>
          <cell r="M257">
            <v>0</v>
          </cell>
          <cell r="N257">
            <v>-1</v>
          </cell>
          <cell r="O257">
            <v>-1</v>
          </cell>
        </row>
        <row r="258">
          <cell r="B258" t="str">
            <v>Agosto</v>
          </cell>
          <cell r="C258">
            <v>26</v>
          </cell>
          <cell r="I258">
            <v>6</v>
          </cell>
          <cell r="K258">
            <v>5</v>
          </cell>
          <cell r="M258">
            <v>0</v>
          </cell>
          <cell r="N258">
            <v>-1</v>
          </cell>
          <cell r="O258">
            <v>-1</v>
          </cell>
        </row>
        <row r="259">
          <cell r="B259" t="str">
            <v>Septiembre</v>
          </cell>
          <cell r="C259">
            <v>2</v>
          </cell>
          <cell r="I259">
            <v>9</v>
          </cell>
          <cell r="K259">
            <v>1</v>
          </cell>
          <cell r="M259">
            <v>33</v>
          </cell>
          <cell r="N259">
            <v>32</v>
          </cell>
          <cell r="O259">
            <v>15.5</v>
          </cell>
        </row>
        <row r="260">
          <cell r="B260" t="str">
            <v>Octubre</v>
          </cell>
          <cell r="C260">
            <v>358</v>
          </cell>
          <cell r="I260">
            <v>350</v>
          </cell>
          <cell r="K260">
            <v>284</v>
          </cell>
          <cell r="M260">
            <v>249</v>
          </cell>
          <cell r="N260">
            <v>-0.12323943661971826</v>
          </cell>
          <cell r="O260">
            <v>-0.3044692737430168</v>
          </cell>
        </row>
        <row r="261">
          <cell r="B261" t="str">
            <v>Noviembre</v>
          </cell>
          <cell r="C261">
            <v>298</v>
          </cell>
          <cell r="I261">
            <v>714</v>
          </cell>
          <cell r="K261">
            <v>139</v>
          </cell>
        </row>
        <row r="262">
          <cell r="B262" t="str">
            <v>Diciembre</v>
          </cell>
          <cell r="C262">
            <v>345</v>
          </cell>
          <cell r="I262">
            <v>747</v>
          </cell>
          <cell r="K262">
            <v>127</v>
          </cell>
        </row>
        <row r="263">
          <cell r="C263">
            <v>2202</v>
          </cell>
          <cell r="I263">
            <v>2875</v>
          </cell>
          <cell r="K263">
            <v>3786</v>
          </cell>
          <cell r="M263">
            <v>2498</v>
          </cell>
          <cell r="N263">
            <v>-0.29034090909090904</v>
          </cell>
          <cell r="O263">
            <v>0.60230917254650418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287</v>
          </cell>
          <cell r="I273">
            <v>164</v>
          </cell>
          <cell r="K273">
            <v>310</v>
          </cell>
          <cell r="M273">
            <v>502</v>
          </cell>
          <cell r="N273">
            <v>0.61935483870967745</v>
          </cell>
          <cell r="O273">
            <v>0.74912891986062724</v>
          </cell>
        </row>
        <row r="274">
          <cell r="B274" t="str">
            <v>Febrero</v>
          </cell>
          <cell r="C274">
            <v>311</v>
          </cell>
          <cell r="I274">
            <v>149</v>
          </cell>
          <cell r="K274">
            <v>218</v>
          </cell>
          <cell r="M274">
            <v>380</v>
          </cell>
          <cell r="N274">
            <v>0.74311926605504586</v>
          </cell>
          <cell r="O274">
            <v>0.22186495176848875</v>
          </cell>
        </row>
        <row r="275">
          <cell r="B275" t="str">
            <v>Marzo</v>
          </cell>
          <cell r="C275">
            <v>471</v>
          </cell>
          <cell r="I275">
            <v>4</v>
          </cell>
          <cell r="K275">
            <v>204</v>
          </cell>
          <cell r="M275">
            <v>460</v>
          </cell>
          <cell r="N275">
            <v>1.2549019607843137</v>
          </cell>
          <cell r="O275">
            <v>-2.3354564755838636E-2</v>
          </cell>
        </row>
        <row r="276">
          <cell r="B276" t="str">
            <v>Abril</v>
          </cell>
          <cell r="C276">
            <v>153</v>
          </cell>
          <cell r="I276">
            <v>1</v>
          </cell>
          <cell r="K276">
            <v>186</v>
          </cell>
          <cell r="M276">
            <v>276</v>
          </cell>
          <cell r="N276">
            <v>0.4838709677419355</v>
          </cell>
          <cell r="O276">
            <v>0.80392156862745101</v>
          </cell>
        </row>
        <row r="277">
          <cell r="B277" t="str">
            <v>Mayo</v>
          </cell>
          <cell r="C277">
            <v>21</v>
          </cell>
          <cell r="I277">
            <v>13</v>
          </cell>
          <cell r="K277">
            <v>16</v>
          </cell>
          <cell r="M277">
            <v>22</v>
          </cell>
          <cell r="N277">
            <v>0.375</v>
          </cell>
          <cell r="O277">
            <v>4.7619047619047672E-2</v>
          </cell>
        </row>
        <row r="278">
          <cell r="B278" t="str">
            <v>Junio</v>
          </cell>
          <cell r="C278">
            <v>31</v>
          </cell>
          <cell r="I278">
            <v>87</v>
          </cell>
          <cell r="K278">
            <v>2</v>
          </cell>
          <cell r="M278">
            <v>1</v>
          </cell>
          <cell r="N278">
            <v>-0.5</v>
          </cell>
          <cell r="O278">
            <v>-0.967741935483871</v>
          </cell>
        </row>
        <row r="279">
          <cell r="B279" t="str">
            <v>Julio</v>
          </cell>
          <cell r="C279">
            <v>26</v>
          </cell>
          <cell r="I279">
            <v>10</v>
          </cell>
          <cell r="K279">
            <v>27</v>
          </cell>
          <cell r="M279">
            <v>0</v>
          </cell>
          <cell r="N279">
            <v>-1</v>
          </cell>
          <cell r="O279">
            <v>-1</v>
          </cell>
        </row>
        <row r="280">
          <cell r="B280" t="str">
            <v>Agosto</v>
          </cell>
          <cell r="C280">
            <v>37</v>
          </cell>
          <cell r="I280">
            <v>7</v>
          </cell>
          <cell r="K280">
            <v>9</v>
          </cell>
          <cell r="M280">
            <v>0</v>
          </cell>
          <cell r="N280">
            <v>-1</v>
          </cell>
          <cell r="O280">
            <v>-1</v>
          </cell>
        </row>
        <row r="281">
          <cell r="B281" t="str">
            <v>Septiembre</v>
          </cell>
          <cell r="C281">
            <v>9</v>
          </cell>
          <cell r="I281">
            <v>9</v>
          </cell>
          <cell r="K281">
            <v>3</v>
          </cell>
          <cell r="M281">
            <v>47</v>
          </cell>
          <cell r="N281">
            <v>14.666666666666666</v>
          </cell>
          <cell r="O281">
            <v>4.2222222222222223</v>
          </cell>
        </row>
        <row r="282">
          <cell r="B282" t="str">
            <v>Octubre</v>
          </cell>
          <cell r="C282">
            <v>290</v>
          </cell>
          <cell r="I282">
            <v>42</v>
          </cell>
          <cell r="K282">
            <v>95</v>
          </cell>
          <cell r="M282">
            <v>140</v>
          </cell>
          <cell r="N282">
            <v>0.47368421052631571</v>
          </cell>
          <cell r="O282">
            <v>-0.51724137931034475</v>
          </cell>
        </row>
        <row r="283">
          <cell r="B283" t="str">
            <v>Noviembre</v>
          </cell>
          <cell r="C283">
            <v>313</v>
          </cell>
          <cell r="I283">
            <v>218</v>
          </cell>
          <cell r="K283">
            <v>10</v>
          </cell>
        </row>
        <row r="284">
          <cell r="B284" t="str">
            <v>Diciembre</v>
          </cell>
          <cell r="C284">
            <v>353</v>
          </cell>
          <cell r="I284">
            <v>263</v>
          </cell>
          <cell r="K284">
            <v>48</v>
          </cell>
        </row>
        <row r="285">
          <cell r="C285">
            <v>2302</v>
          </cell>
          <cell r="I285">
            <v>967</v>
          </cell>
          <cell r="K285">
            <v>1128</v>
          </cell>
          <cell r="M285">
            <v>1828</v>
          </cell>
          <cell r="N285">
            <v>0.70841121495327108</v>
          </cell>
          <cell r="O285">
            <v>0.11735941320293408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9792</v>
          </cell>
          <cell r="I9">
            <v>9896</v>
          </cell>
          <cell r="K9">
            <v>17947</v>
          </cell>
          <cell r="M9">
            <v>15841</v>
          </cell>
          <cell r="N9">
            <v>-0.11734551735666132</v>
          </cell>
          <cell r="O9">
            <v>0.61774918300653603</v>
          </cell>
        </row>
        <row r="10">
          <cell r="A10" t="str">
            <v>feb</v>
          </cell>
          <cell r="B10" t="str">
            <v>Febrero</v>
          </cell>
          <cell r="C10">
            <v>10626</v>
          </cell>
          <cell r="I10">
            <v>10397</v>
          </cell>
          <cell r="K10">
            <v>18389</v>
          </cell>
          <cell r="M10">
            <v>24407</v>
          </cell>
          <cell r="N10">
            <v>0.32726086247213004</v>
          </cell>
          <cell r="O10">
            <v>1.2969132316958403</v>
          </cell>
        </row>
        <row r="11">
          <cell r="A11" t="str">
            <v>mar</v>
          </cell>
          <cell r="B11" t="str">
            <v>Marzo</v>
          </cell>
          <cell r="C11">
            <v>10617</v>
          </cell>
          <cell r="I11">
            <v>10842</v>
          </cell>
          <cell r="K11">
            <v>16137</v>
          </cell>
          <cell r="M11">
            <v>20474</v>
          </cell>
          <cell r="N11">
            <v>0.2687612319514161</v>
          </cell>
          <cell r="O11">
            <v>0.92841669021380802</v>
          </cell>
        </row>
        <row r="12">
          <cell r="A12" t="str">
            <v>abr</v>
          </cell>
          <cell r="B12" t="str">
            <v>Abril</v>
          </cell>
          <cell r="C12">
            <v>11067</v>
          </cell>
          <cell r="I12">
            <v>13123</v>
          </cell>
          <cell r="K12">
            <v>11699</v>
          </cell>
          <cell r="M12">
            <v>17811</v>
          </cell>
          <cell r="N12">
            <v>0.52243781519788013</v>
          </cell>
          <cell r="O12">
            <v>0.60937923556519391</v>
          </cell>
        </row>
        <row r="13">
          <cell r="A13" t="str">
            <v>may</v>
          </cell>
          <cell r="B13" t="str">
            <v>Mayo</v>
          </cell>
          <cell r="C13">
            <v>10686</v>
          </cell>
          <cell r="I13">
            <v>12688</v>
          </cell>
          <cell r="K13">
            <v>7550</v>
          </cell>
          <cell r="M13">
            <v>22267</v>
          </cell>
          <cell r="N13">
            <v>1.9492715231788078</v>
          </cell>
          <cell r="O13">
            <v>1.0837544450683136</v>
          </cell>
        </row>
        <row r="14">
          <cell r="A14" t="str">
            <v>jun</v>
          </cell>
          <cell r="B14" t="str">
            <v>Junio</v>
          </cell>
          <cell r="C14">
            <v>11404</v>
          </cell>
          <cell r="I14">
            <v>10420</v>
          </cell>
          <cell r="K14">
            <v>14934</v>
          </cell>
          <cell r="M14">
            <v>16055</v>
          </cell>
          <cell r="N14">
            <v>7.5063613231552084E-2</v>
          </cell>
          <cell r="O14">
            <v>0.4078393546124166</v>
          </cell>
        </row>
        <row r="15">
          <cell r="A15" t="str">
            <v>jul</v>
          </cell>
          <cell r="B15" t="str">
            <v>Julio</v>
          </cell>
          <cell r="C15">
            <v>13016</v>
          </cell>
          <cell r="I15">
            <v>24503</v>
          </cell>
          <cell r="K15">
            <v>23244</v>
          </cell>
          <cell r="M15">
            <v>16852</v>
          </cell>
          <cell r="N15">
            <v>-0.27499569781448974</v>
          </cell>
          <cell r="O15">
            <v>0.29471419791026432</v>
          </cell>
        </row>
        <row r="16">
          <cell r="A16" t="str">
            <v>ago</v>
          </cell>
          <cell r="B16" t="str">
            <v>Agosto</v>
          </cell>
          <cell r="C16">
            <v>14488</v>
          </cell>
          <cell r="I16">
            <v>14928</v>
          </cell>
          <cell r="K16">
            <v>11309</v>
          </cell>
          <cell r="M16">
            <v>25050</v>
          </cell>
          <cell r="N16">
            <v>1.2150499602086833</v>
          </cell>
          <cell r="O16">
            <v>0.72901711761457766</v>
          </cell>
        </row>
        <row r="17">
          <cell r="A17" t="str">
            <v>sep</v>
          </cell>
          <cell r="B17" t="str">
            <v>Septiembre</v>
          </cell>
          <cell r="C17">
            <v>11945</v>
          </cell>
          <cell r="I17">
            <v>10763</v>
          </cell>
          <cell r="K17">
            <v>16386</v>
          </cell>
          <cell r="M17">
            <v>17100</v>
          </cell>
          <cell r="N17">
            <v>4.3573782497253744E-2</v>
          </cell>
          <cell r="O17">
            <v>0.43156132272917547</v>
          </cell>
        </row>
        <row r="18">
          <cell r="A18" t="str">
            <v>oct</v>
          </cell>
          <cell r="B18" t="str">
            <v>Octubre</v>
          </cell>
          <cell r="C18">
            <v>13119</v>
          </cell>
          <cell r="I18">
            <v>14777</v>
          </cell>
          <cell r="K18">
            <v>17351</v>
          </cell>
          <cell r="M18">
            <v>24595</v>
          </cell>
          <cell r="N18">
            <v>0.41749755057345395</v>
          </cell>
          <cell r="O18">
            <v>0.8747617958685876</v>
          </cell>
        </row>
        <row r="19">
          <cell r="A19" t="str">
            <v>nov</v>
          </cell>
          <cell r="B19" t="str">
            <v>Noviembre</v>
          </cell>
          <cell r="C19">
            <v>9620</v>
          </cell>
          <cell r="I19">
            <v>14622</v>
          </cell>
          <cell r="K19">
            <v>12399</v>
          </cell>
          <cell r="N19">
            <v>-1</v>
          </cell>
          <cell r="O19">
            <v>-1</v>
          </cell>
        </row>
        <row r="20">
          <cell r="A20" t="str">
            <v>dic</v>
          </cell>
          <cell r="B20" t="str">
            <v>Diciembre</v>
          </cell>
          <cell r="C20">
            <v>10746</v>
          </cell>
          <cell r="I20">
            <v>14121</v>
          </cell>
          <cell r="K20">
            <v>12492</v>
          </cell>
          <cell r="N20">
            <v>-1</v>
          </cell>
          <cell r="O20">
            <v>-1</v>
          </cell>
        </row>
        <row r="21">
          <cell r="A21" t="str">
            <v>Total</v>
          </cell>
          <cell r="C21">
            <v>137126</v>
          </cell>
          <cell r="I21">
            <v>161080</v>
          </cell>
          <cell r="K21">
            <v>179837</v>
          </cell>
          <cell r="M21">
            <v>200452</v>
          </cell>
          <cell r="N21">
            <v>0.29368941437662155</v>
          </cell>
          <cell r="O21">
            <v>0.71678657074340535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9682</v>
          </cell>
          <cell r="I31">
            <v>7546</v>
          </cell>
          <cell r="K31">
            <v>17462</v>
          </cell>
          <cell r="M31">
            <v>12086</v>
          </cell>
          <cell r="N31">
            <v>-0.30786851448860386</v>
          </cell>
          <cell r="O31">
            <v>0.24829580665151818</v>
          </cell>
        </row>
        <row r="32">
          <cell r="B32" t="str">
            <v>Febrero</v>
          </cell>
          <cell r="C32">
            <v>10532</v>
          </cell>
          <cell r="I32">
            <v>9937</v>
          </cell>
          <cell r="K32">
            <v>17660</v>
          </cell>
          <cell r="M32">
            <v>20778</v>
          </cell>
          <cell r="N32">
            <v>0.17655719139297843</v>
          </cell>
          <cell r="O32">
            <v>0.97284466388150403</v>
          </cell>
        </row>
        <row r="33">
          <cell r="B33" t="str">
            <v>Marzo</v>
          </cell>
          <cell r="C33">
            <v>10496</v>
          </cell>
          <cell r="I33">
            <v>10258</v>
          </cell>
          <cell r="K33">
            <v>15316</v>
          </cell>
          <cell r="M33">
            <v>16717</v>
          </cell>
          <cell r="N33">
            <v>9.1472969443719077E-2</v>
          </cell>
          <cell r="O33">
            <v>0.59270198170731714</v>
          </cell>
        </row>
        <row r="34">
          <cell r="B34" t="str">
            <v>Abril</v>
          </cell>
          <cell r="C34">
            <v>11020</v>
          </cell>
          <cell r="I34">
            <v>12235</v>
          </cell>
          <cell r="K34">
            <v>10715</v>
          </cell>
          <cell r="M34">
            <v>15251</v>
          </cell>
          <cell r="N34">
            <v>0.42333177788147447</v>
          </cell>
          <cell r="O34">
            <v>0.3839382940108893</v>
          </cell>
        </row>
        <row r="35">
          <cell r="B35" t="str">
            <v>Mayo</v>
          </cell>
          <cell r="C35">
            <v>10616</v>
          </cell>
          <cell r="I35">
            <v>12175</v>
          </cell>
          <cell r="K35">
            <v>6778</v>
          </cell>
          <cell r="M35">
            <v>19282</v>
          </cell>
          <cell r="N35">
            <v>1.844791974033638</v>
          </cell>
          <cell r="O35">
            <v>0.81631499623210257</v>
          </cell>
        </row>
        <row r="36">
          <cell r="B36" t="str">
            <v>Junio</v>
          </cell>
          <cell r="C36">
            <v>11273</v>
          </cell>
          <cell r="I36">
            <v>10004</v>
          </cell>
          <cell r="K36">
            <v>14510</v>
          </cell>
          <cell r="M36">
            <v>12747</v>
          </cell>
          <cell r="N36">
            <v>-0.12150241212956581</v>
          </cell>
          <cell r="O36">
            <v>0.13075490109110266</v>
          </cell>
        </row>
        <row r="37">
          <cell r="B37" t="str">
            <v>Julio</v>
          </cell>
          <cell r="C37">
            <v>12691</v>
          </cell>
          <cell r="I37">
            <v>23736</v>
          </cell>
          <cell r="K37">
            <v>22490</v>
          </cell>
          <cell r="M37">
            <v>13444</v>
          </cell>
          <cell r="N37">
            <v>-0.40222321031569586</v>
          </cell>
          <cell r="O37">
            <v>5.9333385863998167E-2</v>
          </cell>
        </row>
        <row r="38">
          <cell r="B38" t="str">
            <v>Agosto</v>
          </cell>
          <cell r="C38">
            <v>14311</v>
          </cell>
          <cell r="I38">
            <v>14117</v>
          </cell>
          <cell r="K38">
            <v>10339</v>
          </cell>
          <cell r="M38">
            <v>21855</v>
          </cell>
          <cell r="N38">
            <v>1.1138407969822999</v>
          </cell>
          <cell r="O38">
            <v>0.52714694989867938</v>
          </cell>
        </row>
        <row r="39">
          <cell r="B39" t="str">
            <v>Septiembre</v>
          </cell>
          <cell r="C39">
            <v>11734</v>
          </cell>
          <cell r="I39">
            <v>10282</v>
          </cell>
          <cell r="K39">
            <v>15797</v>
          </cell>
          <cell r="M39">
            <v>14091</v>
          </cell>
          <cell r="N39">
            <v>-0.1079951889599291</v>
          </cell>
          <cell r="O39">
            <v>0.20086926879154587</v>
          </cell>
        </row>
        <row r="40">
          <cell r="B40" t="str">
            <v>Octubre</v>
          </cell>
          <cell r="C40">
            <v>13046</v>
          </cell>
          <cell r="I40">
            <v>13795</v>
          </cell>
          <cell r="K40">
            <v>16481</v>
          </cell>
          <cell r="M40">
            <v>21060</v>
          </cell>
          <cell r="N40">
            <v>0.27783508282264435</v>
          </cell>
          <cell r="O40">
            <v>0.61428790433849456</v>
          </cell>
        </row>
        <row r="41">
          <cell r="B41" t="str">
            <v>Noviembre</v>
          </cell>
          <cell r="C41">
            <v>9283</v>
          </cell>
          <cell r="I41">
            <v>14034</v>
          </cell>
          <cell r="K41">
            <v>11754</v>
          </cell>
          <cell r="N41">
            <v>-1</v>
          </cell>
          <cell r="O41">
            <v>-1</v>
          </cell>
        </row>
        <row r="42">
          <cell r="B42" t="str">
            <v>Diciembre</v>
          </cell>
          <cell r="C42">
            <v>10668</v>
          </cell>
          <cell r="I42">
            <v>13354</v>
          </cell>
          <cell r="K42">
            <v>11656</v>
          </cell>
          <cell r="N42">
            <v>-1</v>
          </cell>
          <cell r="O42">
            <v>-1</v>
          </cell>
        </row>
        <row r="43">
          <cell r="C43">
            <v>135352</v>
          </cell>
          <cell r="I43">
            <v>151473</v>
          </cell>
          <cell r="K43">
            <v>170958</v>
          </cell>
          <cell r="M43">
            <v>167311</v>
          </cell>
          <cell r="N43">
            <v>0.13394285249545912</v>
          </cell>
          <cell r="O43">
            <v>0.44982279183022666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8730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  <cell r="O53">
            <v>-1</v>
          </cell>
        </row>
        <row r="54">
          <cell r="B54" t="str">
            <v>Febrero</v>
          </cell>
          <cell r="C54">
            <v>9521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  <cell r="O54">
            <v>-1</v>
          </cell>
        </row>
        <row r="55">
          <cell r="B55" t="str">
            <v>Marzo</v>
          </cell>
          <cell r="C55">
            <v>9304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  <cell r="O55">
            <v>-1</v>
          </cell>
        </row>
        <row r="56">
          <cell r="B56" t="str">
            <v>Abril</v>
          </cell>
          <cell r="C56">
            <v>9801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  <cell r="O56">
            <v>-1</v>
          </cell>
        </row>
        <row r="57">
          <cell r="B57" t="str">
            <v>Mayo</v>
          </cell>
          <cell r="C57">
            <v>9600</v>
          </cell>
          <cell r="I57">
            <v>0</v>
          </cell>
          <cell r="K57">
            <v>6778</v>
          </cell>
          <cell r="M57">
            <v>0</v>
          </cell>
          <cell r="N57">
            <v>-1</v>
          </cell>
          <cell r="O57">
            <v>-1</v>
          </cell>
        </row>
        <row r="58">
          <cell r="B58" t="str">
            <v>Junio</v>
          </cell>
          <cell r="C58">
            <v>10049</v>
          </cell>
          <cell r="I58">
            <v>0</v>
          </cell>
          <cell r="K58">
            <v>14510</v>
          </cell>
          <cell r="M58">
            <v>0</v>
          </cell>
          <cell r="N58">
            <v>-1</v>
          </cell>
          <cell r="O58">
            <v>-1</v>
          </cell>
        </row>
        <row r="59">
          <cell r="B59" t="str">
            <v>Julio</v>
          </cell>
          <cell r="C59">
            <v>11666</v>
          </cell>
          <cell r="I59">
            <v>0</v>
          </cell>
          <cell r="K59">
            <v>22490</v>
          </cell>
          <cell r="M59">
            <v>0</v>
          </cell>
          <cell r="N59">
            <v>-1</v>
          </cell>
          <cell r="O59">
            <v>-1</v>
          </cell>
        </row>
        <row r="60">
          <cell r="B60" t="str">
            <v>Agosto</v>
          </cell>
          <cell r="C60">
            <v>13085</v>
          </cell>
          <cell r="I60">
            <v>0</v>
          </cell>
          <cell r="K60">
            <v>10339</v>
          </cell>
          <cell r="M60">
            <v>0</v>
          </cell>
          <cell r="N60">
            <v>-1</v>
          </cell>
          <cell r="O60">
            <v>-1</v>
          </cell>
        </row>
        <row r="61">
          <cell r="B61" t="str">
            <v>Septiembre</v>
          </cell>
          <cell r="C61">
            <v>10701</v>
          </cell>
          <cell r="I61">
            <v>0</v>
          </cell>
          <cell r="K61">
            <v>15797</v>
          </cell>
          <cell r="M61">
            <v>0</v>
          </cell>
          <cell r="N61">
            <v>-1</v>
          </cell>
          <cell r="O61">
            <v>-1</v>
          </cell>
        </row>
        <row r="62">
          <cell r="B62" t="str">
            <v>Octubre</v>
          </cell>
          <cell r="C62">
            <v>11878</v>
          </cell>
          <cell r="I62">
            <v>0</v>
          </cell>
          <cell r="K62">
            <v>16481</v>
          </cell>
          <cell r="M62">
            <v>0</v>
          </cell>
          <cell r="N62">
            <v>-1</v>
          </cell>
          <cell r="O62">
            <v>-1</v>
          </cell>
        </row>
        <row r="63">
          <cell r="B63" t="str">
            <v>Noviembre</v>
          </cell>
          <cell r="C63">
            <v>8353</v>
          </cell>
          <cell r="I63">
            <v>0</v>
          </cell>
          <cell r="K63">
            <v>11754</v>
          </cell>
          <cell r="N63">
            <v>-1</v>
          </cell>
          <cell r="O63">
            <v>-1</v>
          </cell>
        </row>
        <row r="64">
          <cell r="B64" t="str">
            <v>Diciembre</v>
          </cell>
          <cell r="C64">
            <v>9869</v>
          </cell>
          <cell r="I64">
            <v>0</v>
          </cell>
          <cell r="K64">
            <v>10343</v>
          </cell>
          <cell r="N64">
            <v>-1</v>
          </cell>
          <cell r="O64">
            <v>-1</v>
          </cell>
        </row>
        <row r="65">
          <cell r="C65">
            <v>122557</v>
          </cell>
          <cell r="I65">
            <v>0</v>
          </cell>
          <cell r="K65">
            <v>0</v>
          </cell>
          <cell r="M65">
            <v>0</v>
          </cell>
          <cell r="N65">
            <v>-1</v>
          </cell>
          <cell r="O65">
            <v>-1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952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  <cell r="O75">
            <v>-1</v>
          </cell>
        </row>
        <row r="76">
          <cell r="B76" t="str">
            <v>Febrero</v>
          </cell>
          <cell r="C76">
            <v>1011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  <cell r="O76">
            <v>-1</v>
          </cell>
        </row>
        <row r="77">
          <cell r="B77" t="str">
            <v>Marzo</v>
          </cell>
          <cell r="C77">
            <v>1192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  <cell r="O77">
            <v>-1</v>
          </cell>
        </row>
        <row r="78">
          <cell r="B78" t="str">
            <v>Abril</v>
          </cell>
          <cell r="C78">
            <v>1219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  <cell r="O78">
            <v>-1</v>
          </cell>
        </row>
        <row r="79">
          <cell r="B79" t="str">
            <v>Mayo</v>
          </cell>
          <cell r="C79">
            <v>1016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  <cell r="O79">
            <v>-1</v>
          </cell>
        </row>
        <row r="80">
          <cell r="B80" t="str">
            <v>Junio</v>
          </cell>
          <cell r="C80">
            <v>1224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  <cell r="O80">
            <v>-1</v>
          </cell>
        </row>
        <row r="81">
          <cell r="B81" t="str">
            <v>Julio</v>
          </cell>
          <cell r="C81">
            <v>1025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  <cell r="O81">
            <v>-1</v>
          </cell>
        </row>
        <row r="82">
          <cell r="B82" t="str">
            <v>Agosto</v>
          </cell>
          <cell r="C82">
            <v>1226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  <cell r="O82">
            <v>-1</v>
          </cell>
        </row>
        <row r="83">
          <cell r="B83" t="str">
            <v>Septiembre</v>
          </cell>
          <cell r="C83">
            <v>1033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  <cell r="O83">
            <v>-1</v>
          </cell>
        </row>
        <row r="84">
          <cell r="B84" t="str">
            <v>Octubre</v>
          </cell>
          <cell r="C84">
            <v>1168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  <cell r="O84">
            <v>-1</v>
          </cell>
        </row>
        <row r="85">
          <cell r="B85" t="str">
            <v>Noviembre</v>
          </cell>
          <cell r="C85">
            <v>930</v>
          </cell>
          <cell r="I85">
            <v>0</v>
          </cell>
          <cell r="K85">
            <v>0</v>
          </cell>
          <cell r="N85" t="str">
            <v>-</v>
          </cell>
          <cell r="O85">
            <v>-1</v>
          </cell>
        </row>
        <row r="86">
          <cell r="B86" t="str">
            <v>Diciembre</v>
          </cell>
          <cell r="C86">
            <v>799</v>
          </cell>
          <cell r="I86">
            <v>0</v>
          </cell>
          <cell r="K86">
            <v>1313</v>
          </cell>
          <cell r="N86">
            <v>-1</v>
          </cell>
          <cell r="O86">
            <v>-1</v>
          </cell>
        </row>
        <row r="87">
          <cell r="C87">
            <v>12795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  <cell r="O87">
            <v>-1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64732</v>
          </cell>
          <cell r="I9">
            <v>70697</v>
          </cell>
          <cell r="K9">
            <v>120145</v>
          </cell>
          <cell r="M9">
            <v>89491</v>
          </cell>
          <cell r="N9">
            <v>-0.25514170377460565</v>
          </cell>
          <cell r="O9">
            <v>0.38248470617314467</v>
          </cell>
        </row>
        <row r="10">
          <cell r="A10" t="str">
            <v>feb</v>
          </cell>
          <cell r="B10" t="str">
            <v>Febrero</v>
          </cell>
          <cell r="C10">
            <v>66960</v>
          </cell>
          <cell r="I10">
            <v>56495</v>
          </cell>
          <cell r="K10">
            <v>116676</v>
          </cell>
          <cell r="M10">
            <v>145638</v>
          </cell>
          <cell r="N10">
            <v>0.24822585621721682</v>
          </cell>
          <cell r="O10">
            <v>1.1749999999999998</v>
          </cell>
        </row>
        <row r="11">
          <cell r="A11" t="str">
            <v>mar</v>
          </cell>
          <cell r="B11" t="str">
            <v>Marzo</v>
          </cell>
          <cell r="C11">
            <v>64209</v>
          </cell>
          <cell r="I11">
            <v>68397</v>
          </cell>
          <cell r="K11">
            <v>107722</v>
          </cell>
          <cell r="M11">
            <v>129096</v>
          </cell>
          <cell r="N11">
            <v>0.19841815042424016</v>
          </cell>
          <cell r="O11">
            <v>1.0105592673924217</v>
          </cell>
        </row>
        <row r="12">
          <cell r="A12" t="str">
            <v>abr</v>
          </cell>
          <cell r="B12" t="str">
            <v>Abril</v>
          </cell>
          <cell r="C12">
            <v>74713</v>
          </cell>
          <cell r="I12">
            <v>76269</v>
          </cell>
          <cell r="K12">
            <v>71493</v>
          </cell>
          <cell r="M12">
            <v>122581</v>
          </cell>
          <cell r="N12">
            <v>0.71458744212720116</v>
          </cell>
          <cell r="O12">
            <v>0.64069171362413502</v>
          </cell>
        </row>
        <row r="13">
          <cell r="A13" t="str">
            <v>may</v>
          </cell>
          <cell r="B13" t="str">
            <v>Mayo</v>
          </cell>
          <cell r="C13">
            <v>55886</v>
          </cell>
          <cell r="I13">
            <v>68461</v>
          </cell>
          <cell r="K13">
            <v>41121</v>
          </cell>
          <cell r="M13">
            <v>124784</v>
          </cell>
          <cell r="N13">
            <v>2.03455655261302</v>
          </cell>
          <cell r="O13">
            <v>1.2328311204952942</v>
          </cell>
        </row>
        <row r="14">
          <cell r="A14" t="str">
            <v>jun</v>
          </cell>
          <cell r="B14" t="str">
            <v>Junio</v>
          </cell>
          <cell r="C14">
            <v>62055</v>
          </cell>
          <cell r="I14">
            <v>50889</v>
          </cell>
          <cell r="K14">
            <v>61354</v>
          </cell>
          <cell r="M14">
            <v>78527</v>
          </cell>
          <cell r="N14">
            <v>0.27990025100237959</v>
          </cell>
          <cell r="O14">
            <v>0.2654419466602207</v>
          </cell>
        </row>
        <row r="15">
          <cell r="A15" t="str">
            <v>jul</v>
          </cell>
          <cell r="B15" t="str">
            <v>Julio</v>
          </cell>
          <cell r="C15">
            <v>80379</v>
          </cell>
          <cell r="I15">
            <v>137368</v>
          </cell>
          <cell r="K15">
            <v>132622</v>
          </cell>
          <cell r="M15">
            <v>99510</v>
          </cell>
          <cell r="N15">
            <v>-0.24967200012064361</v>
          </cell>
          <cell r="O15">
            <v>0.23800992796625975</v>
          </cell>
        </row>
        <row r="16">
          <cell r="A16" t="str">
            <v>ago</v>
          </cell>
          <cell r="B16" t="str">
            <v>Agosto</v>
          </cell>
          <cell r="C16">
            <v>94508</v>
          </cell>
          <cell r="I16">
            <v>125617</v>
          </cell>
          <cell r="K16">
            <v>71685</v>
          </cell>
          <cell r="M16">
            <v>168193</v>
          </cell>
          <cell r="N16">
            <v>1.3462788588965613</v>
          </cell>
          <cell r="O16">
            <v>0.77966944597282772</v>
          </cell>
        </row>
        <row r="17">
          <cell r="A17" t="str">
            <v>sep</v>
          </cell>
          <cell r="B17" t="str">
            <v>Septiembre</v>
          </cell>
          <cell r="C17">
            <v>67472</v>
          </cell>
          <cell r="I17">
            <v>74490</v>
          </cell>
          <cell r="K17">
            <v>66924</v>
          </cell>
          <cell r="M17">
            <v>81749</v>
          </cell>
          <cell r="N17">
            <v>0.22151993305839457</v>
          </cell>
          <cell r="O17">
            <v>0.21159888546359973</v>
          </cell>
        </row>
        <row r="18">
          <cell r="A18" t="str">
            <v>oct</v>
          </cell>
          <cell r="B18" t="str">
            <v>Octubre</v>
          </cell>
          <cell r="C18">
            <v>73712</v>
          </cell>
          <cell r="I18">
            <v>96232</v>
          </cell>
          <cell r="K18">
            <v>103075</v>
          </cell>
          <cell r="M18">
            <v>146033</v>
          </cell>
          <cell r="N18">
            <v>0.41676449187484832</v>
          </cell>
          <cell r="O18">
            <v>0.98112925982201005</v>
          </cell>
        </row>
        <row r="19">
          <cell r="A19" t="str">
            <v>nov</v>
          </cell>
          <cell r="B19" t="str">
            <v>Noviembre</v>
          </cell>
          <cell r="C19">
            <v>64233</v>
          </cell>
          <cell r="I19">
            <v>96956</v>
          </cell>
          <cell r="K19">
            <v>70490</v>
          </cell>
          <cell r="N19">
            <v>-1</v>
          </cell>
          <cell r="O19">
            <v>-1</v>
          </cell>
        </row>
        <row r="20">
          <cell r="A20" t="str">
            <v>dic</v>
          </cell>
          <cell r="B20" t="str">
            <v>Diciembre</v>
          </cell>
          <cell r="C20">
            <v>65669</v>
          </cell>
          <cell r="I20">
            <v>92826</v>
          </cell>
          <cell r="K20">
            <v>71642</v>
          </cell>
          <cell r="N20">
            <v>-1</v>
          </cell>
          <cell r="O20">
            <v>-1</v>
          </cell>
        </row>
        <row r="21">
          <cell r="A21" t="str">
            <v>Total</v>
          </cell>
          <cell r="C21">
            <v>834528</v>
          </cell>
          <cell r="I21">
            <v>1014697</v>
          </cell>
          <cell r="K21">
            <v>1034949</v>
          </cell>
          <cell r="M21">
            <v>1185602</v>
          </cell>
          <cell r="N21">
            <v>0.3279339439101181</v>
          </cell>
          <cell r="O21">
            <v>0.68259757658672826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5504</v>
          </cell>
          <cell r="I31">
            <v>10407</v>
          </cell>
          <cell r="K31">
            <v>12626</v>
          </cell>
          <cell r="M31">
            <v>12040</v>
          </cell>
          <cell r="N31">
            <v>-4.6412165373039715E-2</v>
          </cell>
          <cell r="O31">
            <v>1.1875</v>
          </cell>
        </row>
        <row r="32">
          <cell r="B32" t="str">
            <v>Febrero</v>
          </cell>
          <cell r="C32">
            <v>5846</v>
          </cell>
          <cell r="I32">
            <v>8213</v>
          </cell>
          <cell r="K32">
            <v>7310</v>
          </cell>
          <cell r="M32">
            <v>13841</v>
          </cell>
          <cell r="N32">
            <v>0.89343365253077978</v>
          </cell>
          <cell r="O32">
            <v>1.3676017789941839</v>
          </cell>
        </row>
        <row r="33">
          <cell r="B33" t="str">
            <v>Marzo</v>
          </cell>
          <cell r="C33">
            <v>8231</v>
          </cell>
          <cell r="I33">
            <v>6623</v>
          </cell>
          <cell r="K33">
            <v>3120</v>
          </cell>
          <cell r="M33">
            <v>8452</v>
          </cell>
          <cell r="N33">
            <v>1.7089743589743591</v>
          </cell>
          <cell r="O33">
            <v>2.6849714493986099E-2</v>
          </cell>
        </row>
        <row r="34">
          <cell r="B34" t="str">
            <v>Abril</v>
          </cell>
          <cell r="C34">
            <v>6800</v>
          </cell>
          <cell r="I34">
            <v>10433</v>
          </cell>
          <cell r="K34">
            <v>932</v>
          </cell>
          <cell r="M34">
            <v>21455</v>
          </cell>
          <cell r="N34">
            <v>22.02038626609442</v>
          </cell>
          <cell r="O34">
            <v>2.1551470588235295</v>
          </cell>
        </row>
        <row r="35">
          <cell r="B35" t="str">
            <v>Mayo</v>
          </cell>
          <cell r="C35">
            <v>10291</v>
          </cell>
          <cell r="I35">
            <v>11499</v>
          </cell>
          <cell r="K35">
            <v>3865</v>
          </cell>
          <cell r="M35">
            <v>39819</v>
          </cell>
          <cell r="N35">
            <v>9.3024579560155232</v>
          </cell>
          <cell r="O35">
            <v>2.8693032747060538</v>
          </cell>
        </row>
        <row r="36">
          <cell r="B36" t="str">
            <v>Junio</v>
          </cell>
          <cell r="C36">
            <v>15884</v>
          </cell>
          <cell r="I36">
            <v>6475</v>
          </cell>
          <cell r="K36">
            <v>23762</v>
          </cell>
          <cell r="M36">
            <v>29035</v>
          </cell>
          <cell r="N36">
            <v>0.22190893022472857</v>
          </cell>
          <cell r="O36">
            <v>0.82794006547469157</v>
          </cell>
        </row>
        <row r="37">
          <cell r="B37" t="str">
            <v>Julio</v>
          </cell>
          <cell r="C37">
            <v>26125</v>
          </cell>
          <cell r="I37">
            <v>40192</v>
          </cell>
          <cell r="K37">
            <v>44490</v>
          </cell>
          <cell r="M37">
            <v>20634</v>
          </cell>
          <cell r="N37">
            <v>-0.53621038435603507</v>
          </cell>
          <cell r="O37">
            <v>-0.21018181818181814</v>
          </cell>
        </row>
        <row r="38">
          <cell r="B38" t="str">
            <v>Agosto</v>
          </cell>
          <cell r="C38">
            <v>28067</v>
          </cell>
          <cell r="I38">
            <v>5290</v>
          </cell>
          <cell r="K38">
            <v>16051</v>
          </cell>
          <cell r="M38">
            <v>35528</v>
          </cell>
          <cell r="N38">
            <v>1.2134446451934457</v>
          </cell>
          <cell r="O38">
            <v>0.26582819681476466</v>
          </cell>
        </row>
        <row r="39">
          <cell r="B39" t="str">
            <v>Septiembre</v>
          </cell>
          <cell r="C39">
            <v>21559</v>
          </cell>
          <cell r="I39">
            <v>6718</v>
          </cell>
          <cell r="K39">
            <v>28344</v>
          </cell>
          <cell r="M39">
            <v>26145</v>
          </cell>
          <cell r="N39">
            <v>-7.7582557154953435E-2</v>
          </cell>
          <cell r="O39">
            <v>0.21271858620529716</v>
          </cell>
        </row>
        <row r="40">
          <cell r="B40" t="str">
            <v>Octubre</v>
          </cell>
          <cell r="C40">
            <v>11878</v>
          </cell>
          <cell r="I40">
            <v>4935</v>
          </cell>
          <cell r="K40">
            <v>8019</v>
          </cell>
          <cell r="M40">
            <v>18094</v>
          </cell>
          <cell r="N40">
            <v>1.2563910712058859</v>
          </cell>
          <cell r="O40">
            <v>0.52332042431385761</v>
          </cell>
        </row>
        <row r="41">
          <cell r="B41" t="str">
            <v>Noviembre</v>
          </cell>
          <cell r="C41">
            <v>7970</v>
          </cell>
          <cell r="I41">
            <v>3869</v>
          </cell>
          <cell r="K41">
            <v>9833</v>
          </cell>
          <cell r="N41">
            <v>-1</v>
          </cell>
          <cell r="O41">
            <v>-1</v>
          </cell>
        </row>
        <row r="42">
          <cell r="B42" t="str">
            <v>Diciembre</v>
          </cell>
          <cell r="C42">
            <v>10284</v>
          </cell>
          <cell r="I42">
            <v>4602</v>
          </cell>
          <cell r="K42">
            <v>15115</v>
          </cell>
          <cell r="N42">
            <v>-1</v>
          </cell>
          <cell r="O42">
            <v>-1</v>
          </cell>
        </row>
        <row r="43">
          <cell r="C43">
            <v>158439</v>
          </cell>
          <cell r="I43">
            <v>119256</v>
          </cell>
          <cell r="K43">
            <v>173467</v>
          </cell>
          <cell r="M43">
            <v>225043</v>
          </cell>
          <cell r="N43">
            <v>0.51524720742800589</v>
          </cell>
          <cell r="O43">
            <v>0.6053286728251952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3888</v>
          </cell>
          <cell r="I53">
            <v>4551</v>
          </cell>
          <cell r="K53">
            <v>3800</v>
          </cell>
          <cell r="M53">
            <v>5669</v>
          </cell>
          <cell r="N53">
            <v>0.49184210526315786</v>
          </cell>
          <cell r="O53">
            <v>0.45807613168724282</v>
          </cell>
        </row>
        <row r="54">
          <cell r="B54" t="str">
            <v>Febrero</v>
          </cell>
          <cell r="C54">
            <v>4221</v>
          </cell>
          <cell r="I54">
            <v>3869</v>
          </cell>
          <cell r="K54">
            <v>1381</v>
          </cell>
          <cell r="M54">
            <v>6599</v>
          </cell>
          <cell r="N54">
            <v>3.7784214337436639</v>
          </cell>
          <cell r="O54">
            <v>0.56337360814972759</v>
          </cell>
        </row>
        <row r="55">
          <cell r="B55" t="str">
            <v>Marzo</v>
          </cell>
          <cell r="C55">
            <v>5118</v>
          </cell>
          <cell r="I55">
            <v>3001</v>
          </cell>
          <cell r="K55">
            <v>2585</v>
          </cell>
          <cell r="M55">
            <v>7711</v>
          </cell>
          <cell r="N55">
            <v>1.9829787234042553</v>
          </cell>
          <cell r="O55">
            <v>0.50664322000781548</v>
          </cell>
        </row>
        <row r="56">
          <cell r="B56" t="str">
            <v>Abril</v>
          </cell>
          <cell r="C56">
            <v>5775</v>
          </cell>
          <cell r="I56">
            <v>3344</v>
          </cell>
          <cell r="K56">
            <v>784</v>
          </cell>
          <cell r="M56">
            <v>20810</v>
          </cell>
          <cell r="N56">
            <v>25.543367346938776</v>
          </cell>
          <cell r="O56">
            <v>2.6034632034632033</v>
          </cell>
        </row>
        <row r="57">
          <cell r="B57" t="str">
            <v>Mayo</v>
          </cell>
          <cell r="C57">
            <v>5027</v>
          </cell>
          <cell r="I57">
            <v>2914</v>
          </cell>
          <cell r="K57">
            <v>3554</v>
          </cell>
          <cell r="M57">
            <v>12704</v>
          </cell>
          <cell r="N57">
            <v>2.5745638716938659</v>
          </cell>
          <cell r="O57">
            <v>1.5271533717923216</v>
          </cell>
        </row>
        <row r="58">
          <cell r="B58" t="str">
            <v>Junio</v>
          </cell>
          <cell r="C58">
            <v>7623</v>
          </cell>
          <cell r="I58">
            <v>838</v>
          </cell>
          <cell r="K58">
            <v>8062</v>
          </cell>
          <cell r="M58">
            <v>8969</v>
          </cell>
          <cell r="N58">
            <v>0.11250310096750193</v>
          </cell>
          <cell r="O58">
            <v>0.17657090384363117</v>
          </cell>
        </row>
        <row r="59">
          <cell r="B59" t="str">
            <v>Julio</v>
          </cell>
          <cell r="C59">
            <v>14653</v>
          </cell>
          <cell r="I59">
            <v>7079</v>
          </cell>
          <cell r="K59">
            <v>16421</v>
          </cell>
          <cell r="M59">
            <v>13575</v>
          </cell>
          <cell r="N59">
            <v>-0.17331465805980151</v>
          </cell>
          <cell r="O59">
            <v>-7.3568552514843399E-2</v>
          </cell>
        </row>
        <row r="60">
          <cell r="B60" t="str">
            <v>Agosto</v>
          </cell>
          <cell r="C60">
            <v>15145</v>
          </cell>
          <cell r="I60">
            <v>4021</v>
          </cell>
          <cell r="K60">
            <v>15031</v>
          </cell>
          <cell r="M60">
            <v>16494</v>
          </cell>
          <cell r="N60">
            <v>9.7332180161000537E-2</v>
          </cell>
          <cell r="O60">
            <v>8.9072301089468509E-2</v>
          </cell>
        </row>
        <row r="61">
          <cell r="B61" t="str">
            <v>Septiembre</v>
          </cell>
          <cell r="C61">
            <v>11090</v>
          </cell>
          <cell r="I61">
            <v>5575</v>
          </cell>
          <cell r="K61">
            <v>8587</v>
          </cell>
          <cell r="M61">
            <v>11149</v>
          </cell>
          <cell r="N61">
            <v>0.29835798299755445</v>
          </cell>
          <cell r="O61">
            <v>5.3201082055907012E-3</v>
          </cell>
        </row>
        <row r="62">
          <cell r="B62" t="str">
            <v>Octubre</v>
          </cell>
          <cell r="C62">
            <v>6004</v>
          </cell>
          <cell r="I62">
            <v>4051</v>
          </cell>
          <cell r="K62">
            <v>7767</v>
          </cell>
          <cell r="M62">
            <v>9980</v>
          </cell>
          <cell r="N62">
            <v>0.2849233938457576</v>
          </cell>
          <cell r="O62">
            <v>0.6622251832111925</v>
          </cell>
        </row>
        <row r="63">
          <cell r="B63" t="str">
            <v>Noviembre</v>
          </cell>
          <cell r="C63">
            <v>4626</v>
          </cell>
          <cell r="I63">
            <v>3662</v>
          </cell>
          <cell r="K63">
            <v>5046</v>
          </cell>
          <cell r="N63">
            <v>-1</v>
          </cell>
          <cell r="O63">
            <v>-1</v>
          </cell>
        </row>
        <row r="64">
          <cell r="B64" t="str">
            <v>Diciembre</v>
          </cell>
          <cell r="C64">
            <v>7277</v>
          </cell>
          <cell r="I64">
            <v>3633</v>
          </cell>
          <cell r="K64">
            <v>8911</v>
          </cell>
          <cell r="N64">
            <v>-1</v>
          </cell>
          <cell r="O64">
            <v>-1</v>
          </cell>
        </row>
        <row r="65">
          <cell r="C65">
            <v>90447</v>
          </cell>
          <cell r="I65">
            <v>46538</v>
          </cell>
          <cell r="K65">
            <v>81929</v>
          </cell>
          <cell r="M65">
            <v>113660</v>
          </cell>
          <cell r="N65">
            <v>0.67215912434531866</v>
          </cell>
          <cell r="O65">
            <v>0.44708698309227946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1616</v>
          </cell>
          <cell r="I75">
            <v>5856</v>
          </cell>
          <cell r="K75">
            <v>8826</v>
          </cell>
          <cell r="M75">
            <v>6371</v>
          </cell>
          <cell r="N75">
            <v>-0.27815544980738727</v>
          </cell>
          <cell r="O75">
            <v>2.942450495049505</v>
          </cell>
        </row>
        <row r="76">
          <cell r="B76" t="str">
            <v>Febrero</v>
          </cell>
          <cell r="C76">
            <v>1625</v>
          </cell>
          <cell r="I76">
            <v>4344</v>
          </cell>
          <cell r="K76">
            <v>5929</v>
          </cell>
          <cell r="M76">
            <v>7242</v>
          </cell>
          <cell r="N76">
            <v>0.22145387080452017</v>
          </cell>
          <cell r="O76">
            <v>3.4566153846153842</v>
          </cell>
        </row>
        <row r="77">
          <cell r="B77" t="str">
            <v>Marzo</v>
          </cell>
          <cell r="C77">
            <v>3113</v>
          </cell>
          <cell r="I77">
            <v>3622</v>
          </cell>
          <cell r="K77">
            <v>535</v>
          </cell>
          <cell r="M77">
            <v>741</v>
          </cell>
          <cell r="N77">
            <v>0.38504672897196257</v>
          </cell>
          <cell r="O77">
            <v>-0.76196594924510119</v>
          </cell>
        </row>
        <row r="78">
          <cell r="B78" t="str">
            <v>Abril</v>
          </cell>
          <cell r="C78">
            <v>1025</v>
          </cell>
          <cell r="I78">
            <v>7089</v>
          </cell>
          <cell r="K78">
            <v>148</v>
          </cell>
          <cell r="M78">
            <v>645</v>
          </cell>
          <cell r="N78">
            <v>3.3581081081081079</v>
          </cell>
          <cell r="O78">
            <v>-0.37073170731707317</v>
          </cell>
        </row>
        <row r="79">
          <cell r="B79" t="str">
            <v>Mayo</v>
          </cell>
          <cell r="C79">
            <v>5264</v>
          </cell>
          <cell r="I79">
            <v>8585</v>
          </cell>
          <cell r="K79">
            <v>311</v>
          </cell>
          <cell r="M79">
            <v>27115</v>
          </cell>
          <cell r="N79">
            <v>86.186495176848879</v>
          </cell>
          <cell r="O79">
            <v>4.1510258358662613</v>
          </cell>
        </row>
        <row r="80">
          <cell r="B80" t="str">
            <v>Junio</v>
          </cell>
          <cell r="C80">
            <v>8261</v>
          </cell>
          <cell r="I80">
            <v>5637</v>
          </cell>
          <cell r="K80">
            <v>15700</v>
          </cell>
          <cell r="M80">
            <v>20066</v>
          </cell>
          <cell r="N80">
            <v>0.27808917197452221</v>
          </cell>
          <cell r="O80">
            <v>1.4290037525723278</v>
          </cell>
        </row>
        <row r="81">
          <cell r="B81" t="str">
            <v>Julio</v>
          </cell>
          <cell r="C81">
            <v>11472</v>
          </cell>
          <cell r="I81">
            <v>33113</v>
          </cell>
          <cell r="K81">
            <v>28069</v>
          </cell>
          <cell r="M81">
            <v>7059</v>
          </cell>
          <cell r="N81">
            <v>-0.74851259396487224</v>
          </cell>
          <cell r="O81">
            <v>-0.38467573221757323</v>
          </cell>
        </row>
        <row r="82">
          <cell r="B82" t="str">
            <v>Agosto</v>
          </cell>
          <cell r="C82">
            <v>12922</v>
          </cell>
          <cell r="I82">
            <v>1269</v>
          </cell>
          <cell r="K82">
            <v>1020</v>
          </cell>
          <cell r="M82">
            <v>19034</v>
          </cell>
          <cell r="N82">
            <v>17.66078431372549</v>
          </cell>
          <cell r="O82">
            <v>0.4729917969354589</v>
          </cell>
        </row>
        <row r="83">
          <cell r="B83" t="str">
            <v>Septiembre</v>
          </cell>
          <cell r="C83">
            <v>10469</v>
          </cell>
          <cell r="I83">
            <v>1143</v>
          </cell>
          <cell r="K83">
            <v>19757</v>
          </cell>
          <cell r="M83">
            <v>14996</v>
          </cell>
          <cell r="N83">
            <v>-0.24097788125727593</v>
          </cell>
          <cell r="O83">
            <v>0.43241952430986719</v>
          </cell>
        </row>
        <row r="84">
          <cell r="B84" t="str">
            <v>Octubre</v>
          </cell>
          <cell r="C84">
            <v>5874</v>
          </cell>
          <cell r="I84">
            <v>884</v>
          </cell>
          <cell r="K84">
            <v>252</v>
          </cell>
          <cell r="M84">
            <v>8114</v>
          </cell>
          <cell r="N84">
            <v>31.198412698412696</v>
          </cell>
          <cell r="O84">
            <v>0.38134150493701058</v>
          </cell>
        </row>
        <row r="85">
          <cell r="B85" t="str">
            <v>Noviembre</v>
          </cell>
          <cell r="C85">
            <v>3344</v>
          </cell>
          <cell r="I85">
            <v>207</v>
          </cell>
          <cell r="K85">
            <v>4787</v>
          </cell>
          <cell r="N85">
            <v>-1</v>
          </cell>
          <cell r="O85">
            <v>-1</v>
          </cell>
        </row>
        <row r="86">
          <cell r="B86" t="str">
            <v>Diciembre</v>
          </cell>
          <cell r="C86">
            <v>3007</v>
          </cell>
          <cell r="I86">
            <v>969</v>
          </cell>
          <cell r="K86">
            <v>6204</v>
          </cell>
          <cell r="N86">
            <v>-1</v>
          </cell>
          <cell r="O86">
            <v>-1</v>
          </cell>
        </row>
        <row r="87">
          <cell r="C87">
            <v>67992</v>
          </cell>
          <cell r="I87">
            <v>72718</v>
          </cell>
          <cell r="K87">
            <v>91538</v>
          </cell>
          <cell r="M87">
            <v>111383</v>
          </cell>
          <cell r="N87">
            <v>0.38283238357729021</v>
          </cell>
          <cell r="O87">
            <v>0.80696289807108901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59228</v>
          </cell>
          <cell r="I97">
            <v>60290</v>
          </cell>
          <cell r="K97">
            <v>107519</v>
          </cell>
          <cell r="M97">
            <v>77451</v>
          </cell>
          <cell r="N97">
            <v>-0.27965289855746422</v>
          </cell>
          <cell r="O97">
            <v>0.30767542378604706</v>
          </cell>
        </row>
        <row r="98">
          <cell r="B98" t="str">
            <v>Febrero</v>
          </cell>
          <cell r="C98">
            <v>61114</v>
          </cell>
          <cell r="I98">
            <v>48282</v>
          </cell>
          <cell r="K98">
            <v>109366</v>
          </cell>
          <cell r="M98">
            <v>131797</v>
          </cell>
          <cell r="N98">
            <v>0.20510030539655832</v>
          </cell>
          <cell r="O98">
            <v>1.1565762345780017</v>
          </cell>
        </row>
        <row r="99">
          <cell r="B99" t="str">
            <v>Marzo</v>
          </cell>
          <cell r="C99">
            <v>55978</v>
          </cell>
          <cell r="I99">
            <v>61774</v>
          </cell>
          <cell r="K99">
            <v>104602</v>
          </cell>
          <cell r="M99">
            <v>120644</v>
          </cell>
          <cell r="N99">
            <v>0.15336226840786993</v>
          </cell>
          <cell r="O99">
            <v>1.1552038300761014</v>
          </cell>
        </row>
        <row r="100">
          <cell r="B100" t="str">
            <v>Abril</v>
          </cell>
          <cell r="C100">
            <v>67913</v>
          </cell>
          <cell r="I100">
            <v>65836</v>
          </cell>
          <cell r="K100">
            <v>70561</v>
          </cell>
          <cell r="M100">
            <v>101126</v>
          </cell>
          <cell r="N100">
            <v>0.43317129859270698</v>
          </cell>
          <cell r="O100">
            <v>0.48905216968768861</v>
          </cell>
        </row>
        <row r="101">
          <cell r="B101" t="str">
            <v>Mayo</v>
          </cell>
          <cell r="C101">
            <v>45595</v>
          </cell>
          <cell r="I101">
            <v>56962</v>
          </cell>
          <cell r="K101">
            <v>37256</v>
          </cell>
          <cell r="M101">
            <v>84965</v>
          </cell>
          <cell r="N101">
            <v>1.2805722568176936</v>
          </cell>
          <cell r="O101">
            <v>0.86347187191578034</v>
          </cell>
        </row>
        <row r="102">
          <cell r="B102" t="str">
            <v>Junio</v>
          </cell>
          <cell r="C102">
            <v>46171</v>
          </cell>
          <cell r="I102">
            <v>44414</v>
          </cell>
          <cell r="K102">
            <v>37592</v>
          </cell>
          <cell r="M102">
            <v>49492</v>
          </cell>
          <cell r="N102">
            <v>0.31655671419450937</v>
          </cell>
          <cell r="O102">
            <v>7.1928266660891138E-2</v>
          </cell>
        </row>
        <row r="103">
          <cell r="B103" t="str">
            <v>Julio</v>
          </cell>
          <cell r="C103">
            <v>54254</v>
          </cell>
          <cell r="I103">
            <v>97176</v>
          </cell>
          <cell r="K103">
            <v>88132</v>
          </cell>
          <cell r="M103">
            <v>78876</v>
          </cell>
          <cell r="N103">
            <v>-0.10502428175917944</v>
          </cell>
          <cell r="O103">
            <v>0.45382828915840312</v>
          </cell>
        </row>
        <row r="104">
          <cell r="B104" t="str">
            <v>Agosto</v>
          </cell>
          <cell r="C104">
            <v>66441</v>
          </cell>
          <cell r="I104">
            <v>120327</v>
          </cell>
          <cell r="K104">
            <v>55634</v>
          </cell>
          <cell r="M104">
            <v>132665</v>
          </cell>
          <cell r="N104">
            <v>1.3846029406478051</v>
          </cell>
          <cell r="O104">
            <v>0.99673394440180019</v>
          </cell>
        </row>
        <row r="105">
          <cell r="B105" t="str">
            <v>Septiembre</v>
          </cell>
          <cell r="C105">
            <v>45913</v>
          </cell>
          <cell r="I105">
            <v>67772</v>
          </cell>
          <cell r="K105">
            <v>38580</v>
          </cell>
          <cell r="M105">
            <v>55604</v>
          </cell>
          <cell r="N105">
            <v>0.44126490409538621</v>
          </cell>
          <cell r="O105">
            <v>0.21107311654651184</v>
          </cell>
        </row>
        <row r="106">
          <cell r="B106" t="str">
            <v>Octubre</v>
          </cell>
          <cell r="C106">
            <v>61834</v>
          </cell>
          <cell r="I106">
            <v>91297</v>
          </cell>
          <cell r="K106">
            <v>95056</v>
          </cell>
          <cell r="M106">
            <v>127939</v>
          </cell>
          <cell r="N106">
            <v>0.34593292375021045</v>
          </cell>
          <cell r="O106">
            <v>1.0690720315683926</v>
          </cell>
        </row>
        <row r="107">
          <cell r="B107" t="str">
            <v>Noviembre</v>
          </cell>
          <cell r="C107">
            <v>56263</v>
          </cell>
          <cell r="I107">
            <v>93087</v>
          </cell>
          <cell r="K107">
            <v>60657</v>
          </cell>
          <cell r="N107">
            <v>-1</v>
          </cell>
          <cell r="O107">
            <v>-1</v>
          </cell>
        </row>
        <row r="108">
          <cell r="B108" t="str">
            <v>Diciembre</v>
          </cell>
          <cell r="C108">
            <v>55385</v>
          </cell>
          <cell r="I108">
            <v>88224</v>
          </cell>
          <cell r="K108">
            <v>56527</v>
          </cell>
          <cell r="N108">
            <v>-1</v>
          </cell>
          <cell r="O108">
            <v>-1</v>
          </cell>
        </row>
        <row r="109">
          <cell r="C109">
            <v>676089</v>
          </cell>
          <cell r="I109">
            <v>895441</v>
          </cell>
          <cell r="K109">
            <v>861482</v>
          </cell>
          <cell r="M109">
            <v>960559</v>
          </cell>
          <cell r="N109">
            <v>0.29055700808009699</v>
          </cell>
          <cell r="O109">
            <v>0.70178814083314278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23997</v>
          </cell>
          <cell r="I119">
            <v>14615</v>
          </cell>
          <cell r="K119">
            <v>33856</v>
          </cell>
          <cell r="M119">
            <v>34817</v>
          </cell>
          <cell r="N119">
            <v>2.8384924385633337E-2</v>
          </cell>
          <cell r="O119">
            <v>0.45088969454515149</v>
          </cell>
        </row>
        <row r="120">
          <cell r="B120" t="str">
            <v>Febrero</v>
          </cell>
          <cell r="C120">
            <v>26467</v>
          </cell>
          <cell r="I120">
            <v>17812</v>
          </cell>
          <cell r="K120">
            <v>34864</v>
          </cell>
          <cell r="M120">
            <v>37890</v>
          </cell>
          <cell r="N120">
            <v>8.679440110142278E-2</v>
          </cell>
          <cell r="O120">
            <v>0.43159406052820493</v>
          </cell>
        </row>
        <row r="121">
          <cell r="B121" t="str">
            <v>Marzo</v>
          </cell>
          <cell r="C121">
            <v>22003</v>
          </cell>
          <cell r="I121">
            <v>27034</v>
          </cell>
          <cell r="K121">
            <v>37980</v>
          </cell>
          <cell r="M121">
            <v>34272</v>
          </cell>
          <cell r="N121">
            <v>-9.7630331753554511E-2</v>
          </cell>
          <cell r="O121">
            <v>0.55760578102985958</v>
          </cell>
        </row>
        <row r="122">
          <cell r="B122" t="str">
            <v>Abril</v>
          </cell>
          <cell r="C122">
            <v>35632</v>
          </cell>
          <cell r="I122">
            <v>36473</v>
          </cell>
          <cell r="K122">
            <v>32413</v>
          </cell>
          <cell r="M122">
            <v>40796</v>
          </cell>
          <cell r="N122">
            <v>0.25863079628544106</v>
          </cell>
          <cell r="O122">
            <v>0.1449259092950157</v>
          </cell>
        </row>
        <row r="123">
          <cell r="B123" t="str">
            <v>Mayo</v>
          </cell>
          <cell r="C123">
            <v>19341</v>
          </cell>
          <cell r="I123">
            <v>17702</v>
          </cell>
          <cell r="K123">
            <v>14386</v>
          </cell>
          <cell r="M123">
            <v>34295</v>
          </cell>
          <cell r="N123">
            <v>1.3839149172806895</v>
          </cell>
          <cell r="O123">
            <v>0.77317615428364617</v>
          </cell>
        </row>
        <row r="124">
          <cell r="B124" t="str">
            <v>Junio</v>
          </cell>
          <cell r="C124">
            <v>18937</v>
          </cell>
          <cell r="I124">
            <v>19904</v>
          </cell>
          <cell r="K124">
            <v>10307</v>
          </cell>
          <cell r="M124">
            <v>27425</v>
          </cell>
          <cell r="N124">
            <v>1.6608130396817695</v>
          </cell>
          <cell r="O124">
            <v>0.44822305539420193</v>
          </cell>
        </row>
        <row r="125">
          <cell r="B125" t="str">
            <v>Julio</v>
          </cell>
          <cell r="C125">
            <v>23576</v>
          </cell>
          <cell r="I125">
            <v>55357</v>
          </cell>
          <cell r="K125">
            <v>37244</v>
          </cell>
          <cell r="M125">
            <v>46489</v>
          </cell>
          <cell r="N125">
            <v>0.24822790248093662</v>
          </cell>
          <cell r="O125">
            <v>0.9718781812012216</v>
          </cell>
        </row>
        <row r="126">
          <cell r="B126" t="str">
            <v>Agosto</v>
          </cell>
          <cell r="C126">
            <v>30809</v>
          </cell>
          <cell r="I126">
            <v>79516</v>
          </cell>
          <cell r="K126">
            <v>27254</v>
          </cell>
          <cell r="M126">
            <v>71431</v>
          </cell>
          <cell r="N126">
            <v>1.6209363763117342</v>
          </cell>
          <cell r="O126">
            <v>1.3185108247589992</v>
          </cell>
        </row>
        <row r="127">
          <cell r="B127" t="str">
            <v>Septiembre</v>
          </cell>
          <cell r="C127">
            <v>16492</v>
          </cell>
          <cell r="I127">
            <v>31051</v>
          </cell>
          <cell r="K127">
            <v>16616</v>
          </cell>
          <cell r="M127">
            <v>28214</v>
          </cell>
          <cell r="N127">
            <v>0.69800192585459797</v>
          </cell>
          <cell r="O127">
            <v>0.71076885762794073</v>
          </cell>
        </row>
        <row r="128">
          <cell r="B128" t="str">
            <v>Octubre</v>
          </cell>
          <cell r="C128">
            <v>24965</v>
          </cell>
          <cell r="I128">
            <v>40031</v>
          </cell>
          <cell r="K128">
            <v>26963</v>
          </cell>
          <cell r="M128">
            <v>45010</v>
          </cell>
          <cell r="N128">
            <v>0.66932463004858511</v>
          </cell>
          <cell r="O128">
            <v>0.80292409373122364</v>
          </cell>
        </row>
        <row r="129">
          <cell r="B129" t="str">
            <v>Noviembre</v>
          </cell>
          <cell r="C129">
            <v>19942</v>
          </cell>
          <cell r="I129">
            <v>30508</v>
          </cell>
          <cell r="K129">
            <v>26952</v>
          </cell>
          <cell r="N129">
            <v>-1</v>
          </cell>
          <cell r="O129">
            <v>-1</v>
          </cell>
        </row>
        <row r="130">
          <cell r="B130" t="str">
            <v>Diciembre</v>
          </cell>
          <cell r="C130">
            <v>24154</v>
          </cell>
          <cell r="I130">
            <v>29417</v>
          </cell>
          <cell r="K130">
            <v>25945</v>
          </cell>
          <cell r="N130">
            <v>-1</v>
          </cell>
          <cell r="O130">
            <v>-1</v>
          </cell>
        </row>
        <row r="131">
          <cell r="C131">
            <v>286315</v>
          </cell>
          <cell r="I131">
            <v>399420</v>
          </cell>
          <cell r="K131">
            <v>324780</v>
          </cell>
          <cell r="M131">
            <v>400639</v>
          </cell>
          <cell r="N131">
            <v>0.47357135238319414</v>
          </cell>
          <cell r="O131">
            <v>0.65403622341765089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8754</v>
          </cell>
          <cell r="I141">
            <v>2969</v>
          </cell>
          <cell r="K141">
            <v>7290</v>
          </cell>
          <cell r="M141">
            <v>8477</v>
          </cell>
          <cell r="N141">
            <v>0.16282578875171461</v>
          </cell>
          <cell r="O141">
            <v>-3.1642677633082039E-2</v>
          </cell>
        </row>
        <row r="142">
          <cell r="B142" t="str">
            <v>Febrero</v>
          </cell>
          <cell r="C142">
            <v>9269</v>
          </cell>
          <cell r="I142">
            <v>7286</v>
          </cell>
          <cell r="K142">
            <v>8763</v>
          </cell>
          <cell r="M142">
            <v>10131</v>
          </cell>
          <cell r="N142">
            <v>0.15611092091749401</v>
          </cell>
          <cell r="O142">
            <v>9.2998165929442322E-2</v>
          </cell>
        </row>
        <row r="143">
          <cell r="B143" t="str">
            <v>Marzo</v>
          </cell>
          <cell r="C143">
            <v>9148</v>
          </cell>
          <cell r="I143">
            <v>12172</v>
          </cell>
          <cell r="K143">
            <v>6069</v>
          </cell>
          <cell r="M143">
            <v>10656</v>
          </cell>
          <cell r="N143">
            <v>0.75580820563519535</v>
          </cell>
          <cell r="O143">
            <v>0.16484477481416704</v>
          </cell>
        </row>
        <row r="144">
          <cell r="B144" t="str">
            <v>Abril</v>
          </cell>
          <cell r="C144">
            <v>7080</v>
          </cell>
          <cell r="I144">
            <v>8715</v>
          </cell>
          <cell r="K144">
            <v>6686</v>
          </cell>
          <cell r="M144">
            <v>4755</v>
          </cell>
          <cell r="N144">
            <v>-0.28881244391265326</v>
          </cell>
          <cell r="O144">
            <v>-0.32838983050847459</v>
          </cell>
        </row>
        <row r="145">
          <cell r="B145" t="str">
            <v>Mayo</v>
          </cell>
          <cell r="C145">
            <v>6466</v>
          </cell>
          <cell r="I145">
            <v>3126</v>
          </cell>
          <cell r="K145">
            <v>2920</v>
          </cell>
          <cell r="M145">
            <v>3337</v>
          </cell>
          <cell r="N145">
            <v>0.14280821917808217</v>
          </cell>
          <cell r="O145">
            <v>-0.4839158676152181</v>
          </cell>
        </row>
        <row r="146">
          <cell r="B146" t="str">
            <v>Junio</v>
          </cell>
          <cell r="C146">
            <v>6152</v>
          </cell>
          <cell r="I146">
            <v>3591</v>
          </cell>
          <cell r="K146">
            <v>10666</v>
          </cell>
          <cell r="M146">
            <v>2892</v>
          </cell>
          <cell r="N146">
            <v>-0.72885805362835177</v>
          </cell>
          <cell r="O146">
            <v>-0.52990897269180759</v>
          </cell>
        </row>
        <row r="147">
          <cell r="B147" t="str">
            <v>Julio</v>
          </cell>
          <cell r="C147">
            <v>5273</v>
          </cell>
          <cell r="I147">
            <v>1577</v>
          </cell>
          <cell r="K147">
            <v>4584</v>
          </cell>
          <cell r="M147">
            <v>4680</v>
          </cell>
          <cell r="N147">
            <v>2.0942408376963373E-2</v>
          </cell>
          <cell r="O147">
            <v>-0.11245970036032615</v>
          </cell>
        </row>
        <row r="148">
          <cell r="B148" t="str">
            <v>Agosto</v>
          </cell>
          <cell r="C148">
            <v>5599</v>
          </cell>
          <cell r="I148">
            <v>1422</v>
          </cell>
          <cell r="K148">
            <v>4882</v>
          </cell>
          <cell r="M148">
            <v>3525</v>
          </cell>
          <cell r="N148">
            <v>-0.27795985251945921</v>
          </cell>
          <cell r="O148">
            <v>-0.37042328987319162</v>
          </cell>
        </row>
        <row r="149">
          <cell r="B149" t="str">
            <v>Septiembre</v>
          </cell>
          <cell r="C149">
            <v>9196</v>
          </cell>
          <cell r="I149">
            <v>2175</v>
          </cell>
          <cell r="K149">
            <v>3872</v>
          </cell>
          <cell r="M149">
            <v>3058</v>
          </cell>
          <cell r="N149">
            <v>-0.21022727272727271</v>
          </cell>
          <cell r="O149">
            <v>-0.66746411483253587</v>
          </cell>
        </row>
        <row r="150">
          <cell r="B150" t="str">
            <v>Octubre</v>
          </cell>
          <cell r="C150">
            <v>10098</v>
          </cell>
          <cell r="I150">
            <v>3026</v>
          </cell>
          <cell r="K150">
            <v>6685</v>
          </cell>
          <cell r="M150">
            <v>8807</v>
          </cell>
          <cell r="N150">
            <v>0.3174270755422588</v>
          </cell>
          <cell r="O150">
            <v>-0.12784709843533371</v>
          </cell>
        </row>
        <row r="151">
          <cell r="B151" t="str">
            <v>Noviembre</v>
          </cell>
          <cell r="C151">
            <v>10588</v>
          </cell>
          <cell r="I151">
            <v>6875</v>
          </cell>
          <cell r="K151">
            <v>14295</v>
          </cell>
          <cell r="N151">
            <v>-1</v>
          </cell>
          <cell r="O151">
            <v>-1</v>
          </cell>
        </row>
        <row r="152">
          <cell r="B152" t="str">
            <v>Diciembre</v>
          </cell>
          <cell r="C152">
            <v>6869</v>
          </cell>
          <cell r="I152">
            <v>3771</v>
          </cell>
          <cell r="K152">
            <v>8580</v>
          </cell>
          <cell r="N152">
            <v>-1</v>
          </cell>
          <cell r="O152">
            <v>-1</v>
          </cell>
        </row>
        <row r="153">
          <cell r="C153">
            <v>94492</v>
          </cell>
          <cell r="I153">
            <v>56705</v>
          </cell>
          <cell r="K153">
            <v>85292</v>
          </cell>
          <cell r="M153">
            <v>60318</v>
          </cell>
          <cell r="N153">
            <v>-3.3628658858964711E-2</v>
          </cell>
          <cell r="O153">
            <v>-0.21700525735055498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5488</v>
          </cell>
          <cell r="I163">
            <v>7772</v>
          </cell>
          <cell r="K163">
            <v>15720</v>
          </cell>
          <cell r="M163">
            <v>3290</v>
          </cell>
          <cell r="N163">
            <v>-0.79071246819338425</v>
          </cell>
          <cell r="O163">
            <v>-0.40051020408163263</v>
          </cell>
        </row>
        <row r="164">
          <cell r="B164" t="str">
            <v>Febrero</v>
          </cell>
          <cell r="C164">
            <v>6513</v>
          </cell>
          <cell r="I164">
            <v>4127</v>
          </cell>
          <cell r="K164">
            <v>17689</v>
          </cell>
          <cell r="M164">
            <v>16908</v>
          </cell>
          <cell r="N164">
            <v>-4.415173271524675E-2</v>
          </cell>
          <cell r="O164">
            <v>1.5960386918470753</v>
          </cell>
        </row>
        <row r="165">
          <cell r="B165" t="str">
            <v>Marzo</v>
          </cell>
          <cell r="C165">
            <v>4616</v>
          </cell>
          <cell r="I165">
            <v>5526</v>
          </cell>
          <cell r="K165">
            <v>14306</v>
          </cell>
          <cell r="M165">
            <v>15794</v>
          </cell>
          <cell r="N165">
            <v>0.10401230253040672</v>
          </cell>
          <cell r="O165">
            <v>2.4215771230502598</v>
          </cell>
        </row>
        <row r="166">
          <cell r="B166" t="str">
            <v>Abril</v>
          </cell>
          <cell r="C166">
            <v>8828</v>
          </cell>
          <cell r="I166">
            <v>5883</v>
          </cell>
          <cell r="K166">
            <v>6324</v>
          </cell>
          <cell r="M166">
            <v>19903</v>
          </cell>
          <cell r="N166">
            <v>2.1472169512966479</v>
          </cell>
          <cell r="O166">
            <v>1.2545310376076122</v>
          </cell>
        </row>
        <row r="167">
          <cell r="B167" t="str">
            <v>Mayo</v>
          </cell>
          <cell r="C167">
            <v>6209</v>
          </cell>
          <cell r="I167">
            <v>17440</v>
          </cell>
          <cell r="K167">
            <v>4173</v>
          </cell>
          <cell r="M167">
            <v>12337</v>
          </cell>
          <cell r="N167">
            <v>1.9563862928348912</v>
          </cell>
          <cell r="O167">
            <v>0.98695442100177155</v>
          </cell>
        </row>
        <row r="168">
          <cell r="B168" t="str">
            <v>Junio</v>
          </cell>
          <cell r="C168">
            <v>4826</v>
          </cell>
          <cell r="I168">
            <v>4140</v>
          </cell>
          <cell r="K168">
            <v>2887</v>
          </cell>
          <cell r="M168">
            <v>2445</v>
          </cell>
          <cell r="N168">
            <v>-0.15310010391409767</v>
          </cell>
          <cell r="O168">
            <v>-0.49336924989639452</v>
          </cell>
        </row>
        <row r="169">
          <cell r="B169" t="str">
            <v>Julio</v>
          </cell>
          <cell r="C169">
            <v>6398</v>
          </cell>
          <cell r="I169">
            <v>12259</v>
          </cell>
          <cell r="K169">
            <v>12028</v>
          </cell>
          <cell r="M169">
            <v>5749</v>
          </cell>
          <cell r="N169">
            <v>-0.52203192550714994</v>
          </cell>
          <cell r="O169">
            <v>-0.10143794935917472</v>
          </cell>
        </row>
        <row r="170">
          <cell r="B170" t="str">
            <v>Agosto</v>
          </cell>
          <cell r="C170">
            <v>8534</v>
          </cell>
          <cell r="I170">
            <v>12685</v>
          </cell>
          <cell r="K170">
            <v>2059</v>
          </cell>
          <cell r="M170">
            <v>17326</v>
          </cell>
          <cell r="N170">
            <v>7.4147644487615345</v>
          </cell>
          <cell r="O170">
            <v>1.0302320131239746</v>
          </cell>
        </row>
        <row r="171">
          <cell r="B171" t="str">
            <v>Septiembre</v>
          </cell>
          <cell r="C171">
            <v>4889</v>
          </cell>
          <cell r="I171">
            <v>10452</v>
          </cell>
          <cell r="K171">
            <v>2122</v>
          </cell>
          <cell r="M171">
            <v>3768</v>
          </cell>
          <cell r="N171">
            <v>0.7756833176248823</v>
          </cell>
          <cell r="O171">
            <v>-0.22929024340355897</v>
          </cell>
        </row>
        <row r="172">
          <cell r="B172" t="str">
            <v>Octubre</v>
          </cell>
          <cell r="C172">
            <v>8329</v>
          </cell>
          <cell r="I172">
            <v>20423</v>
          </cell>
          <cell r="K172">
            <v>25712</v>
          </cell>
          <cell r="M172">
            <v>26260</v>
          </cell>
          <cell r="N172">
            <v>2.1313005600497759E-2</v>
          </cell>
          <cell r="O172">
            <v>2.1528394765277943</v>
          </cell>
        </row>
        <row r="173">
          <cell r="B173" t="str">
            <v>Noviembre</v>
          </cell>
          <cell r="C173">
            <v>5757</v>
          </cell>
          <cell r="I173">
            <v>12938</v>
          </cell>
          <cell r="K173">
            <v>2422</v>
          </cell>
          <cell r="N173">
            <v>-1</v>
          </cell>
          <cell r="O173">
            <v>-1</v>
          </cell>
        </row>
        <row r="174">
          <cell r="B174" t="str">
            <v>Diciembre</v>
          </cell>
          <cell r="C174">
            <v>4847</v>
          </cell>
          <cell r="I174">
            <v>13150</v>
          </cell>
          <cell r="K174">
            <v>3264</v>
          </cell>
          <cell r="N174">
            <v>-1</v>
          </cell>
          <cell r="O174">
            <v>-1</v>
          </cell>
        </row>
        <row r="175">
          <cell r="C175">
            <v>75234</v>
          </cell>
          <cell r="I175">
            <v>126795</v>
          </cell>
          <cell r="K175">
            <v>108706</v>
          </cell>
          <cell r="M175">
            <v>123780</v>
          </cell>
          <cell r="N175">
            <v>0.20151426907396619</v>
          </cell>
          <cell r="O175">
            <v>0.91520965495899742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1637</v>
          </cell>
          <cell r="I185">
            <v>1397</v>
          </cell>
          <cell r="K185">
            <v>2004</v>
          </cell>
          <cell r="M185">
            <v>1208</v>
          </cell>
          <cell r="N185">
            <v>-0.39720558882235524</v>
          </cell>
          <cell r="O185">
            <v>-0.26206475259621254</v>
          </cell>
        </row>
        <row r="186">
          <cell r="B186" t="str">
            <v>Febrero</v>
          </cell>
          <cell r="C186">
            <v>1354</v>
          </cell>
          <cell r="I186">
            <v>1062</v>
          </cell>
          <cell r="K186">
            <v>1864</v>
          </cell>
          <cell r="M186">
            <v>3493</v>
          </cell>
          <cell r="N186">
            <v>0.87392703862660936</v>
          </cell>
          <cell r="O186">
            <v>1.5797636632200884</v>
          </cell>
        </row>
        <row r="187">
          <cell r="B187" t="str">
            <v>Marzo</v>
          </cell>
          <cell r="C187">
            <v>1044</v>
          </cell>
          <cell r="I187">
            <v>3467</v>
          </cell>
          <cell r="K187">
            <v>1158</v>
          </cell>
          <cell r="M187">
            <v>2610</v>
          </cell>
          <cell r="N187">
            <v>1.2538860103626943</v>
          </cell>
          <cell r="O187">
            <v>1.5</v>
          </cell>
        </row>
        <row r="188">
          <cell r="B188" t="str">
            <v>Abril</v>
          </cell>
          <cell r="C188">
            <v>1416</v>
          </cell>
          <cell r="I188">
            <v>2408</v>
          </cell>
          <cell r="K188">
            <v>1603</v>
          </cell>
          <cell r="M188">
            <v>1352</v>
          </cell>
          <cell r="N188">
            <v>-0.15658140985651903</v>
          </cell>
          <cell r="O188">
            <v>-4.5197740112994378E-2</v>
          </cell>
        </row>
        <row r="189">
          <cell r="B189" t="str">
            <v>Mayo</v>
          </cell>
          <cell r="C189">
            <v>1143</v>
          </cell>
          <cell r="I189">
            <v>316</v>
          </cell>
          <cell r="K189">
            <v>1535</v>
          </cell>
          <cell r="M189">
            <v>3433</v>
          </cell>
          <cell r="N189">
            <v>1.2364820846905538</v>
          </cell>
          <cell r="O189">
            <v>2.0034995625546808</v>
          </cell>
        </row>
        <row r="190">
          <cell r="B190" t="str">
            <v>junio</v>
          </cell>
          <cell r="C190">
            <v>710</v>
          </cell>
          <cell r="I190">
            <v>727</v>
          </cell>
          <cell r="K190">
            <v>781</v>
          </cell>
          <cell r="M190">
            <v>753</v>
          </cell>
          <cell r="N190">
            <v>-3.5851472471190804E-2</v>
          </cell>
          <cell r="O190">
            <v>6.056338028169006E-2</v>
          </cell>
        </row>
        <row r="191">
          <cell r="B191" t="str">
            <v>Julio</v>
          </cell>
          <cell r="C191">
            <v>904</v>
          </cell>
          <cell r="I191">
            <v>4173</v>
          </cell>
          <cell r="K191">
            <v>4232</v>
          </cell>
          <cell r="M191">
            <v>3193</v>
          </cell>
          <cell r="N191">
            <v>-0.24551039697542532</v>
          </cell>
          <cell r="O191">
            <v>2.5320796460176993</v>
          </cell>
        </row>
        <row r="192">
          <cell r="B192" t="str">
            <v>Agosto</v>
          </cell>
          <cell r="C192">
            <v>1197</v>
          </cell>
          <cell r="I192">
            <v>1991</v>
          </cell>
          <cell r="K192">
            <v>673</v>
          </cell>
          <cell r="M192">
            <v>3376</v>
          </cell>
          <cell r="N192">
            <v>4.0163447251114412</v>
          </cell>
          <cell r="O192">
            <v>1.8203842940685044</v>
          </cell>
        </row>
        <row r="193">
          <cell r="B193" t="str">
            <v>Septiembre</v>
          </cell>
          <cell r="C193">
            <v>739</v>
          </cell>
          <cell r="I193">
            <v>2542</v>
          </cell>
          <cell r="K193">
            <v>345</v>
          </cell>
          <cell r="M193">
            <v>1688</v>
          </cell>
          <cell r="N193">
            <v>3.8927536231884057</v>
          </cell>
          <cell r="O193">
            <v>1.2841677943166441</v>
          </cell>
        </row>
        <row r="194">
          <cell r="B194" t="str">
            <v>Octubre</v>
          </cell>
          <cell r="C194">
            <v>1477</v>
          </cell>
          <cell r="I194">
            <v>1136</v>
          </cell>
          <cell r="K194">
            <v>1837</v>
          </cell>
          <cell r="M194">
            <v>2875</v>
          </cell>
          <cell r="N194">
            <v>0.56505171475231353</v>
          </cell>
          <cell r="O194">
            <v>0.94651320243737302</v>
          </cell>
        </row>
        <row r="195">
          <cell r="B195" t="str">
            <v>Noviembre</v>
          </cell>
          <cell r="C195">
            <v>3545</v>
          </cell>
          <cell r="I195">
            <v>2063</v>
          </cell>
          <cell r="K195">
            <v>737</v>
          </cell>
          <cell r="N195">
            <v>-1</v>
          </cell>
          <cell r="O195">
            <v>-1</v>
          </cell>
        </row>
        <row r="196">
          <cell r="B196" t="str">
            <v>Diciembre</v>
          </cell>
          <cell r="C196">
            <v>2341</v>
          </cell>
          <cell r="I196">
            <v>1644</v>
          </cell>
          <cell r="K196">
            <v>698</v>
          </cell>
          <cell r="N196">
            <v>-1</v>
          </cell>
          <cell r="O196">
            <v>-1</v>
          </cell>
        </row>
        <row r="197">
          <cell r="C197">
            <v>17507</v>
          </cell>
          <cell r="I197">
            <v>22926</v>
          </cell>
          <cell r="K197">
            <v>17467</v>
          </cell>
          <cell r="M197">
            <v>23981</v>
          </cell>
          <cell r="N197">
            <v>0.49582085828343314</v>
          </cell>
          <cell r="O197">
            <v>1.0635917735134668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1448</v>
          </cell>
          <cell r="I207">
            <v>6840</v>
          </cell>
          <cell r="K207">
            <v>2857</v>
          </cell>
          <cell r="M207">
            <v>3677</v>
          </cell>
          <cell r="N207">
            <v>0.28701435071753578</v>
          </cell>
          <cell r="O207">
            <v>1.5393646408839778</v>
          </cell>
        </row>
        <row r="208">
          <cell r="B208" t="str">
            <v>Febrero</v>
          </cell>
          <cell r="C208">
            <v>1445</v>
          </cell>
          <cell r="I208">
            <v>1138</v>
          </cell>
          <cell r="K208">
            <v>1848</v>
          </cell>
          <cell r="M208">
            <v>5430</v>
          </cell>
          <cell r="N208">
            <v>1.9383116883116882</v>
          </cell>
          <cell r="O208">
            <v>2.7577854671280275</v>
          </cell>
        </row>
        <row r="209">
          <cell r="B209" t="str">
            <v>Marzo</v>
          </cell>
          <cell r="C209">
            <v>1339</v>
          </cell>
          <cell r="I209">
            <v>585</v>
          </cell>
          <cell r="K209">
            <v>2136</v>
          </cell>
          <cell r="M209">
            <v>4490</v>
          </cell>
          <cell r="N209">
            <v>1.1020599250936329</v>
          </cell>
          <cell r="O209">
            <v>2.3532486930545184</v>
          </cell>
        </row>
        <row r="210">
          <cell r="B210" t="str">
            <v>Abril</v>
          </cell>
          <cell r="C210">
            <v>1228</v>
          </cell>
          <cell r="I210">
            <v>438</v>
          </cell>
          <cell r="K210">
            <v>2325</v>
          </cell>
          <cell r="M210">
            <v>2854</v>
          </cell>
          <cell r="N210">
            <v>0.22752688172043012</v>
          </cell>
          <cell r="O210">
            <v>1.3241042345276872</v>
          </cell>
        </row>
        <row r="211">
          <cell r="B211" t="str">
            <v>Mayo</v>
          </cell>
          <cell r="C211">
            <v>794</v>
          </cell>
          <cell r="I211">
            <v>1318</v>
          </cell>
          <cell r="K211">
            <v>1731</v>
          </cell>
          <cell r="M211">
            <v>4521</v>
          </cell>
          <cell r="N211">
            <v>1.6117850953206241</v>
          </cell>
          <cell r="O211">
            <v>4.6939546599496218</v>
          </cell>
        </row>
        <row r="212">
          <cell r="B212" t="str">
            <v>Junio</v>
          </cell>
          <cell r="C212">
            <v>887</v>
          </cell>
          <cell r="I212">
            <v>1317</v>
          </cell>
          <cell r="K212">
            <v>854</v>
          </cell>
          <cell r="M212">
            <v>2058</v>
          </cell>
          <cell r="N212">
            <v>1.4098360655737703</v>
          </cell>
          <cell r="O212">
            <v>1.3201803833145433</v>
          </cell>
        </row>
        <row r="213">
          <cell r="B213" t="str">
            <v>Julio</v>
          </cell>
          <cell r="C213">
            <v>557</v>
          </cell>
          <cell r="I213">
            <v>2346</v>
          </cell>
          <cell r="K213">
            <v>3564</v>
          </cell>
          <cell r="M213">
            <v>1956</v>
          </cell>
          <cell r="N213">
            <v>-0.45117845117845112</v>
          </cell>
          <cell r="O213">
            <v>2.5116696588868939</v>
          </cell>
        </row>
        <row r="214">
          <cell r="B214" t="str">
            <v>Agosto</v>
          </cell>
          <cell r="C214">
            <v>741</v>
          </cell>
          <cell r="I214">
            <v>2405</v>
          </cell>
          <cell r="K214">
            <v>2648</v>
          </cell>
          <cell r="M214">
            <v>6279</v>
          </cell>
          <cell r="N214">
            <v>1.3712235649546827</v>
          </cell>
          <cell r="O214">
            <v>7.473684210526315</v>
          </cell>
        </row>
        <row r="215">
          <cell r="B215" t="str">
            <v>Septiembre</v>
          </cell>
          <cell r="C215">
            <v>405</v>
          </cell>
          <cell r="I215">
            <v>1098</v>
          </cell>
          <cell r="K215">
            <v>1581</v>
          </cell>
          <cell r="M215">
            <v>3392</v>
          </cell>
          <cell r="N215">
            <v>1.1454775458570525</v>
          </cell>
          <cell r="O215">
            <v>7.3753086419753089</v>
          </cell>
        </row>
        <row r="216">
          <cell r="B216" t="str">
            <v>Octubre</v>
          </cell>
          <cell r="C216">
            <v>1011</v>
          </cell>
          <cell r="I216">
            <v>2125</v>
          </cell>
          <cell r="K216">
            <v>2652</v>
          </cell>
          <cell r="M216">
            <v>6807</v>
          </cell>
          <cell r="N216">
            <v>1.566742081447964</v>
          </cell>
          <cell r="O216">
            <v>5.732937685459941</v>
          </cell>
        </row>
        <row r="217">
          <cell r="B217" t="str">
            <v>Noviembre</v>
          </cell>
          <cell r="C217">
            <v>678</v>
          </cell>
          <cell r="I217">
            <v>3258</v>
          </cell>
          <cell r="K217">
            <v>2229</v>
          </cell>
          <cell r="N217">
            <v>-1</v>
          </cell>
          <cell r="O217">
            <v>-1</v>
          </cell>
        </row>
        <row r="218">
          <cell r="B218" t="str">
            <v>Diciembre</v>
          </cell>
          <cell r="C218">
            <v>1259</v>
          </cell>
          <cell r="I218">
            <v>2289</v>
          </cell>
          <cell r="K218">
            <v>2188</v>
          </cell>
          <cell r="N218">
            <v>-1</v>
          </cell>
          <cell r="O218">
            <v>-1</v>
          </cell>
        </row>
        <row r="219">
          <cell r="C219">
            <v>11792</v>
          </cell>
          <cell r="I219">
            <v>25157</v>
          </cell>
          <cell r="K219">
            <v>26613</v>
          </cell>
          <cell r="M219">
            <v>41464</v>
          </cell>
          <cell r="N219">
            <v>0.86808433952063435</v>
          </cell>
          <cell r="O219">
            <v>3.2074074074074073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2114</v>
          </cell>
          <cell r="I229">
            <v>3569</v>
          </cell>
          <cell r="K229">
            <v>7297</v>
          </cell>
          <cell r="M229">
            <v>1790</v>
          </cell>
          <cell r="N229">
            <v>-0.75469370974373029</v>
          </cell>
          <cell r="O229">
            <v>-0.15326395458845787</v>
          </cell>
        </row>
        <row r="230">
          <cell r="B230" t="str">
            <v>Febrero</v>
          </cell>
          <cell r="C230">
            <v>2318</v>
          </cell>
          <cell r="I230">
            <v>1552</v>
          </cell>
          <cell r="K230">
            <v>7450</v>
          </cell>
          <cell r="M230">
            <v>5887</v>
          </cell>
          <cell r="N230">
            <v>-0.20979865771812078</v>
          </cell>
          <cell r="O230">
            <v>1.5396893874029334</v>
          </cell>
        </row>
        <row r="231">
          <cell r="B231" t="str">
            <v>Marzo</v>
          </cell>
          <cell r="C231">
            <v>2347</v>
          </cell>
          <cell r="I231">
            <v>1554</v>
          </cell>
          <cell r="K231">
            <v>6912</v>
          </cell>
          <cell r="M231">
            <v>8571</v>
          </cell>
          <cell r="N231">
            <v>0.24001736111111116</v>
          </cell>
          <cell r="O231">
            <v>2.6518960374946738</v>
          </cell>
        </row>
        <row r="232">
          <cell r="B232" t="str">
            <v>Abril</v>
          </cell>
          <cell r="C232">
            <v>1158</v>
          </cell>
          <cell r="I232">
            <v>784</v>
          </cell>
          <cell r="K232">
            <v>1233</v>
          </cell>
          <cell r="M232">
            <v>998</v>
          </cell>
          <cell r="N232">
            <v>-0.19059205190592055</v>
          </cell>
          <cell r="O232">
            <v>-0.13816925734024177</v>
          </cell>
        </row>
        <row r="233">
          <cell r="B233" t="str">
            <v>Mayo</v>
          </cell>
          <cell r="C233">
            <v>126</v>
          </cell>
          <cell r="I233">
            <v>14</v>
          </cell>
          <cell r="K233">
            <v>3</v>
          </cell>
          <cell r="M233">
            <v>0</v>
          </cell>
          <cell r="N233">
            <v>-1</v>
          </cell>
          <cell r="O233">
            <v>-1</v>
          </cell>
        </row>
        <row r="234">
          <cell r="B234" t="str">
            <v>Junio</v>
          </cell>
          <cell r="C234">
            <v>115</v>
          </cell>
          <cell r="I234">
            <v>172</v>
          </cell>
          <cell r="K234">
            <v>0</v>
          </cell>
          <cell r="M234">
            <v>4</v>
          </cell>
          <cell r="N234" t="str">
            <v>-</v>
          </cell>
          <cell r="O234">
            <v>-0.9652173913043478</v>
          </cell>
        </row>
        <row r="235">
          <cell r="B235" t="str">
            <v>Julio</v>
          </cell>
          <cell r="C235">
            <v>648</v>
          </cell>
          <cell r="I235">
            <v>91</v>
          </cell>
          <cell r="K235">
            <v>224</v>
          </cell>
          <cell r="M235">
            <v>80</v>
          </cell>
          <cell r="N235">
            <v>-0.64285714285714279</v>
          </cell>
          <cell r="O235">
            <v>-0.87654320987654322</v>
          </cell>
        </row>
        <row r="236">
          <cell r="B236" t="str">
            <v>Agosto</v>
          </cell>
          <cell r="C236">
            <v>171</v>
          </cell>
          <cell r="I236">
            <v>46</v>
          </cell>
          <cell r="K236">
            <v>30</v>
          </cell>
          <cell r="M236">
            <v>0</v>
          </cell>
          <cell r="N236">
            <v>-1</v>
          </cell>
          <cell r="O236">
            <v>-1</v>
          </cell>
        </row>
        <row r="237">
          <cell r="B237" t="str">
            <v>Septiembre</v>
          </cell>
          <cell r="C237">
            <v>13</v>
          </cell>
          <cell r="I237">
            <v>84</v>
          </cell>
          <cell r="K237">
            <v>12</v>
          </cell>
          <cell r="M237">
            <v>181</v>
          </cell>
          <cell r="N237">
            <v>14.083333333333334</v>
          </cell>
          <cell r="O237">
            <v>12.923076923076923</v>
          </cell>
        </row>
        <row r="238">
          <cell r="B238" t="str">
            <v>Octubre</v>
          </cell>
          <cell r="C238">
            <v>2298</v>
          </cell>
          <cell r="I238">
            <v>2187</v>
          </cell>
          <cell r="K238">
            <v>1351</v>
          </cell>
          <cell r="M238">
            <v>1750</v>
          </cell>
          <cell r="N238">
            <v>0.29533678756476678</v>
          </cell>
          <cell r="O238">
            <v>-0.23846823324630118</v>
          </cell>
        </row>
        <row r="239">
          <cell r="B239" t="str">
            <v>Noviembre</v>
          </cell>
          <cell r="C239">
            <v>2189</v>
          </cell>
          <cell r="I239">
            <v>5199</v>
          </cell>
          <cell r="K239">
            <v>1099</v>
          </cell>
          <cell r="N239">
            <v>-1</v>
          </cell>
          <cell r="O239">
            <v>-1</v>
          </cell>
        </row>
        <row r="240">
          <cell r="B240" t="str">
            <v>Diciembre</v>
          </cell>
          <cell r="C240">
            <v>2322</v>
          </cell>
          <cell r="I240">
            <v>5705</v>
          </cell>
          <cell r="K240">
            <v>1190</v>
          </cell>
          <cell r="N240">
            <v>-1</v>
          </cell>
          <cell r="O240">
            <v>-1</v>
          </cell>
        </row>
        <row r="241">
          <cell r="C241">
            <v>15819</v>
          </cell>
          <cell r="I241">
            <v>20957</v>
          </cell>
          <cell r="K241">
            <v>26801</v>
          </cell>
          <cell r="M241">
            <v>19261</v>
          </cell>
          <cell r="N241">
            <v>-0.2142216057441253</v>
          </cell>
          <cell r="O241">
            <v>0.70330739299610889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1748</v>
          </cell>
          <cell r="I255">
            <v>1402</v>
          </cell>
          <cell r="K255">
            <v>2617</v>
          </cell>
          <cell r="M255">
            <v>2993</v>
          </cell>
          <cell r="N255">
            <v>0.14367596484524259</v>
          </cell>
          <cell r="O255">
            <v>0.71224256292906185</v>
          </cell>
        </row>
        <row r="256">
          <cell r="B256" t="str">
            <v>Febrero</v>
          </cell>
          <cell r="C256">
            <v>1506</v>
          </cell>
          <cell r="I256">
            <v>636</v>
          </cell>
          <cell r="K256">
            <v>1381</v>
          </cell>
          <cell r="M256">
            <v>3151</v>
          </cell>
          <cell r="N256">
            <v>1.281679942070963</v>
          </cell>
          <cell r="O256">
            <v>1.0922974767596281</v>
          </cell>
        </row>
        <row r="257">
          <cell r="B257" t="str">
            <v>Marzo</v>
          </cell>
          <cell r="C257">
            <v>2322</v>
          </cell>
          <cell r="I257">
            <v>28</v>
          </cell>
          <cell r="K257">
            <v>1461</v>
          </cell>
          <cell r="M257">
            <v>2829</v>
          </cell>
          <cell r="N257">
            <v>0.93634496919917853</v>
          </cell>
          <cell r="O257">
            <v>0.21834625322997425</v>
          </cell>
        </row>
        <row r="258">
          <cell r="B258" t="str">
            <v>Abril</v>
          </cell>
          <cell r="C258">
            <v>926</v>
          </cell>
          <cell r="I258">
            <v>2</v>
          </cell>
          <cell r="K258">
            <v>1118</v>
          </cell>
          <cell r="M258">
            <v>2595</v>
          </cell>
          <cell r="N258">
            <v>1.321109123434705</v>
          </cell>
          <cell r="O258">
            <v>1.8023758099352052</v>
          </cell>
        </row>
        <row r="259">
          <cell r="B259" t="str">
            <v>Mayo</v>
          </cell>
          <cell r="C259">
            <v>67</v>
          </cell>
          <cell r="I259">
            <v>44</v>
          </cell>
          <cell r="K259">
            <v>59</v>
          </cell>
          <cell r="M259">
            <v>157</v>
          </cell>
          <cell r="N259">
            <v>1.6610169491525424</v>
          </cell>
          <cell r="O259">
            <v>1.3432835820895521</v>
          </cell>
        </row>
        <row r="260">
          <cell r="B260" t="str">
            <v>Junio</v>
          </cell>
          <cell r="C260">
            <v>166</v>
          </cell>
          <cell r="I260">
            <v>435</v>
          </cell>
          <cell r="K260">
            <v>8</v>
          </cell>
          <cell r="M260">
            <v>77</v>
          </cell>
          <cell r="N260">
            <v>8.625</v>
          </cell>
          <cell r="O260">
            <v>-0.53614457831325302</v>
          </cell>
        </row>
        <row r="261">
          <cell r="B261" t="str">
            <v>Julio</v>
          </cell>
          <cell r="C261">
            <v>233</v>
          </cell>
          <cell r="I261">
            <v>31</v>
          </cell>
          <cell r="K261">
            <v>238</v>
          </cell>
          <cell r="M261">
            <v>0</v>
          </cell>
          <cell r="N261">
            <v>-1</v>
          </cell>
          <cell r="O261">
            <v>-1</v>
          </cell>
        </row>
        <row r="262">
          <cell r="B262" t="str">
            <v>Agosto</v>
          </cell>
          <cell r="C262">
            <v>270</v>
          </cell>
          <cell r="I262">
            <v>195</v>
          </cell>
          <cell r="K262">
            <v>68</v>
          </cell>
          <cell r="M262">
            <v>0</v>
          </cell>
          <cell r="N262">
            <v>-1</v>
          </cell>
          <cell r="O262">
            <v>-1</v>
          </cell>
        </row>
        <row r="263">
          <cell r="B263" t="str">
            <v>Septiembre</v>
          </cell>
          <cell r="C263">
            <v>83</v>
          </cell>
          <cell r="I263">
            <v>23</v>
          </cell>
          <cell r="K263">
            <v>24</v>
          </cell>
          <cell r="M263">
            <v>412</v>
          </cell>
          <cell r="N263">
            <v>16.166666666666668</v>
          </cell>
          <cell r="O263">
            <v>3.9638554216867474</v>
          </cell>
        </row>
        <row r="264">
          <cell r="B264" t="str">
            <v>Octubre</v>
          </cell>
          <cell r="C264">
            <v>1454</v>
          </cell>
          <cell r="I264">
            <v>292</v>
          </cell>
          <cell r="K264">
            <v>280</v>
          </cell>
          <cell r="M264">
            <v>920</v>
          </cell>
          <cell r="N264">
            <v>2.2857142857142856</v>
          </cell>
          <cell r="O264">
            <v>-0.3672627235213205</v>
          </cell>
        </row>
        <row r="265">
          <cell r="B265" t="str">
            <v>Noviembre</v>
          </cell>
          <cell r="C265">
            <v>1877</v>
          </cell>
          <cell r="I265">
            <v>1064</v>
          </cell>
          <cell r="K265">
            <v>135</v>
          </cell>
          <cell r="N265">
            <v>-1</v>
          </cell>
          <cell r="O265">
            <v>-1</v>
          </cell>
        </row>
        <row r="266">
          <cell r="B266" t="str">
            <v>Diciembre</v>
          </cell>
          <cell r="C266">
            <v>2081</v>
          </cell>
          <cell r="I266">
            <v>1948</v>
          </cell>
          <cell r="K266">
            <v>291</v>
          </cell>
          <cell r="N266">
            <v>-1</v>
          </cell>
          <cell r="O266">
            <v>-1</v>
          </cell>
        </row>
        <row r="267">
          <cell r="C267">
            <v>12733</v>
          </cell>
          <cell r="I267">
            <v>6100</v>
          </cell>
          <cell r="K267">
            <v>7680</v>
          </cell>
          <cell r="M267">
            <v>13134</v>
          </cell>
          <cell r="N267">
            <v>0.81058726220016553</v>
          </cell>
          <cell r="O267">
            <v>0.49675213675213681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64732</v>
          </cell>
          <cell r="I9">
            <v>70697</v>
          </cell>
          <cell r="K9">
            <v>120145</v>
          </cell>
          <cell r="M9">
            <v>89491</v>
          </cell>
          <cell r="N9">
            <v>-0.25514170377460565</v>
          </cell>
          <cell r="O9">
            <v>0.38248470617314467</v>
          </cell>
        </row>
        <row r="10">
          <cell r="A10" t="str">
            <v>feb</v>
          </cell>
          <cell r="B10" t="str">
            <v>Febrero</v>
          </cell>
          <cell r="C10">
            <v>66960</v>
          </cell>
          <cell r="I10">
            <v>56495</v>
          </cell>
          <cell r="K10">
            <v>116676</v>
          </cell>
          <cell r="M10">
            <v>145638</v>
          </cell>
          <cell r="N10">
            <v>0.24822585621721682</v>
          </cell>
          <cell r="O10">
            <v>1.1749999999999998</v>
          </cell>
        </row>
        <row r="11">
          <cell r="A11" t="str">
            <v>mar</v>
          </cell>
          <cell r="B11" t="str">
            <v>Marzo</v>
          </cell>
          <cell r="C11">
            <v>64209</v>
          </cell>
          <cell r="I11">
            <v>68397</v>
          </cell>
          <cell r="K11">
            <v>107722</v>
          </cell>
          <cell r="M11">
            <v>129096</v>
          </cell>
          <cell r="N11">
            <v>0.19841815042424016</v>
          </cell>
          <cell r="O11">
            <v>1.0105592673924217</v>
          </cell>
        </row>
        <row r="12">
          <cell r="A12" t="str">
            <v>abr</v>
          </cell>
          <cell r="B12" t="str">
            <v>Abril</v>
          </cell>
          <cell r="C12">
            <v>74713</v>
          </cell>
          <cell r="I12">
            <v>76269</v>
          </cell>
          <cell r="K12">
            <v>71493</v>
          </cell>
          <cell r="M12">
            <v>122581</v>
          </cell>
          <cell r="N12">
            <v>0.71458744212720116</v>
          </cell>
          <cell r="O12">
            <v>0.64069171362413502</v>
          </cell>
        </row>
        <row r="13">
          <cell r="A13" t="str">
            <v>may</v>
          </cell>
          <cell r="B13" t="str">
            <v>Mayo</v>
          </cell>
          <cell r="C13">
            <v>55886</v>
          </cell>
          <cell r="I13">
            <v>68461</v>
          </cell>
          <cell r="K13">
            <v>41121</v>
          </cell>
          <cell r="M13">
            <v>124784</v>
          </cell>
          <cell r="N13">
            <v>2.03455655261302</v>
          </cell>
          <cell r="O13">
            <v>1.2328311204952942</v>
          </cell>
        </row>
        <row r="14">
          <cell r="A14" t="str">
            <v>jun</v>
          </cell>
          <cell r="B14" t="str">
            <v>Junio</v>
          </cell>
          <cell r="C14">
            <v>62055</v>
          </cell>
          <cell r="I14">
            <v>50889</v>
          </cell>
          <cell r="K14">
            <v>61354</v>
          </cell>
          <cell r="M14">
            <v>78527</v>
          </cell>
          <cell r="N14">
            <v>0.27990025100237959</v>
          </cell>
          <cell r="O14">
            <v>0.2654419466602207</v>
          </cell>
        </row>
        <row r="15">
          <cell r="A15" t="str">
            <v>jul</v>
          </cell>
          <cell r="B15" t="str">
            <v>Julio</v>
          </cell>
          <cell r="C15">
            <v>80379</v>
          </cell>
          <cell r="I15">
            <v>137368</v>
          </cell>
          <cell r="K15">
            <v>132622</v>
          </cell>
          <cell r="M15">
            <v>99510</v>
          </cell>
          <cell r="N15">
            <v>-0.24967200012064361</v>
          </cell>
          <cell r="O15">
            <v>0.23800992796625975</v>
          </cell>
        </row>
        <row r="16">
          <cell r="A16" t="str">
            <v>ago</v>
          </cell>
          <cell r="B16" t="str">
            <v>Agosto</v>
          </cell>
          <cell r="C16">
            <v>94508</v>
          </cell>
          <cell r="I16">
            <v>125617</v>
          </cell>
          <cell r="K16">
            <v>71685</v>
          </cell>
          <cell r="M16">
            <v>168193</v>
          </cell>
          <cell r="N16">
            <v>1.3462788588965613</v>
          </cell>
          <cell r="O16">
            <v>0.77966944597282772</v>
          </cell>
        </row>
        <row r="17">
          <cell r="A17" t="str">
            <v>sep</v>
          </cell>
          <cell r="B17" t="str">
            <v>Septiembre</v>
          </cell>
          <cell r="C17">
            <v>67472</v>
          </cell>
          <cell r="I17">
            <v>74490</v>
          </cell>
          <cell r="K17">
            <v>66924</v>
          </cell>
          <cell r="M17">
            <v>81749</v>
          </cell>
          <cell r="N17">
            <v>0.22151993305839457</v>
          </cell>
          <cell r="O17">
            <v>0.21159888546359973</v>
          </cell>
        </row>
        <row r="18">
          <cell r="A18" t="str">
            <v>oct</v>
          </cell>
          <cell r="B18" t="str">
            <v>Octubre</v>
          </cell>
          <cell r="C18">
            <v>73712</v>
          </cell>
          <cell r="I18">
            <v>96232</v>
          </cell>
          <cell r="K18">
            <v>103075</v>
          </cell>
          <cell r="M18">
            <v>146033</v>
          </cell>
          <cell r="N18">
            <v>0.41676449187484832</v>
          </cell>
          <cell r="O18">
            <v>0.98112925982201005</v>
          </cell>
        </row>
        <row r="19">
          <cell r="A19" t="str">
            <v>nov</v>
          </cell>
          <cell r="B19" t="str">
            <v>Noviembre</v>
          </cell>
          <cell r="C19">
            <v>64233</v>
          </cell>
          <cell r="I19">
            <v>96956</v>
          </cell>
          <cell r="K19">
            <v>70490</v>
          </cell>
          <cell r="N19">
            <v>-1</v>
          </cell>
          <cell r="O19">
            <v>-1</v>
          </cell>
        </row>
        <row r="20">
          <cell r="A20" t="str">
            <v>dic</v>
          </cell>
          <cell r="B20" t="str">
            <v>Diciembre</v>
          </cell>
          <cell r="C20">
            <v>65669</v>
          </cell>
          <cell r="I20">
            <v>92826</v>
          </cell>
          <cell r="K20">
            <v>71642</v>
          </cell>
          <cell r="N20">
            <v>-1</v>
          </cell>
          <cell r="O20">
            <v>-1</v>
          </cell>
        </row>
        <row r="21">
          <cell r="C21">
            <v>834528</v>
          </cell>
          <cell r="I21">
            <v>1014697</v>
          </cell>
          <cell r="K21">
            <v>1034949</v>
          </cell>
          <cell r="M21">
            <v>1185602</v>
          </cell>
          <cell r="N21">
            <v>0.3279339439101181</v>
          </cell>
          <cell r="O21">
            <v>0.68259757658672826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63251</v>
          </cell>
          <cell r="I31">
            <v>52867</v>
          </cell>
          <cell r="K31">
            <v>115667</v>
          </cell>
          <cell r="M31">
            <v>69459</v>
          </cell>
          <cell r="N31">
            <v>-0.39949164411629934</v>
          </cell>
          <cell r="O31">
            <v>9.8148645871211526E-2</v>
          </cell>
        </row>
        <row r="32">
          <cell r="B32" t="str">
            <v>Febrero</v>
          </cell>
          <cell r="C32">
            <v>65692</v>
          </cell>
          <cell r="I32">
            <v>52756</v>
          </cell>
          <cell r="K32">
            <v>111801</v>
          </cell>
          <cell r="M32">
            <v>126419</v>
          </cell>
          <cell r="N32">
            <v>0.13075017218092855</v>
          </cell>
          <cell r="O32">
            <v>0.92442002070267315</v>
          </cell>
        </row>
        <row r="33">
          <cell r="B33" t="str">
            <v>Marzo</v>
          </cell>
          <cell r="C33">
            <v>62834</v>
          </cell>
          <cell r="I33">
            <v>63892</v>
          </cell>
          <cell r="K33">
            <v>102681</v>
          </cell>
          <cell r="M33">
            <v>108728</v>
          </cell>
          <cell r="N33">
            <v>5.8891128835909301E-2</v>
          </cell>
          <cell r="O33">
            <v>0.73040073845370346</v>
          </cell>
        </row>
        <row r="34">
          <cell r="B34" t="str">
            <v>Abril</v>
          </cell>
          <cell r="C34">
            <v>74314</v>
          </cell>
          <cell r="I34">
            <v>70112</v>
          </cell>
          <cell r="K34">
            <v>64849</v>
          </cell>
          <cell r="M34">
            <v>105905</v>
          </cell>
          <cell r="N34">
            <v>0.63310151274499216</v>
          </cell>
          <cell r="O34">
            <v>0.42510159593078023</v>
          </cell>
        </row>
        <row r="35">
          <cell r="B35" t="str">
            <v>Mayo</v>
          </cell>
          <cell r="C35">
            <v>55528</v>
          </cell>
          <cell r="I35">
            <v>65633</v>
          </cell>
          <cell r="K35">
            <v>37200</v>
          </cell>
          <cell r="M35">
            <v>106442</v>
          </cell>
          <cell r="N35">
            <v>1.8613440860215054</v>
          </cell>
          <cell r="O35">
            <v>0.91690678576573981</v>
          </cell>
        </row>
        <row r="36">
          <cell r="B36" t="str">
            <v>Junio</v>
          </cell>
          <cell r="C36">
            <v>61509</v>
          </cell>
          <cell r="I36">
            <v>48479</v>
          </cell>
          <cell r="K36">
            <v>58168</v>
          </cell>
          <cell r="M36">
            <v>60812</v>
          </cell>
          <cell r="N36">
            <v>4.5454545454545414E-2</v>
          </cell>
          <cell r="O36">
            <v>-1.1331675039425115E-2</v>
          </cell>
        </row>
        <row r="37">
          <cell r="B37" t="str">
            <v>Julio</v>
          </cell>
          <cell r="C37">
            <v>79144</v>
          </cell>
          <cell r="I37">
            <v>131509</v>
          </cell>
          <cell r="K37">
            <v>126864</v>
          </cell>
          <cell r="M37">
            <v>79640</v>
          </cell>
          <cell r="N37">
            <v>-0.37224114011855214</v>
          </cell>
          <cell r="O37">
            <v>6.2670575154148978E-3</v>
          </cell>
        </row>
        <row r="38">
          <cell r="B38" t="str">
            <v>Agosto</v>
          </cell>
          <cell r="C38">
            <v>93478</v>
          </cell>
          <cell r="I38">
            <v>118989</v>
          </cell>
          <cell r="K38">
            <v>64414</v>
          </cell>
          <cell r="M38">
            <v>149093</v>
          </cell>
          <cell r="N38">
            <v>1.3146055205390135</v>
          </cell>
          <cell r="O38">
            <v>0.59495282312415765</v>
          </cell>
        </row>
        <row r="39">
          <cell r="B39" t="str">
            <v>Septiembre</v>
          </cell>
          <cell r="C39">
            <v>65979</v>
          </cell>
          <cell r="I39">
            <v>71807</v>
          </cell>
          <cell r="K39">
            <v>63598</v>
          </cell>
          <cell r="M39">
            <v>63472</v>
          </cell>
          <cell r="N39">
            <v>-1.9811943771816942E-3</v>
          </cell>
          <cell r="O39">
            <v>-3.799693841980023E-2</v>
          </cell>
        </row>
        <row r="40">
          <cell r="B40" t="str">
            <v>Octubre</v>
          </cell>
          <cell r="C40">
            <v>73101</v>
          </cell>
          <cell r="I40">
            <v>90510</v>
          </cell>
          <cell r="K40">
            <v>97611</v>
          </cell>
          <cell r="M40">
            <v>127387</v>
          </cell>
          <cell r="N40">
            <v>0.30504758684984279</v>
          </cell>
          <cell r="O40">
            <v>0.74261638007687991</v>
          </cell>
        </row>
        <row r="41">
          <cell r="B41" t="str">
            <v>Noviembre</v>
          </cell>
          <cell r="C41">
            <v>62745</v>
          </cell>
          <cell r="I41">
            <v>92633</v>
          </cell>
          <cell r="K41">
            <v>65764</v>
          </cell>
          <cell r="N41">
            <v>-1</v>
          </cell>
          <cell r="O41">
            <v>-1</v>
          </cell>
        </row>
        <row r="42">
          <cell r="B42" t="str">
            <v>Diciembre</v>
          </cell>
          <cell r="C42">
            <v>64457</v>
          </cell>
          <cell r="I42">
            <v>87824</v>
          </cell>
          <cell r="K42">
            <v>66031</v>
          </cell>
          <cell r="N42">
            <v>-1</v>
          </cell>
          <cell r="O42">
            <v>-1</v>
          </cell>
        </row>
        <row r="43">
          <cell r="C43">
            <v>822032</v>
          </cell>
          <cell r="I43">
            <v>947011</v>
          </cell>
          <cell r="K43">
            <v>974648</v>
          </cell>
          <cell r="M43">
            <v>997357</v>
          </cell>
          <cell r="N43">
            <v>0.18331073152732436</v>
          </cell>
          <cell r="O43">
            <v>0.43539714750370595</v>
          </cell>
        </row>
        <row r="51">
          <cell r="C51">
            <v>2019</v>
          </cell>
          <cell r="I51" t="str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55106</v>
          </cell>
          <cell r="I53">
            <v>0</v>
          </cell>
          <cell r="K53">
            <v>0</v>
          </cell>
          <cell r="M53">
            <v>0</v>
          </cell>
          <cell r="N53" t="str">
            <v>-</v>
          </cell>
          <cell r="O53">
            <v>-1</v>
          </cell>
        </row>
        <row r="54">
          <cell r="B54" t="str">
            <v>Febrero</v>
          </cell>
          <cell r="C54">
            <v>58029</v>
          </cell>
          <cell r="I54">
            <v>0</v>
          </cell>
          <cell r="K54">
            <v>0</v>
          </cell>
          <cell r="M54">
            <v>0</v>
          </cell>
          <cell r="N54" t="str">
            <v>-</v>
          </cell>
          <cell r="O54">
            <v>-1</v>
          </cell>
        </row>
        <row r="55">
          <cell r="B55" t="str">
            <v>Marzo</v>
          </cell>
          <cell r="C55">
            <v>54916</v>
          </cell>
          <cell r="I55">
            <v>0</v>
          </cell>
          <cell r="K55">
            <v>0</v>
          </cell>
          <cell r="M55">
            <v>0</v>
          </cell>
          <cell r="N55" t="str">
            <v>-</v>
          </cell>
          <cell r="O55">
            <v>-1</v>
          </cell>
        </row>
        <row r="56">
          <cell r="B56" t="str">
            <v>Abril</v>
          </cell>
          <cell r="C56">
            <v>66151</v>
          </cell>
          <cell r="I56">
            <v>0</v>
          </cell>
          <cell r="K56">
            <v>0</v>
          </cell>
          <cell r="M56">
            <v>0</v>
          </cell>
          <cell r="N56" t="str">
            <v>-</v>
          </cell>
          <cell r="O56">
            <v>-1</v>
          </cell>
        </row>
        <row r="57">
          <cell r="B57" t="str">
            <v>Mayo</v>
          </cell>
          <cell r="C57">
            <v>49009</v>
          </cell>
          <cell r="I57">
            <v>0</v>
          </cell>
          <cell r="K57">
            <v>37200</v>
          </cell>
          <cell r="M57">
            <v>0</v>
          </cell>
          <cell r="N57">
            <v>-1</v>
          </cell>
          <cell r="O57">
            <v>-1</v>
          </cell>
        </row>
        <row r="58">
          <cell r="B58" t="str">
            <v>Junio</v>
          </cell>
          <cell r="C58">
            <v>53001</v>
          </cell>
          <cell r="I58">
            <v>0</v>
          </cell>
          <cell r="K58">
            <v>58168</v>
          </cell>
          <cell r="M58">
            <v>0</v>
          </cell>
          <cell r="N58">
            <v>-1</v>
          </cell>
          <cell r="O58">
            <v>-1</v>
          </cell>
        </row>
        <row r="59">
          <cell r="B59" t="str">
            <v>Julio</v>
          </cell>
          <cell r="C59">
            <v>70044</v>
          </cell>
          <cell r="I59">
            <v>0</v>
          </cell>
          <cell r="K59">
            <v>126864</v>
          </cell>
          <cell r="M59">
            <v>0</v>
          </cell>
          <cell r="N59">
            <v>-1</v>
          </cell>
          <cell r="O59">
            <v>-1</v>
          </cell>
        </row>
        <row r="60">
          <cell r="B60" t="str">
            <v>Agosto</v>
          </cell>
          <cell r="C60">
            <v>83986</v>
          </cell>
          <cell r="I60">
            <v>0</v>
          </cell>
          <cell r="K60">
            <v>64414</v>
          </cell>
          <cell r="M60">
            <v>0</v>
          </cell>
          <cell r="N60">
            <v>-1</v>
          </cell>
          <cell r="O60">
            <v>-1</v>
          </cell>
        </row>
        <row r="61">
          <cell r="B61" t="str">
            <v>Septiembre</v>
          </cell>
          <cell r="C61">
            <v>57977</v>
          </cell>
          <cell r="I61">
            <v>0</v>
          </cell>
          <cell r="K61">
            <v>63598</v>
          </cell>
          <cell r="M61">
            <v>0</v>
          </cell>
          <cell r="N61">
            <v>-1</v>
          </cell>
          <cell r="O61">
            <v>-1</v>
          </cell>
        </row>
        <row r="62">
          <cell r="B62" t="str">
            <v>Octubre</v>
          </cell>
          <cell r="C62">
            <v>67659</v>
          </cell>
          <cell r="I62">
            <v>0</v>
          </cell>
          <cell r="K62">
            <v>97611</v>
          </cell>
          <cell r="M62">
            <v>0</v>
          </cell>
          <cell r="N62">
            <v>-1</v>
          </cell>
          <cell r="O62">
            <v>-1</v>
          </cell>
        </row>
        <row r="63">
          <cell r="B63" t="str">
            <v>Noviembre</v>
          </cell>
          <cell r="C63">
            <v>56312</v>
          </cell>
          <cell r="I63">
            <v>0</v>
          </cell>
          <cell r="K63">
            <v>65764</v>
          </cell>
          <cell r="N63">
            <v>-1</v>
          </cell>
          <cell r="O63">
            <v>-1</v>
          </cell>
        </row>
        <row r="64">
          <cell r="B64" t="str">
            <v>Diciembre</v>
          </cell>
          <cell r="C64">
            <v>58187</v>
          </cell>
          <cell r="I64">
            <v>0</v>
          </cell>
          <cell r="K64">
            <v>57860</v>
          </cell>
          <cell r="N64">
            <v>-1</v>
          </cell>
          <cell r="O64">
            <v>-1</v>
          </cell>
        </row>
        <row r="65">
          <cell r="C65">
            <v>730377</v>
          </cell>
          <cell r="I65">
            <v>0</v>
          </cell>
          <cell r="K65">
            <v>0</v>
          </cell>
          <cell r="M65">
            <v>0</v>
          </cell>
          <cell r="N65">
            <v>-1</v>
          </cell>
          <cell r="O65">
            <v>-1</v>
          </cell>
        </row>
        <row r="73">
          <cell r="C73">
            <v>2019</v>
          </cell>
          <cell r="I73" t="str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8145</v>
          </cell>
          <cell r="I75">
            <v>0</v>
          </cell>
          <cell r="K75">
            <v>0</v>
          </cell>
          <cell r="M75">
            <v>0</v>
          </cell>
          <cell r="N75" t="str">
            <v>-</v>
          </cell>
          <cell r="O75">
            <v>-1</v>
          </cell>
        </row>
        <row r="76">
          <cell r="B76" t="str">
            <v>Febrero</v>
          </cell>
          <cell r="C76">
            <v>7663</v>
          </cell>
          <cell r="I76">
            <v>0</v>
          </cell>
          <cell r="K76">
            <v>0</v>
          </cell>
          <cell r="M76">
            <v>0</v>
          </cell>
          <cell r="N76" t="str">
            <v>-</v>
          </cell>
          <cell r="O76">
            <v>-1</v>
          </cell>
        </row>
        <row r="77">
          <cell r="B77" t="str">
            <v>Marzo</v>
          </cell>
          <cell r="C77">
            <v>7918</v>
          </cell>
          <cell r="I77">
            <v>0</v>
          </cell>
          <cell r="K77">
            <v>0</v>
          </cell>
          <cell r="M77">
            <v>0</v>
          </cell>
          <cell r="N77" t="str">
            <v>-</v>
          </cell>
          <cell r="O77">
            <v>-1</v>
          </cell>
        </row>
        <row r="78">
          <cell r="B78" t="str">
            <v>Abril</v>
          </cell>
          <cell r="C78">
            <v>8163</v>
          </cell>
          <cell r="I78">
            <v>0</v>
          </cell>
          <cell r="K78">
            <v>0</v>
          </cell>
          <cell r="M78">
            <v>0</v>
          </cell>
          <cell r="N78" t="str">
            <v>-</v>
          </cell>
          <cell r="O78">
            <v>-1</v>
          </cell>
        </row>
        <row r="79">
          <cell r="B79" t="str">
            <v>Mayo</v>
          </cell>
          <cell r="C79">
            <v>6519</v>
          </cell>
          <cell r="I79">
            <v>0</v>
          </cell>
          <cell r="K79">
            <v>0</v>
          </cell>
          <cell r="M79">
            <v>0</v>
          </cell>
          <cell r="N79" t="str">
            <v>-</v>
          </cell>
          <cell r="O79">
            <v>-1</v>
          </cell>
        </row>
        <row r="80">
          <cell r="B80" t="str">
            <v>Junio</v>
          </cell>
          <cell r="C80">
            <v>8508</v>
          </cell>
          <cell r="I80">
            <v>0</v>
          </cell>
          <cell r="K80">
            <v>0</v>
          </cell>
          <cell r="M80">
            <v>0</v>
          </cell>
          <cell r="N80" t="str">
            <v>-</v>
          </cell>
          <cell r="O80">
            <v>-1</v>
          </cell>
        </row>
        <row r="81">
          <cell r="B81" t="str">
            <v>Julio</v>
          </cell>
          <cell r="C81">
            <v>9100</v>
          </cell>
          <cell r="I81">
            <v>0</v>
          </cell>
          <cell r="K81">
            <v>0</v>
          </cell>
          <cell r="M81">
            <v>0</v>
          </cell>
          <cell r="N81" t="str">
            <v>-</v>
          </cell>
          <cell r="O81">
            <v>-1</v>
          </cell>
        </row>
        <row r="82">
          <cell r="B82" t="str">
            <v>Agosto</v>
          </cell>
          <cell r="C82">
            <v>9492</v>
          </cell>
          <cell r="I82">
            <v>0</v>
          </cell>
          <cell r="K82">
            <v>0</v>
          </cell>
          <cell r="M82">
            <v>0</v>
          </cell>
          <cell r="N82" t="str">
            <v>-</v>
          </cell>
          <cell r="O82">
            <v>-1</v>
          </cell>
        </row>
        <row r="83">
          <cell r="B83" t="str">
            <v>Septiembre</v>
          </cell>
          <cell r="C83">
            <v>8002</v>
          </cell>
          <cell r="I83">
            <v>0</v>
          </cell>
          <cell r="K83">
            <v>0</v>
          </cell>
          <cell r="M83">
            <v>0</v>
          </cell>
          <cell r="N83" t="str">
            <v>-</v>
          </cell>
          <cell r="O83">
            <v>-1</v>
          </cell>
        </row>
        <row r="84">
          <cell r="B84" t="str">
            <v>Octubre</v>
          </cell>
          <cell r="C84">
            <v>5442</v>
          </cell>
          <cell r="I84">
            <v>0</v>
          </cell>
          <cell r="K84">
            <v>0</v>
          </cell>
          <cell r="M84">
            <v>0</v>
          </cell>
          <cell r="N84" t="str">
            <v>-</v>
          </cell>
          <cell r="O84">
            <v>-1</v>
          </cell>
        </row>
        <row r="85">
          <cell r="B85" t="str">
            <v>Noviembre</v>
          </cell>
          <cell r="C85">
            <v>6433</v>
          </cell>
          <cell r="I85">
            <v>0</v>
          </cell>
          <cell r="K85">
            <v>0</v>
          </cell>
          <cell r="N85" t="str">
            <v>-</v>
          </cell>
          <cell r="O85">
            <v>-1</v>
          </cell>
        </row>
        <row r="86">
          <cell r="B86" t="str">
            <v>Diciembre</v>
          </cell>
          <cell r="C86">
            <v>6270</v>
          </cell>
          <cell r="I86">
            <v>0</v>
          </cell>
          <cell r="K86">
            <v>8171</v>
          </cell>
          <cell r="N86">
            <v>-1</v>
          </cell>
          <cell r="O86">
            <v>-1</v>
          </cell>
        </row>
        <row r="87">
          <cell r="C87">
            <v>91655</v>
          </cell>
          <cell r="I87">
            <v>0</v>
          </cell>
          <cell r="K87">
            <v>0</v>
          </cell>
          <cell r="M87">
            <v>0</v>
          </cell>
          <cell r="N87" t="str">
            <v>-</v>
          </cell>
          <cell r="O87">
            <v>-1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43D18-D31D-4CE9-9CEA-41B80AE55ECC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02C14448-175E-404F-99F5-3EE66F4282CC}"/>
    <hyperlink ref="B19" location="'Viajeros entr evol mensu TF'!A1" tooltip="Evolución mensual de viajeros entrentrados en Tenerife según lugar de residencia" display="Evolución mensual de viajeros entrados en Tenerife según lugar de residencia" xr:uid="{98259CDB-8487-4394-B38C-81EACFC04CF1}"/>
    <hyperlink ref="B14" location="'Establecim aloj islas cat y tip'!A1" tooltip="Establecimientos alojativos Canarias e islas" display="Establecimientos alojativos Canarias e islas" xr:uid="{C549F126-4572-4030-938C-C6F482DDCD0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F80B772D-C823-495D-B5C9-9B0DAC4EFF04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CBFBC1A2-8EB7-47F9-84BD-29995117CEED}"/>
    <hyperlink ref="B37" location="'Pernoctaciones lugar reside'!A1" tooltip="Pernoctaciones registradas en establecimientos alojativos de Canarias e islas según tipología y categoría" display="'Pernoctaciones lugar reside'!A1" xr:uid="{C37397FC-FD16-47DA-B297-9B675DCAD788}"/>
    <hyperlink ref="B8" location="'Resumen indicadores (aloj)'!A1" tooltip="Resumen indicadores Tenerife" display="'Resumen indicadores (aloj)'!A1" xr:uid="{D3AADAEA-3E15-4ED2-8FA6-6F5FFCE853DC}"/>
    <hyperlink ref="B9" location="'Resumen indicadores municipios '!A1" tooltip="Resumen indicadores municipios Tenerife" display="Resumen indicadores municipios Tenerife" xr:uid="{36E3D9C5-FDF1-4890-97BC-0CC8795F5619}"/>
    <hyperlink ref="B20" location="'Viajeros entr evol mensu TF cat'!A1" tooltip="Evolución mensual de viajeros entrentrados en Tenerife según lugar de residencia" display="'Viajeros entr evol mensu TF cat'!A1" xr:uid="{6E9D6852-BBB8-4B52-A1BF-3E1CDB255A25}"/>
    <hyperlink ref="B21" location="'Viajeros entr evol anual TF cat'!A1" tooltip="Evolución mensual de viajeros entrentrados en Tenerife según lugar de residencia" display="'Viajeros entr evol anual TF cat'!A1" xr:uid="{DD936929-46AB-4DD7-B554-929442D1102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91DB134-6766-456B-B537-A7A32DA604D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E0E8507-F0CE-429C-BE9C-DCB461985683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D178808-C32A-4294-A7BF-C61163FF113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895830C3-7347-424F-8F1E-341E8F581831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D92616BD-41D7-4C70-91A9-4C3C555CF066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DFDE078-A804-477F-A64C-6067CF55FF53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BA15142-879D-44D6-A362-E328A06F2D4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14E0312-70E5-4975-8CD0-D22EC160ED8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A91F5DC-9674-4A1E-BA6A-FC872E32C6C3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E9FC1345-C255-47E1-8A24-F4D3C7C3E62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CF2EACDA-9460-4AFC-9585-4C4231B7AD9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659565F-631B-40FC-8263-1DF7073BBC0C}"/>
    <hyperlink ref="B35" location="'Pernoctaciones evol mensu TF'!A1" tooltip="Evolución mensual de pernoctaciones en Tenerife según lugar de residencia" display="'Pernoctaciones evol mensu TF'!A1" xr:uid="{C81D6DA8-59F0-4A18-8A07-2503D99C81ED}"/>
    <hyperlink ref="B36" location="'Pernocta evol mensu TF cat'!A1" tooltip="Evolución mensual de pernoctaciones en Tenerife según lugar de residencia" display="'Pernocta evol mensu TF cat'!A1" xr:uid="{20CD1C0A-DA10-4120-8E38-22AEBD3031B8}"/>
    <hyperlink ref="B38" location="'Pernoctaciones lugar residen ac'!A1" tooltip="Pernoctaciones registradas en establecimientos alojativos de Canarias e islas según tipología y categoría" display="'Pernoctaciones lugar residen ac'!A1" xr:uid="{5AB98144-A3C6-4417-84F3-304C6EFD3E94}"/>
    <hyperlink ref="B39" location="'Pernoctaciones lugar reside año'!A1" tooltip="Pernoctaciones registradas en establecimientos alojativos de Canarias e islas según tipología y categoría" display="'Pernoctaciones lugar reside año'!A1" xr:uid="{A6344341-9934-48F0-A286-F40E397398F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DA33EFA-41CC-4148-95D3-9E2E29573169}"/>
    <hyperlink ref="B41" location="'EM evol menusual lugar resd'!A1" tooltip="Evolución mensual de estancia media en Tenerife según lugar de residencia" display="'EM evol menusual lugar resd'!A1" xr:uid="{0F8C0FC8-C544-41B1-A235-20E19B0D0246}"/>
    <hyperlink ref="B42" location="'EM evol mensu TF cat '!A1" tooltip="Evolución mensual de estancia media en Tenerife según lugar de residencia" display="'EM evol mensu TF cat '!A1" xr:uid="{B0007B72-D6C0-4486-B917-794434758874}"/>
    <hyperlink ref="B44" location="'tasa de ocupación evol mens'!A1" tooltip="Evolución mensual de estancia media en Tenerife según lugar de residencia" display="'tasa de ocupación evol mens'!A1" xr:uid="{1C721989-6FA3-4623-A9B5-CF28211D4FE9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16B99B1-C6AC-4465-9183-9B1AD572AE0D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1F53F470-DAC3-4CDC-B9D3-736FA855541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62F0A324-4CA1-4654-81F8-D3AF131376DE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732F570-F165-48B8-B748-7B4954805363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DFC361CB-831C-4FC3-B1AF-4AB669FD4C4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E7CA2-B90E-421D-8A07-7838D98725BC}">
  <sheetPr>
    <tabColor theme="7" tint="0.79998168889431442"/>
  </sheetPr>
  <dimension ref="A4:P9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 t="shared" si="0"/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v>-0.11734551735666132</v>
      </c>
      <c r="O9" s="116"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v>0.32726086247213004</v>
      </c>
      <c r="O10" s="116"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v>0.2687612319514161</v>
      </c>
      <c r="O11" s="116"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v>0.52243781519788013</v>
      </c>
      <c r="O12" s="116"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v>1.9492715231788078</v>
      </c>
      <c r="O13" s="116"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v>7.5063613231552084E-2</v>
      </c>
      <c r="O14" s="116"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v>-0.27499569781448974</v>
      </c>
      <c r="O15" s="116"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v>1.2150499602086833</v>
      </c>
      <c r="O16" s="116"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v>4.3573782497253744E-2</v>
      </c>
      <c r="O17" s="116"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>
        <v>24595</v>
      </c>
      <c r="N18" s="116">
        <v>0.41749755057345395</v>
      </c>
      <c r="O18" s="116">
        <v>0.8747617958685876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>
        <v>15829</v>
      </c>
      <c r="N19" s="116">
        <v>0.27663521251713852</v>
      </c>
      <c r="O19" s="116">
        <v>0.6454261954261955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216281</v>
      </c>
      <c r="N21" s="119">
        <v>0.29242582688457985</v>
      </c>
      <c r="O21" s="119">
        <v>0.71135464472226628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9682</v>
      </c>
      <c r="D31" s="116">
        <v>5.8604854581237653E-2</v>
      </c>
      <c r="E31" s="115">
        <v>9499</v>
      </c>
      <c r="F31" s="116">
        <f t="shared" ref="F31:L43" si="1">IFERROR(E31/C31-1,"-")</f>
        <v>-1.8901053501342746E-2</v>
      </c>
      <c r="G31" s="115">
        <v>1150</v>
      </c>
      <c r="H31" s="116">
        <f t="shared" si="1"/>
        <v>-0.87893462469733652</v>
      </c>
      <c r="I31" s="115">
        <v>7546</v>
      </c>
      <c r="J31" s="116">
        <f t="shared" si="1"/>
        <v>5.5617391304347823</v>
      </c>
      <c r="K31" s="115">
        <v>17462</v>
      </c>
      <c r="L31" s="116">
        <f t="shared" si="1"/>
        <v>1.31407368142062</v>
      </c>
      <c r="M31" s="115">
        <v>12086</v>
      </c>
      <c r="N31" s="116">
        <v>-0.30786851448860386</v>
      </c>
      <c r="O31" s="116">
        <v>0.24829580665151818</v>
      </c>
    </row>
    <row r="32" spans="1:16" x14ac:dyDescent="0.25">
      <c r="B32" s="114" t="s">
        <v>73</v>
      </c>
      <c r="C32" s="115">
        <v>10532</v>
      </c>
      <c r="D32" s="116">
        <v>4.1534810126582222E-2</v>
      </c>
      <c r="E32" s="115">
        <v>11353</v>
      </c>
      <c r="F32" s="116">
        <f t="shared" si="1"/>
        <v>7.7952905431067254E-2</v>
      </c>
      <c r="G32" s="115">
        <v>1496</v>
      </c>
      <c r="H32" s="116">
        <f t="shared" si="1"/>
        <v>-0.86822866202765792</v>
      </c>
      <c r="I32" s="115">
        <v>9937</v>
      </c>
      <c r="J32" s="116">
        <f t="shared" si="1"/>
        <v>5.6423796791443852</v>
      </c>
      <c r="K32" s="115">
        <v>17660</v>
      </c>
      <c r="L32" s="116">
        <f t="shared" si="1"/>
        <v>0.77719633692261247</v>
      </c>
      <c r="M32" s="115">
        <v>20778</v>
      </c>
      <c r="N32" s="116">
        <v>0.17655719139297843</v>
      </c>
      <c r="O32" s="116">
        <v>0.97284466388150403</v>
      </c>
    </row>
    <row r="33" spans="2:16" x14ac:dyDescent="0.25">
      <c r="B33" s="114" t="s">
        <v>75</v>
      </c>
      <c r="C33" s="115">
        <v>10496</v>
      </c>
      <c r="D33" s="116">
        <v>-0.19926762282575528</v>
      </c>
      <c r="E33" s="115">
        <v>2483</v>
      </c>
      <c r="F33" s="116">
        <f t="shared" si="1"/>
        <v>-0.76343368902439024</v>
      </c>
      <c r="G33" s="115">
        <v>2921</v>
      </c>
      <c r="H33" s="116">
        <f t="shared" si="1"/>
        <v>0.17639951671365295</v>
      </c>
      <c r="I33" s="115">
        <v>10258</v>
      </c>
      <c r="J33" s="116">
        <f t="shared" si="1"/>
        <v>2.5118110236220472</v>
      </c>
      <c r="K33" s="115">
        <v>15316</v>
      </c>
      <c r="L33" s="116">
        <f t="shared" si="1"/>
        <v>0.49307857282121281</v>
      </c>
      <c r="M33" s="115">
        <v>16717</v>
      </c>
      <c r="N33" s="116">
        <v>9.1472969443719077E-2</v>
      </c>
      <c r="O33" s="116">
        <v>0.59270198170731714</v>
      </c>
    </row>
    <row r="34" spans="2:16" x14ac:dyDescent="0.25">
      <c r="B34" s="114" t="s">
        <v>77</v>
      </c>
      <c r="C34" s="115">
        <v>11020</v>
      </c>
      <c r="D34" s="116">
        <v>-0.12636752814333285</v>
      </c>
      <c r="E34" s="115">
        <v>0</v>
      </c>
      <c r="F34" s="116">
        <f t="shared" si="1"/>
        <v>-1</v>
      </c>
      <c r="G34" s="115">
        <v>3549</v>
      </c>
      <c r="H34" s="116" t="str">
        <f t="shared" si="1"/>
        <v>-</v>
      </c>
      <c r="I34" s="115">
        <v>12235</v>
      </c>
      <c r="J34" s="116">
        <f t="shared" si="1"/>
        <v>2.4474499859115242</v>
      </c>
      <c r="K34" s="115">
        <v>10715</v>
      </c>
      <c r="L34" s="116">
        <f t="shared" si="1"/>
        <v>-0.12423375561912542</v>
      </c>
      <c r="M34" s="115">
        <v>15251</v>
      </c>
      <c r="N34" s="116">
        <v>0.42333177788147447</v>
      </c>
      <c r="O34" s="116">
        <v>0.3839382940108893</v>
      </c>
    </row>
    <row r="35" spans="2:16" x14ac:dyDescent="0.25">
      <c r="B35" s="114" t="s">
        <v>79</v>
      </c>
      <c r="C35" s="115">
        <v>10616</v>
      </c>
      <c r="D35" s="116">
        <v>-4.6524160229926337E-2</v>
      </c>
      <c r="E35" s="115">
        <v>0</v>
      </c>
      <c r="F35" s="116">
        <f t="shared" si="1"/>
        <v>-1</v>
      </c>
      <c r="G35" s="115">
        <v>4248</v>
      </c>
      <c r="H35" s="116" t="str">
        <f t="shared" si="1"/>
        <v>-</v>
      </c>
      <c r="I35" s="115">
        <v>12175</v>
      </c>
      <c r="J35" s="116">
        <f t="shared" si="1"/>
        <v>1.8660546139359697</v>
      </c>
      <c r="K35" s="115">
        <v>6778</v>
      </c>
      <c r="L35" s="116">
        <f t="shared" si="1"/>
        <v>-0.44328542094455847</v>
      </c>
      <c r="M35" s="115">
        <v>19282</v>
      </c>
      <c r="N35" s="116">
        <v>1.844791974033638</v>
      </c>
      <c r="O35" s="116">
        <v>0.81631499623210257</v>
      </c>
    </row>
    <row r="36" spans="2:16" x14ac:dyDescent="0.25">
      <c r="B36" s="114" t="s">
        <v>81</v>
      </c>
      <c r="C36" s="115">
        <v>11273</v>
      </c>
      <c r="D36" s="116">
        <v>9.0404582885785789E-3</v>
      </c>
      <c r="E36" s="115">
        <v>0</v>
      </c>
      <c r="F36" s="116">
        <f t="shared" si="1"/>
        <v>-1</v>
      </c>
      <c r="G36" s="115">
        <v>3239</v>
      </c>
      <c r="H36" s="116" t="str">
        <f t="shared" si="1"/>
        <v>-</v>
      </c>
      <c r="I36" s="115">
        <v>10004</v>
      </c>
      <c r="J36" s="116">
        <f t="shared" si="1"/>
        <v>2.0886075949367089</v>
      </c>
      <c r="K36" s="115">
        <v>14510</v>
      </c>
      <c r="L36" s="116">
        <f t="shared" si="1"/>
        <v>0.45041983206717306</v>
      </c>
      <c r="M36" s="115">
        <v>12747</v>
      </c>
      <c r="N36" s="116">
        <v>-0.12150241212956581</v>
      </c>
      <c r="O36" s="116">
        <v>0.13075490109110266</v>
      </c>
    </row>
    <row r="37" spans="2:16" x14ac:dyDescent="0.25">
      <c r="B37" s="114" t="s">
        <v>83</v>
      </c>
      <c r="C37" s="115">
        <v>12691</v>
      </c>
      <c r="D37" s="116">
        <v>8.7396110016279671E-2</v>
      </c>
      <c r="E37" s="115">
        <v>0</v>
      </c>
      <c r="F37" s="116">
        <f t="shared" si="1"/>
        <v>-1</v>
      </c>
      <c r="G37" s="115">
        <v>2305</v>
      </c>
      <c r="H37" s="116" t="str">
        <f t="shared" si="1"/>
        <v>-</v>
      </c>
      <c r="I37" s="115">
        <v>23736</v>
      </c>
      <c r="J37" s="116">
        <f t="shared" si="1"/>
        <v>9.2976138828633399</v>
      </c>
      <c r="K37" s="115">
        <v>22490</v>
      </c>
      <c r="L37" s="116">
        <f t="shared" si="1"/>
        <v>-5.2494101786316194E-2</v>
      </c>
      <c r="M37" s="115">
        <v>13444</v>
      </c>
      <c r="N37" s="116">
        <v>-0.40222321031569586</v>
      </c>
      <c r="O37" s="116">
        <v>5.9333385863998167E-2</v>
      </c>
    </row>
    <row r="38" spans="2:16" x14ac:dyDescent="0.25">
      <c r="B38" s="114" t="s">
        <v>85</v>
      </c>
      <c r="C38" s="115">
        <v>14311</v>
      </c>
      <c r="D38" s="116">
        <v>0.13041074249605056</v>
      </c>
      <c r="E38" s="115">
        <v>6593</v>
      </c>
      <c r="F38" s="116">
        <f t="shared" si="1"/>
        <v>-0.53930542938997972</v>
      </c>
      <c r="G38" s="115">
        <v>6327</v>
      </c>
      <c r="H38" s="116">
        <f t="shared" si="1"/>
        <v>-4.0345821325648457E-2</v>
      </c>
      <c r="I38" s="115">
        <v>14117</v>
      </c>
      <c r="J38" s="116">
        <f t="shared" si="1"/>
        <v>1.2312312312312312</v>
      </c>
      <c r="K38" s="115">
        <v>10339</v>
      </c>
      <c r="L38" s="116">
        <f t="shared" si="1"/>
        <v>-0.26762059927746684</v>
      </c>
      <c r="M38" s="115">
        <v>21855</v>
      </c>
      <c r="N38" s="116">
        <v>1.1138407969822999</v>
      </c>
      <c r="O38" s="116">
        <v>0.52714694989867938</v>
      </c>
    </row>
    <row r="39" spans="2:16" x14ac:dyDescent="0.25">
      <c r="B39" s="114" t="s">
        <v>87</v>
      </c>
      <c r="C39" s="115">
        <v>11734</v>
      </c>
      <c r="D39" s="116">
        <v>8.3972286374133898E-2</v>
      </c>
      <c r="E39" s="115">
        <v>6206</v>
      </c>
      <c r="F39" s="116">
        <f t="shared" si="1"/>
        <v>-0.47110959604567926</v>
      </c>
      <c r="G39" s="115">
        <v>7499</v>
      </c>
      <c r="H39" s="116">
        <f t="shared" si="1"/>
        <v>0.20834676119883988</v>
      </c>
      <c r="I39" s="115">
        <v>10282</v>
      </c>
      <c r="J39" s="116">
        <f t="shared" si="1"/>
        <v>0.37111614881984267</v>
      </c>
      <c r="K39" s="115">
        <v>15797</v>
      </c>
      <c r="L39" s="116">
        <f t="shared" si="1"/>
        <v>0.53637424625559227</v>
      </c>
      <c r="M39" s="115">
        <v>14091</v>
      </c>
      <c r="N39" s="116">
        <v>-0.1079951889599291</v>
      </c>
      <c r="O39" s="116">
        <v>0.20086926879154587</v>
      </c>
    </row>
    <row r="40" spans="2:16" x14ac:dyDescent="0.25">
      <c r="B40" s="114" t="s">
        <v>89</v>
      </c>
      <c r="C40" s="115">
        <v>13046</v>
      </c>
      <c r="D40" s="116">
        <v>0.14398456681866012</v>
      </c>
      <c r="E40" s="115">
        <v>4531</v>
      </c>
      <c r="F40" s="116">
        <f t="shared" si="1"/>
        <v>-0.65269047984056416</v>
      </c>
      <c r="G40" s="115">
        <v>11557</v>
      </c>
      <c r="H40" s="116">
        <f t="shared" si="1"/>
        <v>1.5506510704038843</v>
      </c>
      <c r="I40" s="115">
        <v>13795</v>
      </c>
      <c r="J40" s="116">
        <f t="shared" si="1"/>
        <v>0.19364887081422522</v>
      </c>
      <c r="K40" s="115">
        <v>16481</v>
      </c>
      <c r="L40" s="116">
        <f t="shared" si="1"/>
        <v>0.19470822761870243</v>
      </c>
      <c r="M40" s="115">
        <v>21060</v>
      </c>
      <c r="N40" s="116">
        <v>0.27783508282264435</v>
      </c>
      <c r="O40" s="116">
        <v>0.61428790433849456</v>
      </c>
    </row>
    <row r="41" spans="2:16" x14ac:dyDescent="0.25">
      <c r="B41" s="114" t="s">
        <v>91</v>
      </c>
      <c r="C41" s="115">
        <v>9283</v>
      </c>
      <c r="D41" s="116">
        <v>-0.1091170825335892</v>
      </c>
      <c r="E41" s="115">
        <v>2895</v>
      </c>
      <c r="F41" s="116">
        <f t="shared" si="1"/>
        <v>-0.6881396100398578</v>
      </c>
      <c r="G41" s="115">
        <v>10194</v>
      </c>
      <c r="H41" s="116">
        <f t="shared" si="1"/>
        <v>2.5212435233160622</v>
      </c>
      <c r="I41" s="115">
        <v>14034</v>
      </c>
      <c r="J41" s="116">
        <f t="shared" si="1"/>
        <v>0.37669217186580339</v>
      </c>
      <c r="K41" s="115">
        <v>11754</v>
      </c>
      <c r="L41" s="116">
        <f t="shared" si="1"/>
        <v>-0.16246259085079096</v>
      </c>
      <c r="M41" s="115">
        <v>12134</v>
      </c>
      <c r="N41" s="116">
        <v>3.2329419771992551E-2</v>
      </c>
      <c r="O41" s="116">
        <v>0.30712054292793267</v>
      </c>
    </row>
    <row r="42" spans="2:16" x14ac:dyDescent="0.25">
      <c r="B42" s="114" t="s">
        <v>93</v>
      </c>
      <c r="C42" s="115">
        <v>10668</v>
      </c>
      <c r="D42" s="116">
        <v>1.4357706570314654E-2</v>
      </c>
      <c r="E42" s="115">
        <v>8080</v>
      </c>
      <c r="F42" s="116">
        <f t="shared" si="1"/>
        <v>-0.24259467566554183</v>
      </c>
      <c r="G42" s="115">
        <v>7535</v>
      </c>
      <c r="H42" s="116">
        <f t="shared" si="1"/>
        <v>-6.7450495049504955E-2</v>
      </c>
      <c r="I42" s="115">
        <v>13354</v>
      </c>
      <c r="J42" s="116">
        <f t="shared" si="1"/>
        <v>0.77226277372262775</v>
      </c>
      <c r="K42" s="115">
        <v>11656</v>
      </c>
      <c r="L42" s="116">
        <f t="shared" si="1"/>
        <v>-0.12715291298487341</v>
      </c>
      <c r="M42" s="115"/>
      <c r="N42" s="116"/>
      <c r="O42" s="116"/>
    </row>
    <row r="43" spans="2:16" ht="15.75" x14ac:dyDescent="0.25">
      <c r="B43" s="117" t="s">
        <v>30</v>
      </c>
      <c r="C43" s="118">
        <v>135352</v>
      </c>
      <c r="D43" s="119">
        <v>4.2216006469659728E-3</v>
      </c>
      <c r="E43" s="118">
        <v>54073</v>
      </c>
      <c r="F43" s="119">
        <f t="shared" si="1"/>
        <v>-0.60050091612979495</v>
      </c>
      <c r="G43" s="118">
        <v>62020</v>
      </c>
      <c r="H43" s="119">
        <f t="shared" si="1"/>
        <v>0.14696798772030406</v>
      </c>
      <c r="I43" s="118">
        <v>151473</v>
      </c>
      <c r="J43" s="119">
        <f t="shared" si="1"/>
        <v>1.4423250564334085</v>
      </c>
      <c r="K43" s="118">
        <v>170958</v>
      </c>
      <c r="L43" s="119">
        <f t="shared" si="1"/>
        <v>0.12863678675407497</v>
      </c>
      <c r="M43" s="118">
        <v>179445</v>
      </c>
      <c r="N43" s="119">
        <v>0.12644536791754035</v>
      </c>
      <c r="O43" s="119">
        <v>0.43919829328542548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>
        <v>1</v>
      </c>
      <c r="B53" s="114" t="s">
        <v>71</v>
      </c>
      <c r="C53" s="115">
        <v>8730</v>
      </c>
      <c r="D53" s="116">
        <v>9.0977255686078395E-2</v>
      </c>
      <c r="E53" s="115">
        <v>8651</v>
      </c>
      <c r="F53" s="116">
        <f t="shared" ref="F53:L65" si="2">IFERROR(E53/C53-1,"-")</f>
        <v>-9.0492554410079862E-3</v>
      </c>
      <c r="G53" s="115">
        <v>1150</v>
      </c>
      <c r="H53" s="116">
        <f t="shared" si="2"/>
        <v>-0.86706739105305741</v>
      </c>
      <c r="I53" s="115">
        <v>0</v>
      </c>
      <c r="J53" s="116">
        <f t="shared" si="2"/>
        <v>-1</v>
      </c>
      <c r="K53" s="115">
        <v>0</v>
      </c>
      <c r="L53" s="116" t="str">
        <f t="shared" si="2"/>
        <v>-</v>
      </c>
      <c r="M53" s="115">
        <v>0</v>
      </c>
      <c r="N53" s="116" t="s">
        <v>229</v>
      </c>
      <c r="O53" s="116"/>
    </row>
    <row r="54" spans="1:16" x14ac:dyDescent="0.25">
      <c r="A54" s="1">
        <v>2</v>
      </c>
      <c r="B54" s="114" t="s">
        <v>73</v>
      </c>
      <c r="C54" s="115">
        <v>9521</v>
      </c>
      <c r="D54" s="116">
        <v>6.3323654232745108E-2</v>
      </c>
      <c r="E54" s="115">
        <v>10563</v>
      </c>
      <c r="F54" s="116">
        <f t="shared" si="2"/>
        <v>0.10944228547421497</v>
      </c>
      <c r="G54" s="115">
        <v>1496</v>
      </c>
      <c r="H54" s="116">
        <f t="shared" si="2"/>
        <v>-0.85837356811511878</v>
      </c>
      <c r="I54" s="115">
        <v>0</v>
      </c>
      <c r="J54" s="116">
        <f t="shared" si="2"/>
        <v>-1</v>
      </c>
      <c r="K54" s="115">
        <v>0</v>
      </c>
      <c r="L54" s="116" t="str">
        <f t="shared" si="2"/>
        <v>-</v>
      </c>
      <c r="M54" s="115">
        <v>0</v>
      </c>
      <c r="N54" s="116" t="s">
        <v>229</v>
      </c>
      <c r="O54" s="116"/>
    </row>
    <row r="55" spans="1:16" x14ac:dyDescent="0.25">
      <c r="A55" s="1">
        <v>3</v>
      </c>
      <c r="B55" s="114" t="s">
        <v>75</v>
      </c>
      <c r="C55" s="115">
        <v>9304</v>
      </c>
      <c r="D55" s="116">
        <v>-0.20742823068404459</v>
      </c>
      <c r="E55" s="115">
        <v>2181</v>
      </c>
      <c r="F55" s="116">
        <f t="shared" si="2"/>
        <v>-0.76558469475494406</v>
      </c>
      <c r="G55" s="115">
        <v>2921</v>
      </c>
      <c r="H55" s="116">
        <f t="shared" si="2"/>
        <v>0.33929390187987152</v>
      </c>
      <c r="I55" s="115">
        <v>0</v>
      </c>
      <c r="J55" s="116">
        <f t="shared" si="2"/>
        <v>-1</v>
      </c>
      <c r="K55" s="115">
        <v>0</v>
      </c>
      <c r="L55" s="116" t="str">
        <f t="shared" si="2"/>
        <v>-</v>
      </c>
      <c r="M55" s="115">
        <v>0</v>
      </c>
      <c r="N55" s="116" t="s">
        <v>229</v>
      </c>
      <c r="O55" s="116"/>
    </row>
    <row r="56" spans="1:16" x14ac:dyDescent="0.25">
      <c r="A56" s="1">
        <v>4</v>
      </c>
      <c r="B56" s="114" t="s">
        <v>77</v>
      </c>
      <c r="C56" s="115">
        <v>9801</v>
      </c>
      <c r="D56" s="116">
        <v>-0.13495145631067962</v>
      </c>
      <c r="E56" s="115">
        <v>0</v>
      </c>
      <c r="F56" s="116">
        <f t="shared" si="2"/>
        <v>-1</v>
      </c>
      <c r="G56" s="115">
        <v>3549</v>
      </c>
      <c r="H56" s="116" t="str">
        <f t="shared" si="2"/>
        <v>-</v>
      </c>
      <c r="I56" s="115">
        <v>0</v>
      </c>
      <c r="J56" s="116">
        <f t="shared" si="2"/>
        <v>-1</v>
      </c>
      <c r="K56" s="115">
        <v>0</v>
      </c>
      <c r="L56" s="116" t="str">
        <f t="shared" si="2"/>
        <v>-</v>
      </c>
      <c r="M56" s="115">
        <v>0</v>
      </c>
      <c r="N56" s="116" t="s">
        <v>229</v>
      </c>
      <c r="O56" s="116"/>
    </row>
    <row r="57" spans="1:16" x14ac:dyDescent="0.25">
      <c r="A57" s="1">
        <v>5</v>
      </c>
      <c r="B57" s="114" t="s">
        <v>79</v>
      </c>
      <c r="C57" s="115">
        <v>9600</v>
      </c>
      <c r="D57" s="116">
        <v>-3.9807961592318475E-2</v>
      </c>
      <c r="E57" s="115">
        <v>0</v>
      </c>
      <c r="F57" s="116">
        <f t="shared" si="2"/>
        <v>-1</v>
      </c>
      <c r="G57" s="115">
        <v>4248</v>
      </c>
      <c r="H57" s="116" t="str">
        <f t="shared" si="2"/>
        <v>-</v>
      </c>
      <c r="I57" s="115">
        <v>0</v>
      </c>
      <c r="J57" s="116">
        <f t="shared" si="2"/>
        <v>-1</v>
      </c>
      <c r="K57" s="115">
        <v>6778</v>
      </c>
      <c r="L57" s="116" t="str">
        <f t="shared" si="2"/>
        <v>-</v>
      </c>
      <c r="M57" s="115">
        <v>0</v>
      </c>
      <c r="N57" s="116"/>
      <c r="O57" s="116"/>
    </row>
    <row r="58" spans="1:16" x14ac:dyDescent="0.25">
      <c r="A58" s="1">
        <v>6</v>
      </c>
      <c r="B58" s="114" t="s">
        <v>81</v>
      </c>
      <c r="C58" s="115">
        <v>10049</v>
      </c>
      <c r="D58" s="116">
        <v>1.813576494427549E-2</v>
      </c>
      <c r="E58" s="115">
        <v>0</v>
      </c>
      <c r="F58" s="116">
        <f t="shared" si="2"/>
        <v>-1</v>
      </c>
      <c r="G58" s="115">
        <v>3239</v>
      </c>
      <c r="H58" s="116" t="str">
        <f t="shared" si="2"/>
        <v>-</v>
      </c>
      <c r="I58" s="115">
        <v>0</v>
      </c>
      <c r="J58" s="116">
        <f t="shared" si="2"/>
        <v>-1</v>
      </c>
      <c r="K58" s="115">
        <v>14510</v>
      </c>
      <c r="L58" s="116" t="str">
        <f t="shared" si="2"/>
        <v>-</v>
      </c>
      <c r="M58" s="115">
        <v>0</v>
      </c>
      <c r="N58" s="116"/>
      <c r="O58" s="116"/>
    </row>
    <row r="59" spans="1:16" x14ac:dyDescent="0.25">
      <c r="A59" s="1">
        <v>7</v>
      </c>
      <c r="B59" s="114" t="s">
        <v>83</v>
      </c>
      <c r="C59" s="115">
        <v>11666</v>
      </c>
      <c r="D59" s="116">
        <v>0.13031682976455761</v>
      </c>
      <c r="E59" s="115">
        <v>0</v>
      </c>
      <c r="F59" s="116">
        <f t="shared" si="2"/>
        <v>-1</v>
      </c>
      <c r="G59" s="115">
        <v>2305</v>
      </c>
      <c r="H59" s="116" t="str">
        <f t="shared" si="2"/>
        <v>-</v>
      </c>
      <c r="I59" s="115">
        <v>0</v>
      </c>
      <c r="J59" s="116">
        <f t="shared" si="2"/>
        <v>-1</v>
      </c>
      <c r="K59" s="115">
        <v>22490</v>
      </c>
      <c r="L59" s="116" t="str">
        <f t="shared" si="2"/>
        <v>-</v>
      </c>
      <c r="M59" s="115">
        <v>0</v>
      </c>
      <c r="N59" s="116"/>
      <c r="O59" s="116"/>
    </row>
    <row r="60" spans="1:16" x14ac:dyDescent="0.25">
      <c r="A60" s="1">
        <v>8</v>
      </c>
      <c r="B60" s="114" t="s">
        <v>85</v>
      </c>
      <c r="C60" s="115">
        <v>13085</v>
      </c>
      <c r="D60" s="116">
        <v>0.14299440950384357</v>
      </c>
      <c r="E60" s="115">
        <v>6593</v>
      </c>
      <c r="F60" s="116">
        <f t="shared" si="2"/>
        <v>-0.49614061902942297</v>
      </c>
      <c r="G60" s="115">
        <v>6327</v>
      </c>
      <c r="H60" s="116">
        <f t="shared" si="2"/>
        <v>-4.0345821325648457E-2</v>
      </c>
      <c r="I60" s="115">
        <v>0</v>
      </c>
      <c r="J60" s="116">
        <f t="shared" si="2"/>
        <v>-1</v>
      </c>
      <c r="K60" s="115">
        <v>10339</v>
      </c>
      <c r="L60" s="116" t="str">
        <f t="shared" si="2"/>
        <v>-</v>
      </c>
      <c r="M60" s="115">
        <v>0</v>
      </c>
      <c r="N60" s="116"/>
      <c r="O60" s="116"/>
    </row>
    <row r="61" spans="1:16" x14ac:dyDescent="0.25">
      <c r="A61" s="1">
        <v>9</v>
      </c>
      <c r="B61" s="114" t="s">
        <v>87</v>
      </c>
      <c r="C61" s="115">
        <v>10701</v>
      </c>
      <c r="D61" s="116">
        <v>9.8439745432149506E-2</v>
      </c>
      <c r="E61" s="115">
        <v>0</v>
      </c>
      <c r="F61" s="116">
        <f t="shared" si="2"/>
        <v>-1</v>
      </c>
      <c r="G61" s="115">
        <v>7499</v>
      </c>
      <c r="H61" s="116" t="str">
        <f t="shared" si="2"/>
        <v>-</v>
      </c>
      <c r="I61" s="115">
        <v>0</v>
      </c>
      <c r="J61" s="116">
        <f t="shared" si="2"/>
        <v>-1</v>
      </c>
      <c r="K61" s="115">
        <v>15797</v>
      </c>
      <c r="L61" s="116" t="str">
        <f t="shared" si="2"/>
        <v>-</v>
      </c>
      <c r="M61" s="115">
        <v>0</v>
      </c>
      <c r="N61" s="116"/>
      <c r="O61" s="116"/>
    </row>
    <row r="62" spans="1:16" x14ac:dyDescent="0.25">
      <c r="A62" s="1">
        <v>10</v>
      </c>
      <c r="B62" s="114" t="s">
        <v>89</v>
      </c>
      <c r="C62" s="115">
        <v>11878</v>
      </c>
      <c r="D62" s="116">
        <v>0.17919189913630507</v>
      </c>
      <c r="E62" s="115">
        <v>0</v>
      </c>
      <c r="F62" s="116">
        <f t="shared" si="2"/>
        <v>-1</v>
      </c>
      <c r="G62" s="115">
        <v>11557</v>
      </c>
      <c r="H62" s="116" t="str">
        <f t="shared" si="2"/>
        <v>-</v>
      </c>
      <c r="I62" s="115">
        <v>0</v>
      </c>
      <c r="J62" s="116">
        <f t="shared" si="2"/>
        <v>-1</v>
      </c>
      <c r="K62" s="115">
        <v>16481</v>
      </c>
      <c r="L62" s="116" t="str">
        <f t="shared" si="2"/>
        <v>-</v>
      </c>
      <c r="M62" s="115">
        <v>0</v>
      </c>
      <c r="N62" s="116"/>
      <c r="O62" s="116"/>
    </row>
    <row r="63" spans="1:16" x14ac:dyDescent="0.25">
      <c r="A63" s="1">
        <v>11</v>
      </c>
      <c r="B63" s="114" t="s">
        <v>91</v>
      </c>
      <c r="C63" s="115">
        <v>8353</v>
      </c>
      <c r="D63" s="116">
        <v>-0.10615302300695562</v>
      </c>
      <c r="E63" s="115">
        <v>2895</v>
      </c>
      <c r="F63" s="116">
        <f t="shared" si="2"/>
        <v>-0.65341793367652334</v>
      </c>
      <c r="G63" s="115">
        <v>0</v>
      </c>
      <c r="H63" s="116">
        <f t="shared" si="2"/>
        <v>-1</v>
      </c>
      <c r="I63" s="115">
        <v>0</v>
      </c>
      <c r="J63" s="116" t="str">
        <f t="shared" si="2"/>
        <v>-</v>
      </c>
      <c r="K63" s="115">
        <v>11754</v>
      </c>
      <c r="L63" s="116" t="str">
        <f t="shared" si="2"/>
        <v>-</v>
      </c>
      <c r="M63" s="115">
        <v>0</v>
      </c>
      <c r="N63" s="116"/>
      <c r="O63" s="116"/>
    </row>
    <row r="64" spans="1:16" x14ac:dyDescent="0.25">
      <c r="A64" s="1">
        <v>12</v>
      </c>
      <c r="B64" s="114" t="s">
        <v>93</v>
      </c>
      <c r="C64" s="115">
        <v>9869</v>
      </c>
      <c r="D64" s="116">
        <v>3.7531539108494494E-2</v>
      </c>
      <c r="E64" s="115">
        <v>8080</v>
      </c>
      <c r="F64" s="116">
        <f t="shared" si="2"/>
        <v>-0.1812746985510183</v>
      </c>
      <c r="G64" s="115">
        <v>0</v>
      </c>
      <c r="H64" s="116">
        <f t="shared" si="2"/>
        <v>-1</v>
      </c>
      <c r="I64" s="115">
        <v>0</v>
      </c>
      <c r="J64" s="116" t="str">
        <f t="shared" si="2"/>
        <v>-</v>
      </c>
      <c r="K64" s="115">
        <v>10343</v>
      </c>
      <c r="L64" s="116" t="str">
        <f t="shared" si="2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122557</v>
      </c>
      <c r="D65" s="119">
        <v>1.8473581863812427E-2</v>
      </c>
      <c r="E65" s="118">
        <v>0</v>
      </c>
      <c r="F65" s="119">
        <f t="shared" si="2"/>
        <v>-1</v>
      </c>
      <c r="G65" s="118">
        <v>0</v>
      </c>
      <c r="H65" s="119" t="str">
        <f t="shared" si="2"/>
        <v>-</v>
      </c>
      <c r="I65" s="118">
        <v>0</v>
      </c>
      <c r="J65" s="119" t="str">
        <f t="shared" si="2"/>
        <v>-</v>
      </c>
      <c r="K65" s="118">
        <v>0</v>
      </c>
      <c r="L65" s="119" t="str">
        <f t="shared" si="2"/>
        <v>-</v>
      </c>
      <c r="M65" s="118">
        <v>0</v>
      </c>
      <c r="N65" s="119"/>
      <c r="O65" s="119"/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952</v>
      </c>
      <c r="D75" s="116">
        <v>-0.16783216783216781</v>
      </c>
      <c r="E75" s="115">
        <v>848</v>
      </c>
      <c r="F75" s="116">
        <f t="shared" ref="F75:L87" si="3">IFERROR(E75/C75-1,"-")</f>
        <v>-0.10924369747899154</v>
      </c>
      <c r="G75" s="115">
        <v>0</v>
      </c>
      <c r="H75" s="116">
        <f t="shared" si="3"/>
        <v>-1</v>
      </c>
      <c r="I75" s="115">
        <v>0</v>
      </c>
      <c r="J75" s="116" t="str">
        <f t="shared" si="3"/>
        <v>-</v>
      </c>
      <c r="K75" s="115">
        <v>0</v>
      </c>
      <c r="L75" s="116" t="str">
        <f t="shared" si="3"/>
        <v>-</v>
      </c>
      <c r="M75" s="115">
        <v>0</v>
      </c>
      <c r="N75" s="116" t="s">
        <v>229</v>
      </c>
      <c r="O75" s="116"/>
    </row>
    <row r="76" spans="1:16" x14ac:dyDescent="0.25">
      <c r="A76" s="1">
        <v>2</v>
      </c>
      <c r="B76" s="114" t="s">
        <v>73</v>
      </c>
      <c r="C76" s="115">
        <v>1011</v>
      </c>
      <c r="D76" s="116">
        <v>-0.12694300518134716</v>
      </c>
      <c r="E76" s="115">
        <v>790</v>
      </c>
      <c r="F76" s="116">
        <f t="shared" si="3"/>
        <v>-0.21859545004945602</v>
      </c>
      <c r="G76" s="115">
        <v>0</v>
      </c>
      <c r="H76" s="116">
        <f t="shared" si="3"/>
        <v>-1</v>
      </c>
      <c r="I76" s="115">
        <v>0</v>
      </c>
      <c r="J76" s="116" t="str">
        <f t="shared" si="3"/>
        <v>-</v>
      </c>
      <c r="K76" s="115">
        <v>0</v>
      </c>
      <c r="L76" s="116" t="str">
        <f t="shared" si="3"/>
        <v>-</v>
      </c>
      <c r="M76" s="115">
        <v>0</v>
      </c>
      <c r="N76" s="116" t="s">
        <v>229</v>
      </c>
      <c r="O76" s="116"/>
    </row>
    <row r="77" spans="1:16" x14ac:dyDescent="0.25">
      <c r="A77" s="1">
        <v>3</v>
      </c>
      <c r="B77" s="114" t="s">
        <v>75</v>
      </c>
      <c r="C77" s="115">
        <v>1192</v>
      </c>
      <c r="D77" s="116">
        <v>-0.12929145361577798</v>
      </c>
      <c r="E77" s="115">
        <v>302</v>
      </c>
      <c r="F77" s="116">
        <f t="shared" si="3"/>
        <v>-0.74664429530201337</v>
      </c>
      <c r="G77" s="115">
        <v>0</v>
      </c>
      <c r="H77" s="116">
        <f t="shared" si="3"/>
        <v>-1</v>
      </c>
      <c r="I77" s="115">
        <v>0</v>
      </c>
      <c r="J77" s="116" t="str">
        <f t="shared" si="3"/>
        <v>-</v>
      </c>
      <c r="K77" s="115">
        <v>0</v>
      </c>
      <c r="L77" s="116" t="str">
        <f t="shared" si="3"/>
        <v>-</v>
      </c>
      <c r="M77" s="115">
        <v>0</v>
      </c>
      <c r="N77" s="116" t="s">
        <v>229</v>
      </c>
      <c r="O77" s="116"/>
    </row>
    <row r="78" spans="1:16" x14ac:dyDescent="0.25">
      <c r="A78" s="1">
        <v>4</v>
      </c>
      <c r="B78" s="114" t="s">
        <v>77</v>
      </c>
      <c r="C78" s="115">
        <v>1219</v>
      </c>
      <c r="D78" s="116">
        <v>-5.0623052959501535E-2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0</v>
      </c>
      <c r="J78" s="116" t="str">
        <f t="shared" si="3"/>
        <v>-</v>
      </c>
      <c r="K78" s="115">
        <v>0</v>
      </c>
      <c r="L78" s="116" t="str">
        <f t="shared" si="3"/>
        <v>-</v>
      </c>
      <c r="M78" s="115">
        <v>0</v>
      </c>
      <c r="N78" s="116" t="s">
        <v>229</v>
      </c>
      <c r="O78" s="116"/>
    </row>
    <row r="79" spans="1:16" x14ac:dyDescent="0.25">
      <c r="A79" s="1">
        <v>5</v>
      </c>
      <c r="B79" s="114" t="s">
        <v>79</v>
      </c>
      <c r="C79" s="115">
        <v>1016</v>
      </c>
      <c r="D79" s="116">
        <v>-0.10563380281690138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0</v>
      </c>
      <c r="J79" s="116" t="str">
        <f t="shared" si="3"/>
        <v>-</v>
      </c>
      <c r="K79" s="115">
        <v>0</v>
      </c>
      <c r="L79" s="116" t="str">
        <f t="shared" si="3"/>
        <v>-</v>
      </c>
      <c r="M79" s="115">
        <v>0</v>
      </c>
      <c r="N79" s="116" t="s">
        <v>229</v>
      </c>
      <c r="O79" s="116"/>
    </row>
    <row r="80" spans="1:16" x14ac:dyDescent="0.25">
      <c r="A80" s="1">
        <v>6</v>
      </c>
      <c r="B80" s="114" t="s">
        <v>81</v>
      </c>
      <c r="C80" s="115">
        <v>1224</v>
      </c>
      <c r="D80" s="116">
        <v>-5.9907834101382451E-2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0</v>
      </c>
      <c r="J80" s="116" t="str">
        <f t="shared" si="3"/>
        <v>-</v>
      </c>
      <c r="K80" s="115">
        <v>0</v>
      </c>
      <c r="L80" s="116" t="str">
        <f t="shared" si="3"/>
        <v>-</v>
      </c>
      <c r="M80" s="115">
        <v>0</v>
      </c>
      <c r="N80" s="116" t="s">
        <v>229</v>
      </c>
      <c r="O80" s="116"/>
    </row>
    <row r="81" spans="1:15" x14ac:dyDescent="0.25">
      <c r="A81" s="1">
        <v>7</v>
      </c>
      <c r="B81" s="114" t="s">
        <v>83</v>
      </c>
      <c r="C81" s="115">
        <v>1025</v>
      </c>
      <c r="D81" s="116">
        <v>-0.2407407407407407</v>
      </c>
      <c r="E81" s="115">
        <v>0</v>
      </c>
      <c r="F81" s="116">
        <f t="shared" si="3"/>
        <v>-1</v>
      </c>
      <c r="G81" s="115">
        <v>0</v>
      </c>
      <c r="H81" s="116" t="str">
        <f t="shared" si="3"/>
        <v>-</v>
      </c>
      <c r="I81" s="115">
        <v>0</v>
      </c>
      <c r="J81" s="116" t="str">
        <f t="shared" si="3"/>
        <v>-</v>
      </c>
      <c r="K81" s="115">
        <v>0</v>
      </c>
      <c r="L81" s="116" t="str">
        <f t="shared" si="3"/>
        <v>-</v>
      </c>
      <c r="M81" s="115">
        <v>0</v>
      </c>
      <c r="N81" s="116" t="s">
        <v>229</v>
      </c>
      <c r="O81" s="116"/>
    </row>
    <row r="82" spans="1:15" x14ac:dyDescent="0.25">
      <c r="A82" s="1">
        <v>8</v>
      </c>
      <c r="B82" s="114" t="s">
        <v>85</v>
      </c>
      <c r="C82" s="115">
        <v>1226</v>
      </c>
      <c r="D82" s="116">
        <v>1.1551155115511635E-2</v>
      </c>
      <c r="E82" s="115">
        <v>0</v>
      </c>
      <c r="F82" s="116">
        <f t="shared" si="3"/>
        <v>-1</v>
      </c>
      <c r="G82" s="115">
        <v>0</v>
      </c>
      <c r="H82" s="116" t="str">
        <f t="shared" si="3"/>
        <v>-</v>
      </c>
      <c r="I82" s="115">
        <v>0</v>
      </c>
      <c r="J82" s="116" t="str">
        <f t="shared" si="3"/>
        <v>-</v>
      </c>
      <c r="K82" s="115">
        <v>0</v>
      </c>
      <c r="L82" s="116" t="str">
        <f t="shared" si="3"/>
        <v>-</v>
      </c>
      <c r="M82" s="115">
        <v>0</v>
      </c>
      <c r="N82" s="116" t="s">
        <v>229</v>
      </c>
      <c r="O82" s="116"/>
    </row>
    <row r="83" spans="1:15" x14ac:dyDescent="0.25">
      <c r="A83" s="1">
        <v>9</v>
      </c>
      <c r="B83" s="114" t="s">
        <v>87</v>
      </c>
      <c r="C83" s="115">
        <v>1033</v>
      </c>
      <c r="D83" s="116">
        <v>-4.6168051708217916E-2</v>
      </c>
      <c r="E83" s="115">
        <v>0</v>
      </c>
      <c r="F83" s="116">
        <f t="shared" si="3"/>
        <v>-1</v>
      </c>
      <c r="G83" s="115">
        <v>0</v>
      </c>
      <c r="H83" s="116" t="str">
        <f t="shared" si="3"/>
        <v>-</v>
      </c>
      <c r="I83" s="115">
        <v>0</v>
      </c>
      <c r="J83" s="116" t="str">
        <f t="shared" si="3"/>
        <v>-</v>
      </c>
      <c r="K83" s="115">
        <v>0</v>
      </c>
      <c r="L83" s="116" t="str">
        <f t="shared" si="3"/>
        <v>-</v>
      </c>
      <c r="M83" s="115">
        <v>0</v>
      </c>
      <c r="N83" s="116" t="s">
        <v>229</v>
      </c>
      <c r="O83" s="116"/>
    </row>
    <row r="84" spans="1:15" x14ac:dyDescent="0.25">
      <c r="A84" s="1">
        <v>10</v>
      </c>
      <c r="B84" s="114" t="s">
        <v>89</v>
      </c>
      <c r="C84" s="115">
        <v>1168</v>
      </c>
      <c r="D84" s="116">
        <v>-0.12246431254695722</v>
      </c>
      <c r="E84" s="115">
        <v>0</v>
      </c>
      <c r="F84" s="116">
        <f t="shared" si="3"/>
        <v>-1</v>
      </c>
      <c r="G84" s="115">
        <v>0</v>
      </c>
      <c r="H84" s="116" t="str">
        <f t="shared" si="3"/>
        <v>-</v>
      </c>
      <c r="I84" s="115">
        <v>0</v>
      </c>
      <c r="J84" s="116" t="str">
        <f t="shared" si="3"/>
        <v>-</v>
      </c>
      <c r="K84" s="115">
        <v>0</v>
      </c>
      <c r="L84" s="116" t="str">
        <f t="shared" si="3"/>
        <v>-</v>
      </c>
      <c r="M84" s="115">
        <v>0</v>
      </c>
      <c r="N84" s="116" t="s">
        <v>229</v>
      </c>
      <c r="O84" s="116"/>
    </row>
    <row r="85" spans="1:15" x14ac:dyDescent="0.25">
      <c r="A85" s="1">
        <v>11</v>
      </c>
      <c r="B85" s="114" t="s">
        <v>91</v>
      </c>
      <c r="C85" s="115">
        <v>930</v>
      </c>
      <c r="D85" s="116">
        <v>-0.1348837209302326</v>
      </c>
      <c r="E85" s="115">
        <v>0</v>
      </c>
      <c r="F85" s="116">
        <f t="shared" si="3"/>
        <v>-1</v>
      </c>
      <c r="G85" s="115">
        <v>0</v>
      </c>
      <c r="H85" s="116" t="str">
        <f t="shared" si="3"/>
        <v>-</v>
      </c>
      <c r="I85" s="115">
        <v>0</v>
      </c>
      <c r="J85" s="116" t="str">
        <f t="shared" si="3"/>
        <v>-</v>
      </c>
      <c r="K85" s="115">
        <v>0</v>
      </c>
      <c r="L85" s="116" t="str">
        <f t="shared" si="3"/>
        <v>-</v>
      </c>
      <c r="M85" s="115">
        <v>0</v>
      </c>
      <c r="N85" s="116" t="s">
        <v>229</v>
      </c>
      <c r="O85" s="116"/>
    </row>
    <row r="86" spans="1:15" x14ac:dyDescent="0.25">
      <c r="A86" s="1">
        <v>12</v>
      </c>
      <c r="B86" s="114" t="s">
        <v>93</v>
      </c>
      <c r="C86" s="115">
        <v>799</v>
      </c>
      <c r="D86" s="116">
        <v>-0.2049751243781095</v>
      </c>
      <c r="E86" s="115">
        <v>0</v>
      </c>
      <c r="F86" s="116">
        <f t="shared" si="3"/>
        <v>-1</v>
      </c>
      <c r="G86" s="115">
        <v>0</v>
      </c>
      <c r="H86" s="116" t="str">
        <f t="shared" si="3"/>
        <v>-</v>
      </c>
      <c r="I86" s="115">
        <v>0</v>
      </c>
      <c r="J86" s="116" t="str">
        <f t="shared" si="3"/>
        <v>-</v>
      </c>
      <c r="K86" s="115">
        <v>1313</v>
      </c>
      <c r="L86" s="116" t="str">
        <f t="shared" si="3"/>
        <v>-</v>
      </c>
      <c r="M86" s="115"/>
      <c r="N86" s="116"/>
      <c r="O86" s="116"/>
    </row>
    <row r="87" spans="1:15" ht="15.75" x14ac:dyDescent="0.25">
      <c r="B87" s="117" t="s">
        <v>30</v>
      </c>
      <c r="C87" s="118">
        <v>12795</v>
      </c>
      <c r="D87" s="119">
        <v>-0.11447158972939309</v>
      </c>
      <c r="E87" s="118">
        <v>0</v>
      </c>
      <c r="F87" s="119">
        <f t="shared" si="3"/>
        <v>-1</v>
      </c>
      <c r="G87" s="118">
        <v>0</v>
      </c>
      <c r="H87" s="119" t="str">
        <f t="shared" si="3"/>
        <v>-</v>
      </c>
      <c r="I87" s="118">
        <v>0</v>
      </c>
      <c r="J87" s="119" t="str">
        <f t="shared" si="3"/>
        <v>-</v>
      </c>
      <c r="K87" s="118">
        <v>0</v>
      </c>
      <c r="L87" s="119" t="str">
        <f t="shared" si="3"/>
        <v>-</v>
      </c>
      <c r="M87" s="118">
        <v>0</v>
      </c>
      <c r="N87" s="119" t="s">
        <v>229</v>
      </c>
      <c r="O87" s="119"/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x14ac:dyDescent="0.25">
      <c r="M94" s="105"/>
      <c r="N94" s="105"/>
      <c r="O94" s="105"/>
    </row>
  </sheetData>
  <mergeCells count="32"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F42E6-3225-4117-8B4C-1C25A62BCF45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254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179837</v>
      </c>
      <c r="D8" s="116">
        <f t="shared" ref="D8:D9" si="0">C8/C9-1</f>
        <v>0.116445244598957</v>
      </c>
    </row>
    <row r="9" spans="1:5" x14ac:dyDescent="0.25">
      <c r="A9" s="1"/>
      <c r="B9" s="114">
        <v>2022</v>
      </c>
      <c r="C9" s="115">
        <v>161080</v>
      </c>
      <c r="D9" s="116">
        <f t="shared" si="0"/>
        <v>1.2911925352753757</v>
      </c>
    </row>
    <row r="10" spans="1:5" x14ac:dyDescent="0.25">
      <c r="A10" s="1"/>
      <c r="B10" s="114">
        <v>2021</v>
      </c>
      <c r="C10" s="115">
        <v>70304</v>
      </c>
      <c r="D10" s="116">
        <f>C10/C11-1</f>
        <v>0.27102127890369343</v>
      </c>
    </row>
    <row r="11" spans="1:5" x14ac:dyDescent="0.25">
      <c r="A11" s="1" t="s">
        <v>72</v>
      </c>
      <c r="B11" s="114">
        <v>2020</v>
      </c>
      <c r="C11" s="115">
        <v>55313</v>
      </c>
      <c r="D11" s="116">
        <f t="shared" ref="D11:D20" si="1">C11/C12-1</f>
        <v>-0.59662646033574962</v>
      </c>
    </row>
    <row r="12" spans="1:5" x14ac:dyDescent="0.25">
      <c r="A12" s="1" t="s">
        <v>74</v>
      </c>
      <c r="B12" s="114">
        <v>2019</v>
      </c>
      <c r="C12" s="115">
        <v>137126</v>
      </c>
      <c r="D12" s="116">
        <f t="shared" si="1"/>
        <v>1.7898758775871659E-3</v>
      </c>
    </row>
    <row r="13" spans="1:5" x14ac:dyDescent="0.25">
      <c r="A13" s="1" t="s">
        <v>76</v>
      </c>
      <c r="B13" s="114">
        <v>2018</v>
      </c>
      <c r="C13" s="115">
        <v>136881</v>
      </c>
      <c r="D13" s="116">
        <f t="shared" si="1"/>
        <v>-1.1675258848503178E-2</v>
      </c>
    </row>
    <row r="14" spans="1:5" x14ac:dyDescent="0.25">
      <c r="A14" s="1" t="s">
        <v>78</v>
      </c>
      <c r="B14" s="114">
        <v>2017</v>
      </c>
      <c r="C14" s="115">
        <v>138498</v>
      </c>
      <c r="D14" s="116">
        <f>C14/C15-1</f>
        <v>1.9920025332675451E-2</v>
      </c>
    </row>
    <row r="15" spans="1:5" x14ac:dyDescent="0.25">
      <c r="A15" s="1" t="s">
        <v>80</v>
      </c>
      <c r="B15" s="114">
        <v>2016</v>
      </c>
      <c r="C15" s="115">
        <v>135793</v>
      </c>
      <c r="D15" s="116">
        <f>C15/C16-1</f>
        <v>-2.5168881327216952E-2</v>
      </c>
    </row>
    <row r="16" spans="1:5" x14ac:dyDescent="0.25">
      <c r="A16" s="1" t="s">
        <v>82</v>
      </c>
      <c r="B16" s="114">
        <v>2015</v>
      </c>
      <c r="C16" s="115">
        <v>139299</v>
      </c>
      <c r="D16" s="116">
        <f t="shared" si="1"/>
        <v>5.4113569634046677E-2</v>
      </c>
    </row>
    <row r="17" spans="1:5" x14ac:dyDescent="0.25">
      <c r="A17" s="1" t="s">
        <v>84</v>
      </c>
      <c r="B17" s="114">
        <v>2014</v>
      </c>
      <c r="C17" s="115">
        <v>132148</v>
      </c>
      <c r="D17" s="116">
        <f t="shared" si="1"/>
        <v>6.8110096186568825E-5</v>
      </c>
    </row>
    <row r="18" spans="1:5" x14ac:dyDescent="0.25">
      <c r="A18" s="1" t="s">
        <v>86</v>
      </c>
      <c r="B18" s="114">
        <v>2013</v>
      </c>
      <c r="C18" s="115">
        <v>132139</v>
      </c>
      <c r="D18" s="116">
        <f t="shared" si="1"/>
        <v>5.9663670117643175E-2</v>
      </c>
    </row>
    <row r="19" spans="1:5" x14ac:dyDescent="0.25">
      <c r="A19" s="1" t="s">
        <v>88</v>
      </c>
      <c r="B19" s="114">
        <v>2012</v>
      </c>
      <c r="C19" s="115">
        <v>124699</v>
      </c>
      <c r="D19" s="116">
        <f>C19/C20-1</f>
        <v>6.8882164868038664E-2</v>
      </c>
    </row>
    <row r="20" spans="1:5" x14ac:dyDescent="0.25">
      <c r="A20" s="1" t="s">
        <v>90</v>
      </c>
      <c r="B20" s="114">
        <v>2011</v>
      </c>
      <c r="C20" s="115">
        <v>116663</v>
      </c>
      <c r="D20" s="116">
        <f t="shared" si="1"/>
        <v>0.36412852833189113</v>
      </c>
    </row>
    <row r="21" spans="1:5" x14ac:dyDescent="0.25">
      <c r="A21" s="1" t="s">
        <v>92</v>
      </c>
      <c r="B21" s="114">
        <v>2010</v>
      </c>
      <c r="C21" s="115">
        <v>85522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255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170958</v>
      </c>
      <c r="D30" s="116">
        <f t="shared" ref="D30:D31" si="2">C30/C31-1</f>
        <v>0.12863678675407497</v>
      </c>
    </row>
    <row r="31" spans="1:5" x14ac:dyDescent="0.25">
      <c r="B31" s="114">
        <v>2022</v>
      </c>
      <c r="C31" s="115">
        <v>151473</v>
      </c>
      <c r="D31" s="116">
        <f t="shared" si="2"/>
        <v>1.4423250564334085</v>
      </c>
    </row>
    <row r="32" spans="1:5" x14ac:dyDescent="0.25">
      <c r="B32" s="114">
        <v>2021</v>
      </c>
      <c r="C32" s="115">
        <v>62020</v>
      </c>
      <c r="D32" s="116">
        <f>C32/C33-1</f>
        <v>0.14696798772030406</v>
      </c>
    </row>
    <row r="33" spans="2:5" x14ac:dyDescent="0.25">
      <c r="B33" s="114">
        <v>2020</v>
      </c>
      <c r="C33" s="115">
        <v>54073</v>
      </c>
      <c r="D33" s="116">
        <f t="shared" ref="D33:D42" si="3">C33/C34-1</f>
        <v>-0.60050091612979495</v>
      </c>
    </row>
    <row r="34" spans="2:5" x14ac:dyDescent="0.25">
      <c r="B34" s="114">
        <v>2019</v>
      </c>
      <c r="C34" s="115">
        <v>135352</v>
      </c>
      <c r="D34" s="116">
        <f t="shared" si="3"/>
        <v>4.2216006469659728E-3</v>
      </c>
    </row>
    <row r="35" spans="2:5" x14ac:dyDescent="0.25">
      <c r="B35" s="114">
        <v>2018</v>
      </c>
      <c r="C35" s="115">
        <v>134783</v>
      </c>
      <c r="D35" s="116">
        <f t="shared" si="3"/>
        <v>-6.611143867924496E-3</v>
      </c>
    </row>
    <row r="36" spans="2:5" x14ac:dyDescent="0.25">
      <c r="B36" s="114">
        <v>2017</v>
      </c>
      <c r="C36" s="115">
        <v>135680</v>
      </c>
      <c r="D36" s="116">
        <f>C36/C37-1</f>
        <v>1.7610176101761077E-2</v>
      </c>
    </row>
    <row r="37" spans="2:5" x14ac:dyDescent="0.25">
      <c r="B37" s="114">
        <v>2016</v>
      </c>
      <c r="C37" s="115">
        <v>133332</v>
      </c>
      <c r="D37" s="116">
        <f>C37/C38-1</f>
        <v>-3.1629710865949567E-2</v>
      </c>
    </row>
    <row r="38" spans="2:5" x14ac:dyDescent="0.25">
      <c r="B38" s="114">
        <v>2015</v>
      </c>
      <c r="C38" s="115">
        <v>137687</v>
      </c>
      <c r="D38" s="116">
        <f t="shared" si="3"/>
        <v>5.9049303899699979E-2</v>
      </c>
    </row>
    <row r="39" spans="2:5" x14ac:dyDescent="0.25">
      <c r="B39" s="114">
        <v>2014</v>
      </c>
      <c r="C39" s="115">
        <v>130010</v>
      </c>
      <c r="D39" s="116">
        <f t="shared" si="3"/>
        <v>-3.3118167461400061E-3</v>
      </c>
    </row>
    <row r="40" spans="2:5" x14ac:dyDescent="0.25">
      <c r="B40" s="114">
        <v>2013</v>
      </c>
      <c r="C40" s="115">
        <v>130442</v>
      </c>
      <c r="D40" s="116">
        <f t="shared" si="3"/>
        <v>5.8808250200897749E-2</v>
      </c>
    </row>
    <row r="41" spans="2:5" x14ac:dyDescent="0.25">
      <c r="B41" s="114">
        <v>2012</v>
      </c>
      <c r="C41" s="115">
        <v>123197</v>
      </c>
      <c r="D41" s="116">
        <f>C41/C42-1</f>
        <v>6.8574303284731686E-2</v>
      </c>
    </row>
    <row r="42" spans="2:5" x14ac:dyDescent="0.25">
      <c r="B42" s="114">
        <v>2011</v>
      </c>
      <c r="C42" s="115">
        <v>115291</v>
      </c>
      <c r="D42" s="116">
        <f t="shared" si="3"/>
        <v>0.36775731979310011</v>
      </c>
    </row>
    <row r="43" spans="2:5" x14ac:dyDescent="0.25">
      <c r="B43" s="114">
        <v>2010</v>
      </c>
      <c r="C43" s="115">
        <v>84292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256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122557</v>
      </c>
      <c r="D56" s="116">
        <f t="shared" si="5"/>
        <v>1.8473581863812427E-2</v>
      </c>
    </row>
    <row r="57" spans="1:5" x14ac:dyDescent="0.25">
      <c r="A57" s="1">
        <v>4</v>
      </c>
      <c r="B57" s="114">
        <v>2018</v>
      </c>
      <c r="C57" s="115">
        <v>120334</v>
      </c>
      <c r="D57" s="116">
        <f t="shared" si="5"/>
        <v>9.1326271493869182E-2</v>
      </c>
    </row>
    <row r="58" spans="1:5" x14ac:dyDescent="0.25">
      <c r="A58" s="1">
        <v>5</v>
      </c>
      <c r="B58" s="114">
        <v>2017</v>
      </c>
      <c r="C58" s="115">
        <v>110264</v>
      </c>
      <c r="D58" s="116">
        <f>C58/C59-1</f>
        <v>0.22168055309342316</v>
      </c>
    </row>
    <row r="59" spans="1:5" x14ac:dyDescent="0.25">
      <c r="A59" s="1">
        <v>6</v>
      </c>
      <c r="B59" s="114">
        <v>2016</v>
      </c>
      <c r="C59" s="115">
        <v>90256</v>
      </c>
      <c r="D59" s="116">
        <f>C59/C60-1</f>
        <v>-4.27219888846464E-2</v>
      </c>
    </row>
    <row r="60" spans="1:5" x14ac:dyDescent="0.25">
      <c r="A60" s="1">
        <v>7</v>
      </c>
      <c r="B60" s="114">
        <v>2015</v>
      </c>
      <c r="C60" s="115">
        <v>94284</v>
      </c>
      <c r="D60" s="116">
        <f t="shared" si="5"/>
        <v>4.5173662902193712E-3</v>
      </c>
    </row>
    <row r="61" spans="1:5" x14ac:dyDescent="0.25">
      <c r="A61" s="1">
        <v>8</v>
      </c>
      <c r="B61" s="114">
        <v>2014</v>
      </c>
      <c r="C61" s="115">
        <v>93860</v>
      </c>
      <c r="D61" s="116">
        <f t="shared" si="5"/>
        <v>2.8726750621992814E-2</v>
      </c>
    </row>
    <row r="62" spans="1:5" x14ac:dyDescent="0.25">
      <c r="A62" s="1">
        <v>9</v>
      </c>
      <c r="B62" s="114">
        <v>2013</v>
      </c>
      <c r="C62" s="115">
        <v>91239</v>
      </c>
      <c r="D62" s="116">
        <f t="shared" si="5"/>
        <v>5.4981268211460987E-2</v>
      </c>
    </row>
    <row r="63" spans="1:5" x14ac:dyDescent="0.25">
      <c r="A63" s="1">
        <v>10</v>
      </c>
      <c r="B63" s="114">
        <v>2012</v>
      </c>
      <c r="C63" s="115">
        <v>86484</v>
      </c>
      <c r="D63" s="116">
        <f>C63/C64-1</f>
        <v>4.4089240873092628E-2</v>
      </c>
    </row>
    <row r="64" spans="1:5" x14ac:dyDescent="0.25">
      <c r="A64" s="1">
        <v>11</v>
      </c>
      <c r="B64" s="114">
        <v>2011</v>
      </c>
      <c r="C64" s="115">
        <v>82832</v>
      </c>
      <c r="D64" s="116">
        <f t="shared" si="5"/>
        <v>0.5953775038520801</v>
      </c>
    </row>
    <row r="65" spans="1:5" x14ac:dyDescent="0.25">
      <c r="A65" s="1">
        <v>12</v>
      </c>
      <c r="B65" s="114">
        <v>2010</v>
      </c>
      <c r="C65" s="115">
        <v>51920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12795</v>
      </c>
      <c r="D78" s="116">
        <f t="shared" si="7"/>
        <v>-0.11447158972939309</v>
      </c>
    </row>
    <row r="79" spans="1:5" x14ac:dyDescent="0.25">
      <c r="A79" s="1">
        <v>4</v>
      </c>
      <c r="B79" s="114">
        <v>2018</v>
      </c>
      <c r="C79" s="115">
        <v>14449</v>
      </c>
      <c r="D79" s="116">
        <f t="shared" si="7"/>
        <v>-0.43149984261882279</v>
      </c>
    </row>
    <row r="80" spans="1:5" x14ac:dyDescent="0.25">
      <c r="A80" s="1">
        <v>5</v>
      </c>
      <c r="B80" s="114">
        <v>2017</v>
      </c>
      <c r="C80" s="115">
        <v>25416</v>
      </c>
      <c r="D80" s="116">
        <f>C80/C81-1</f>
        <v>-0.40997307085151824</v>
      </c>
    </row>
    <row r="81" spans="1:5" x14ac:dyDescent="0.25">
      <c r="A81" s="1">
        <v>6</v>
      </c>
      <c r="B81" s="114">
        <v>2016</v>
      </c>
      <c r="C81" s="115">
        <v>43076</v>
      </c>
      <c r="D81" s="116">
        <f>C81/C82-1</f>
        <v>-7.5340414257079047E-3</v>
      </c>
    </row>
    <row r="82" spans="1:5" x14ac:dyDescent="0.25">
      <c r="A82" s="1">
        <v>7</v>
      </c>
      <c r="B82" s="114">
        <v>2015</v>
      </c>
      <c r="C82" s="115">
        <v>43403</v>
      </c>
      <c r="D82" s="116">
        <f t="shared" ref="D82:D84" si="8">C82/C83-1</f>
        <v>0.20063623789764873</v>
      </c>
    </row>
    <row r="83" spans="1:5" x14ac:dyDescent="0.25">
      <c r="A83" s="1">
        <v>8</v>
      </c>
      <c r="B83" s="114">
        <v>2014</v>
      </c>
      <c r="C83" s="115">
        <v>36150</v>
      </c>
      <c r="D83" s="116">
        <f t="shared" si="8"/>
        <v>-7.7876693110221162E-2</v>
      </c>
    </row>
    <row r="84" spans="1:5" x14ac:dyDescent="0.25">
      <c r="A84" s="1">
        <v>9</v>
      </c>
      <c r="B84" s="114">
        <v>2013</v>
      </c>
      <c r="C84" s="115">
        <v>39203</v>
      </c>
      <c r="D84" s="116">
        <f t="shared" si="8"/>
        <v>6.782338681121125E-2</v>
      </c>
    </row>
    <row r="85" spans="1:5" x14ac:dyDescent="0.25">
      <c r="A85" s="1">
        <v>10</v>
      </c>
      <c r="B85" s="114">
        <v>2012</v>
      </c>
      <c r="C85" s="115">
        <v>36713</v>
      </c>
      <c r="D85" s="116">
        <f>C85/C86-1</f>
        <v>0.13105764194830405</v>
      </c>
    </row>
    <row r="86" spans="1:5" x14ac:dyDescent="0.25">
      <c r="A86" s="1">
        <v>11</v>
      </c>
      <c r="B86" s="114">
        <v>2011</v>
      </c>
      <c r="C86" s="115">
        <v>32459</v>
      </c>
      <c r="D86" s="116">
        <f t="shared" ref="D86" si="9">C86/C87-1</f>
        <v>2.6875077227233035E-3</v>
      </c>
    </row>
    <row r="87" spans="1:5" x14ac:dyDescent="0.25">
      <c r="A87" s="1">
        <v>12</v>
      </c>
      <c r="B87" s="114">
        <v>2010</v>
      </c>
      <c r="C87" s="115">
        <v>32372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257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229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229</v>
      </c>
      <c r="D97" s="116" t="e">
        <f t="shared" si="10"/>
        <v>#VALUE!</v>
      </c>
    </row>
    <row r="98" spans="2:4" x14ac:dyDescent="0.25">
      <c r="B98" s="114">
        <v>2021</v>
      </c>
      <c r="C98" s="115" t="s">
        <v>229</v>
      </c>
      <c r="D98" s="116" t="e">
        <f t="shared" si="10"/>
        <v>#VALUE!</v>
      </c>
    </row>
    <row r="99" spans="2:4" x14ac:dyDescent="0.25">
      <c r="B99" s="114">
        <v>2020</v>
      </c>
      <c r="C99" s="115" t="s">
        <v>229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229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229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229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229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229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229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229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229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229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C8920-B55F-43F9-9103-F6839317BFCE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258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200A1-F0B7-4E71-8005-CA2E1E65A25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259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47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136881</v>
      </c>
      <c r="R8" s="155">
        <v>137126</v>
      </c>
      <c r="S8" s="155">
        <v>55313</v>
      </c>
      <c r="T8" s="155">
        <v>70304</v>
      </c>
      <c r="U8" s="155">
        <v>161080</v>
      </c>
      <c r="V8" s="155">
        <v>179837</v>
      </c>
      <c r="W8" s="156">
        <f>IFERROR(V8/U8-1,"-")</f>
        <v>0.116445244598957</v>
      </c>
      <c r="X8" s="156">
        <f>IFERROR(V8/S8-1,"-")</f>
        <v>2.2512610055502322</v>
      </c>
      <c r="Y8" s="155">
        <f>V8-U8</f>
        <v>18757</v>
      </c>
      <c r="Z8" s="155">
        <f>V8-S8</f>
        <v>124524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35089</v>
      </c>
      <c r="R9" s="158">
        <v>41904</v>
      </c>
      <c r="S9" s="158">
        <v>24273</v>
      </c>
      <c r="T9" s="158">
        <v>26311</v>
      </c>
      <c r="U9" s="158">
        <v>32375</v>
      </c>
      <c r="V9" s="158">
        <v>47068</v>
      </c>
      <c r="W9" s="159">
        <f>IFERROR(V9/U9-1,"-")</f>
        <v>0.45383783783783782</v>
      </c>
      <c r="X9" s="160">
        <f t="shared" ref="X9:X20" si="3">IFERROR(V9/S9-1,"-")</f>
        <v>0.93910929839739632</v>
      </c>
      <c r="Y9" s="158">
        <f t="shared" ref="Y9:Y19" si="4">V9-U9</f>
        <v>14693</v>
      </c>
      <c r="Z9" s="158">
        <f t="shared" ref="Z9:Z20" si="5">V9-S9</f>
        <v>22795</v>
      </c>
      <c r="AA9" s="159">
        <f>V9/V$8</f>
        <v>0.26172589622825115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19683</v>
      </c>
      <c r="R10" s="163">
        <v>22752</v>
      </c>
      <c r="S10" s="163">
        <v>8930</v>
      </c>
      <c r="T10" s="163">
        <v>21567</v>
      </c>
      <c r="U10" s="163">
        <v>23338</v>
      </c>
      <c r="V10" s="163">
        <v>31999</v>
      </c>
      <c r="W10" s="164">
        <f>IFERROR(V10/U10-1,"-")</f>
        <v>0.37111149198731685</v>
      </c>
      <c r="X10" s="165">
        <f t="shared" si="3"/>
        <v>2.5833146696528555</v>
      </c>
      <c r="Y10" s="163">
        <f t="shared" si="4"/>
        <v>8661</v>
      </c>
      <c r="Z10" s="163">
        <f t="shared" si="5"/>
        <v>23069</v>
      </c>
      <c r="AA10" s="164">
        <f>V10/V$8</f>
        <v>0.17793335075651839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15406</v>
      </c>
      <c r="R11" s="163">
        <v>19152</v>
      </c>
      <c r="S11" s="163">
        <v>15343</v>
      </c>
      <c r="T11" s="163">
        <v>4744</v>
      </c>
      <c r="U11" s="163">
        <v>9037</v>
      </c>
      <c r="V11" s="163">
        <v>15069</v>
      </c>
      <c r="W11" s="164">
        <f>IFERROR(V11/U11-1,"-")</f>
        <v>0.66747814540223516</v>
      </c>
      <c r="X11" s="165">
        <f t="shared" si="3"/>
        <v>-1.7858306719676698E-2</v>
      </c>
      <c r="Y11" s="163">
        <f t="shared" si="4"/>
        <v>6032</v>
      </c>
      <c r="Z11" s="163">
        <f t="shared" si="5"/>
        <v>-274</v>
      </c>
      <c r="AA11" s="164">
        <f>V11/V$8</f>
        <v>8.3792545471732732E-2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101792</v>
      </c>
      <c r="R12" s="158">
        <v>95222</v>
      </c>
      <c r="S12" s="158">
        <v>31040</v>
      </c>
      <c r="T12" s="158">
        <v>43993</v>
      </c>
      <c r="U12" s="158">
        <v>128705</v>
      </c>
      <c r="V12" s="158">
        <v>132769</v>
      </c>
      <c r="W12" s="159">
        <f>IFERROR(V12/U12-1,"-")</f>
        <v>3.1576084845188701E-2</v>
      </c>
      <c r="X12" s="160">
        <f t="shared" si="3"/>
        <v>3.2773518041237111</v>
      </c>
      <c r="Y12" s="158">
        <f t="shared" si="4"/>
        <v>4064</v>
      </c>
      <c r="Z12" s="158">
        <f t="shared" si="5"/>
        <v>101729</v>
      </c>
      <c r="AA12" s="159">
        <f>V12/V$8</f>
        <v>0.73827410377174885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46378</v>
      </c>
      <c r="R13" s="163">
        <v>41026</v>
      </c>
      <c r="S13" s="163">
        <v>13899</v>
      </c>
      <c r="T13" s="163">
        <v>12264</v>
      </c>
      <c r="U13" s="163">
        <v>56081</v>
      </c>
      <c r="V13" s="163">
        <v>50457</v>
      </c>
      <c r="W13" s="164">
        <f t="shared" ref="W13:W20" si="8">IFERROR(V13/U13-1,"-")</f>
        <v>-0.10028351848219541</v>
      </c>
      <c r="X13" s="165">
        <f t="shared" si="3"/>
        <v>2.6302611698683358</v>
      </c>
      <c r="Y13" s="163">
        <f t="shared" si="4"/>
        <v>-5624</v>
      </c>
      <c r="Z13" s="163">
        <f t="shared" si="5"/>
        <v>36558</v>
      </c>
      <c r="AA13" s="164">
        <f t="shared" ref="AA13:AA20" si="9">V13/V$8</f>
        <v>0.28057073905814711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13950</v>
      </c>
      <c r="R14" s="163">
        <v>11534</v>
      </c>
      <c r="S14" s="163">
        <v>3374</v>
      </c>
      <c r="T14" s="163">
        <v>3586</v>
      </c>
      <c r="U14" s="163">
        <v>7748</v>
      </c>
      <c r="V14" s="163">
        <v>10955</v>
      </c>
      <c r="W14" s="164">
        <f t="shared" si="8"/>
        <v>0.41391326794011363</v>
      </c>
      <c r="X14" s="165">
        <f t="shared" si="3"/>
        <v>2.2468879668049793</v>
      </c>
      <c r="Y14" s="163">
        <f t="shared" si="4"/>
        <v>3207</v>
      </c>
      <c r="Z14" s="163">
        <f t="shared" si="5"/>
        <v>7581</v>
      </c>
      <c r="AA14" s="164">
        <f t="shared" si="9"/>
        <v>6.0916274181620024E-2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6528</v>
      </c>
      <c r="R15" s="163">
        <v>10880</v>
      </c>
      <c r="S15" s="163">
        <v>3449</v>
      </c>
      <c r="T15" s="163">
        <v>6294</v>
      </c>
      <c r="U15" s="163">
        <v>18047</v>
      </c>
      <c r="V15" s="163">
        <v>15837</v>
      </c>
      <c r="W15" s="164">
        <f t="shared" si="8"/>
        <v>-0.12245802626475311</v>
      </c>
      <c r="X15" s="165">
        <f t="shared" si="3"/>
        <v>3.5917657291968688</v>
      </c>
      <c r="Y15" s="163">
        <f t="shared" si="4"/>
        <v>-2210</v>
      </c>
      <c r="Z15" s="163">
        <f t="shared" si="5"/>
        <v>12388</v>
      </c>
      <c r="AA15" s="164">
        <f t="shared" si="9"/>
        <v>8.8063079344072689E-2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2344</v>
      </c>
      <c r="R16" s="163">
        <v>1784</v>
      </c>
      <c r="S16" s="163">
        <v>536</v>
      </c>
      <c r="T16" s="163">
        <v>3888</v>
      </c>
      <c r="U16" s="163">
        <v>3396</v>
      </c>
      <c r="V16" s="163">
        <v>3947</v>
      </c>
      <c r="W16" s="164">
        <f t="shared" si="8"/>
        <v>0.16224970553592466</v>
      </c>
      <c r="X16" s="165">
        <f t="shared" si="3"/>
        <v>6.3638059701492535</v>
      </c>
      <c r="Y16" s="163">
        <f t="shared" si="4"/>
        <v>551</v>
      </c>
      <c r="Z16" s="163">
        <f t="shared" si="5"/>
        <v>3411</v>
      </c>
      <c r="AA16" s="164">
        <f t="shared" si="9"/>
        <v>2.1947652596517958E-2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2944</v>
      </c>
      <c r="R17" s="163">
        <v>2469</v>
      </c>
      <c r="S17" s="163">
        <v>1278</v>
      </c>
      <c r="T17" s="163">
        <v>1635</v>
      </c>
      <c r="U17" s="163">
        <v>3248</v>
      </c>
      <c r="V17" s="163">
        <v>2699</v>
      </c>
      <c r="W17" s="164">
        <f t="shared" si="8"/>
        <v>-0.16902709359605916</v>
      </c>
      <c r="X17" s="165">
        <f t="shared" si="3"/>
        <v>1.1118935837245698</v>
      </c>
      <c r="Y17" s="163">
        <f t="shared" si="4"/>
        <v>-549</v>
      </c>
      <c r="Z17" s="163">
        <f t="shared" si="5"/>
        <v>1421</v>
      </c>
      <c r="AA17" s="164">
        <f t="shared" si="9"/>
        <v>1.5008035053965535E-2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1326</v>
      </c>
      <c r="R18" s="163">
        <v>2202</v>
      </c>
      <c r="S18" s="163">
        <v>686</v>
      </c>
      <c r="T18" s="163">
        <v>1848</v>
      </c>
      <c r="U18" s="163">
        <v>2875</v>
      </c>
      <c r="V18" s="163">
        <v>3786</v>
      </c>
      <c r="W18" s="164">
        <f t="shared" si="8"/>
        <v>0.3168695652173914</v>
      </c>
      <c r="X18" s="165">
        <f t="shared" si="3"/>
        <v>4.518950437317784</v>
      </c>
      <c r="Y18" s="163">
        <f t="shared" si="4"/>
        <v>911</v>
      </c>
      <c r="Z18" s="163">
        <f t="shared" si="5"/>
        <v>3100</v>
      </c>
      <c r="AA18" s="164">
        <f t="shared" si="9"/>
        <v>2.1052397448800858E-2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2597</v>
      </c>
      <c r="R19" s="163">
        <v>2302</v>
      </c>
      <c r="S19" s="163">
        <v>932</v>
      </c>
      <c r="T19" s="163">
        <v>363</v>
      </c>
      <c r="U19" s="163">
        <v>967</v>
      </c>
      <c r="V19" s="163">
        <v>1128</v>
      </c>
      <c r="W19" s="164">
        <f t="shared" si="8"/>
        <v>0.16649431230610134</v>
      </c>
      <c r="X19" s="165">
        <f t="shared" si="3"/>
        <v>0.21030042918454939</v>
      </c>
      <c r="Y19" s="163">
        <f t="shared" si="4"/>
        <v>161</v>
      </c>
      <c r="Z19" s="163">
        <f t="shared" si="5"/>
        <v>196</v>
      </c>
      <c r="AA19" s="164">
        <f t="shared" si="9"/>
        <v>6.2723466249993047E-3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25725</v>
      </c>
      <c r="R20" s="169">
        <f t="shared" si="11"/>
        <v>23025</v>
      </c>
      <c r="S20" s="169">
        <f t="shared" si="11"/>
        <v>6886</v>
      </c>
      <c r="T20" s="169">
        <f t="shared" si="11"/>
        <v>14115</v>
      </c>
      <c r="U20" s="169">
        <f t="shared" si="11"/>
        <v>36343</v>
      </c>
      <c r="V20" s="169">
        <f t="shared" si="11"/>
        <v>43960</v>
      </c>
      <c r="W20" s="170">
        <f t="shared" si="8"/>
        <v>0.20958644030487306</v>
      </c>
      <c r="X20" s="171">
        <f t="shared" si="3"/>
        <v>5.3839674702294511</v>
      </c>
      <c r="Y20" s="169">
        <f>V20-U20</f>
        <v>7617</v>
      </c>
      <c r="Z20" s="169">
        <f t="shared" si="5"/>
        <v>37074</v>
      </c>
      <c r="AA20" s="170">
        <f t="shared" si="9"/>
        <v>0.24444357946362538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E51D3-5054-43D0-BEAE-018D1D1D8A1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259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47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11855</v>
      </c>
      <c r="P11" s="176">
        <v>15413</v>
      </c>
      <c r="Q11" s="176">
        <v>17598</v>
      </c>
      <c r="R11" s="176">
        <v>14323</v>
      </c>
      <c r="S11" s="176">
        <v>18273</v>
      </c>
      <c r="T11" s="177">
        <f t="shared" ref="T11:T23" si="2">IFERROR(S11/R11-1,"-")</f>
        <v>0.27578021364239325</v>
      </c>
      <c r="U11" s="177">
        <f t="shared" ref="U11:U23" si="3">IFERROR(S11/O11-1,"-")</f>
        <v>0.54137494727962876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2441</v>
      </c>
      <c r="P12" s="158">
        <v>1654</v>
      </c>
      <c r="Q12" s="158">
        <v>953</v>
      </c>
      <c r="R12" s="158">
        <v>2836</v>
      </c>
      <c r="S12" s="158">
        <v>4319</v>
      </c>
      <c r="T12" s="159">
        <f t="shared" si="2"/>
        <v>0.52291960507757396</v>
      </c>
      <c r="U12" s="160">
        <f t="shared" si="3"/>
        <v>0.76935682097501035</v>
      </c>
      <c r="V12" s="159">
        <f>S12/S11</f>
        <v>0.23635965632353745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1266</v>
      </c>
      <c r="P13" s="163">
        <v>1064</v>
      </c>
      <c r="Q13" s="163">
        <v>140</v>
      </c>
      <c r="R13" s="163">
        <v>1755</v>
      </c>
      <c r="S13" s="163">
        <v>2747</v>
      </c>
      <c r="T13" s="164">
        <f t="shared" si="2"/>
        <v>0.56524216524216531</v>
      </c>
      <c r="U13" s="165">
        <f t="shared" si="3"/>
        <v>1.169826224328594</v>
      </c>
      <c r="V13" s="164">
        <f>S13/S11</f>
        <v>0.15033108958572758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1175</v>
      </c>
      <c r="P14" s="163">
        <v>590</v>
      </c>
      <c r="Q14" s="163">
        <v>813</v>
      </c>
      <c r="R14" s="163">
        <v>1081</v>
      </c>
      <c r="S14" s="163">
        <v>1572</v>
      </c>
      <c r="T14" s="164">
        <f t="shared" si="2"/>
        <v>0.45420906567992603</v>
      </c>
      <c r="U14" s="165">
        <f t="shared" si="3"/>
        <v>0.33787234042553194</v>
      </c>
      <c r="V14" s="164">
        <f>S14/S11</f>
        <v>8.6028566737809883E-2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9414</v>
      </c>
      <c r="P15" s="158">
        <v>13759</v>
      </c>
      <c r="Q15" s="158">
        <v>16645</v>
      </c>
      <c r="R15" s="158">
        <v>11487</v>
      </c>
      <c r="S15" s="158">
        <v>13954</v>
      </c>
      <c r="T15" s="159">
        <f t="shared" si="2"/>
        <v>0.21476451640985461</v>
      </c>
      <c r="U15" s="160">
        <f t="shared" si="3"/>
        <v>0.48226046314000426</v>
      </c>
      <c r="V15" s="159">
        <f>S15/S11</f>
        <v>0.7636403436764625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3503</v>
      </c>
      <c r="P16" s="163">
        <v>3602</v>
      </c>
      <c r="Q16" s="163">
        <v>5269</v>
      </c>
      <c r="R16" s="163">
        <v>5245</v>
      </c>
      <c r="S16" s="163">
        <v>5752</v>
      </c>
      <c r="T16" s="164">
        <f t="shared" si="2"/>
        <v>9.6663489037178252E-2</v>
      </c>
      <c r="U16" s="165">
        <f t="shared" si="3"/>
        <v>0.64202112475021411</v>
      </c>
      <c r="V16" s="164">
        <f>S16/S11</f>
        <v>0.3147813714223171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1490</v>
      </c>
      <c r="P17" s="163">
        <v>476</v>
      </c>
      <c r="Q17" s="163">
        <v>980</v>
      </c>
      <c r="R17" s="163">
        <v>2200</v>
      </c>
      <c r="S17" s="163">
        <v>1660</v>
      </c>
      <c r="T17" s="164">
        <f t="shared" si="2"/>
        <v>-0.24545454545454548</v>
      </c>
      <c r="U17" s="165">
        <f t="shared" si="3"/>
        <v>0.11409395973154357</v>
      </c>
      <c r="V17" s="164">
        <f>S17/S11</f>
        <v>9.0844415257483713E-2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1078</v>
      </c>
      <c r="P18" s="163">
        <v>2656</v>
      </c>
      <c r="Q18" s="163">
        <v>2457</v>
      </c>
      <c r="R18" s="163">
        <v>533</v>
      </c>
      <c r="S18" s="163">
        <v>878</v>
      </c>
      <c r="T18" s="164">
        <f t="shared" si="2"/>
        <v>0.64727954971857415</v>
      </c>
      <c r="U18" s="165">
        <f t="shared" si="3"/>
        <v>-0.1855287569573284</v>
      </c>
      <c r="V18" s="164">
        <f>S18/S11</f>
        <v>4.8049034094018499E-2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144</v>
      </c>
      <c r="P19" s="163">
        <v>1211</v>
      </c>
      <c r="Q19" s="163">
        <v>599</v>
      </c>
      <c r="R19" s="163">
        <v>409</v>
      </c>
      <c r="S19" s="163">
        <v>499</v>
      </c>
      <c r="T19" s="164">
        <f t="shared" si="2"/>
        <v>0.22004889975550124</v>
      </c>
      <c r="U19" s="165">
        <f t="shared" si="3"/>
        <v>2.4652777777777777</v>
      </c>
      <c r="V19" s="164">
        <f>S19/S11</f>
        <v>2.7308050128605047E-2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343</v>
      </c>
      <c r="P20" s="163">
        <v>372</v>
      </c>
      <c r="Q20" s="163">
        <v>448</v>
      </c>
      <c r="R20" s="163">
        <v>139</v>
      </c>
      <c r="S20" s="163">
        <v>367</v>
      </c>
      <c r="T20" s="164">
        <f t="shared" si="2"/>
        <v>1.6402877697841727</v>
      </c>
      <c r="U20" s="165">
        <f t="shared" si="3"/>
        <v>6.9970845481049482E-2</v>
      </c>
      <c r="V20" s="164">
        <f>S20/S11</f>
        <v>2.0084277349094293E-2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342</v>
      </c>
      <c r="P21" s="163">
        <v>1284</v>
      </c>
      <c r="Q21" s="163">
        <v>807</v>
      </c>
      <c r="R21" s="163">
        <v>169</v>
      </c>
      <c r="S21" s="163">
        <v>353</v>
      </c>
      <c r="T21" s="164">
        <f t="shared" si="2"/>
        <v>1.0887573964497039</v>
      </c>
      <c r="U21" s="165">
        <f t="shared" si="3"/>
        <v>3.2163742690058506E-2</v>
      </c>
      <c r="V21" s="164">
        <f>S21/S11</f>
        <v>1.9318119630055273E-2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393</v>
      </c>
      <c r="P22" s="163">
        <v>157</v>
      </c>
      <c r="Q22" s="163">
        <v>220</v>
      </c>
      <c r="R22" s="163">
        <v>32</v>
      </c>
      <c r="S22" s="163">
        <v>576</v>
      </c>
      <c r="T22" s="164">
        <f t="shared" si="2"/>
        <v>17</v>
      </c>
      <c r="U22" s="165">
        <f t="shared" si="3"/>
        <v>0.46564885496183206</v>
      </c>
      <c r="V22" s="164">
        <f>S22/S11</f>
        <v>3.1521917583319653E-2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2121</v>
      </c>
      <c r="P23" s="169">
        <f>P15-SUM(P16:P22)</f>
        <v>4001</v>
      </c>
      <c r="Q23" s="169">
        <f>Q15-SUM(Q16:Q22)</f>
        <v>5865</v>
      </c>
      <c r="R23" s="169">
        <f>R15-SUM(R16:R22)</f>
        <v>2760</v>
      </c>
      <c r="S23" s="169">
        <f>S15-SUM(S16:S22)</f>
        <v>3869</v>
      </c>
      <c r="T23" s="170">
        <f t="shared" si="2"/>
        <v>0.40181159420289858</v>
      </c>
      <c r="U23" s="171">
        <f t="shared" si="3"/>
        <v>0.82413955681282425</v>
      </c>
      <c r="V23" s="170">
        <f>S23/S11</f>
        <v>0.21173315821156899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FF15F-818B-4D38-B829-92488048E4B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259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126249</v>
      </c>
      <c r="R9" s="176">
        <v>126380</v>
      </c>
      <c r="S9" s="176">
        <v>44479</v>
      </c>
      <c r="T9" s="176">
        <v>146959</v>
      </c>
      <c r="U9" s="176">
        <v>167345</v>
      </c>
      <c r="V9" s="176">
        <v>216281</v>
      </c>
      <c r="W9" s="177">
        <f>IFERROR(V9/U9-1,"-")</f>
        <v>0.29242582688457985</v>
      </c>
      <c r="X9" s="177">
        <f>IFERROR(V9/R9-1,"-")</f>
        <v>0.71135464472226628</v>
      </c>
      <c r="Y9" s="176">
        <f>V9-U9</f>
        <v>48936</v>
      </c>
      <c r="Z9" s="176">
        <f>V9-R9</f>
        <v>89901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33119</v>
      </c>
      <c r="R10" s="158">
        <v>39570</v>
      </c>
      <c r="S10" s="158">
        <v>21572</v>
      </c>
      <c r="T10" s="158">
        <v>31498</v>
      </c>
      <c r="U10" s="158">
        <v>43404</v>
      </c>
      <c r="V10" s="158">
        <v>57295</v>
      </c>
      <c r="W10" s="160">
        <f>IFERROR(V10/U10-1,"-")</f>
        <v>0.32003962768408445</v>
      </c>
      <c r="X10" s="159">
        <f t="shared" ref="X10:X21" si="5">IFERROR(V10/R10-1,"-")</f>
        <v>0.44794035885772043</v>
      </c>
      <c r="Y10" s="157">
        <f t="shared" ref="Y10:Y20" si="6">V10-U10</f>
        <v>13891</v>
      </c>
      <c r="Z10" s="158">
        <f t="shared" ref="Z10:Z21" si="7">V10-R10</f>
        <v>17725</v>
      </c>
      <c r="AA10" s="159">
        <f t="shared" si="1"/>
        <v>0.26491000134084824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18966</v>
      </c>
      <c r="R11" s="163">
        <v>21866</v>
      </c>
      <c r="S11" s="163">
        <v>7680</v>
      </c>
      <c r="T11" s="163">
        <v>23212</v>
      </c>
      <c r="U11" s="163">
        <v>30252</v>
      </c>
      <c r="V11" s="163">
        <v>36093</v>
      </c>
      <c r="W11" s="165">
        <f>IFERROR(V11/U11-1,"-")</f>
        <v>0.19307814359381203</v>
      </c>
      <c r="X11" s="164">
        <f t="shared" si="5"/>
        <v>0.65064483673282725</v>
      </c>
      <c r="Y11" s="162">
        <f t="shared" si="6"/>
        <v>5841</v>
      </c>
      <c r="Z11" s="163">
        <f t="shared" si="7"/>
        <v>14227</v>
      </c>
      <c r="AA11" s="164">
        <f>V11/V$9</f>
        <v>0.16688012354298343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14153</v>
      </c>
      <c r="R12" s="163">
        <v>17704</v>
      </c>
      <c r="S12" s="163">
        <v>13892</v>
      </c>
      <c r="T12" s="163">
        <v>8286</v>
      </c>
      <c r="U12" s="163">
        <v>13152</v>
      </c>
      <c r="V12" s="163">
        <v>21202</v>
      </c>
      <c r="W12" s="165">
        <f>IFERROR(V12/U12-1,"-")</f>
        <v>0.61207420924574207</v>
      </c>
      <c r="X12" s="164">
        <f t="shared" si="5"/>
        <v>0.19758246723904205</v>
      </c>
      <c r="Y12" s="162">
        <f t="shared" si="6"/>
        <v>8050</v>
      </c>
      <c r="Z12" s="163">
        <f t="shared" si="7"/>
        <v>3498</v>
      </c>
      <c r="AA12" s="164">
        <f t="shared" si="1"/>
        <v>9.8029877797864817E-2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93130</v>
      </c>
      <c r="R13" s="158">
        <v>86810</v>
      </c>
      <c r="S13" s="158">
        <v>22907</v>
      </c>
      <c r="T13" s="158">
        <v>115461</v>
      </c>
      <c r="U13" s="158">
        <v>123941</v>
      </c>
      <c r="V13" s="158">
        <v>158986</v>
      </c>
      <c r="W13" s="160">
        <f>IFERROR(V13/U13-1,"-")</f>
        <v>0.28275550463527011</v>
      </c>
      <c r="X13" s="159">
        <f t="shared" si="5"/>
        <v>0.83142495104250669</v>
      </c>
      <c r="Y13" s="157">
        <f t="shared" si="6"/>
        <v>35045</v>
      </c>
      <c r="Z13" s="158">
        <f t="shared" si="7"/>
        <v>72176</v>
      </c>
      <c r="AA13" s="159">
        <f t="shared" si="1"/>
        <v>0.7350899986591517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42478</v>
      </c>
      <c r="R14" s="163">
        <v>37200</v>
      </c>
      <c r="S14" s="163">
        <v>8750</v>
      </c>
      <c r="T14" s="163">
        <v>51489</v>
      </c>
      <c r="U14" s="163">
        <v>46355</v>
      </c>
      <c r="V14" s="163">
        <v>68506</v>
      </c>
      <c r="W14" s="165">
        <f t="shared" ref="W14:W21" si="9">IFERROR(V14/U14-1,"-")</f>
        <v>0.47785567899902914</v>
      </c>
      <c r="X14" s="164">
        <f t="shared" si="5"/>
        <v>0.84155913978494623</v>
      </c>
      <c r="Y14" s="162">
        <f t="shared" si="6"/>
        <v>22151</v>
      </c>
      <c r="Z14" s="163">
        <f t="shared" si="7"/>
        <v>31306</v>
      </c>
      <c r="AA14" s="164">
        <f t="shared" si="1"/>
        <v>0.31674534517595165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12902</v>
      </c>
      <c r="R15" s="163">
        <v>10764</v>
      </c>
      <c r="S15" s="163">
        <v>2882</v>
      </c>
      <c r="T15" s="163">
        <v>7238</v>
      </c>
      <c r="U15" s="163">
        <v>9796</v>
      </c>
      <c r="V15" s="163">
        <v>9646</v>
      </c>
      <c r="W15" s="165">
        <f t="shared" si="9"/>
        <v>-1.5312372396896645E-2</v>
      </c>
      <c r="X15" s="164">
        <f t="shared" si="5"/>
        <v>-0.10386473429951693</v>
      </c>
      <c r="Y15" s="162">
        <f t="shared" si="6"/>
        <v>-150</v>
      </c>
      <c r="Z15" s="163">
        <f t="shared" si="7"/>
        <v>-1118</v>
      </c>
      <c r="AA15" s="164">
        <f t="shared" si="1"/>
        <v>4.4599386908697483E-2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5934</v>
      </c>
      <c r="R16" s="163">
        <v>10138</v>
      </c>
      <c r="S16" s="163">
        <v>2892</v>
      </c>
      <c r="T16" s="163">
        <v>16075</v>
      </c>
      <c r="U16" s="163">
        <v>15316</v>
      </c>
      <c r="V16" s="163">
        <v>18423</v>
      </c>
      <c r="W16" s="165">
        <f t="shared" si="9"/>
        <v>0.20285975450509275</v>
      </c>
      <c r="X16" s="164">
        <f t="shared" si="5"/>
        <v>0.81722233182087201</v>
      </c>
      <c r="Y16" s="162">
        <f t="shared" si="6"/>
        <v>3107</v>
      </c>
      <c r="Z16" s="163">
        <f t="shared" si="7"/>
        <v>8285</v>
      </c>
      <c r="AA16" s="164">
        <f t="shared" si="1"/>
        <v>8.5180852687013656E-2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2158</v>
      </c>
      <c r="R17" s="163">
        <v>1611</v>
      </c>
      <c r="S17" s="163">
        <v>305</v>
      </c>
      <c r="T17" s="163">
        <v>3084</v>
      </c>
      <c r="U17" s="163">
        <v>3661</v>
      </c>
      <c r="V17" s="163">
        <v>6025</v>
      </c>
      <c r="W17" s="165">
        <f t="shared" si="9"/>
        <v>0.64572521169079478</v>
      </c>
      <c r="X17" s="164">
        <f t="shared" si="5"/>
        <v>2.739913097454997</v>
      </c>
      <c r="Y17" s="162">
        <f t="shared" si="6"/>
        <v>2364</v>
      </c>
      <c r="Z17" s="163">
        <f t="shared" si="7"/>
        <v>4414</v>
      </c>
      <c r="AA17" s="164">
        <f t="shared" si="1"/>
        <v>2.7857278263000447E-2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2670</v>
      </c>
      <c r="R18" s="163">
        <v>2084</v>
      </c>
      <c r="S18" s="163">
        <v>957</v>
      </c>
      <c r="T18" s="163">
        <v>3024</v>
      </c>
      <c r="U18" s="163">
        <v>2600</v>
      </c>
      <c r="V18" s="163">
        <v>3924</v>
      </c>
      <c r="W18" s="165">
        <f t="shared" si="9"/>
        <v>0.50923076923076915</v>
      </c>
      <c r="X18" s="164">
        <f t="shared" si="5"/>
        <v>0.88291746641074864</v>
      </c>
      <c r="Y18" s="162">
        <f t="shared" si="6"/>
        <v>1324</v>
      </c>
      <c r="Z18" s="163">
        <f t="shared" si="7"/>
        <v>1840</v>
      </c>
      <c r="AA18" s="164">
        <f t="shared" si="1"/>
        <v>1.8143063884483612E-2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1145</v>
      </c>
      <c r="R19" s="163">
        <v>1857</v>
      </c>
      <c r="S19" s="163">
        <v>670</v>
      </c>
      <c r="T19" s="163">
        <v>2128</v>
      </c>
      <c r="U19" s="163">
        <v>3659</v>
      </c>
      <c r="V19" s="163">
        <v>2837</v>
      </c>
      <c r="W19" s="165">
        <f t="shared" si="9"/>
        <v>-0.22465154413774258</v>
      </c>
      <c r="X19" s="164">
        <f t="shared" si="5"/>
        <v>0.52773290253096383</v>
      </c>
      <c r="Y19" s="162">
        <f t="shared" si="6"/>
        <v>-822</v>
      </c>
      <c r="Z19" s="163">
        <f t="shared" si="7"/>
        <v>980</v>
      </c>
      <c r="AA19" s="164">
        <f t="shared" si="1"/>
        <v>1.3117194760519878E-2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2238</v>
      </c>
      <c r="R20" s="163">
        <v>1949</v>
      </c>
      <c r="S20" s="163">
        <v>896</v>
      </c>
      <c r="T20" s="163">
        <v>704</v>
      </c>
      <c r="U20" s="163">
        <v>1080</v>
      </c>
      <c r="V20" s="163">
        <v>2359</v>
      </c>
      <c r="W20" s="165">
        <f t="shared" si="9"/>
        <v>1.1842592592592593</v>
      </c>
      <c r="X20" s="164">
        <f t="shared" si="5"/>
        <v>0.21036428937916885</v>
      </c>
      <c r="Y20" s="162">
        <f t="shared" si="6"/>
        <v>1279</v>
      </c>
      <c r="Z20" s="163">
        <f t="shared" si="7"/>
        <v>410</v>
      </c>
      <c r="AA20" s="164">
        <f t="shared" si="1"/>
        <v>1.0907106958077686E-2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23605</v>
      </c>
      <c r="R21" s="169">
        <f t="shared" si="11"/>
        <v>21207</v>
      </c>
      <c r="S21" s="169">
        <f t="shared" si="11"/>
        <v>5555</v>
      </c>
      <c r="T21" s="169">
        <f t="shared" si="11"/>
        <v>31719</v>
      </c>
      <c r="U21" s="169">
        <f t="shared" si="11"/>
        <v>41474</v>
      </c>
      <c r="V21" s="169">
        <f t="shared" si="11"/>
        <v>47266</v>
      </c>
      <c r="W21" s="171">
        <f t="shared" si="9"/>
        <v>0.13965375898153054</v>
      </c>
      <c r="X21" s="170">
        <f t="shared" si="5"/>
        <v>1.2287923798745699</v>
      </c>
      <c r="Y21" s="168">
        <f>V21-U21</f>
        <v>5792</v>
      </c>
      <c r="Z21" s="169">
        <f t="shared" si="7"/>
        <v>26059</v>
      </c>
      <c r="AA21" s="170">
        <f t="shared" si="1"/>
        <v>0.21853977002140734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3D16E-62A5-464D-8684-21BFCE0ADF5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124266</v>
      </c>
      <c r="R9" s="176">
        <f t="shared" ref="R9:V9" si="2">R10+R13</f>
        <v>124684</v>
      </c>
      <c r="S9" s="176">
        <f t="shared" si="2"/>
        <v>43560</v>
      </c>
      <c r="T9" s="176">
        <f t="shared" si="2"/>
        <v>138119</v>
      </c>
      <c r="U9" s="176">
        <f t="shared" si="2"/>
        <v>159302</v>
      </c>
      <c r="V9" s="176">
        <f t="shared" si="2"/>
        <v>179445</v>
      </c>
      <c r="W9" s="177">
        <f>IFERROR(V9/U9-1,"-")</f>
        <v>0.12644536791754035</v>
      </c>
      <c r="X9" s="177">
        <f>IFERROR(V9/R9-1,"-")</f>
        <v>0.43919829328542548</v>
      </c>
      <c r="Y9" s="176">
        <f>V9-U9</f>
        <v>20143</v>
      </c>
      <c r="Z9" s="176">
        <f>V9-R9</f>
        <v>54761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32503</v>
      </c>
      <c r="R10" s="158">
        <v>39048</v>
      </c>
      <c r="S10" s="158">
        <v>21440</v>
      </c>
      <c r="T10" s="158">
        <v>30198</v>
      </c>
      <c r="U10" s="158">
        <v>41999</v>
      </c>
      <c r="V10" s="158">
        <v>54803</v>
      </c>
      <c r="W10" s="160">
        <f>IFERROR(V10/U10-1,"-")</f>
        <v>0.30486440153336991</v>
      </c>
      <c r="X10" s="159">
        <f t="shared" ref="X10:X21" si="7">IFERROR(V10/R10-1,"-")</f>
        <v>0.40347777094857618</v>
      </c>
      <c r="Y10" s="157">
        <f t="shared" ref="Y10:Y20" si="8">V10-U10</f>
        <v>12804</v>
      </c>
      <c r="Z10" s="158">
        <f t="shared" ref="Z10:Z21" si="9">V10-R10</f>
        <v>15755</v>
      </c>
      <c r="AA10" s="159">
        <f t="shared" si="3"/>
        <v>0.30540276965086793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18471</v>
      </c>
      <c r="R11" s="163">
        <v>21371</v>
      </c>
      <c r="S11" s="163">
        <v>7580</v>
      </c>
      <c r="T11" s="163">
        <v>22806</v>
      </c>
      <c r="U11" s="163">
        <v>29747</v>
      </c>
      <c r="V11" s="163">
        <v>33601</v>
      </c>
      <c r="W11" s="165">
        <f>IFERROR(V11/U11-1,"-")</f>
        <v>0.12955928328907107</v>
      </c>
      <c r="X11" s="164">
        <f t="shared" si="7"/>
        <v>0.5722708343081746</v>
      </c>
      <c r="Y11" s="162">
        <f t="shared" si="8"/>
        <v>3854</v>
      </c>
      <c r="Z11" s="163">
        <f t="shared" si="9"/>
        <v>12230</v>
      </c>
      <c r="AA11" s="164">
        <f>V11/V$9</f>
        <v>0.18724957507871492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14032</v>
      </c>
      <c r="R12" s="163">
        <v>17677</v>
      </c>
      <c r="S12" s="163">
        <v>13860</v>
      </c>
      <c r="T12" s="163">
        <v>7392</v>
      </c>
      <c r="U12" s="163">
        <v>12252</v>
      </c>
      <c r="V12" s="163">
        <v>21202</v>
      </c>
      <c r="W12" s="165">
        <f>IFERROR(V12/U12-1,"-")</f>
        <v>0.73049298073783864</v>
      </c>
      <c r="X12" s="164">
        <f t="shared" si="7"/>
        <v>0.19941166487526174</v>
      </c>
      <c r="Y12" s="162">
        <f t="shared" si="8"/>
        <v>8950</v>
      </c>
      <c r="Z12" s="163">
        <f t="shared" si="9"/>
        <v>3525</v>
      </c>
      <c r="AA12" s="164">
        <f t="shared" si="3"/>
        <v>0.11815319457215302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91763</v>
      </c>
      <c r="R13" s="158">
        <v>85636</v>
      </c>
      <c r="S13" s="158">
        <v>22120</v>
      </c>
      <c r="T13" s="158">
        <v>107921</v>
      </c>
      <c r="U13" s="158">
        <v>117303</v>
      </c>
      <c r="V13" s="158">
        <v>124642</v>
      </c>
      <c r="W13" s="160">
        <f>IFERROR(V13/U13-1,"-")</f>
        <v>6.256446979190633E-2</v>
      </c>
      <c r="X13" s="159">
        <f t="shared" si="7"/>
        <v>0.45548601055630811</v>
      </c>
      <c r="Y13" s="157">
        <f t="shared" si="8"/>
        <v>7339</v>
      </c>
      <c r="Z13" s="158">
        <f t="shared" si="9"/>
        <v>39006</v>
      </c>
      <c r="AA13" s="159">
        <f t="shared" si="3"/>
        <v>0.69459723034913201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42145</v>
      </c>
      <c r="R14" s="163">
        <v>36926</v>
      </c>
      <c r="S14" s="163">
        <v>8461</v>
      </c>
      <c r="T14" s="163">
        <v>48443</v>
      </c>
      <c r="U14" s="163">
        <v>44229</v>
      </c>
      <c r="V14" s="163">
        <v>42331</v>
      </c>
      <c r="W14" s="165">
        <f t="shared" ref="W14:W21" si="11">IFERROR(V14/U14-1,"-")</f>
        <v>-4.2913020868660778E-2</v>
      </c>
      <c r="X14" s="164">
        <f t="shared" si="7"/>
        <v>0.14637382873855809</v>
      </c>
      <c r="Y14" s="162">
        <f t="shared" si="8"/>
        <v>-1898</v>
      </c>
      <c r="Z14" s="163">
        <f t="shared" si="9"/>
        <v>5405</v>
      </c>
      <c r="AA14" s="164">
        <f t="shared" si="3"/>
        <v>0.23589957925826854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12467</v>
      </c>
      <c r="R15" s="163">
        <v>10475</v>
      </c>
      <c r="S15" s="163">
        <v>2825</v>
      </c>
      <c r="T15" s="163">
        <v>6597</v>
      </c>
      <c r="U15" s="163">
        <v>8921</v>
      </c>
      <c r="V15" s="163">
        <v>8974</v>
      </c>
      <c r="W15" s="165">
        <f t="shared" si="11"/>
        <v>5.9410380002242746E-3</v>
      </c>
      <c r="X15" s="164">
        <f t="shared" si="7"/>
        <v>-0.14329355608591887</v>
      </c>
      <c r="Y15" s="162">
        <f t="shared" si="8"/>
        <v>53</v>
      </c>
      <c r="Z15" s="163">
        <f t="shared" si="9"/>
        <v>-1501</v>
      </c>
      <c r="AA15" s="164">
        <f t="shared" si="3"/>
        <v>5.000975229178857E-2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5885</v>
      </c>
      <c r="R16" s="163">
        <v>10038</v>
      </c>
      <c r="S16" s="163">
        <v>2855</v>
      </c>
      <c r="T16" s="163">
        <v>15657</v>
      </c>
      <c r="U16" s="163">
        <v>14855</v>
      </c>
      <c r="V16" s="163">
        <v>18378</v>
      </c>
      <c r="W16" s="165">
        <f t="shared" si="11"/>
        <v>0.23715920565466164</v>
      </c>
      <c r="X16" s="164">
        <f t="shared" si="7"/>
        <v>0.83084279736999411</v>
      </c>
      <c r="Y16" s="162">
        <f t="shared" si="8"/>
        <v>3523</v>
      </c>
      <c r="Z16" s="163">
        <f t="shared" si="9"/>
        <v>8340</v>
      </c>
      <c r="AA16" s="164">
        <f t="shared" si="3"/>
        <v>0.10241578199448299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2081</v>
      </c>
      <c r="R17" s="163">
        <v>1546</v>
      </c>
      <c r="S17" s="163">
        <v>297</v>
      </c>
      <c r="T17" s="163">
        <v>2181</v>
      </c>
      <c r="U17" s="163">
        <v>3231</v>
      </c>
      <c r="V17" s="163">
        <v>4006</v>
      </c>
      <c r="W17" s="165">
        <f t="shared" si="11"/>
        <v>0.23986381925100586</v>
      </c>
      <c r="X17" s="164">
        <f t="shared" si="7"/>
        <v>1.5912031047865458</v>
      </c>
      <c r="Y17" s="162">
        <f t="shared" si="8"/>
        <v>775</v>
      </c>
      <c r="Z17" s="163">
        <f t="shared" si="9"/>
        <v>2460</v>
      </c>
      <c r="AA17" s="164">
        <f t="shared" si="3"/>
        <v>2.2324389088578672E-2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2640</v>
      </c>
      <c r="R18" s="163">
        <v>2070</v>
      </c>
      <c r="S18" s="163">
        <v>905</v>
      </c>
      <c r="T18" s="163">
        <v>2676</v>
      </c>
      <c r="U18" s="163">
        <v>2222</v>
      </c>
      <c r="V18" s="163">
        <v>3575</v>
      </c>
      <c r="W18" s="165">
        <f t="shared" si="11"/>
        <v>0.60891089108910901</v>
      </c>
      <c r="X18" s="164">
        <f t="shared" si="7"/>
        <v>0.72705314009661826</v>
      </c>
      <c r="Y18" s="162">
        <f t="shared" si="8"/>
        <v>1353</v>
      </c>
      <c r="Z18" s="163">
        <f t="shared" si="9"/>
        <v>1505</v>
      </c>
      <c r="AA18" s="164">
        <f t="shared" si="3"/>
        <v>1.9922538939507926E-2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1123</v>
      </c>
      <c r="R19" s="163">
        <v>1835</v>
      </c>
      <c r="S19" s="163">
        <v>639</v>
      </c>
      <c r="T19" s="163">
        <v>1940</v>
      </c>
      <c r="U19" s="163">
        <v>3621</v>
      </c>
      <c r="V19" s="163">
        <v>2076</v>
      </c>
      <c r="W19" s="165">
        <f t="shared" si="11"/>
        <v>-0.42667771333885662</v>
      </c>
      <c r="X19" s="164">
        <f t="shared" si="7"/>
        <v>0.13133514986376027</v>
      </c>
      <c r="Y19" s="162">
        <f t="shared" si="8"/>
        <v>-1545</v>
      </c>
      <c r="Z19" s="163">
        <f t="shared" si="9"/>
        <v>241</v>
      </c>
      <c r="AA19" s="164">
        <f t="shared" si="3"/>
        <v>1.1569004430326841E-2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2227</v>
      </c>
      <c r="R20" s="163">
        <v>1937</v>
      </c>
      <c r="S20" s="163">
        <v>879</v>
      </c>
      <c r="T20" s="163">
        <v>547</v>
      </c>
      <c r="U20" s="163">
        <v>1016</v>
      </c>
      <c r="V20" s="163">
        <v>449</v>
      </c>
      <c r="W20" s="165">
        <f t="shared" si="11"/>
        <v>-0.55807086614173229</v>
      </c>
      <c r="X20" s="164">
        <f t="shared" si="7"/>
        <v>-0.76819824470831177</v>
      </c>
      <c r="Y20" s="162">
        <f t="shared" si="8"/>
        <v>-567</v>
      </c>
      <c r="Z20" s="163">
        <f t="shared" si="9"/>
        <v>-1488</v>
      </c>
      <c r="AA20" s="164">
        <f t="shared" si="3"/>
        <v>2.5021594360388976E-3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23195</v>
      </c>
      <c r="R21" s="169">
        <f t="shared" si="13"/>
        <v>20809</v>
      </c>
      <c r="S21" s="169">
        <f t="shared" si="13"/>
        <v>5259</v>
      </c>
      <c r="T21" s="169">
        <f t="shared" si="13"/>
        <v>29880</v>
      </c>
      <c r="U21" s="169">
        <f t="shared" si="13"/>
        <v>39208</v>
      </c>
      <c r="V21" s="169">
        <f t="shared" si="13"/>
        <v>44853</v>
      </c>
      <c r="W21" s="171">
        <f t="shared" si="11"/>
        <v>0.14397571924097119</v>
      </c>
      <c r="X21" s="170">
        <f t="shared" si="7"/>
        <v>1.1554615791244172</v>
      </c>
      <c r="Y21" s="168">
        <f>V21-U21</f>
        <v>5645</v>
      </c>
      <c r="Z21" s="169">
        <f t="shared" si="9"/>
        <v>24044</v>
      </c>
      <c r="AA21" s="170">
        <f t="shared" si="3"/>
        <v>0.2499540249101396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3747E-AAC3-4807-AF15-4871D22937E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263</v>
      </c>
      <c r="G7" s="172" t="s">
        <v>264</v>
      </c>
      <c r="H7" s="172" t="s">
        <v>265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260</v>
      </c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320</v>
      </c>
      <c r="D66" s="158" t="s">
        <v>320</v>
      </c>
      <c r="E66" s="158" t="s">
        <v>320</v>
      </c>
      <c r="F66" s="158" t="s">
        <v>320</v>
      </c>
      <c r="G66" s="158" t="s">
        <v>320</v>
      </c>
      <c r="H66" s="158" t="s">
        <v>320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320</v>
      </c>
      <c r="D67" s="163" t="s">
        <v>320</v>
      </c>
      <c r="E67" s="163" t="s">
        <v>320</v>
      </c>
      <c r="F67" s="163" t="s">
        <v>320</v>
      </c>
      <c r="G67" s="163" t="s">
        <v>320</v>
      </c>
      <c r="H67" s="163" t="s">
        <v>320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320</v>
      </c>
      <c r="D68" s="163" t="s">
        <v>320</v>
      </c>
      <c r="E68" s="163" t="s">
        <v>320</v>
      </c>
      <c r="F68" s="163" t="s">
        <v>320</v>
      </c>
      <c r="G68" s="163" t="s">
        <v>320</v>
      </c>
      <c r="H68" s="163" t="s">
        <v>320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320</v>
      </c>
      <c r="D69" s="158" t="s">
        <v>320</v>
      </c>
      <c r="E69" s="158" t="s">
        <v>320</v>
      </c>
      <c r="F69" s="158" t="s">
        <v>320</v>
      </c>
      <c r="G69" s="158" t="s">
        <v>320</v>
      </c>
      <c r="H69" s="158" t="s">
        <v>320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320</v>
      </c>
      <c r="D70" s="163" t="s">
        <v>320</v>
      </c>
      <c r="E70" s="163" t="s">
        <v>320</v>
      </c>
      <c r="F70" s="163" t="s">
        <v>320</v>
      </c>
      <c r="G70" s="163" t="s">
        <v>320</v>
      </c>
      <c r="H70" s="163" t="s">
        <v>320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320</v>
      </c>
      <c r="D71" s="163" t="s">
        <v>320</v>
      </c>
      <c r="E71" s="163" t="s">
        <v>320</v>
      </c>
      <c r="F71" s="163" t="s">
        <v>320</v>
      </c>
      <c r="G71" s="163" t="s">
        <v>320</v>
      </c>
      <c r="H71" s="163" t="s">
        <v>320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320</v>
      </c>
      <c r="D72" s="163" t="s">
        <v>320</v>
      </c>
      <c r="E72" s="163" t="s">
        <v>320</v>
      </c>
      <c r="F72" s="163" t="s">
        <v>320</v>
      </c>
      <c r="G72" s="163" t="s">
        <v>320</v>
      </c>
      <c r="H72" s="163" t="s">
        <v>320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320</v>
      </c>
      <c r="D73" s="163" t="s">
        <v>320</v>
      </c>
      <c r="E73" s="163" t="s">
        <v>320</v>
      </c>
      <c r="F73" s="163" t="s">
        <v>320</v>
      </c>
      <c r="G73" s="163" t="s">
        <v>320</v>
      </c>
      <c r="H73" s="163" t="s">
        <v>320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320</v>
      </c>
      <c r="D74" s="163" t="s">
        <v>320</v>
      </c>
      <c r="E74" s="163" t="s">
        <v>320</v>
      </c>
      <c r="F74" s="163" t="s">
        <v>320</v>
      </c>
      <c r="G74" s="163" t="s">
        <v>320</v>
      </c>
      <c r="H74" s="163" t="s">
        <v>320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320</v>
      </c>
      <c r="D75" s="163" t="s">
        <v>320</v>
      </c>
      <c r="E75" s="163" t="s">
        <v>320</v>
      </c>
      <c r="F75" s="163" t="s">
        <v>320</v>
      </c>
      <c r="G75" s="163" t="s">
        <v>320</v>
      </c>
      <c r="H75" s="163" t="s">
        <v>320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320</v>
      </c>
      <c r="D76" s="163" t="s">
        <v>320</v>
      </c>
      <c r="E76" s="163" t="s">
        <v>320</v>
      </c>
      <c r="F76" s="163" t="s">
        <v>320</v>
      </c>
      <c r="G76" s="163" t="s">
        <v>320</v>
      </c>
      <c r="H76" s="163" t="s">
        <v>320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320</v>
      </c>
      <c r="D94" s="158" t="s">
        <v>320</v>
      </c>
      <c r="E94" s="158" t="s">
        <v>320</v>
      </c>
      <c r="F94" s="158" t="s">
        <v>320</v>
      </c>
      <c r="G94" s="158" t="s">
        <v>320</v>
      </c>
      <c r="H94" s="158" t="s">
        <v>320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320</v>
      </c>
      <c r="D95" s="163" t="s">
        <v>320</v>
      </c>
      <c r="E95" s="163" t="s">
        <v>320</v>
      </c>
      <c r="F95" s="163" t="s">
        <v>320</v>
      </c>
      <c r="G95" s="163" t="s">
        <v>320</v>
      </c>
      <c r="H95" s="163" t="s">
        <v>320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320</v>
      </c>
      <c r="D96" s="163" t="s">
        <v>320</v>
      </c>
      <c r="E96" s="163" t="s">
        <v>320</v>
      </c>
      <c r="F96" s="163" t="s">
        <v>320</v>
      </c>
      <c r="G96" s="163" t="s">
        <v>320</v>
      </c>
      <c r="H96" s="163" t="s">
        <v>320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320</v>
      </c>
      <c r="D97" s="158" t="s">
        <v>320</v>
      </c>
      <c r="E97" s="158" t="s">
        <v>320</v>
      </c>
      <c r="F97" s="158" t="s">
        <v>320</v>
      </c>
      <c r="G97" s="158" t="s">
        <v>320</v>
      </c>
      <c r="H97" s="158" t="s">
        <v>320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320</v>
      </c>
      <c r="D98" s="163" t="s">
        <v>320</v>
      </c>
      <c r="E98" s="163" t="s">
        <v>320</v>
      </c>
      <c r="F98" s="163" t="s">
        <v>320</v>
      </c>
      <c r="G98" s="163" t="s">
        <v>320</v>
      </c>
      <c r="H98" s="163" t="s">
        <v>320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320</v>
      </c>
      <c r="D99" s="163" t="s">
        <v>320</v>
      </c>
      <c r="E99" s="163" t="s">
        <v>320</v>
      </c>
      <c r="F99" s="163" t="s">
        <v>320</v>
      </c>
      <c r="G99" s="163" t="s">
        <v>320</v>
      </c>
      <c r="H99" s="163" t="s">
        <v>320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320</v>
      </c>
      <c r="D100" s="163" t="s">
        <v>320</v>
      </c>
      <c r="E100" s="163" t="s">
        <v>320</v>
      </c>
      <c r="F100" s="163" t="s">
        <v>320</v>
      </c>
      <c r="G100" s="163" t="s">
        <v>320</v>
      </c>
      <c r="H100" s="163" t="s">
        <v>320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320</v>
      </c>
      <c r="D101" s="163" t="s">
        <v>320</v>
      </c>
      <c r="E101" s="163" t="s">
        <v>320</v>
      </c>
      <c r="F101" s="163" t="s">
        <v>320</v>
      </c>
      <c r="G101" s="163" t="s">
        <v>320</v>
      </c>
      <c r="H101" s="163" t="s">
        <v>320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320</v>
      </c>
      <c r="D102" s="163" t="s">
        <v>320</v>
      </c>
      <c r="E102" s="163" t="s">
        <v>320</v>
      </c>
      <c r="F102" s="163" t="s">
        <v>320</v>
      </c>
      <c r="G102" s="163" t="s">
        <v>320</v>
      </c>
      <c r="H102" s="163" t="s">
        <v>320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320</v>
      </c>
      <c r="D103" s="163" t="s">
        <v>320</v>
      </c>
      <c r="E103" s="163" t="s">
        <v>320</v>
      </c>
      <c r="F103" s="163" t="s">
        <v>320</v>
      </c>
      <c r="G103" s="163" t="s">
        <v>320</v>
      </c>
      <c r="H103" s="163" t="s">
        <v>320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320</v>
      </c>
      <c r="D104" s="163" t="s">
        <v>320</v>
      </c>
      <c r="E104" s="163" t="s">
        <v>320</v>
      </c>
      <c r="F104" s="163" t="s">
        <v>320</v>
      </c>
      <c r="G104" s="163" t="s">
        <v>320</v>
      </c>
      <c r="H104" s="163" t="s">
        <v>320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320</v>
      </c>
      <c r="D122" s="158" t="s">
        <v>320</v>
      </c>
      <c r="E122" s="158" t="s">
        <v>320</v>
      </c>
      <c r="F122" s="158" t="s">
        <v>320</v>
      </c>
      <c r="G122" s="158" t="s">
        <v>320</v>
      </c>
      <c r="H122" s="158" t="s">
        <v>320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320</v>
      </c>
      <c r="D123" s="163" t="s">
        <v>320</v>
      </c>
      <c r="E123" s="163" t="s">
        <v>320</v>
      </c>
      <c r="F123" s="163" t="s">
        <v>320</v>
      </c>
      <c r="G123" s="163" t="s">
        <v>320</v>
      </c>
      <c r="H123" s="163" t="s">
        <v>320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320</v>
      </c>
      <c r="D124" s="163" t="s">
        <v>320</v>
      </c>
      <c r="E124" s="163" t="s">
        <v>320</v>
      </c>
      <c r="F124" s="163" t="s">
        <v>320</v>
      </c>
      <c r="G124" s="163" t="s">
        <v>320</v>
      </c>
      <c r="H124" s="163" t="s">
        <v>320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320</v>
      </c>
      <c r="D125" s="158" t="s">
        <v>320</v>
      </c>
      <c r="E125" s="158" t="s">
        <v>320</v>
      </c>
      <c r="F125" s="158" t="s">
        <v>320</v>
      </c>
      <c r="G125" s="158" t="s">
        <v>320</v>
      </c>
      <c r="H125" s="158" t="s">
        <v>320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320</v>
      </c>
      <c r="D126" s="163" t="s">
        <v>320</v>
      </c>
      <c r="E126" s="163" t="s">
        <v>320</v>
      </c>
      <c r="F126" s="163" t="s">
        <v>320</v>
      </c>
      <c r="G126" s="163" t="s">
        <v>320</v>
      </c>
      <c r="H126" s="163" t="s">
        <v>320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320</v>
      </c>
      <c r="D127" s="163" t="s">
        <v>320</v>
      </c>
      <c r="E127" s="163" t="s">
        <v>320</v>
      </c>
      <c r="F127" s="163" t="s">
        <v>320</v>
      </c>
      <c r="G127" s="163" t="s">
        <v>320</v>
      </c>
      <c r="H127" s="163" t="s">
        <v>320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320</v>
      </c>
      <c r="D128" s="163" t="s">
        <v>320</v>
      </c>
      <c r="E128" s="163" t="s">
        <v>320</v>
      </c>
      <c r="F128" s="163" t="s">
        <v>320</v>
      </c>
      <c r="G128" s="163" t="s">
        <v>320</v>
      </c>
      <c r="H128" s="163" t="s">
        <v>320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320</v>
      </c>
      <c r="D129" s="163" t="s">
        <v>320</v>
      </c>
      <c r="E129" s="163" t="s">
        <v>320</v>
      </c>
      <c r="F129" s="163" t="s">
        <v>320</v>
      </c>
      <c r="G129" s="163" t="s">
        <v>320</v>
      </c>
      <c r="H129" s="163" t="s">
        <v>320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320</v>
      </c>
      <c r="D130" s="163" t="s">
        <v>320</v>
      </c>
      <c r="E130" s="163" t="s">
        <v>320</v>
      </c>
      <c r="F130" s="163" t="s">
        <v>320</v>
      </c>
      <c r="G130" s="163" t="s">
        <v>320</v>
      </c>
      <c r="H130" s="163" t="s">
        <v>320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320</v>
      </c>
      <c r="D131" s="163" t="s">
        <v>320</v>
      </c>
      <c r="E131" s="163" t="s">
        <v>320</v>
      </c>
      <c r="F131" s="163" t="s">
        <v>320</v>
      </c>
      <c r="G131" s="163" t="s">
        <v>320</v>
      </c>
      <c r="H131" s="163" t="s">
        <v>320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320</v>
      </c>
      <c r="D132" s="163" t="s">
        <v>320</v>
      </c>
      <c r="E132" s="163" t="s">
        <v>320</v>
      </c>
      <c r="F132" s="163" t="s">
        <v>320</v>
      </c>
      <c r="G132" s="163" t="s">
        <v>320</v>
      </c>
      <c r="H132" s="163" t="s">
        <v>320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909E9-9E60-4210-ADFA-F245155E8AEC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261</v>
      </c>
      <c r="D6" s="172" t="s">
        <v>262</v>
      </c>
      <c r="E6" s="172" t="s">
        <v>268</v>
      </c>
      <c r="F6" s="172" t="s">
        <v>263</v>
      </c>
      <c r="G6" s="172" t="s">
        <v>264</v>
      </c>
      <c r="H6" s="172" t="s">
        <v>265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261</v>
      </c>
      <c r="M6" s="172" t="s">
        <v>262</v>
      </c>
      <c r="N6" s="172" t="s">
        <v>268</v>
      </c>
      <c r="O6" s="172" t="s">
        <v>263</v>
      </c>
      <c r="P6" s="172" t="s">
        <v>264</v>
      </c>
      <c r="Q6" s="172" t="s">
        <v>265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261</v>
      </c>
      <c r="V6" s="172" t="s">
        <v>268</v>
      </c>
      <c r="W6" s="172" t="s">
        <v>263</v>
      </c>
      <c r="X6" s="172" t="s">
        <v>264</v>
      </c>
      <c r="Y6" s="172" t="s">
        <v>265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C92EA-C1FC-4BB4-A94B-498D0ABC8481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ED520-CA00-4351-8865-5B94C3F5D41C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71" t="s">
        <v>47</v>
      </c>
      <c r="C7" s="274" t="s">
        <v>8</v>
      </c>
      <c r="D7" s="15" t="s">
        <v>30</v>
      </c>
      <c r="E7" s="16">
        <v>9620</v>
      </c>
      <c r="F7" s="16">
        <v>12968</v>
      </c>
      <c r="G7" s="16">
        <v>14622</v>
      </c>
      <c r="H7" s="16">
        <v>12399</v>
      </c>
      <c r="I7" s="16">
        <v>15829</v>
      </c>
      <c r="J7" s="17">
        <f>I7/H7-1</f>
        <v>0.27663521251713852</v>
      </c>
      <c r="K7" s="16">
        <f>I7-H7</f>
        <v>3430</v>
      </c>
      <c r="L7" s="17">
        <f>I7/E7-1</f>
        <v>0.6454261954261955</v>
      </c>
      <c r="M7" s="16">
        <f>I7-E7</f>
        <v>6209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9283</v>
      </c>
      <c r="F8" s="20">
        <v>10194</v>
      </c>
      <c r="G8" s="20">
        <v>14034</v>
      </c>
      <c r="H8" s="20">
        <v>11754</v>
      </c>
      <c r="I8" s="20">
        <v>12134</v>
      </c>
      <c r="J8" s="21">
        <f t="shared" ref="J8:J20" si="0">I8/H8-1</f>
        <v>3.2329419771992551E-2</v>
      </c>
      <c r="K8" s="20">
        <f t="shared" ref="K8:K17" si="1">I8-H8</f>
        <v>380</v>
      </c>
      <c r="L8" s="21">
        <f t="shared" ref="L8:L20" si="2">I8/E8-1</f>
        <v>0.30712054292793267</v>
      </c>
      <c r="M8" s="20">
        <f t="shared" ref="M8:M17" si="3">I8-E8</f>
        <v>2851</v>
      </c>
      <c r="N8" s="22">
        <f>I8/$I$7</f>
        <v>0.7665676922104997</v>
      </c>
    </row>
    <row r="9" spans="2:14" x14ac:dyDescent="0.25">
      <c r="B9" s="272"/>
      <c r="C9" s="276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2"/>
      <c r="C10" s="277" t="s">
        <v>33</v>
      </c>
      <c r="D10" s="26" t="s">
        <v>30</v>
      </c>
      <c r="E10" s="27">
        <v>11855</v>
      </c>
      <c r="F10" s="27">
        <v>15413</v>
      </c>
      <c r="G10" s="27">
        <v>17598</v>
      </c>
      <c r="H10" s="27">
        <v>14323</v>
      </c>
      <c r="I10" s="27">
        <v>18273</v>
      </c>
      <c r="J10" s="28">
        <f t="shared" si="0"/>
        <v>0.27578021364239325</v>
      </c>
      <c r="K10" s="27">
        <f t="shared" si="1"/>
        <v>3950</v>
      </c>
      <c r="L10" s="28">
        <f t="shared" si="2"/>
        <v>0.54137494727962876</v>
      </c>
      <c r="M10" s="27">
        <f t="shared" si="3"/>
        <v>6418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11485</v>
      </c>
      <c r="F11" s="29">
        <v>12378</v>
      </c>
      <c r="G11" s="29">
        <v>16827</v>
      </c>
      <c r="H11" s="29">
        <v>13467</v>
      </c>
      <c r="I11" s="29">
        <v>14572</v>
      </c>
      <c r="J11" s="30">
        <f t="shared" si="0"/>
        <v>8.2052424444939431E-2</v>
      </c>
      <c r="K11" s="29">
        <f t="shared" si="1"/>
        <v>1105</v>
      </c>
      <c r="L11" s="30">
        <f t="shared" si="2"/>
        <v>0.26878537222464094</v>
      </c>
      <c r="M11" s="29">
        <f t="shared" si="3"/>
        <v>3087</v>
      </c>
      <c r="N11" s="31">
        <f>I11/$I$10</f>
        <v>0.79746073441689924</v>
      </c>
    </row>
    <row r="12" spans="2:14" x14ac:dyDescent="0.25">
      <c r="B12" s="272"/>
      <c r="C12" s="279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2"/>
      <c r="C13" s="274" t="s">
        <v>21</v>
      </c>
      <c r="D13" s="15" t="s">
        <v>30</v>
      </c>
      <c r="E13" s="16">
        <v>64233</v>
      </c>
      <c r="F13" s="16">
        <v>80598</v>
      </c>
      <c r="G13" s="16">
        <v>96956</v>
      </c>
      <c r="H13" s="16">
        <v>70490</v>
      </c>
      <c r="I13" s="16">
        <v>89613</v>
      </c>
      <c r="J13" s="17">
        <f t="shared" si="0"/>
        <v>0.27128670733437366</v>
      </c>
      <c r="K13" s="16">
        <f t="shared" si="1"/>
        <v>19123</v>
      </c>
      <c r="L13" s="17">
        <f t="shared" si="2"/>
        <v>0.39512400168137862</v>
      </c>
      <c r="M13" s="16">
        <f t="shared" si="3"/>
        <v>25380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62745</v>
      </c>
      <c r="F14" s="20">
        <v>63933</v>
      </c>
      <c r="G14" s="20">
        <v>92633</v>
      </c>
      <c r="H14" s="20">
        <v>65764</v>
      </c>
      <c r="I14" s="20">
        <v>71110</v>
      </c>
      <c r="J14" s="21">
        <f t="shared" si="0"/>
        <v>8.1290675749650321E-2</v>
      </c>
      <c r="K14" s="20">
        <f t="shared" si="1"/>
        <v>5346</v>
      </c>
      <c r="L14" s="21">
        <f t="shared" si="2"/>
        <v>0.13331739580843105</v>
      </c>
      <c r="M14" s="20">
        <f t="shared" si="3"/>
        <v>8365</v>
      </c>
      <c r="N14" s="22">
        <f>I14/$I$13</f>
        <v>0.7935232611339873</v>
      </c>
    </row>
    <row r="15" spans="2:14" x14ac:dyDescent="0.25">
      <c r="B15" s="272"/>
      <c r="C15" s="276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2"/>
      <c r="C16" s="277" t="s">
        <v>22</v>
      </c>
      <c r="D16" s="26" t="s">
        <v>30</v>
      </c>
      <c r="E16" s="35">
        <v>6.6770270270270267</v>
      </c>
      <c r="F16" s="35">
        <v>6.2151449722393588</v>
      </c>
      <c r="G16" s="35">
        <v>6.6308302557789629</v>
      </c>
      <c r="H16" s="35">
        <v>5.6851358980562949</v>
      </c>
      <c r="I16" s="35">
        <v>5.6613178343546657</v>
      </c>
      <c r="J16" s="36">
        <f t="shared" si="0"/>
        <v>-4.1895328675911614E-3</v>
      </c>
      <c r="K16" s="37">
        <f t="shared" si="1"/>
        <v>-2.38180637016292E-2</v>
      </c>
      <c r="L16" s="36">
        <f t="shared" si="2"/>
        <v>-0.15211997623508344</v>
      </c>
      <c r="M16" s="37">
        <f t="shared" si="3"/>
        <v>-1.0157091926723609</v>
      </c>
      <c r="N16" s="38"/>
    </row>
    <row r="17" spans="2:14" x14ac:dyDescent="0.25">
      <c r="B17" s="272"/>
      <c r="C17" s="278"/>
      <c r="D17" s="4" t="s">
        <v>31</v>
      </c>
      <c r="E17" s="39">
        <f>E14/E8</f>
        <v>6.7591295917268122</v>
      </c>
      <c r="F17" s="39">
        <f t="shared" ref="F17:I17" si="4">F14/F8</f>
        <v>6.2716303708063563</v>
      </c>
      <c r="G17" s="39">
        <f t="shared" si="4"/>
        <v>6.6006127974918058</v>
      </c>
      <c r="H17" s="39">
        <f t="shared" si="4"/>
        <v>5.5950314786455673</v>
      </c>
      <c r="I17" s="39">
        <f t="shared" si="4"/>
        <v>5.8603922861381239</v>
      </c>
      <c r="J17" s="40">
        <f t="shared" si="0"/>
        <v>4.7427938252957658E-2</v>
      </c>
      <c r="K17" s="41">
        <f t="shared" si="1"/>
        <v>0.26536080749255664</v>
      </c>
      <c r="L17" s="40">
        <f t="shared" si="2"/>
        <v>-0.13296642613403131</v>
      </c>
      <c r="M17" s="41">
        <f t="shared" si="3"/>
        <v>-0.89873730558868825</v>
      </c>
      <c r="N17" s="42"/>
    </row>
    <row r="18" spans="2:14" x14ac:dyDescent="0.25">
      <c r="B18" s="272"/>
      <c r="C18" s="279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0.52610000000000001</v>
      </c>
      <c r="F19" s="18">
        <v>0.58889999999999998</v>
      </c>
      <c r="G19" s="18">
        <v>0.70840000000000003</v>
      </c>
      <c r="H19" s="18">
        <v>0.54949999999999999</v>
      </c>
      <c r="I19" s="18">
        <v>0.6470999999999999</v>
      </c>
      <c r="J19" s="17">
        <f t="shared" si="0"/>
        <v>0.17761601455868958</v>
      </c>
      <c r="K19" s="44">
        <f>(I19-H19)*100</f>
        <v>9.7599999999999909</v>
      </c>
      <c r="L19" s="17">
        <f t="shared" si="2"/>
        <v>0.22999429766204127</v>
      </c>
      <c r="M19" s="44">
        <f>(I19-E19)*100</f>
        <v>12.099999999999989</v>
      </c>
      <c r="N19" s="18"/>
    </row>
    <row r="20" spans="2:14" x14ac:dyDescent="0.25">
      <c r="B20" s="272"/>
      <c r="C20" s="281"/>
      <c r="D20" s="19" t="s">
        <v>31</v>
      </c>
      <c r="E20" s="22">
        <v>0.52239999999999998</v>
      </c>
      <c r="F20" s="22">
        <v>0.55179999999999996</v>
      </c>
      <c r="G20" s="22">
        <v>0.79949999999999999</v>
      </c>
      <c r="H20" s="22">
        <v>0.61299999999999999</v>
      </c>
      <c r="I20" s="22">
        <v>0.60530000000000006</v>
      </c>
      <c r="J20" s="21">
        <f t="shared" si="0"/>
        <v>-1.25611745513865E-2</v>
      </c>
      <c r="K20" s="45">
        <f>(I20-H20)*100</f>
        <v>-0.76999999999999291</v>
      </c>
      <c r="L20" s="21">
        <f t="shared" si="2"/>
        <v>0.15869065849923447</v>
      </c>
      <c r="M20" s="45">
        <f>(I20-E20)*100</f>
        <v>8.290000000000008</v>
      </c>
      <c r="N20" s="22"/>
    </row>
    <row r="21" spans="2:14" x14ac:dyDescent="0.25">
      <c r="B21" s="272"/>
      <c r="C21" s="282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4070</v>
      </c>
      <c r="F22" s="27">
        <v>4562</v>
      </c>
      <c r="G22" s="27">
        <v>4562</v>
      </c>
      <c r="H22" s="27">
        <v>4276</v>
      </c>
      <c r="I22" s="27">
        <v>4616</v>
      </c>
      <c r="J22" s="36">
        <f>I22/H22-1</f>
        <v>7.9513564078578014E-2</v>
      </c>
      <c r="K22" s="27">
        <f>I22-H22</f>
        <v>340</v>
      </c>
      <c r="L22" s="36">
        <f>I22/E22-1</f>
        <v>0.13415233415233407</v>
      </c>
      <c r="M22" s="27">
        <f>I22-E22</f>
        <v>546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4004</v>
      </c>
      <c r="F23" s="29">
        <v>3862</v>
      </c>
      <c r="G23" s="29">
        <v>3862</v>
      </c>
      <c r="H23" s="29">
        <v>3576</v>
      </c>
      <c r="I23" s="29">
        <v>3916</v>
      </c>
      <c r="J23" s="40">
        <f>I23/H23-1</f>
        <v>9.5078299776286457E-2</v>
      </c>
      <c r="K23" s="29">
        <f>I23-H23</f>
        <v>340</v>
      </c>
      <c r="L23" s="40">
        <f>I23/E23-1</f>
        <v>-2.1978021978022011E-2</v>
      </c>
      <c r="M23" s="29">
        <f>I23-E23</f>
        <v>-88</v>
      </c>
      <c r="N23" s="42">
        <f>I23/$I$22</f>
        <v>0.84835355285961866</v>
      </c>
    </row>
    <row r="24" spans="2:14" x14ac:dyDescent="0.25">
      <c r="B24" s="273"/>
      <c r="C24" s="285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71" t="s">
        <v>47</v>
      </c>
      <c r="C32" s="274" t="s">
        <v>8</v>
      </c>
      <c r="D32" s="15" t="s">
        <v>30</v>
      </c>
      <c r="E32" s="49">
        <v>126380</v>
      </c>
      <c r="F32" s="49">
        <v>60811</v>
      </c>
      <c r="G32" s="49">
        <v>146959</v>
      </c>
      <c r="H32" s="49">
        <v>167345</v>
      </c>
      <c r="I32" s="49">
        <v>216281</v>
      </c>
      <c r="J32" s="17">
        <f>I32/H32-1</f>
        <v>0.29242582688457985</v>
      </c>
      <c r="K32" s="16">
        <f>I32-H32</f>
        <v>48936</v>
      </c>
      <c r="L32" s="17">
        <f>I32/E32-1</f>
        <v>0.71135464472226628</v>
      </c>
      <c r="M32" s="16">
        <f>I32-E32</f>
        <v>89901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124684</v>
      </c>
      <c r="F33" s="50">
        <v>54485</v>
      </c>
      <c r="G33" s="50">
        <v>138119</v>
      </c>
      <c r="H33" s="50">
        <v>159302</v>
      </c>
      <c r="I33" s="50">
        <v>179445</v>
      </c>
      <c r="J33" s="21">
        <f t="shared" ref="J33:J45" si="6">I33/H33-1</f>
        <v>0.12644536791754035</v>
      </c>
      <c r="K33" s="20">
        <f t="shared" ref="K33:K42" si="7">I33-H33</f>
        <v>20143</v>
      </c>
      <c r="L33" s="21">
        <f t="shared" ref="L33:L45" si="8">I33/E33-1</f>
        <v>0.43919829328542548</v>
      </c>
      <c r="M33" s="20">
        <f t="shared" ref="M33:M42" si="9">I33-E33</f>
        <v>54761</v>
      </c>
      <c r="N33" s="22">
        <f>I33/$I$32</f>
        <v>0.82968453077246729</v>
      </c>
    </row>
    <row r="34" spans="1:14" x14ac:dyDescent="0.25">
      <c r="B34" s="272"/>
      <c r="C34" s="276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2"/>
      <c r="C35" s="277" t="s">
        <v>33</v>
      </c>
      <c r="D35" s="26" t="s">
        <v>30</v>
      </c>
      <c r="E35" s="51">
        <v>147095</v>
      </c>
      <c r="F35" s="51">
        <v>70485</v>
      </c>
      <c r="G35" s="51">
        <v>172526</v>
      </c>
      <c r="H35" s="51">
        <v>193081</v>
      </c>
      <c r="I35" s="51">
        <v>249972</v>
      </c>
      <c r="J35" s="28">
        <f t="shared" si="6"/>
        <v>0.29464836001470895</v>
      </c>
      <c r="K35" s="27">
        <f t="shared" si="7"/>
        <v>56891</v>
      </c>
      <c r="L35" s="28">
        <f t="shared" si="8"/>
        <v>0.69939154967877903</v>
      </c>
      <c r="M35" s="27">
        <f t="shared" si="9"/>
        <v>102877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145068</v>
      </c>
      <c r="F36" s="52">
        <v>63257</v>
      </c>
      <c r="G36" s="52">
        <v>161847</v>
      </c>
      <c r="H36" s="52">
        <v>183340</v>
      </c>
      <c r="I36" s="52">
        <v>207756</v>
      </c>
      <c r="J36" s="30">
        <f t="shared" si="6"/>
        <v>0.13317333915130369</v>
      </c>
      <c r="K36" s="29">
        <f t="shared" si="7"/>
        <v>24416</v>
      </c>
      <c r="L36" s="30">
        <f t="shared" si="8"/>
        <v>0.43212838117296726</v>
      </c>
      <c r="M36" s="29">
        <f t="shared" si="9"/>
        <v>62688</v>
      </c>
      <c r="N36" s="31">
        <f>I36/$I$35</f>
        <v>0.83111708511353266</v>
      </c>
    </row>
    <row r="37" spans="1:14" x14ac:dyDescent="0.25">
      <c r="B37" s="272"/>
      <c r="C37" s="279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2"/>
      <c r="C38" s="274" t="s">
        <v>21</v>
      </c>
      <c r="D38" s="15" t="s">
        <v>30</v>
      </c>
      <c r="E38" s="49">
        <v>768859</v>
      </c>
      <c r="F38" s="49">
        <v>361604</v>
      </c>
      <c r="G38" s="49">
        <v>921871</v>
      </c>
      <c r="H38" s="49">
        <v>963307</v>
      </c>
      <c r="I38" s="49">
        <v>1275215</v>
      </c>
      <c r="J38" s="17">
        <f t="shared" si="6"/>
        <v>0.32378878176946713</v>
      </c>
      <c r="K38" s="16">
        <f t="shared" si="7"/>
        <v>311908</v>
      </c>
      <c r="L38" s="17">
        <f t="shared" si="8"/>
        <v>0.65858109224188044</v>
      </c>
      <c r="M38" s="16">
        <f t="shared" si="9"/>
        <v>506356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757575</v>
      </c>
      <c r="F39" s="50">
        <v>317465</v>
      </c>
      <c r="G39" s="50">
        <v>859187</v>
      </c>
      <c r="H39" s="50">
        <v>908617</v>
      </c>
      <c r="I39" s="50">
        <v>1068467</v>
      </c>
      <c r="J39" s="21">
        <f t="shared" si="6"/>
        <v>0.17592671059423282</v>
      </c>
      <c r="K39" s="20">
        <f t="shared" si="7"/>
        <v>159850</v>
      </c>
      <c r="L39" s="21">
        <f t="shared" si="8"/>
        <v>0.41037785037785035</v>
      </c>
      <c r="M39" s="20">
        <f t="shared" si="9"/>
        <v>310892</v>
      </c>
      <c r="N39" s="22">
        <f>I39/$I$38</f>
        <v>0.83787204510611935</v>
      </c>
    </row>
    <row r="40" spans="1:14" x14ac:dyDescent="0.25">
      <c r="B40" s="272"/>
      <c r="C40" s="276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2"/>
      <c r="C41" s="277" t="s">
        <v>22</v>
      </c>
      <c r="D41" s="26" t="s">
        <v>30</v>
      </c>
      <c r="E41" s="53">
        <v>6.083707865168539</v>
      </c>
      <c r="F41" s="53">
        <v>5.9463583891072336</v>
      </c>
      <c r="G41" s="53">
        <v>6.2729808994345362</v>
      </c>
      <c r="H41" s="53">
        <v>5.7564133974722882</v>
      </c>
      <c r="I41" s="53">
        <v>5.8961027552119694</v>
      </c>
      <c r="J41" s="36">
        <f t="shared" si="6"/>
        <v>2.4266734873666485E-2</v>
      </c>
      <c r="K41" s="37">
        <f t="shared" si="7"/>
        <v>0.13968935773968116</v>
      </c>
      <c r="L41" s="36">
        <f t="shared" si="8"/>
        <v>-3.0837297601135294E-2</v>
      </c>
      <c r="M41" s="37">
        <f t="shared" si="9"/>
        <v>-0.18760510995656965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6.0759600269481249</v>
      </c>
      <c r="F42" s="54">
        <f t="shared" si="10"/>
        <v>5.8266495365696978</v>
      </c>
      <c r="G42" s="54">
        <f t="shared" si="10"/>
        <v>6.2206285883911701</v>
      </c>
      <c r="H42" s="54">
        <f t="shared" si="10"/>
        <v>5.7037388105610729</v>
      </c>
      <c r="I42" s="54">
        <f t="shared" si="10"/>
        <v>5.9542868288333475</v>
      </c>
      <c r="J42" s="40">
        <f t="shared" si="6"/>
        <v>4.3926979581947023E-2</v>
      </c>
      <c r="K42" s="41">
        <f t="shared" si="7"/>
        <v>0.25054801827227458</v>
      </c>
      <c r="L42" s="40">
        <f t="shared" si="8"/>
        <v>-2.0025345389885985E-2</v>
      </c>
      <c r="M42" s="41">
        <f t="shared" si="9"/>
        <v>-0.12167319811477739</v>
      </c>
      <c r="N42" s="42"/>
    </row>
    <row r="43" spans="1:14" x14ac:dyDescent="0.25">
      <c r="B43" s="272"/>
      <c r="C43" s="279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0.5655953449366623</v>
      </c>
      <c r="F44" s="57">
        <v>0.27315193908537416</v>
      </c>
      <c r="G44" s="57">
        <v>0.60501815308444928</v>
      </c>
      <c r="H44" s="57">
        <v>0.6586696515018079</v>
      </c>
      <c r="I44" s="57">
        <v>0.86343914491279716</v>
      </c>
      <c r="J44" s="57">
        <f t="shared" si="6"/>
        <v>0.31088344960801217</v>
      </c>
      <c r="K44" s="44">
        <f>(I44-H44)*100</f>
        <v>20.476949341098926</v>
      </c>
      <c r="L44" s="17">
        <f t="shared" si="8"/>
        <v>0.52660228313846646</v>
      </c>
      <c r="M44" s="44">
        <f>(I44-E44)*100</f>
        <v>29.784379997613485</v>
      </c>
      <c r="N44" s="18"/>
    </row>
    <row r="45" spans="1:14" x14ac:dyDescent="0.25">
      <c r="B45" s="272"/>
      <c r="C45" s="281"/>
      <c r="D45" s="19" t="s">
        <v>31</v>
      </c>
      <c r="E45" s="58">
        <v>0.5664806750136091</v>
      </c>
      <c r="F45" s="58">
        <v>0.29124694959725511</v>
      </c>
      <c r="G45" s="58">
        <v>0.66608393776920527</v>
      </c>
      <c r="H45" s="58">
        <v>0.73949218037867537</v>
      </c>
      <c r="I45" s="58">
        <v>0.86000103026234664</v>
      </c>
      <c r="J45" s="58">
        <f t="shared" si="6"/>
        <v>0.16296162837308392</v>
      </c>
      <c r="K45" s="45">
        <f>(I45-H45)*100</f>
        <v>12.050884988367127</v>
      </c>
      <c r="L45" s="21">
        <f t="shared" si="8"/>
        <v>0.51814716405230588</v>
      </c>
      <c r="M45" s="45">
        <f>(I45-E45)*100</f>
        <v>29.352035524873756</v>
      </c>
      <c r="N45" s="22"/>
    </row>
    <row r="46" spans="1:14" x14ac:dyDescent="0.25">
      <c r="B46" s="272"/>
      <c r="C46" s="282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4070</v>
      </c>
      <c r="F47" s="51">
        <v>3961.6363636363635</v>
      </c>
      <c r="G47" s="51">
        <v>4562</v>
      </c>
      <c r="H47" s="51">
        <v>4380</v>
      </c>
      <c r="I47" s="51">
        <v>4409.272727272727</v>
      </c>
      <c r="J47" s="36">
        <f>I47/H47-1</f>
        <v>6.6832710668327522E-3</v>
      </c>
      <c r="K47" s="27">
        <f>I47-H47</f>
        <v>29.272727272727025</v>
      </c>
      <c r="L47" s="36">
        <f>I47/E47-1</f>
        <v>8.335939245030155E-2</v>
      </c>
      <c r="M47" s="27">
        <f>I47-E47</f>
        <v>339.27272727272702</v>
      </c>
      <c r="N47" s="38">
        <f>I47/$I$22</f>
        <v>0.95521506223412633</v>
      </c>
    </row>
    <row r="48" spans="1:14" x14ac:dyDescent="0.25">
      <c r="B48" s="272"/>
      <c r="C48" s="278"/>
      <c r="D48" s="4" t="s">
        <v>31</v>
      </c>
      <c r="E48" s="52">
        <v>4004</v>
      </c>
      <c r="F48" s="52">
        <v>3261.6363636363635</v>
      </c>
      <c r="G48" s="52">
        <v>3862</v>
      </c>
      <c r="H48" s="52">
        <v>3680</v>
      </c>
      <c r="I48" s="52">
        <v>3709.2727272727275</v>
      </c>
      <c r="J48" s="40">
        <f>I48/H48-1</f>
        <v>7.9545454545455474E-3</v>
      </c>
      <c r="K48" s="29">
        <f>I48-H48</f>
        <v>29.272727272727479</v>
      </c>
      <c r="L48" s="40">
        <f>I48/E48-1</f>
        <v>-7.360820997184625E-2</v>
      </c>
      <c r="M48" s="29">
        <f>I48-E48</f>
        <v>-294.72727272727252</v>
      </c>
      <c r="N48" s="42">
        <f>I48/$I$22</f>
        <v>0.80356861509374511</v>
      </c>
    </row>
    <row r="49" spans="2:14" x14ac:dyDescent="0.25">
      <c r="B49" s="273"/>
      <c r="C49" s="279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47</v>
      </c>
      <c r="C57" s="274" t="s">
        <v>8</v>
      </c>
      <c r="D57" s="15" t="s">
        <v>30</v>
      </c>
      <c r="E57" s="49">
        <v>137126</v>
      </c>
      <c r="F57" s="49">
        <v>55313</v>
      </c>
      <c r="G57" s="49">
        <v>70304</v>
      </c>
      <c r="H57" s="49">
        <v>161080</v>
      </c>
      <c r="I57" s="49">
        <v>179837</v>
      </c>
      <c r="J57" s="17">
        <f t="shared" ref="J57:J73" si="12">I57/H57-1</f>
        <v>0.116445244598957</v>
      </c>
      <c r="K57" s="16">
        <f t="shared" ref="K57:K73" si="13">I57-H57</f>
        <v>18757</v>
      </c>
      <c r="L57" s="17">
        <f t="shared" ref="L57:L73" si="14">I57/E57-1</f>
        <v>0.31147266018114728</v>
      </c>
      <c r="M57" s="16">
        <f t="shared" ref="M57:M73" si="15">I57-E57</f>
        <v>42711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135352</v>
      </c>
      <c r="F58" s="50">
        <v>54073</v>
      </c>
      <c r="G58" s="50">
        <v>62020</v>
      </c>
      <c r="H58" s="50">
        <v>151473</v>
      </c>
      <c r="I58" s="50">
        <v>170958</v>
      </c>
      <c r="J58" s="21">
        <f t="shared" si="12"/>
        <v>0.12863678675407497</v>
      </c>
      <c r="K58" s="20">
        <f t="shared" si="13"/>
        <v>19485</v>
      </c>
      <c r="L58" s="21">
        <f t="shared" si="14"/>
        <v>0.26306223772090553</v>
      </c>
      <c r="M58" s="20">
        <f t="shared" si="15"/>
        <v>35606</v>
      </c>
      <c r="N58" s="21">
        <f t="shared" ref="N58" si="16">I58/$I$57</f>
        <v>0.95062751269204893</v>
      </c>
    </row>
    <row r="59" spans="2:14" x14ac:dyDescent="0.25">
      <c r="B59" s="272"/>
      <c r="C59" s="276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2"/>
      <c r="C60" s="277" t="s">
        <v>33</v>
      </c>
      <c r="D60" s="26" t="s">
        <v>30</v>
      </c>
      <c r="E60" s="51">
        <v>137126</v>
      </c>
      <c r="F60" s="51">
        <v>55313</v>
      </c>
      <c r="G60" s="51">
        <v>70304</v>
      </c>
      <c r="H60" s="51">
        <v>161080</v>
      </c>
      <c r="I60" s="51">
        <v>179837</v>
      </c>
      <c r="J60" s="36">
        <f t="shared" si="12"/>
        <v>0.116445244598957</v>
      </c>
      <c r="K60" s="51">
        <f t="shared" si="13"/>
        <v>18757</v>
      </c>
      <c r="L60" s="36">
        <f t="shared" si="14"/>
        <v>0.31147266018114728</v>
      </c>
      <c r="M60" s="51">
        <f t="shared" si="15"/>
        <v>42711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135352</v>
      </c>
      <c r="F61" s="52">
        <v>54073</v>
      </c>
      <c r="G61" s="52">
        <v>62020</v>
      </c>
      <c r="H61" s="52">
        <v>151473</v>
      </c>
      <c r="I61" s="52">
        <v>170958</v>
      </c>
      <c r="J61" s="40">
        <f t="shared" si="12"/>
        <v>0.12863678675407497</v>
      </c>
      <c r="K61" s="52">
        <f t="shared" si="13"/>
        <v>19485</v>
      </c>
      <c r="L61" s="40">
        <f t="shared" si="14"/>
        <v>0.26306223772090553</v>
      </c>
      <c r="M61" s="52">
        <f t="shared" si="15"/>
        <v>35606</v>
      </c>
      <c r="N61" s="40">
        <f t="shared" ref="N61" si="17">I61/$I$60</f>
        <v>0.95062751269204893</v>
      </c>
    </row>
    <row r="62" spans="2:14" x14ac:dyDescent="0.25">
      <c r="B62" s="272"/>
      <c r="C62" s="279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2"/>
      <c r="C63" s="274" t="s">
        <v>21</v>
      </c>
      <c r="D63" s="15" t="s">
        <v>30</v>
      </c>
      <c r="E63" s="49">
        <v>834528</v>
      </c>
      <c r="F63" s="49">
        <v>295880</v>
      </c>
      <c r="G63" s="49">
        <v>419370</v>
      </c>
      <c r="H63" s="49">
        <v>1014697</v>
      </c>
      <c r="I63" s="49">
        <v>1034949</v>
      </c>
      <c r="J63" s="17">
        <f t="shared" si="12"/>
        <v>1.9958667464277546E-2</v>
      </c>
      <c r="K63" s="16">
        <f t="shared" si="13"/>
        <v>20252</v>
      </c>
      <c r="L63" s="17">
        <f t="shared" si="14"/>
        <v>0.24016090532612444</v>
      </c>
      <c r="M63" s="16">
        <f t="shared" si="15"/>
        <v>200421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822032</v>
      </c>
      <c r="F64" s="50">
        <v>288930</v>
      </c>
      <c r="G64" s="50">
        <v>361249</v>
      </c>
      <c r="H64" s="50">
        <v>947011</v>
      </c>
      <c r="I64" s="50">
        <v>974648</v>
      </c>
      <c r="J64" s="21">
        <f t="shared" si="12"/>
        <v>2.9183399136863297E-2</v>
      </c>
      <c r="K64" s="20">
        <f t="shared" si="13"/>
        <v>27637</v>
      </c>
      <c r="L64" s="21">
        <f t="shared" si="14"/>
        <v>0.18565700605329227</v>
      </c>
      <c r="M64" s="20">
        <f t="shared" si="15"/>
        <v>152616</v>
      </c>
      <c r="N64" s="21">
        <f t="shared" ref="N64" si="18">I64/$I$63</f>
        <v>0.9417352932366716</v>
      </c>
    </row>
    <row r="65" spans="2:14" x14ac:dyDescent="0.25">
      <c r="B65" s="272"/>
      <c r="C65" s="276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2"/>
      <c r="C66" s="277" t="s">
        <v>22</v>
      </c>
      <c r="D66" s="26" t="s">
        <v>30</v>
      </c>
      <c r="E66" s="53">
        <v>6.0858480521564111</v>
      </c>
      <c r="F66" s="53">
        <v>5.3491945835517871</v>
      </c>
      <c r="G66" s="53">
        <v>5.9650944469731453</v>
      </c>
      <c r="H66" s="53">
        <v>6.2993357337968714</v>
      </c>
      <c r="I66" s="53">
        <v>5.7549280737556785</v>
      </c>
      <c r="J66" s="36">
        <f t="shared" si="12"/>
        <v>-8.642302665666235E-2</v>
      </c>
      <c r="K66" s="37">
        <f t="shared" si="13"/>
        <v>-0.5444076600411929</v>
      </c>
      <c r="L66" s="36">
        <f t="shared" si="14"/>
        <v>-5.4375327080911418E-2</v>
      </c>
      <c r="M66" s="37">
        <f t="shared" si="15"/>
        <v>-0.33091997840073262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6.0732903835924112</v>
      </c>
      <c r="F67" s="54">
        <f t="shared" si="19"/>
        <v>5.3433321620771919</v>
      </c>
      <c r="G67" s="54">
        <f t="shared" si="19"/>
        <v>5.824717832957111</v>
      </c>
      <c r="H67" s="54">
        <f t="shared" si="19"/>
        <v>6.252011909713282</v>
      </c>
      <c r="I67" s="54">
        <f t="shared" si="19"/>
        <v>5.7010961756688774</v>
      </c>
      <c r="J67" s="40">
        <f t="shared" si="12"/>
        <v>-8.8118151724645322E-2</v>
      </c>
      <c r="K67" s="41">
        <f t="shared" si="13"/>
        <v>-0.55091573404440464</v>
      </c>
      <c r="L67" s="40">
        <f t="shared" si="14"/>
        <v>-6.1283782664015685E-2</v>
      </c>
      <c r="M67" s="41">
        <f t="shared" si="15"/>
        <v>-0.37219420792353386</v>
      </c>
      <c r="N67" s="40"/>
    </row>
    <row r="68" spans="2:14" x14ac:dyDescent="0.25">
      <c r="B68" s="272"/>
      <c r="C68" s="279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0.56176365655817706</v>
      </c>
      <c r="F69" s="57">
        <v>0.31148476369141237</v>
      </c>
      <c r="G69" s="57">
        <v>0.28621210694206145</v>
      </c>
      <c r="H69" s="57">
        <v>0.60938004840462912</v>
      </c>
      <c r="I69" s="57">
        <v>0.6452598187198163</v>
      </c>
      <c r="J69" s="57">
        <f t="shared" si="12"/>
        <v>5.8879135293518736E-2</v>
      </c>
      <c r="K69" s="44">
        <f t="shared" si="13"/>
        <v>3.5879770315187187E-2</v>
      </c>
      <c r="L69" s="17">
        <f t="shared" si="14"/>
        <v>0.14863218933244093</v>
      </c>
      <c r="M69" s="44">
        <f t="shared" si="15"/>
        <v>8.3496162161639242E-2</v>
      </c>
      <c r="N69" s="17"/>
    </row>
    <row r="70" spans="2:14" x14ac:dyDescent="0.25">
      <c r="B70" s="272"/>
      <c r="C70" s="281"/>
      <c r="D70" s="19" t="s">
        <v>31</v>
      </c>
      <c r="E70" s="58">
        <v>0.56247314329506115</v>
      </c>
      <c r="F70" s="58">
        <v>0.34528128719544549</v>
      </c>
      <c r="G70" s="58">
        <v>0.2986165645236753</v>
      </c>
      <c r="H70" s="58">
        <v>0.6718152990501054</v>
      </c>
      <c r="I70" s="58">
        <v>0.72280421765821778</v>
      </c>
      <c r="J70" s="58">
        <f t="shared" si="12"/>
        <v>7.5897227526980693E-2</v>
      </c>
      <c r="K70" s="45">
        <f t="shared" si="13"/>
        <v>5.0988918608112388E-2</v>
      </c>
      <c r="L70" s="21">
        <f t="shared" si="14"/>
        <v>0.28504663071362057</v>
      </c>
      <c r="M70" s="45">
        <f t="shared" si="15"/>
        <v>0.16033107436315663</v>
      </c>
      <c r="N70" s="21"/>
    </row>
    <row r="71" spans="2:14" x14ac:dyDescent="0.25">
      <c r="B71" s="272"/>
      <c r="C71" s="282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4070</v>
      </c>
      <c r="F72" s="51">
        <v>2900</v>
      </c>
      <c r="G72" s="51">
        <v>4012</v>
      </c>
      <c r="H72" s="51">
        <v>4562</v>
      </c>
      <c r="I72" s="51">
        <v>4395</v>
      </c>
      <c r="J72" s="36">
        <f t="shared" si="12"/>
        <v>-3.6606751424813733E-2</v>
      </c>
      <c r="K72" s="27">
        <f t="shared" si="13"/>
        <v>-167</v>
      </c>
      <c r="L72" s="36">
        <f t="shared" si="14"/>
        <v>7.9852579852579764E-2</v>
      </c>
      <c r="M72" s="27">
        <f t="shared" si="15"/>
        <v>325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4004</v>
      </c>
      <c r="F73" s="52">
        <v>2534</v>
      </c>
      <c r="G73" s="52">
        <v>3312</v>
      </c>
      <c r="H73" s="52">
        <v>3862</v>
      </c>
      <c r="I73" s="52">
        <v>3695</v>
      </c>
      <c r="J73" s="40">
        <f t="shared" si="12"/>
        <v>-4.3241843604350128E-2</v>
      </c>
      <c r="K73" s="29">
        <f t="shared" si="13"/>
        <v>-167</v>
      </c>
      <c r="L73" s="40">
        <f t="shared" si="14"/>
        <v>-7.7172827172827141E-2</v>
      </c>
      <c r="M73" s="29">
        <f t="shared" si="15"/>
        <v>-309</v>
      </c>
      <c r="N73" s="40">
        <f t="shared" ref="N73" si="21">I73/$I$72</f>
        <v>0.84072810011376564</v>
      </c>
    </row>
    <row r="74" spans="2:14" x14ac:dyDescent="0.25">
      <c r="B74" s="273"/>
      <c r="C74" s="279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3ACB0-7FF2-4B5D-AFE2-7478B48F4F22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F99A4-0348-4C3A-A4D1-2327BAB6AA63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269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47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11855</v>
      </c>
      <c r="N10" s="176">
        <v>15413</v>
      </c>
      <c r="O10" s="176">
        <v>17598</v>
      </c>
      <c r="P10" s="176">
        <v>14323</v>
      </c>
      <c r="Q10" s="176">
        <v>18273</v>
      </c>
      <c r="R10" s="177">
        <f t="shared" ref="R10:R22" si="3">IFERROR(Q10/P10-1,"-")</f>
        <v>0.27578021364239325</v>
      </c>
      <c r="S10" s="177">
        <f t="shared" ref="S10:S22" si="4">IFERROR(Q10/M10-1,"-")</f>
        <v>0.54137494727962876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2441</v>
      </c>
      <c r="N11" s="158">
        <v>1654</v>
      </c>
      <c r="O11" s="158">
        <v>953</v>
      </c>
      <c r="P11" s="158">
        <v>2836</v>
      </c>
      <c r="Q11" s="158">
        <v>4319</v>
      </c>
      <c r="R11" s="159">
        <f t="shared" si="3"/>
        <v>0.52291960507757396</v>
      </c>
      <c r="S11" s="160">
        <f t="shared" si="4"/>
        <v>0.76935682097501035</v>
      </c>
      <c r="T11" s="159">
        <f t="shared" si="5"/>
        <v>0.23635965632353745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1266</v>
      </c>
      <c r="N12" s="163">
        <v>1064</v>
      </c>
      <c r="O12" s="163">
        <v>140</v>
      </c>
      <c r="P12" s="163">
        <v>1755</v>
      </c>
      <c r="Q12" s="163">
        <v>2747</v>
      </c>
      <c r="R12" s="164">
        <f t="shared" si="3"/>
        <v>0.56524216524216531</v>
      </c>
      <c r="S12" s="165">
        <f t="shared" si="4"/>
        <v>1.169826224328594</v>
      </c>
      <c r="T12" s="164">
        <f t="shared" si="5"/>
        <v>0.15033108958572758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1175</v>
      </c>
      <c r="N13" s="163">
        <v>590</v>
      </c>
      <c r="O13" s="163">
        <v>813</v>
      </c>
      <c r="P13" s="163">
        <v>1081</v>
      </c>
      <c r="Q13" s="163">
        <v>1572</v>
      </c>
      <c r="R13" s="164">
        <f t="shared" si="3"/>
        <v>0.45420906567992603</v>
      </c>
      <c r="S13" s="165">
        <f t="shared" si="4"/>
        <v>0.33787234042553194</v>
      </c>
      <c r="T13" s="164">
        <f>Q13/Q$10</f>
        <v>8.6028566737809883E-2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9414</v>
      </c>
      <c r="N14" s="158">
        <v>13759</v>
      </c>
      <c r="O14" s="158">
        <v>16645</v>
      </c>
      <c r="P14" s="158">
        <v>11487</v>
      </c>
      <c r="Q14" s="158">
        <v>13954</v>
      </c>
      <c r="R14" s="159">
        <f t="shared" si="3"/>
        <v>0.21476451640985461</v>
      </c>
      <c r="S14" s="160">
        <f t="shared" si="4"/>
        <v>0.48226046314000426</v>
      </c>
      <c r="T14" s="159">
        <f t="shared" si="5"/>
        <v>0.7636403436764625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3503</v>
      </c>
      <c r="N15" s="163">
        <v>3602</v>
      </c>
      <c r="O15" s="163">
        <v>5269</v>
      </c>
      <c r="P15" s="163">
        <v>5245</v>
      </c>
      <c r="Q15" s="163">
        <v>5752</v>
      </c>
      <c r="R15" s="164">
        <f t="shared" si="3"/>
        <v>9.6663489037178252E-2</v>
      </c>
      <c r="S15" s="165">
        <f t="shared" si="4"/>
        <v>0.64202112475021411</v>
      </c>
      <c r="T15" s="164">
        <f t="shared" si="5"/>
        <v>0.3147813714223171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1490</v>
      </c>
      <c r="N16" s="163">
        <v>476</v>
      </c>
      <c r="O16" s="163">
        <v>980</v>
      </c>
      <c r="P16" s="163">
        <v>2200</v>
      </c>
      <c r="Q16" s="163">
        <v>1660</v>
      </c>
      <c r="R16" s="164">
        <f t="shared" si="3"/>
        <v>-0.24545454545454548</v>
      </c>
      <c r="S16" s="165">
        <f t="shared" si="4"/>
        <v>0.11409395973154357</v>
      </c>
      <c r="T16" s="164">
        <f t="shared" si="5"/>
        <v>9.0844415257483713E-2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1078</v>
      </c>
      <c r="N17" s="163">
        <v>2656</v>
      </c>
      <c r="O17" s="163">
        <v>2457</v>
      </c>
      <c r="P17" s="163">
        <v>533</v>
      </c>
      <c r="Q17" s="163">
        <v>878</v>
      </c>
      <c r="R17" s="164">
        <f t="shared" si="3"/>
        <v>0.64727954971857415</v>
      </c>
      <c r="S17" s="165">
        <f t="shared" si="4"/>
        <v>-0.1855287569573284</v>
      </c>
      <c r="T17" s="164">
        <f t="shared" si="5"/>
        <v>4.8049034094018499E-2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144</v>
      </c>
      <c r="N18" s="163">
        <v>1211</v>
      </c>
      <c r="O18" s="163">
        <v>599</v>
      </c>
      <c r="P18" s="163">
        <v>409</v>
      </c>
      <c r="Q18" s="163">
        <v>499</v>
      </c>
      <c r="R18" s="164">
        <f t="shared" si="3"/>
        <v>0.22004889975550124</v>
      </c>
      <c r="S18" s="165">
        <f t="shared" si="4"/>
        <v>2.4652777777777777</v>
      </c>
      <c r="T18" s="164">
        <f t="shared" si="5"/>
        <v>2.7308050128605047E-2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343</v>
      </c>
      <c r="N19" s="163">
        <v>372</v>
      </c>
      <c r="O19" s="163">
        <v>448</v>
      </c>
      <c r="P19" s="163">
        <v>139</v>
      </c>
      <c r="Q19" s="163">
        <v>367</v>
      </c>
      <c r="R19" s="164">
        <f t="shared" si="3"/>
        <v>1.6402877697841727</v>
      </c>
      <c r="S19" s="165">
        <f t="shared" si="4"/>
        <v>6.9970845481049482E-2</v>
      </c>
      <c r="T19" s="164">
        <f t="shared" si="5"/>
        <v>2.0084277349094293E-2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342</v>
      </c>
      <c r="N20" s="163">
        <v>1284</v>
      </c>
      <c r="O20" s="163">
        <v>807</v>
      </c>
      <c r="P20" s="163">
        <v>169</v>
      </c>
      <c r="Q20" s="163">
        <v>353</v>
      </c>
      <c r="R20" s="164">
        <f t="shared" si="3"/>
        <v>1.0887573964497039</v>
      </c>
      <c r="S20" s="165">
        <f t="shared" si="4"/>
        <v>3.2163742690058506E-2</v>
      </c>
      <c r="T20" s="164">
        <f t="shared" si="5"/>
        <v>1.9318119630055273E-2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393</v>
      </c>
      <c r="N21" s="163">
        <v>157</v>
      </c>
      <c r="O21" s="163">
        <v>220</v>
      </c>
      <c r="P21" s="163">
        <v>32</v>
      </c>
      <c r="Q21" s="163">
        <v>576</v>
      </c>
      <c r="R21" s="164">
        <f t="shared" si="3"/>
        <v>17</v>
      </c>
      <c r="S21" s="165">
        <f t="shared" si="4"/>
        <v>0.46564885496183206</v>
      </c>
      <c r="T21" s="164">
        <f t="shared" si="5"/>
        <v>3.1521917583319653E-2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2121</v>
      </c>
      <c r="N22" s="169">
        <f>N14-SUM(N15:N21)</f>
        <v>4001</v>
      </c>
      <c r="O22" s="169">
        <f>O14-SUM(O15:O21)</f>
        <v>5865</v>
      </c>
      <c r="P22" s="169">
        <f>P14-SUM(P15:P21)</f>
        <v>2760</v>
      </c>
      <c r="Q22" s="169">
        <f>Q14-SUM(Q15:Q21)</f>
        <v>3869</v>
      </c>
      <c r="R22" s="170">
        <f t="shared" si="3"/>
        <v>0.40181159420289858</v>
      </c>
      <c r="S22" s="171">
        <f t="shared" si="4"/>
        <v>0.82413955681282425</v>
      </c>
      <c r="T22" s="170">
        <f t="shared" si="5"/>
        <v>0.21173315821156899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7E725-214E-4E53-BA91-99BB517A0029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269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260</v>
      </c>
      <c r="D7" s="172" t="s">
        <v>261</v>
      </c>
      <c r="E7" s="172" t="s">
        <v>262</v>
      </c>
      <c r="F7" s="172" t="s">
        <v>268</v>
      </c>
      <c r="G7" s="172" t="s">
        <v>263</v>
      </c>
      <c r="H7" s="172" t="s">
        <v>264</v>
      </c>
      <c r="I7" s="172" t="s">
        <v>265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2" t="s">
        <v>265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47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149377</v>
      </c>
      <c r="S9" s="176">
        <v>147095</v>
      </c>
      <c r="T9" s="176">
        <v>51814</v>
      </c>
      <c r="U9" s="176">
        <v>172526</v>
      </c>
      <c r="V9" s="176">
        <v>193081</v>
      </c>
      <c r="W9" s="176">
        <v>249972</v>
      </c>
      <c r="X9" s="177">
        <f>IFERROR(W9/V9-1,"-")</f>
        <v>0.29464836001470895</v>
      </c>
      <c r="Y9" s="177">
        <f>IFERROR(W9/S9-1,"-")</f>
        <v>0.69939154967877903</v>
      </c>
      <c r="Z9" s="176">
        <f>W9-V9</f>
        <v>56891</v>
      </c>
      <c r="AA9" s="176">
        <f>W9-S9</f>
        <v>102877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36524</v>
      </c>
      <c r="S10" s="158">
        <v>43424</v>
      </c>
      <c r="T10" s="158">
        <v>23716</v>
      </c>
      <c r="U10" s="158">
        <v>34165</v>
      </c>
      <c r="V10" s="158">
        <v>47893</v>
      </c>
      <c r="W10" s="158">
        <v>63997</v>
      </c>
      <c r="X10" s="160">
        <f>IFERROR(W10/V10-1,"-")</f>
        <v>0.33624955630259112</v>
      </c>
      <c r="Y10" s="159">
        <f t="shared" ref="Y10:Y21" si="5">IFERROR(W10/S10-1,"-")</f>
        <v>0.47377026529108335</v>
      </c>
      <c r="Z10" s="157">
        <f t="shared" ref="Z10:Z20" si="6">W10-V10</f>
        <v>16104</v>
      </c>
      <c r="AA10" s="158">
        <f t="shared" ref="AA10:AA21" si="7">W10-S10</f>
        <v>20573</v>
      </c>
      <c r="AB10" s="159">
        <f t="shared" si="1"/>
        <v>0.25601667386747318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20355</v>
      </c>
      <c r="S11" s="163">
        <v>23358</v>
      </c>
      <c r="T11" s="163">
        <v>8248</v>
      </c>
      <c r="U11" s="163">
        <v>24707</v>
      </c>
      <c r="V11" s="163">
        <v>32286</v>
      </c>
      <c r="W11" s="163">
        <v>38629</v>
      </c>
      <c r="X11" s="165">
        <f>IFERROR(W11/V11-1,"-")</f>
        <v>0.19646286316050299</v>
      </c>
      <c r="Y11" s="164">
        <f t="shared" si="5"/>
        <v>0.65378028940833977</v>
      </c>
      <c r="Z11" s="162">
        <f t="shared" si="6"/>
        <v>6343</v>
      </c>
      <c r="AA11" s="163">
        <f t="shared" si="7"/>
        <v>15271</v>
      </c>
      <c r="AB11" s="164">
        <f t="shared" si="1"/>
        <v>0.15453330773046581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16169</v>
      </c>
      <c r="S12" s="163">
        <v>20066</v>
      </c>
      <c r="T12" s="163">
        <v>15468</v>
      </c>
      <c r="U12" s="163">
        <v>9458</v>
      </c>
      <c r="V12" s="163">
        <v>15607</v>
      </c>
      <c r="W12" s="163">
        <v>25368</v>
      </c>
      <c r="X12" s="165">
        <f>IFERROR(W12/V12-1,"-")</f>
        <v>0.62542448901134096</v>
      </c>
      <c r="Y12" s="164">
        <f t="shared" si="5"/>
        <v>0.26422804744343664</v>
      </c>
      <c r="Z12" s="162">
        <f t="shared" si="6"/>
        <v>9761</v>
      </c>
      <c r="AA12" s="163">
        <f t="shared" si="7"/>
        <v>5302</v>
      </c>
      <c r="AB12" s="164">
        <f t="shared" si="1"/>
        <v>0.10148336613700734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112853</v>
      </c>
      <c r="S13" s="158">
        <v>103671</v>
      </c>
      <c r="T13" s="158">
        <v>28098</v>
      </c>
      <c r="U13" s="158">
        <v>138361</v>
      </c>
      <c r="V13" s="158">
        <v>145188</v>
      </c>
      <c r="W13" s="158">
        <v>185975</v>
      </c>
      <c r="X13" s="160">
        <f>IFERROR(W13/V13-1,"-")</f>
        <v>0.28092542083367777</v>
      </c>
      <c r="Y13" s="159">
        <f t="shared" si="5"/>
        <v>0.7938960750836781</v>
      </c>
      <c r="Z13" s="157">
        <f t="shared" si="6"/>
        <v>40787</v>
      </c>
      <c r="AA13" s="158">
        <f t="shared" si="7"/>
        <v>82304</v>
      </c>
      <c r="AB13" s="159">
        <f t="shared" si="1"/>
        <v>0.74398332613252682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51502</v>
      </c>
      <c r="S14" s="163">
        <v>44283</v>
      </c>
      <c r="T14" s="163">
        <v>10835</v>
      </c>
      <c r="U14" s="163">
        <v>62559</v>
      </c>
      <c r="V14" s="163">
        <v>53904</v>
      </c>
      <c r="W14" s="163">
        <v>79114</v>
      </c>
      <c r="X14" s="165">
        <f t="shared" ref="X14:X21" si="9">IFERROR(W14/V14-1,"-")</f>
        <v>0.46768328880973575</v>
      </c>
      <c r="Y14" s="164">
        <f t="shared" si="5"/>
        <v>0.78655465980172989</v>
      </c>
      <c r="Z14" s="162">
        <f t="shared" si="6"/>
        <v>25210</v>
      </c>
      <c r="AA14" s="163">
        <f t="shared" si="7"/>
        <v>34831</v>
      </c>
      <c r="AB14" s="164">
        <f t="shared" si="1"/>
        <v>0.31649144704206872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16042</v>
      </c>
      <c r="S15" s="163">
        <v>13289</v>
      </c>
      <c r="T15" s="163">
        <v>3656</v>
      </c>
      <c r="U15" s="163">
        <v>8608</v>
      </c>
      <c r="V15" s="163">
        <v>11658</v>
      </c>
      <c r="W15" s="163">
        <v>11435</v>
      </c>
      <c r="X15" s="165">
        <f t="shared" si="9"/>
        <v>-1.9128495453765604E-2</v>
      </c>
      <c r="Y15" s="164">
        <f t="shared" si="5"/>
        <v>-0.13951388366318007</v>
      </c>
      <c r="Z15" s="162">
        <f t="shared" si="6"/>
        <v>-223</v>
      </c>
      <c r="AA15" s="163">
        <f t="shared" si="7"/>
        <v>-1854</v>
      </c>
      <c r="AB15" s="164">
        <f t="shared" si="1"/>
        <v>4.5745123453826829E-2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7148</v>
      </c>
      <c r="S16" s="163">
        <v>11933</v>
      </c>
      <c r="T16" s="163">
        <v>3374</v>
      </c>
      <c r="U16" s="163">
        <v>19354</v>
      </c>
      <c r="V16" s="163">
        <v>17857</v>
      </c>
      <c r="W16" s="163">
        <v>22161</v>
      </c>
      <c r="X16" s="165">
        <f t="shared" si="9"/>
        <v>0.24102592820742563</v>
      </c>
      <c r="Y16" s="164">
        <f t="shared" si="5"/>
        <v>0.85711891393614348</v>
      </c>
      <c r="Z16" s="162">
        <f t="shared" si="6"/>
        <v>4304</v>
      </c>
      <c r="AA16" s="163">
        <f t="shared" si="7"/>
        <v>10228</v>
      </c>
      <c r="AB16" s="164">
        <f t="shared" si="1"/>
        <v>8.8653929240074883E-2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2641</v>
      </c>
      <c r="S17" s="163">
        <v>1927</v>
      </c>
      <c r="T17" s="163">
        <v>335</v>
      </c>
      <c r="U17" s="163">
        <v>3846</v>
      </c>
      <c r="V17" s="163">
        <v>4417</v>
      </c>
      <c r="W17" s="163">
        <v>7222</v>
      </c>
      <c r="X17" s="165">
        <f t="shared" si="9"/>
        <v>0.63504641159157793</v>
      </c>
      <c r="Y17" s="164">
        <f t="shared" si="5"/>
        <v>2.7477944992215879</v>
      </c>
      <c r="Z17" s="162">
        <f t="shared" si="6"/>
        <v>2805</v>
      </c>
      <c r="AA17" s="163">
        <f t="shared" si="7"/>
        <v>5295</v>
      </c>
      <c r="AB17" s="164">
        <f t="shared" si="1"/>
        <v>2.8891235818411663E-2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3300</v>
      </c>
      <c r="S18" s="163">
        <v>2480</v>
      </c>
      <c r="T18" s="163">
        <v>1161</v>
      </c>
      <c r="U18" s="163">
        <v>3702</v>
      </c>
      <c r="V18" s="163">
        <v>2961</v>
      </c>
      <c r="W18" s="163">
        <v>4634</v>
      </c>
      <c r="X18" s="165">
        <f t="shared" si="9"/>
        <v>0.56501182033096931</v>
      </c>
      <c r="Y18" s="164">
        <f t="shared" si="5"/>
        <v>0.86854838709677429</v>
      </c>
      <c r="Z18" s="162">
        <f t="shared" si="6"/>
        <v>1673</v>
      </c>
      <c r="AA18" s="163">
        <f t="shared" si="7"/>
        <v>2154</v>
      </c>
      <c r="AB18" s="164">
        <f t="shared" si="1"/>
        <v>1.8538076264541629E-2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1357</v>
      </c>
      <c r="S19" s="163">
        <v>2139</v>
      </c>
      <c r="T19" s="163">
        <v>840</v>
      </c>
      <c r="U19" s="163">
        <v>2626</v>
      </c>
      <c r="V19" s="163">
        <v>4403</v>
      </c>
      <c r="W19" s="163">
        <v>3477</v>
      </c>
      <c r="X19" s="165">
        <f t="shared" si="9"/>
        <v>-0.21031115148762203</v>
      </c>
      <c r="Y19" s="164">
        <f t="shared" si="5"/>
        <v>0.62552594670406725</v>
      </c>
      <c r="Z19" s="162">
        <f t="shared" si="6"/>
        <v>-926</v>
      </c>
      <c r="AA19" s="163">
        <f t="shared" si="7"/>
        <v>1338</v>
      </c>
      <c r="AB19" s="164">
        <f t="shared" si="1"/>
        <v>1.3909557870481494E-2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2503</v>
      </c>
      <c r="S20" s="163">
        <v>2265</v>
      </c>
      <c r="T20" s="163">
        <v>1072</v>
      </c>
      <c r="U20" s="163">
        <v>777</v>
      </c>
      <c r="V20" s="163">
        <v>1232</v>
      </c>
      <c r="W20" s="163">
        <v>2844</v>
      </c>
      <c r="X20" s="165">
        <f t="shared" si="9"/>
        <v>1.3084415584415585</v>
      </c>
      <c r="Y20" s="164">
        <f t="shared" si="5"/>
        <v>0.25562913907284779</v>
      </c>
      <c r="Z20" s="162">
        <f t="shared" si="6"/>
        <v>1612</v>
      </c>
      <c r="AA20" s="163">
        <f t="shared" si="7"/>
        <v>579</v>
      </c>
      <c r="AB20" s="164">
        <f t="shared" si="1"/>
        <v>1.1377274254716529E-2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28360</v>
      </c>
      <c r="S21" s="169">
        <f t="shared" si="12"/>
        <v>25355</v>
      </c>
      <c r="T21" s="169">
        <f t="shared" si="12"/>
        <v>6825</v>
      </c>
      <c r="U21" s="169">
        <f t="shared" si="12"/>
        <v>36889</v>
      </c>
      <c r="V21" s="169">
        <f t="shared" si="12"/>
        <v>48756</v>
      </c>
      <c r="W21" s="169">
        <f t="shared" si="12"/>
        <v>55088</v>
      </c>
      <c r="X21" s="171">
        <f t="shared" si="9"/>
        <v>0.12987119534006064</v>
      </c>
      <c r="Y21" s="170">
        <f t="shared" si="5"/>
        <v>1.1726681127982648</v>
      </c>
      <c r="Z21" s="168">
        <f>W21-V21</f>
        <v>6332</v>
      </c>
      <c r="AA21" s="169">
        <f t="shared" si="7"/>
        <v>29733</v>
      </c>
      <c r="AB21" s="170">
        <f t="shared" si="1"/>
        <v>0.22037668218840512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0BEF2-35FB-4FEF-BC31-232D084A2E9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26C52-1694-45D9-ACE7-30BE235A8618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F21" si="0">IFERROR(E9/C9-1,"-")</f>
        <v>-1.6251622072545269E-2</v>
      </c>
      <c r="G9" s="115">
        <v>12913</v>
      </c>
      <c r="H9" s="116">
        <f t="shared" ref="H9:H21" si="1">IFERROR(G9/E9-1,"-")</f>
        <v>-0.79722047738693469</v>
      </c>
      <c r="I9" s="115">
        <v>70697</v>
      </c>
      <c r="J9" s="116">
        <f t="shared" ref="J9:J21" si="2">IFERROR(I9/C9-1,"-")</f>
        <v>9.2149168880924393E-2</v>
      </c>
      <c r="K9" s="115">
        <v>120145</v>
      </c>
      <c r="L9" s="116">
        <f t="shared" ref="L9:L21" si="3">IFERROR(K9/I9-1,"-")</f>
        <v>0.69943561961610823</v>
      </c>
      <c r="M9" s="115">
        <v>89491</v>
      </c>
      <c r="N9" s="116">
        <v>-0.25514170377460565</v>
      </c>
      <c r="O9" s="116"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1"/>
        <v>-0.79848631139626869</v>
      </c>
      <c r="I10" s="115">
        <v>56495</v>
      </c>
      <c r="J10" s="116">
        <f t="shared" si="2"/>
        <v>-0.15628733572281961</v>
      </c>
      <c r="K10" s="115">
        <v>116676</v>
      </c>
      <c r="L10" s="116">
        <f t="shared" si="3"/>
        <v>1.0652447119214088</v>
      </c>
      <c r="M10" s="115">
        <v>145638</v>
      </c>
      <c r="N10" s="116">
        <v>0.24822585621721682</v>
      </c>
      <c r="O10" s="116"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1"/>
        <v>-4.8313492063492114E-2</v>
      </c>
      <c r="I11" s="115">
        <v>68397</v>
      </c>
      <c r="J11" s="116">
        <f t="shared" si="2"/>
        <v>6.5224501238144272E-2</v>
      </c>
      <c r="K11" s="115">
        <v>107722</v>
      </c>
      <c r="L11" s="116">
        <f t="shared" si="3"/>
        <v>0.57495211778294375</v>
      </c>
      <c r="M11" s="115">
        <v>129096</v>
      </c>
      <c r="N11" s="116">
        <v>0.19841815042424016</v>
      </c>
      <c r="O11" s="116"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>IFERROR(E12/C12-1,"-")</f>
        <v>-1</v>
      </c>
      <c r="G12" s="115">
        <v>25955</v>
      </c>
      <c r="H12" s="116" t="str">
        <f t="shared" si="1"/>
        <v>-</v>
      </c>
      <c r="I12" s="115">
        <v>76269</v>
      </c>
      <c r="J12" s="116">
        <f t="shared" si="2"/>
        <v>2.082636221273404E-2</v>
      </c>
      <c r="K12" s="115">
        <v>71493</v>
      </c>
      <c r="L12" s="116">
        <f t="shared" si="3"/>
        <v>-6.2620461786571213E-2</v>
      </c>
      <c r="M12" s="115">
        <v>122581</v>
      </c>
      <c r="N12" s="116">
        <v>0.71458744212720116</v>
      </c>
      <c r="O12" s="116"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1"/>
        <v>-</v>
      </c>
      <c r="I13" s="115">
        <v>68461</v>
      </c>
      <c r="J13" s="116">
        <f t="shared" si="2"/>
        <v>0.22501163081988329</v>
      </c>
      <c r="K13" s="115">
        <v>41121</v>
      </c>
      <c r="L13" s="116">
        <f t="shared" si="3"/>
        <v>-0.39935145557324603</v>
      </c>
      <c r="M13" s="115">
        <v>124784</v>
      </c>
      <c r="N13" s="116">
        <v>2.03455655261302</v>
      </c>
      <c r="O13" s="116"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1"/>
        <v>-</v>
      </c>
      <c r="I14" s="115">
        <v>50889</v>
      </c>
      <c r="J14" s="116">
        <f t="shared" si="2"/>
        <v>-0.17993715252598497</v>
      </c>
      <c r="K14" s="115">
        <v>61354</v>
      </c>
      <c r="L14" s="116">
        <f t="shared" si="3"/>
        <v>0.2056436557998782</v>
      </c>
      <c r="M14" s="115">
        <v>78527</v>
      </c>
      <c r="N14" s="116">
        <v>0.27990025100237959</v>
      </c>
      <c r="O14" s="116"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1"/>
        <v>-</v>
      </c>
      <c r="I15" s="115">
        <v>137368</v>
      </c>
      <c r="J15" s="116">
        <f t="shared" si="2"/>
        <v>0.70900359546647751</v>
      </c>
      <c r="K15" s="115">
        <v>132622</v>
      </c>
      <c r="L15" s="116">
        <f t="shared" si="3"/>
        <v>-3.454953118630244E-2</v>
      </c>
      <c r="M15" s="115">
        <v>99510</v>
      </c>
      <c r="N15" s="116">
        <v>-0.24967200012064361</v>
      </c>
      <c r="O15" s="116"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1"/>
        <v>0.25975177304964547</v>
      </c>
      <c r="I16" s="115">
        <v>125617</v>
      </c>
      <c r="J16" s="116">
        <f t="shared" si="2"/>
        <v>0.329167901130063</v>
      </c>
      <c r="K16" s="115">
        <v>71685</v>
      </c>
      <c r="L16" s="116">
        <f t="shared" si="3"/>
        <v>-0.42933679358685528</v>
      </c>
      <c r="M16" s="115">
        <v>168193</v>
      </c>
      <c r="N16" s="116">
        <v>1.3462788588965613</v>
      </c>
      <c r="O16" s="116"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1"/>
        <v>1.2252537172527731</v>
      </c>
      <c r="I17" s="115">
        <v>74490</v>
      </c>
      <c r="J17" s="116">
        <f t="shared" si="2"/>
        <v>0.10401351671804604</v>
      </c>
      <c r="K17" s="115">
        <v>66924</v>
      </c>
      <c r="L17" s="116">
        <f t="shared" si="3"/>
        <v>-0.10157068062827224</v>
      </c>
      <c r="M17" s="115">
        <v>81749</v>
      </c>
      <c r="N17" s="116">
        <v>0.22151993305839457</v>
      </c>
      <c r="O17" s="116"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1"/>
        <v>3.7023103143542482</v>
      </c>
      <c r="I18" s="115">
        <v>96232</v>
      </c>
      <c r="J18" s="116">
        <f t="shared" si="2"/>
        <v>0.30551334925113949</v>
      </c>
      <c r="K18" s="115">
        <v>103075</v>
      </c>
      <c r="L18" s="116">
        <f t="shared" si="3"/>
        <v>7.1109402277828471E-2</v>
      </c>
      <c r="M18" s="115">
        <v>146033</v>
      </c>
      <c r="N18" s="116">
        <v>0.41676449187484832</v>
      </c>
      <c r="O18" s="116"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1"/>
        <v>4.5692371475953566</v>
      </c>
      <c r="I19" s="115">
        <v>96956</v>
      </c>
      <c r="J19" s="116">
        <f t="shared" si="2"/>
        <v>0.50944218703781541</v>
      </c>
      <c r="K19" s="115">
        <v>70490</v>
      </c>
      <c r="L19" s="116">
        <f t="shared" si="3"/>
        <v>-0.27296918189694297</v>
      </c>
      <c r="M19" s="115">
        <v>89613</v>
      </c>
      <c r="N19" s="116">
        <v>0.27128670733437366</v>
      </c>
      <c r="O19" s="116">
        <v>0.39512400168137862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1"/>
        <v>-6.6121314019658595E-2</v>
      </c>
      <c r="I20" s="115">
        <v>92826</v>
      </c>
      <c r="J20" s="116">
        <f t="shared" si="2"/>
        <v>0.41354368118899321</v>
      </c>
      <c r="K20" s="115">
        <v>71642</v>
      </c>
      <c r="L20" s="116">
        <f t="shared" si="3"/>
        <v>-0.2282119233835348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1"/>
        <v>0.4173651480329863</v>
      </c>
      <c r="I21" s="118">
        <v>1014697</v>
      </c>
      <c r="J21" s="119">
        <f t="shared" si="2"/>
        <v>0.21589329537175495</v>
      </c>
      <c r="K21" s="118">
        <v>1034949</v>
      </c>
      <c r="L21" s="119">
        <f t="shared" si="3"/>
        <v>1.9958667464277546E-2</v>
      </c>
      <c r="M21" s="118">
        <v>1275215</v>
      </c>
      <c r="N21" s="119">
        <v>0.32378878176946713</v>
      </c>
      <c r="O21" s="119">
        <v>0.65858109224188044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5504</v>
      </c>
      <c r="D31" s="116">
        <v>-0.39209189308592884</v>
      </c>
      <c r="E31" s="115">
        <v>11075</v>
      </c>
      <c r="F31" s="116">
        <f t="shared" ref="F31:F43" si="4">IFERROR(E31/C31-1,"-")</f>
        <v>1.012172965116279</v>
      </c>
      <c r="G31" s="115">
        <v>3196</v>
      </c>
      <c r="H31" s="116">
        <f t="shared" ref="H31:H43" si="5">IFERROR(G31/E31-1,"-")</f>
        <v>-0.7114221218961625</v>
      </c>
      <c r="I31" s="115">
        <v>10407</v>
      </c>
      <c r="J31" s="116">
        <f t="shared" ref="J31:J43" si="6">IFERROR(I31/G31-1,"-")</f>
        <v>2.2562578222778473</v>
      </c>
      <c r="K31" s="115">
        <v>12626</v>
      </c>
      <c r="L31" s="116">
        <f t="shared" ref="L31:L43" si="7">IFERROR(K31/I31-1,"-")</f>
        <v>0.21322186989526282</v>
      </c>
      <c r="M31" s="115">
        <v>12040</v>
      </c>
      <c r="N31" s="116">
        <v>-4.6412165373039715E-2</v>
      </c>
      <c r="O31" s="116">
        <v>1.1875</v>
      </c>
    </row>
    <row r="32" spans="1:16" x14ac:dyDescent="0.25">
      <c r="B32" s="114" t="s">
        <v>73</v>
      </c>
      <c r="C32" s="115">
        <v>5846</v>
      </c>
      <c r="D32" s="116">
        <v>-0.19774941676958968</v>
      </c>
      <c r="E32" s="115">
        <v>9112</v>
      </c>
      <c r="F32" s="116">
        <f t="shared" si="4"/>
        <v>0.55867259664728008</v>
      </c>
      <c r="G32" s="115">
        <v>2098</v>
      </c>
      <c r="H32" s="116">
        <f t="shared" si="5"/>
        <v>-0.76975417032484639</v>
      </c>
      <c r="I32" s="115">
        <v>8213</v>
      </c>
      <c r="J32" s="116">
        <f t="shared" si="6"/>
        <v>2.9146806482364158</v>
      </c>
      <c r="K32" s="115">
        <v>7310</v>
      </c>
      <c r="L32" s="116">
        <f t="shared" si="7"/>
        <v>-0.10994764397905754</v>
      </c>
      <c r="M32" s="115">
        <v>13841</v>
      </c>
      <c r="N32" s="116">
        <v>0.89343365253077978</v>
      </c>
      <c r="O32" s="116">
        <v>1.3676017789941839</v>
      </c>
    </row>
    <row r="33" spans="2:16" x14ac:dyDescent="0.25">
      <c r="B33" s="114" t="s">
        <v>75</v>
      </c>
      <c r="C33" s="115">
        <v>8231</v>
      </c>
      <c r="D33" s="116">
        <v>-5.7978016668679411E-3</v>
      </c>
      <c r="E33" s="115">
        <v>924</v>
      </c>
      <c r="F33" s="116">
        <f t="shared" si="4"/>
        <v>-0.88774146519256469</v>
      </c>
      <c r="G33" s="115">
        <v>4607</v>
      </c>
      <c r="H33" s="116">
        <f t="shared" si="5"/>
        <v>3.9859307359307357</v>
      </c>
      <c r="I33" s="115">
        <v>6623</v>
      </c>
      <c r="J33" s="116">
        <f t="shared" si="6"/>
        <v>0.43759496418493593</v>
      </c>
      <c r="K33" s="115">
        <v>3120</v>
      </c>
      <c r="L33" s="116">
        <f t="shared" si="7"/>
        <v>-0.52891438924958478</v>
      </c>
      <c r="M33" s="115">
        <v>8452</v>
      </c>
      <c r="N33" s="116">
        <v>1.7089743589743591</v>
      </c>
      <c r="O33" s="116">
        <v>2.6849714493986099E-2</v>
      </c>
    </row>
    <row r="34" spans="2:16" x14ac:dyDescent="0.25">
      <c r="B34" s="114" t="s">
        <v>77</v>
      </c>
      <c r="C34" s="115">
        <v>6800</v>
      </c>
      <c r="D34" s="116">
        <v>-0.15726855868137313</v>
      </c>
      <c r="E34" s="115">
        <v>0</v>
      </c>
      <c r="F34" s="116">
        <f t="shared" si="4"/>
        <v>-1</v>
      </c>
      <c r="G34" s="115">
        <v>4145</v>
      </c>
      <c r="H34" s="116" t="str">
        <f t="shared" si="5"/>
        <v>-</v>
      </c>
      <c r="I34" s="115">
        <v>10433</v>
      </c>
      <c r="J34" s="116">
        <f t="shared" si="6"/>
        <v>1.5170084439083231</v>
      </c>
      <c r="K34" s="115">
        <v>932</v>
      </c>
      <c r="L34" s="116">
        <f t="shared" si="7"/>
        <v>-0.91066807246237902</v>
      </c>
      <c r="M34" s="115">
        <v>21455</v>
      </c>
      <c r="N34" s="116">
        <v>22.02038626609442</v>
      </c>
      <c r="O34" s="116">
        <v>2.1551470588235295</v>
      </c>
    </row>
    <row r="35" spans="2:16" x14ac:dyDescent="0.25">
      <c r="B35" s="114" t="s">
        <v>79</v>
      </c>
      <c r="C35" s="115">
        <v>10291</v>
      </c>
      <c r="D35" s="116">
        <v>-4.1717105875779814E-2</v>
      </c>
      <c r="E35" s="115">
        <v>0</v>
      </c>
      <c r="F35" s="116">
        <f t="shared" si="4"/>
        <v>-1</v>
      </c>
      <c r="G35" s="115">
        <v>7784</v>
      </c>
      <c r="H35" s="116" t="str">
        <f t="shared" si="5"/>
        <v>-</v>
      </c>
      <c r="I35" s="115">
        <v>11499</v>
      </c>
      <c r="J35" s="116">
        <f t="shared" si="6"/>
        <v>0.47726104830421368</v>
      </c>
      <c r="K35" s="115">
        <v>3865</v>
      </c>
      <c r="L35" s="116">
        <f t="shared" si="7"/>
        <v>-0.66388381598399859</v>
      </c>
      <c r="M35" s="115">
        <v>39819</v>
      </c>
      <c r="N35" s="116">
        <v>9.3024579560155232</v>
      </c>
      <c r="O35" s="116">
        <v>2.8693032747060538</v>
      </c>
    </row>
    <row r="36" spans="2:16" x14ac:dyDescent="0.25">
      <c r="B36" s="114" t="s">
        <v>81</v>
      </c>
      <c r="C36" s="115">
        <v>15884</v>
      </c>
      <c r="D36" s="116">
        <v>0.15009774817174715</v>
      </c>
      <c r="E36" s="115">
        <v>0</v>
      </c>
      <c r="F36" s="116">
        <f t="shared" si="4"/>
        <v>-1</v>
      </c>
      <c r="G36" s="115">
        <v>3816</v>
      </c>
      <c r="H36" s="116" t="str">
        <f t="shared" si="5"/>
        <v>-</v>
      </c>
      <c r="I36" s="115">
        <v>6475</v>
      </c>
      <c r="J36" s="116">
        <f t="shared" si="6"/>
        <v>0.69680293501048207</v>
      </c>
      <c r="K36" s="115">
        <v>23762</v>
      </c>
      <c r="L36" s="116">
        <f t="shared" si="7"/>
        <v>2.6698069498069499</v>
      </c>
      <c r="M36" s="115">
        <v>29035</v>
      </c>
      <c r="N36" s="116">
        <v>0.22190893022472857</v>
      </c>
      <c r="O36" s="116">
        <v>0.82794006547469157</v>
      </c>
    </row>
    <row r="37" spans="2:16" x14ac:dyDescent="0.25">
      <c r="B37" s="114" t="s">
        <v>83</v>
      </c>
      <c r="C37" s="115">
        <v>26125</v>
      </c>
      <c r="D37" s="116">
        <v>0.29781420765027322</v>
      </c>
      <c r="E37" s="115">
        <v>0</v>
      </c>
      <c r="F37" s="116">
        <f t="shared" si="4"/>
        <v>-1</v>
      </c>
      <c r="G37" s="115">
        <v>4812</v>
      </c>
      <c r="H37" s="116" t="str">
        <f t="shared" si="5"/>
        <v>-</v>
      </c>
      <c r="I37" s="115">
        <v>40192</v>
      </c>
      <c r="J37" s="116">
        <f t="shared" si="6"/>
        <v>7.3524522028262673</v>
      </c>
      <c r="K37" s="115">
        <v>44490</v>
      </c>
      <c r="L37" s="116">
        <f t="shared" si="7"/>
        <v>0.10693670382165599</v>
      </c>
      <c r="M37" s="115">
        <v>20634</v>
      </c>
      <c r="N37" s="116">
        <v>-0.53621038435603507</v>
      </c>
      <c r="O37" s="116">
        <v>-0.21018181818181814</v>
      </c>
    </row>
    <row r="38" spans="2:16" x14ac:dyDescent="0.25">
      <c r="B38" s="114" t="s">
        <v>85</v>
      </c>
      <c r="C38" s="115">
        <v>28067</v>
      </c>
      <c r="D38" s="116">
        <v>5.045098993225805E-2</v>
      </c>
      <c r="E38" s="115">
        <v>19800</v>
      </c>
      <c r="F38" s="116">
        <f t="shared" si="4"/>
        <v>-0.2945451954252325</v>
      </c>
      <c r="G38" s="115">
        <v>13239</v>
      </c>
      <c r="H38" s="116">
        <f t="shared" si="5"/>
        <v>-0.33136363636363642</v>
      </c>
      <c r="I38" s="115">
        <v>5290</v>
      </c>
      <c r="J38" s="116">
        <f t="shared" si="6"/>
        <v>-0.60042299267316257</v>
      </c>
      <c r="K38" s="115">
        <v>16051</v>
      </c>
      <c r="L38" s="116">
        <f t="shared" si="7"/>
        <v>2.0342155009451797</v>
      </c>
      <c r="M38" s="115">
        <v>35528</v>
      </c>
      <c r="N38" s="116">
        <v>1.2134446451934457</v>
      </c>
      <c r="O38" s="116">
        <v>0.26582819681476466</v>
      </c>
    </row>
    <row r="39" spans="2:16" x14ac:dyDescent="0.25">
      <c r="B39" s="114" t="s">
        <v>87</v>
      </c>
      <c r="C39" s="115">
        <v>21559</v>
      </c>
      <c r="D39" s="116">
        <v>0.35898890569843678</v>
      </c>
      <c r="E39" s="115">
        <v>15978</v>
      </c>
      <c r="F39" s="116">
        <f t="shared" si="4"/>
        <v>-0.25887100514866179</v>
      </c>
      <c r="G39" s="115">
        <v>16950</v>
      </c>
      <c r="H39" s="116">
        <f t="shared" si="5"/>
        <v>6.083364626361254E-2</v>
      </c>
      <c r="I39" s="115">
        <v>6718</v>
      </c>
      <c r="J39" s="116">
        <f t="shared" si="6"/>
        <v>-0.60365781710914457</v>
      </c>
      <c r="K39" s="115">
        <v>28344</v>
      </c>
      <c r="L39" s="116">
        <f t="shared" si="7"/>
        <v>3.2191128311997614</v>
      </c>
      <c r="M39" s="115">
        <v>26145</v>
      </c>
      <c r="N39" s="116">
        <v>-7.7582557154953435E-2</v>
      </c>
      <c r="O39" s="116">
        <v>0.21271858620529716</v>
      </c>
    </row>
    <row r="40" spans="2:16" x14ac:dyDescent="0.25">
      <c r="B40" s="114" t="s">
        <v>89</v>
      </c>
      <c r="C40" s="115">
        <v>11878</v>
      </c>
      <c r="D40" s="116">
        <v>0.27912987292698688</v>
      </c>
      <c r="E40" s="115">
        <v>9120</v>
      </c>
      <c r="F40" s="116">
        <f t="shared" si="4"/>
        <v>-0.23219397204916647</v>
      </c>
      <c r="G40" s="115">
        <v>14757</v>
      </c>
      <c r="H40" s="116">
        <f t="shared" si="5"/>
        <v>0.61809210526315783</v>
      </c>
      <c r="I40" s="115">
        <v>4935</v>
      </c>
      <c r="J40" s="116">
        <f t="shared" si="6"/>
        <v>-0.66558243545436069</v>
      </c>
      <c r="K40" s="115">
        <v>8019</v>
      </c>
      <c r="L40" s="116">
        <f t="shared" si="7"/>
        <v>0.62492401215805482</v>
      </c>
      <c r="M40" s="115">
        <v>18094</v>
      </c>
      <c r="N40" s="116">
        <v>1.2563910712058859</v>
      </c>
      <c r="O40" s="116">
        <v>0.52332042431385761</v>
      </c>
    </row>
    <row r="41" spans="2:16" x14ac:dyDescent="0.25">
      <c r="B41" s="114" t="s">
        <v>91</v>
      </c>
      <c r="C41" s="115">
        <v>7970</v>
      </c>
      <c r="D41" s="116">
        <v>9.1930401424852759E-2</v>
      </c>
      <c r="E41" s="115">
        <v>4504</v>
      </c>
      <c r="F41" s="116">
        <f t="shared" si="4"/>
        <v>-0.43488080301129239</v>
      </c>
      <c r="G41" s="115">
        <v>4814</v>
      </c>
      <c r="H41" s="116">
        <f t="shared" si="5"/>
        <v>6.8827708703374846E-2</v>
      </c>
      <c r="I41" s="115">
        <v>3869</v>
      </c>
      <c r="J41" s="116">
        <f t="shared" si="6"/>
        <v>-0.19630245118404654</v>
      </c>
      <c r="K41" s="115">
        <v>9833</v>
      </c>
      <c r="L41" s="116">
        <f t="shared" si="7"/>
        <v>1.5414835874903074</v>
      </c>
      <c r="M41" s="115">
        <v>15098</v>
      </c>
      <c r="N41" s="116">
        <v>0.53544187938574184</v>
      </c>
      <c r="O41" s="116">
        <v>0.89435382685069009</v>
      </c>
    </row>
    <row r="42" spans="2:16" x14ac:dyDescent="0.25">
      <c r="B42" s="114" t="s">
        <v>93</v>
      </c>
      <c r="C42" s="115">
        <v>10284</v>
      </c>
      <c r="D42" s="116">
        <v>0.12233984502892059</v>
      </c>
      <c r="E42" s="115">
        <v>8944</v>
      </c>
      <c r="F42" s="116">
        <f t="shared" si="4"/>
        <v>-0.13029949436017119</v>
      </c>
      <c r="G42" s="115">
        <v>3534</v>
      </c>
      <c r="H42" s="116">
        <f t="shared" si="5"/>
        <v>-0.6048747763864043</v>
      </c>
      <c r="I42" s="115">
        <v>4602</v>
      </c>
      <c r="J42" s="116">
        <f t="shared" si="6"/>
        <v>0.3022071307300509</v>
      </c>
      <c r="K42" s="115">
        <v>15115</v>
      </c>
      <c r="L42" s="116">
        <f t="shared" si="7"/>
        <v>2.2844415471534116</v>
      </c>
      <c r="M42" s="115"/>
      <c r="N42" s="116"/>
      <c r="O42" s="116"/>
    </row>
    <row r="43" spans="2:16" ht="15.75" x14ac:dyDescent="0.25">
      <c r="B43" s="117" t="s">
        <v>30</v>
      </c>
      <c r="C43" s="118">
        <v>158439</v>
      </c>
      <c r="D43" s="119">
        <v>8.7433081674674007E-2</v>
      </c>
      <c r="E43" s="118">
        <v>84704</v>
      </c>
      <c r="F43" s="119">
        <f t="shared" si="4"/>
        <v>-0.46538415415396461</v>
      </c>
      <c r="G43" s="118">
        <v>83752</v>
      </c>
      <c r="H43" s="119">
        <f t="shared" si="5"/>
        <v>-1.123913864752546E-2</v>
      </c>
      <c r="I43" s="118">
        <v>119256</v>
      </c>
      <c r="J43" s="119">
        <f t="shared" si="6"/>
        <v>0.42391823478842294</v>
      </c>
      <c r="K43" s="118">
        <v>173467</v>
      </c>
      <c r="L43" s="119">
        <f t="shared" si="7"/>
        <v>0.45457670892869118</v>
      </c>
      <c r="M43" s="118">
        <v>240141</v>
      </c>
      <c r="N43" s="119">
        <v>0.51650121248863301</v>
      </c>
      <c r="O43" s="119">
        <v>0.6208767844487193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>
        <v>1</v>
      </c>
      <c r="B53" s="114" t="s">
        <v>71</v>
      </c>
      <c r="C53" s="115">
        <v>3888</v>
      </c>
      <c r="D53" s="116">
        <v>1.2344827586206897</v>
      </c>
      <c r="E53" s="115">
        <v>8576</v>
      </c>
      <c r="F53" s="116">
        <f t="shared" ref="F53:F65" si="8">IFERROR(E53/C53-1,"-")</f>
        <v>1.2057613168724282</v>
      </c>
      <c r="G53" s="115">
        <v>55</v>
      </c>
      <c r="H53" s="116">
        <f t="shared" ref="H53:H65" si="9">IFERROR(G53/E53-1,"-")</f>
        <v>-0.99358675373134331</v>
      </c>
      <c r="I53" s="115">
        <v>4551</v>
      </c>
      <c r="J53" s="116">
        <f t="shared" ref="J53:J65" si="10">IFERROR(I53/G53-1,"-")</f>
        <v>81.74545454545455</v>
      </c>
      <c r="K53" s="115">
        <v>3800</v>
      </c>
      <c r="L53" s="116">
        <f>IFERROR(K53/I53-1,"-")</f>
        <v>-0.16501867721379915</v>
      </c>
      <c r="M53" s="115">
        <v>5669</v>
      </c>
      <c r="N53" s="116">
        <v>0.49184210526315786</v>
      </c>
      <c r="O53" s="116">
        <v>0.45807613168724282</v>
      </c>
    </row>
    <row r="54" spans="1:16" x14ac:dyDescent="0.25">
      <c r="A54" s="1">
        <v>2</v>
      </c>
      <c r="B54" s="114" t="s">
        <v>73</v>
      </c>
      <c r="C54" s="115">
        <v>4221</v>
      </c>
      <c r="D54" s="116">
        <v>4.2894736842105265</v>
      </c>
      <c r="E54" s="115">
        <v>5937</v>
      </c>
      <c r="F54" s="116">
        <f t="shared" si="8"/>
        <v>0.40653873489694381</v>
      </c>
      <c r="G54" s="115">
        <v>113</v>
      </c>
      <c r="H54" s="116">
        <f t="shared" si="9"/>
        <v>-0.98096681825837961</v>
      </c>
      <c r="I54" s="115">
        <v>3869</v>
      </c>
      <c r="J54" s="116">
        <f t="shared" si="10"/>
        <v>33.238938053097343</v>
      </c>
      <c r="K54" s="115">
        <v>1381</v>
      </c>
      <c r="L54" s="116">
        <f t="shared" ref="L54:L65" si="11">IFERROR(K54/I54-1,"-")</f>
        <v>-0.64306022227965887</v>
      </c>
      <c r="M54" s="115">
        <v>6599</v>
      </c>
      <c r="N54" s="116">
        <v>3.7784214337436639</v>
      </c>
      <c r="O54" s="116">
        <v>0.56337360814972759</v>
      </c>
    </row>
    <row r="55" spans="1:16" x14ac:dyDescent="0.25">
      <c r="A55" s="1">
        <v>3</v>
      </c>
      <c r="B55" s="114" t="s">
        <v>75</v>
      </c>
      <c r="C55" s="115">
        <v>5118</v>
      </c>
      <c r="D55" s="116">
        <v>-3.7789058093626648E-2</v>
      </c>
      <c r="E55" s="115">
        <v>761</v>
      </c>
      <c r="F55" s="116">
        <f t="shared" si="8"/>
        <v>-0.85130910511918723</v>
      </c>
      <c r="G55" s="115">
        <v>181</v>
      </c>
      <c r="H55" s="116">
        <f t="shared" si="9"/>
        <v>-0.76215505913272008</v>
      </c>
      <c r="I55" s="115">
        <v>3001</v>
      </c>
      <c r="J55" s="116">
        <f t="shared" si="10"/>
        <v>15.58011049723757</v>
      </c>
      <c r="K55" s="115">
        <v>2585</v>
      </c>
      <c r="L55" s="116">
        <f t="shared" si="11"/>
        <v>-0.13862045984671778</v>
      </c>
      <c r="M55" s="115">
        <v>7711</v>
      </c>
      <c r="N55" s="116">
        <v>1.9829787234042553</v>
      </c>
      <c r="O55" s="116">
        <v>0.50664322000781548</v>
      </c>
    </row>
    <row r="56" spans="1:16" x14ac:dyDescent="0.25">
      <c r="A56" s="1">
        <v>4</v>
      </c>
      <c r="B56" s="114" t="s">
        <v>77</v>
      </c>
      <c r="C56" s="115">
        <v>5775</v>
      </c>
      <c r="D56" s="116">
        <v>0.22846202935545623</v>
      </c>
      <c r="E56" s="115">
        <v>0</v>
      </c>
      <c r="F56" s="116">
        <f t="shared" si="8"/>
        <v>-1</v>
      </c>
      <c r="G56" s="115">
        <v>331</v>
      </c>
      <c r="H56" s="116" t="str">
        <f t="shared" si="9"/>
        <v>-</v>
      </c>
      <c r="I56" s="115">
        <v>3344</v>
      </c>
      <c r="J56" s="116">
        <f t="shared" si="10"/>
        <v>9.1027190332326278</v>
      </c>
      <c r="K56" s="115">
        <v>784</v>
      </c>
      <c r="L56" s="116">
        <f t="shared" si="11"/>
        <v>-0.76555023923444976</v>
      </c>
      <c r="M56" s="115">
        <v>20810</v>
      </c>
      <c r="N56" s="116">
        <v>25.543367346938776</v>
      </c>
      <c r="O56" s="116">
        <v>2.6034632034632033</v>
      </c>
    </row>
    <row r="57" spans="1:16" x14ac:dyDescent="0.25">
      <c r="A57" s="1">
        <v>5</v>
      </c>
      <c r="B57" s="114" t="s">
        <v>79</v>
      </c>
      <c r="C57" s="115">
        <v>5027</v>
      </c>
      <c r="D57" s="116">
        <v>-0.1727826230047721</v>
      </c>
      <c r="E57" s="115">
        <v>0</v>
      </c>
      <c r="F57" s="116">
        <f t="shared" si="8"/>
        <v>-1</v>
      </c>
      <c r="G57" s="115">
        <v>192</v>
      </c>
      <c r="H57" s="116" t="str">
        <f t="shared" si="9"/>
        <v>-</v>
      </c>
      <c r="I57" s="115">
        <v>2914</v>
      </c>
      <c r="J57" s="116">
        <f t="shared" si="10"/>
        <v>14.177083333333334</v>
      </c>
      <c r="K57" s="115">
        <v>3554</v>
      </c>
      <c r="L57" s="116">
        <f t="shared" si="11"/>
        <v>0.21962937542896355</v>
      </c>
      <c r="M57" s="115">
        <v>12704</v>
      </c>
      <c r="N57" s="116">
        <v>2.5745638716938659</v>
      </c>
      <c r="O57" s="116">
        <v>1.5271533717923216</v>
      </c>
    </row>
    <row r="58" spans="1:16" x14ac:dyDescent="0.25">
      <c r="A58" s="1">
        <v>6</v>
      </c>
      <c r="B58" s="114" t="s">
        <v>81</v>
      </c>
      <c r="C58" s="115">
        <v>7623</v>
      </c>
      <c r="D58" s="116">
        <v>0.16613125286828812</v>
      </c>
      <c r="E58" s="115">
        <v>0</v>
      </c>
      <c r="F58" s="116">
        <f t="shared" si="8"/>
        <v>-1</v>
      </c>
      <c r="G58" s="115">
        <v>1256</v>
      </c>
      <c r="H58" s="116" t="str">
        <f t="shared" si="9"/>
        <v>-</v>
      </c>
      <c r="I58" s="115">
        <v>838</v>
      </c>
      <c r="J58" s="116">
        <f t="shared" si="10"/>
        <v>-0.33280254777070062</v>
      </c>
      <c r="K58" s="115">
        <v>8062</v>
      </c>
      <c r="L58" s="116">
        <f t="shared" si="11"/>
        <v>8.6205250596658711</v>
      </c>
      <c r="M58" s="115">
        <v>8969</v>
      </c>
      <c r="N58" s="116">
        <v>0.11250310096750193</v>
      </c>
      <c r="O58" s="116">
        <v>0.17657090384363117</v>
      </c>
    </row>
    <row r="59" spans="1:16" x14ac:dyDescent="0.25">
      <c r="A59" s="1">
        <v>7</v>
      </c>
      <c r="B59" s="114" t="s">
        <v>83</v>
      </c>
      <c r="C59" s="115">
        <v>14653</v>
      </c>
      <c r="D59" s="116">
        <v>0.47059413890004009</v>
      </c>
      <c r="E59" s="115">
        <v>0</v>
      </c>
      <c r="F59" s="116">
        <f t="shared" si="8"/>
        <v>-1</v>
      </c>
      <c r="G59" s="115">
        <v>334</v>
      </c>
      <c r="H59" s="116" t="str">
        <f t="shared" si="9"/>
        <v>-</v>
      </c>
      <c r="I59" s="115">
        <v>7079</v>
      </c>
      <c r="J59" s="116">
        <f t="shared" si="10"/>
        <v>20.194610778443113</v>
      </c>
      <c r="K59" s="115">
        <v>16421</v>
      </c>
      <c r="L59" s="116">
        <f t="shared" si="11"/>
        <v>1.3196779206102556</v>
      </c>
      <c r="M59" s="115">
        <v>13575</v>
      </c>
      <c r="N59" s="116">
        <v>-0.17331465805980151</v>
      </c>
      <c r="O59" s="116">
        <v>-7.3568552514843399E-2</v>
      </c>
    </row>
    <row r="60" spans="1:16" x14ac:dyDescent="0.25">
      <c r="A60" s="1">
        <v>8</v>
      </c>
      <c r="B60" s="114" t="s">
        <v>85</v>
      </c>
      <c r="C60" s="115">
        <v>15145</v>
      </c>
      <c r="D60" s="116">
        <v>-8.4396348467444482E-2</v>
      </c>
      <c r="E60" s="115">
        <v>11725</v>
      </c>
      <c r="F60" s="116">
        <f t="shared" si="8"/>
        <v>-0.22581710135358202</v>
      </c>
      <c r="G60" s="115">
        <v>4745</v>
      </c>
      <c r="H60" s="116">
        <f t="shared" si="9"/>
        <v>-0.59530916844349679</v>
      </c>
      <c r="I60" s="115">
        <v>4021</v>
      </c>
      <c r="J60" s="116">
        <f t="shared" si="10"/>
        <v>-0.15258166491043201</v>
      </c>
      <c r="K60" s="115">
        <v>15031</v>
      </c>
      <c r="L60" s="116">
        <f t="shared" si="11"/>
        <v>2.7381248445660282</v>
      </c>
      <c r="M60" s="115">
        <v>16494</v>
      </c>
      <c r="N60" s="116">
        <v>9.7332180161000537E-2</v>
      </c>
      <c r="O60" s="116">
        <v>8.9072301089468509E-2</v>
      </c>
    </row>
    <row r="61" spans="1:16" x14ac:dyDescent="0.25">
      <c r="A61" s="1">
        <v>9</v>
      </c>
      <c r="B61" s="114" t="s">
        <v>87</v>
      </c>
      <c r="C61" s="115">
        <v>11090</v>
      </c>
      <c r="D61" s="116">
        <v>0.40700329865516371</v>
      </c>
      <c r="E61" s="115">
        <v>12064</v>
      </c>
      <c r="F61" s="116">
        <f t="shared" si="8"/>
        <v>8.782687105500453E-2</v>
      </c>
      <c r="G61" s="115">
        <v>7629</v>
      </c>
      <c r="H61" s="116">
        <f t="shared" si="9"/>
        <v>-0.36762267904509283</v>
      </c>
      <c r="I61" s="115">
        <v>5575</v>
      </c>
      <c r="J61" s="116">
        <f t="shared" si="10"/>
        <v>-0.26923581072224412</v>
      </c>
      <c r="K61" s="115">
        <v>8587</v>
      </c>
      <c r="L61" s="116">
        <f t="shared" si="11"/>
        <v>0.54026905829596417</v>
      </c>
      <c r="M61" s="115">
        <v>11149</v>
      </c>
      <c r="N61" s="116">
        <v>0.29835798299755445</v>
      </c>
      <c r="O61" s="116">
        <v>5.3201082055907012E-3</v>
      </c>
    </row>
    <row r="62" spans="1:16" x14ac:dyDescent="0.25">
      <c r="A62" s="1">
        <v>10</v>
      </c>
      <c r="B62" s="114" t="s">
        <v>89</v>
      </c>
      <c r="C62" s="115">
        <v>6004</v>
      </c>
      <c r="D62" s="116">
        <v>0.19864244360151728</v>
      </c>
      <c r="E62" s="115">
        <v>7202</v>
      </c>
      <c r="F62" s="116">
        <f t="shared" si="8"/>
        <v>0.19953364423717512</v>
      </c>
      <c r="G62" s="115">
        <v>4249</v>
      </c>
      <c r="H62" s="116">
        <f t="shared" si="9"/>
        <v>-0.41002499305748408</v>
      </c>
      <c r="I62" s="115">
        <v>4051</v>
      </c>
      <c r="J62" s="116">
        <f t="shared" si="10"/>
        <v>-4.6599199811720449E-2</v>
      </c>
      <c r="K62" s="115">
        <v>7767</v>
      </c>
      <c r="L62" s="116">
        <f t="shared" si="11"/>
        <v>0.91730436929153303</v>
      </c>
      <c r="M62" s="115">
        <v>9980</v>
      </c>
      <c r="N62" s="116">
        <v>0.2849233938457576</v>
      </c>
      <c r="O62" s="116">
        <v>0.6622251832111925</v>
      </c>
    </row>
    <row r="63" spans="1:16" x14ac:dyDescent="0.25">
      <c r="A63" s="1">
        <v>11</v>
      </c>
      <c r="B63" s="114" t="s">
        <v>91</v>
      </c>
      <c r="C63" s="115">
        <v>4626</v>
      </c>
      <c r="D63" s="116">
        <v>1.7597888253409577E-2</v>
      </c>
      <c r="E63" s="115">
        <v>3585</v>
      </c>
      <c r="F63" s="116">
        <f t="shared" si="8"/>
        <v>-0.22503242542153046</v>
      </c>
      <c r="G63" s="115">
        <v>2401</v>
      </c>
      <c r="H63" s="116">
        <f t="shared" si="9"/>
        <v>-0.33026499302649925</v>
      </c>
      <c r="I63" s="115">
        <v>3662</v>
      </c>
      <c r="J63" s="116">
        <f t="shared" si="10"/>
        <v>0.52519783423573507</v>
      </c>
      <c r="K63" s="115">
        <v>5046</v>
      </c>
      <c r="L63" s="116">
        <f t="shared" si="11"/>
        <v>0.37793555434188963</v>
      </c>
      <c r="M63" s="115">
        <v>6495</v>
      </c>
      <c r="N63" s="116">
        <v>0.28715814506539838</v>
      </c>
      <c r="O63" s="116">
        <v>0.4040207522697794</v>
      </c>
    </row>
    <row r="64" spans="1:16" x14ac:dyDescent="0.25">
      <c r="A64" s="1">
        <v>12</v>
      </c>
      <c r="B64" s="114" t="s">
        <v>93</v>
      </c>
      <c r="C64" s="115">
        <v>7277</v>
      </c>
      <c r="D64" s="116">
        <v>8.855646970830211E-2</v>
      </c>
      <c r="E64" s="115">
        <v>7823</v>
      </c>
      <c r="F64" s="116">
        <f t="shared" si="8"/>
        <v>7.5030919334890811E-2</v>
      </c>
      <c r="G64" s="115">
        <v>2942</v>
      </c>
      <c r="H64" s="116">
        <f t="shared" si="9"/>
        <v>-0.62392943883420682</v>
      </c>
      <c r="I64" s="115">
        <v>3633</v>
      </c>
      <c r="J64" s="116">
        <f t="shared" si="10"/>
        <v>0.23487423521413997</v>
      </c>
      <c r="K64" s="115">
        <v>8911</v>
      </c>
      <c r="L64" s="116">
        <f t="shared" si="11"/>
        <v>1.4527938342967244</v>
      </c>
      <c r="M64" s="115"/>
      <c r="N64" s="116"/>
      <c r="O64" s="116"/>
    </row>
    <row r="65" spans="1:16" ht="15.75" x14ac:dyDescent="0.25">
      <c r="B65" s="117" t="s">
        <v>30</v>
      </c>
      <c r="C65" s="118">
        <v>90447</v>
      </c>
      <c r="D65" s="119">
        <v>0.19324793203076562</v>
      </c>
      <c r="E65" s="118">
        <v>61246</v>
      </c>
      <c r="F65" s="119">
        <f t="shared" si="8"/>
        <v>-0.32285205700576025</v>
      </c>
      <c r="G65" s="118">
        <v>24428</v>
      </c>
      <c r="H65" s="119">
        <f t="shared" si="9"/>
        <v>-0.60114946282206183</v>
      </c>
      <c r="I65" s="118">
        <v>46538</v>
      </c>
      <c r="J65" s="119">
        <f t="shared" si="10"/>
        <v>0.90510889143605699</v>
      </c>
      <c r="K65" s="118">
        <v>81929</v>
      </c>
      <c r="L65" s="119">
        <f t="shared" si="11"/>
        <v>0.76047531049894701</v>
      </c>
      <c r="M65" s="118">
        <v>120155</v>
      </c>
      <c r="N65" s="119">
        <v>0.64555315127776702</v>
      </c>
      <c r="O65" s="119">
        <v>0.44469159552723347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1616</v>
      </c>
      <c r="D75" s="116">
        <v>-0.77905386929176923</v>
      </c>
      <c r="E75" s="115">
        <v>2499</v>
      </c>
      <c r="F75" s="116">
        <f t="shared" ref="F75:F87" si="12">IFERROR(E75/C75-1,"-")</f>
        <v>0.54641089108910901</v>
      </c>
      <c r="G75" s="115">
        <v>3141</v>
      </c>
      <c r="H75" s="116">
        <f t="shared" ref="H75:H87" si="13">IFERROR(G75/E75-1,"-")</f>
        <v>0.25690276110444188</v>
      </c>
      <c r="I75" s="115">
        <v>5856</v>
      </c>
      <c r="J75" s="116">
        <f t="shared" ref="J75:J87" si="14">IFERROR(I75/G75-1,"-")</f>
        <v>0.86437440305635138</v>
      </c>
      <c r="K75" s="115">
        <v>8826</v>
      </c>
      <c r="L75" s="116">
        <f>IFERROR(K75/I75-1,"-")</f>
        <v>0.50717213114754101</v>
      </c>
      <c r="M75" s="115">
        <v>6371</v>
      </c>
      <c r="N75" s="116">
        <v>-0.27815544980738727</v>
      </c>
      <c r="O75" s="116">
        <v>2.942450495049505</v>
      </c>
    </row>
    <row r="76" spans="1:16" x14ac:dyDescent="0.25">
      <c r="A76" s="1">
        <v>2</v>
      </c>
      <c r="B76" s="114" t="s">
        <v>73</v>
      </c>
      <c r="C76" s="115">
        <v>1625</v>
      </c>
      <c r="D76" s="116">
        <v>-0.74957620588688556</v>
      </c>
      <c r="E76" s="115">
        <v>3175</v>
      </c>
      <c r="F76" s="116">
        <f t="shared" si="12"/>
        <v>0.95384615384615379</v>
      </c>
      <c r="G76" s="115">
        <v>1985</v>
      </c>
      <c r="H76" s="116">
        <f t="shared" si="13"/>
        <v>-0.37480314960629924</v>
      </c>
      <c r="I76" s="115">
        <v>4344</v>
      </c>
      <c r="J76" s="116">
        <f t="shared" si="14"/>
        <v>1.1884130982367758</v>
      </c>
      <c r="K76" s="115">
        <v>5929</v>
      </c>
      <c r="L76" s="116">
        <f t="shared" ref="L76:L87" si="15">IFERROR(K76/I76-1,"-")</f>
        <v>0.36487108655616951</v>
      </c>
      <c r="M76" s="115">
        <v>7242</v>
      </c>
      <c r="N76" s="116">
        <v>0.22145387080452017</v>
      </c>
      <c r="O76" s="116">
        <v>3.4566153846153842</v>
      </c>
    </row>
    <row r="77" spans="1:16" x14ac:dyDescent="0.25">
      <c r="A77" s="1">
        <v>3</v>
      </c>
      <c r="B77" s="114" t="s">
        <v>75</v>
      </c>
      <c r="C77" s="115">
        <v>3113</v>
      </c>
      <c r="D77" s="116">
        <v>5.16891891891893E-2</v>
      </c>
      <c r="E77" s="115">
        <v>163</v>
      </c>
      <c r="F77" s="116">
        <f t="shared" si="12"/>
        <v>-0.94763893350465789</v>
      </c>
      <c r="G77" s="115">
        <v>4426</v>
      </c>
      <c r="H77" s="116">
        <f t="shared" si="13"/>
        <v>26.153374233128833</v>
      </c>
      <c r="I77" s="115">
        <v>3622</v>
      </c>
      <c r="J77" s="116">
        <f t="shared" si="14"/>
        <v>-0.18165386353366475</v>
      </c>
      <c r="K77" s="115">
        <v>535</v>
      </c>
      <c r="L77" s="116">
        <f t="shared" si="15"/>
        <v>-0.85229155162893433</v>
      </c>
      <c r="M77" s="115">
        <v>741</v>
      </c>
      <c r="N77" s="116">
        <v>0.38504672897196257</v>
      </c>
      <c r="O77" s="116">
        <v>-0.76196594924510119</v>
      </c>
    </row>
    <row r="78" spans="1:16" x14ac:dyDescent="0.25">
      <c r="A78" s="1">
        <v>4</v>
      </c>
      <c r="B78" s="114" t="s">
        <v>77</v>
      </c>
      <c r="C78" s="115">
        <v>1025</v>
      </c>
      <c r="D78" s="116">
        <v>-0.69566508313539188</v>
      </c>
      <c r="E78" s="115">
        <v>0</v>
      </c>
      <c r="F78" s="116">
        <f t="shared" si="12"/>
        <v>-1</v>
      </c>
      <c r="G78" s="115">
        <v>3814</v>
      </c>
      <c r="H78" s="116" t="str">
        <f t="shared" si="13"/>
        <v>-</v>
      </c>
      <c r="I78" s="115">
        <v>7089</v>
      </c>
      <c r="J78" s="116">
        <f t="shared" si="14"/>
        <v>0.85867855270057691</v>
      </c>
      <c r="K78" s="115">
        <v>148</v>
      </c>
      <c r="L78" s="116">
        <f t="shared" si="15"/>
        <v>-0.9791225842855128</v>
      </c>
      <c r="M78" s="115">
        <v>645</v>
      </c>
      <c r="N78" s="116">
        <v>3.3581081081081079</v>
      </c>
      <c r="O78" s="116">
        <v>-0.37073170731707317</v>
      </c>
    </row>
    <row r="79" spans="1:16" x14ac:dyDescent="0.25">
      <c r="A79" s="1">
        <v>5</v>
      </c>
      <c r="B79" s="114" t="s">
        <v>79</v>
      </c>
      <c r="C79" s="115">
        <v>5264</v>
      </c>
      <c r="D79" s="116">
        <v>0.12912912912912922</v>
      </c>
      <c r="E79" s="115">
        <v>0</v>
      </c>
      <c r="F79" s="116">
        <f t="shared" si="12"/>
        <v>-1</v>
      </c>
      <c r="G79" s="115">
        <v>7592</v>
      </c>
      <c r="H79" s="116" t="str">
        <f t="shared" si="13"/>
        <v>-</v>
      </c>
      <c r="I79" s="115">
        <v>8585</v>
      </c>
      <c r="J79" s="116">
        <f t="shared" si="14"/>
        <v>0.13079557428872501</v>
      </c>
      <c r="K79" s="115">
        <v>311</v>
      </c>
      <c r="L79" s="116">
        <f t="shared" si="15"/>
        <v>-0.9637740244612697</v>
      </c>
      <c r="M79" s="115">
        <v>27115</v>
      </c>
      <c r="N79" s="116">
        <v>86.186495176848879</v>
      </c>
      <c r="O79" s="116">
        <v>4.1510258358662613</v>
      </c>
    </row>
    <row r="80" spans="1:16" x14ac:dyDescent="0.25">
      <c r="A80" s="1">
        <v>6</v>
      </c>
      <c r="B80" s="114" t="s">
        <v>81</v>
      </c>
      <c r="C80" s="115">
        <v>8261</v>
      </c>
      <c r="D80" s="116">
        <v>0.13568875446796813</v>
      </c>
      <c r="E80" s="115">
        <v>0</v>
      </c>
      <c r="F80" s="116">
        <f t="shared" si="12"/>
        <v>-1</v>
      </c>
      <c r="G80" s="115">
        <v>2560</v>
      </c>
      <c r="H80" s="116" t="str">
        <f t="shared" si="13"/>
        <v>-</v>
      </c>
      <c r="I80" s="115">
        <v>5637</v>
      </c>
      <c r="J80" s="116">
        <f t="shared" si="14"/>
        <v>1.2019531250000002</v>
      </c>
      <c r="K80" s="115">
        <v>15700</v>
      </c>
      <c r="L80" s="116">
        <f t="shared" si="15"/>
        <v>1.7851694163562177</v>
      </c>
      <c r="M80" s="115">
        <v>20066</v>
      </c>
      <c r="N80" s="116">
        <v>0.27808917197452221</v>
      </c>
      <c r="O80" s="116">
        <v>1.4290037525723278</v>
      </c>
    </row>
    <row r="81" spans="1:16" x14ac:dyDescent="0.25">
      <c r="A81" s="1">
        <v>7</v>
      </c>
      <c r="B81" s="114" t="s">
        <v>83</v>
      </c>
      <c r="C81" s="115">
        <v>11472</v>
      </c>
      <c r="D81" s="116">
        <v>0.12846744048790093</v>
      </c>
      <c r="E81" s="115">
        <v>0</v>
      </c>
      <c r="F81" s="116">
        <f t="shared" si="12"/>
        <v>-1</v>
      </c>
      <c r="G81" s="115">
        <v>4478</v>
      </c>
      <c r="H81" s="116" t="str">
        <f t="shared" si="13"/>
        <v>-</v>
      </c>
      <c r="I81" s="115">
        <v>33113</v>
      </c>
      <c r="J81" s="116">
        <f t="shared" si="14"/>
        <v>6.3945958016971867</v>
      </c>
      <c r="K81" s="115">
        <v>28069</v>
      </c>
      <c r="L81" s="116">
        <f t="shared" si="15"/>
        <v>-0.1523268806813034</v>
      </c>
      <c r="M81" s="115">
        <v>7059</v>
      </c>
      <c r="N81" s="116">
        <v>-0.74851259396487224</v>
      </c>
      <c r="O81" s="116">
        <v>-0.38467573221757323</v>
      </c>
    </row>
    <row r="82" spans="1:16" x14ac:dyDescent="0.25">
      <c r="A82" s="1">
        <v>8</v>
      </c>
      <c r="B82" s="114" t="s">
        <v>85</v>
      </c>
      <c r="C82" s="115">
        <v>12922</v>
      </c>
      <c r="D82" s="116">
        <v>0.26960110041265484</v>
      </c>
      <c r="E82" s="115">
        <v>8075</v>
      </c>
      <c r="F82" s="116">
        <f t="shared" si="12"/>
        <v>-0.37509673425166379</v>
      </c>
      <c r="G82" s="115">
        <v>8494</v>
      </c>
      <c r="H82" s="116">
        <f t="shared" si="13"/>
        <v>5.1888544891640853E-2</v>
      </c>
      <c r="I82" s="115">
        <v>1269</v>
      </c>
      <c r="J82" s="116">
        <f t="shared" si="14"/>
        <v>-0.85060042382858492</v>
      </c>
      <c r="K82" s="115">
        <v>1020</v>
      </c>
      <c r="L82" s="116">
        <f t="shared" si="15"/>
        <v>-0.19621749408983447</v>
      </c>
      <c r="M82" s="115">
        <v>19034</v>
      </c>
      <c r="N82" s="116">
        <v>17.66078431372549</v>
      </c>
      <c r="O82" s="116">
        <v>0.4729917969354589</v>
      </c>
    </row>
    <row r="83" spans="1:16" x14ac:dyDescent="0.25">
      <c r="A83" s="1">
        <v>9</v>
      </c>
      <c r="B83" s="114" t="s">
        <v>87</v>
      </c>
      <c r="C83" s="115">
        <v>10469</v>
      </c>
      <c r="D83" s="116">
        <v>0.31157604610373335</v>
      </c>
      <c r="E83" s="115">
        <v>3914</v>
      </c>
      <c r="F83" s="116">
        <f t="shared" si="12"/>
        <v>-0.62613430127041747</v>
      </c>
      <c r="G83" s="115">
        <v>9321</v>
      </c>
      <c r="H83" s="116">
        <f t="shared" si="13"/>
        <v>1.3814512008175779</v>
      </c>
      <c r="I83" s="115">
        <v>1143</v>
      </c>
      <c r="J83" s="116">
        <f t="shared" si="14"/>
        <v>-0.87737367235275188</v>
      </c>
      <c r="K83" s="115">
        <v>19757</v>
      </c>
      <c r="L83" s="116">
        <f t="shared" si="15"/>
        <v>16.285214348206473</v>
      </c>
      <c r="M83" s="115">
        <v>14996</v>
      </c>
      <c r="N83" s="116">
        <v>-0.24097788125727593</v>
      </c>
      <c r="O83" s="116">
        <v>0.43241952430986719</v>
      </c>
    </row>
    <row r="84" spans="1:16" x14ac:dyDescent="0.25">
      <c r="A84" s="1">
        <v>10</v>
      </c>
      <c r="B84" s="114" t="s">
        <v>89</v>
      </c>
      <c r="C84" s="115">
        <v>5874</v>
      </c>
      <c r="D84" s="116">
        <v>0.37339256488192651</v>
      </c>
      <c r="E84" s="115">
        <v>1918</v>
      </c>
      <c r="F84" s="116">
        <f t="shared" si="12"/>
        <v>-0.67347633639768478</v>
      </c>
      <c r="G84" s="115">
        <v>10508</v>
      </c>
      <c r="H84" s="116">
        <f t="shared" si="13"/>
        <v>4.4786235662148073</v>
      </c>
      <c r="I84" s="115">
        <v>884</v>
      </c>
      <c r="J84" s="116">
        <f t="shared" si="14"/>
        <v>-0.91587362009897222</v>
      </c>
      <c r="K84" s="115">
        <v>252</v>
      </c>
      <c r="L84" s="116">
        <f t="shared" si="15"/>
        <v>-0.71493212669683259</v>
      </c>
      <c r="M84" s="115">
        <v>8114</v>
      </c>
      <c r="N84" s="116">
        <v>31.198412698412696</v>
      </c>
      <c r="O84" s="116">
        <v>0.38134150493701058</v>
      </c>
    </row>
    <row r="85" spans="1:16" x14ac:dyDescent="0.25">
      <c r="A85" s="1">
        <v>11</v>
      </c>
      <c r="B85" s="114" t="s">
        <v>91</v>
      </c>
      <c r="C85" s="115">
        <v>3344</v>
      </c>
      <c r="D85" s="116">
        <v>0.21467490010897206</v>
      </c>
      <c r="E85" s="115">
        <v>919</v>
      </c>
      <c r="F85" s="116">
        <f t="shared" si="12"/>
        <v>-0.72517942583732053</v>
      </c>
      <c r="G85" s="115">
        <v>2413</v>
      </c>
      <c r="H85" s="116">
        <f t="shared" si="13"/>
        <v>1.6256800870511428</v>
      </c>
      <c r="I85" s="115">
        <v>207</v>
      </c>
      <c r="J85" s="116">
        <f t="shared" si="14"/>
        <v>-0.91421467053460426</v>
      </c>
      <c r="K85" s="115">
        <v>4787</v>
      </c>
      <c r="L85" s="116">
        <f t="shared" si="15"/>
        <v>22.125603864734298</v>
      </c>
      <c r="M85" s="115">
        <v>8603</v>
      </c>
      <c r="N85" s="116">
        <v>0.7971589722164194</v>
      </c>
      <c r="O85" s="116">
        <v>1.5726674641148324</v>
      </c>
    </row>
    <row r="86" spans="1:16" x14ac:dyDescent="0.25">
      <c r="A86" s="1">
        <v>12</v>
      </c>
      <c r="B86" s="114" t="s">
        <v>93</v>
      </c>
      <c r="C86" s="115">
        <v>3007</v>
      </c>
      <c r="D86" s="116">
        <v>0.21347861178369643</v>
      </c>
      <c r="E86" s="115">
        <v>1121</v>
      </c>
      <c r="F86" s="116">
        <f t="shared" si="12"/>
        <v>-0.62720319255071499</v>
      </c>
      <c r="G86" s="115">
        <v>592</v>
      </c>
      <c r="H86" s="116">
        <f t="shared" si="13"/>
        <v>-0.47190008920606596</v>
      </c>
      <c r="I86" s="115">
        <v>969</v>
      </c>
      <c r="J86" s="116">
        <f t="shared" si="14"/>
        <v>0.63682432432432434</v>
      </c>
      <c r="K86" s="115">
        <v>6204</v>
      </c>
      <c r="L86" s="116">
        <f t="shared" si="15"/>
        <v>5.4024767801857587</v>
      </c>
      <c r="M86" s="115"/>
      <c r="N86" s="116"/>
      <c r="O86" s="116"/>
    </row>
    <row r="87" spans="1:16" ht="15.75" x14ac:dyDescent="0.25">
      <c r="B87" s="117" t="s">
        <v>30</v>
      </c>
      <c r="C87" s="118">
        <v>67992</v>
      </c>
      <c r="D87" s="119">
        <v>-2.7310052788944383E-2</v>
      </c>
      <c r="E87" s="118">
        <v>23458</v>
      </c>
      <c r="F87" s="119">
        <f t="shared" si="12"/>
        <v>-0.65498882221437815</v>
      </c>
      <c r="G87" s="118">
        <v>59324</v>
      </c>
      <c r="H87" s="119">
        <f t="shared" si="13"/>
        <v>1.5289453491346237</v>
      </c>
      <c r="I87" s="118">
        <v>72718</v>
      </c>
      <c r="J87" s="119">
        <f t="shared" si="14"/>
        <v>0.22577708853078016</v>
      </c>
      <c r="K87" s="118">
        <v>91538</v>
      </c>
      <c r="L87" s="119">
        <f t="shared" si="15"/>
        <v>0.25880799801974752</v>
      </c>
      <c r="M87" s="118">
        <v>119986</v>
      </c>
      <c r="N87" s="119">
        <v>0.40607495253943338</v>
      </c>
      <c r="O87" s="119">
        <v>0.84636454566438402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272</v>
      </c>
      <c r="O96" s="112" t="s">
        <v>273</v>
      </c>
    </row>
    <row r="97" spans="2:15" x14ac:dyDescent="0.25">
      <c r="B97" s="114" t="s">
        <v>71</v>
      </c>
      <c r="C97" s="115">
        <v>59228</v>
      </c>
      <c r="D97" s="116">
        <v>-0.10672055984555984</v>
      </c>
      <c r="E97" s="115">
        <v>52605</v>
      </c>
      <c r="F97" s="116">
        <f t="shared" ref="F97:F109" si="16">IFERROR(E97/C97-1,"-")</f>
        <v>-0.11182211116363883</v>
      </c>
      <c r="G97" s="115">
        <v>9717</v>
      </c>
      <c r="H97" s="116">
        <f t="shared" ref="H97:H109" si="17">IFERROR(G97/E97-1,"-")</f>
        <v>-0.81528371827773027</v>
      </c>
      <c r="I97" s="115">
        <v>60290</v>
      </c>
      <c r="J97" s="116">
        <f t="shared" ref="J97:J109" si="18">IFERROR(I97/G97-1,"-")</f>
        <v>5.2045898940002058</v>
      </c>
      <c r="K97" s="115">
        <v>107519</v>
      </c>
      <c r="L97" s="116">
        <f t="shared" ref="L97:L109" si="19">IFERROR(K97/I97-1,"-")</f>
        <v>0.78336374191408198</v>
      </c>
      <c r="M97" s="115">
        <v>77451</v>
      </c>
      <c r="N97" s="116">
        <v>-0.27965289855746422</v>
      </c>
      <c r="O97" s="116">
        <v>0.30767542378604706</v>
      </c>
    </row>
    <row r="98" spans="2:15" x14ac:dyDescent="0.25">
      <c r="B98" s="114" t="s">
        <v>73</v>
      </c>
      <c r="C98" s="115">
        <v>61114</v>
      </c>
      <c r="D98" s="116">
        <v>-0.18902851683276056</v>
      </c>
      <c r="E98" s="115">
        <v>55102</v>
      </c>
      <c r="F98" s="116">
        <f t="shared" si="16"/>
        <v>-9.8373531433059491E-2</v>
      </c>
      <c r="G98" s="115">
        <v>10842</v>
      </c>
      <c r="H98" s="116">
        <f t="shared" si="17"/>
        <v>-0.80323763202787557</v>
      </c>
      <c r="I98" s="115">
        <v>48282</v>
      </c>
      <c r="J98" s="116">
        <f t="shared" si="18"/>
        <v>3.4532374100719423</v>
      </c>
      <c r="K98" s="115">
        <v>109366</v>
      </c>
      <c r="L98" s="116">
        <f t="shared" si="19"/>
        <v>1.2651505737127708</v>
      </c>
      <c r="M98" s="115">
        <v>131797</v>
      </c>
      <c r="N98" s="116">
        <v>0.20510030539655832</v>
      </c>
      <c r="O98" s="116">
        <v>1.1565762345780017</v>
      </c>
    </row>
    <row r="99" spans="2:15" x14ac:dyDescent="0.25">
      <c r="B99" s="114" t="s">
        <v>75</v>
      </c>
      <c r="C99" s="115">
        <v>55978</v>
      </c>
      <c r="D99" s="116">
        <v>-0.20516279267894411</v>
      </c>
      <c r="E99" s="115">
        <v>19236</v>
      </c>
      <c r="F99" s="116">
        <f t="shared" si="16"/>
        <v>-0.65636500053592484</v>
      </c>
      <c r="G99" s="115">
        <v>14579</v>
      </c>
      <c r="H99" s="116">
        <f t="shared" si="17"/>
        <v>-0.24209814930338946</v>
      </c>
      <c r="I99" s="115">
        <v>61774</v>
      </c>
      <c r="J99" s="116">
        <f t="shared" si="18"/>
        <v>3.2371904794567525</v>
      </c>
      <c r="K99" s="115">
        <v>104602</v>
      </c>
      <c r="L99" s="116">
        <f t="shared" si="19"/>
        <v>0.69330138893385573</v>
      </c>
      <c r="M99" s="115">
        <v>120644</v>
      </c>
      <c r="N99" s="116">
        <v>0.15336226840786993</v>
      </c>
      <c r="O99" s="116">
        <v>1.1552038300761014</v>
      </c>
    </row>
    <row r="100" spans="2:15" x14ac:dyDescent="0.25">
      <c r="B100" s="114" t="s">
        <v>77</v>
      </c>
      <c r="C100" s="115">
        <v>67913</v>
      </c>
      <c r="D100" s="116">
        <v>-7.2720818143338972E-2</v>
      </c>
      <c r="E100" s="115">
        <v>0</v>
      </c>
      <c r="F100" s="116">
        <f t="shared" si="16"/>
        <v>-1</v>
      </c>
      <c r="G100" s="115">
        <v>21810</v>
      </c>
      <c r="H100" s="116" t="str">
        <f t="shared" si="17"/>
        <v>-</v>
      </c>
      <c r="I100" s="115">
        <v>65836</v>
      </c>
      <c r="J100" s="116">
        <f t="shared" si="18"/>
        <v>2.0186153140761118</v>
      </c>
      <c r="K100" s="115">
        <v>70561</v>
      </c>
      <c r="L100" s="116">
        <f t="shared" si="19"/>
        <v>7.1769244790084397E-2</v>
      </c>
      <c r="M100" s="115">
        <v>101126</v>
      </c>
      <c r="N100" s="116">
        <v>0.43317129859270698</v>
      </c>
      <c r="O100" s="116">
        <v>0.48905216968768861</v>
      </c>
    </row>
    <row r="101" spans="2:15" x14ac:dyDescent="0.25">
      <c r="B101" s="114" t="s">
        <v>79</v>
      </c>
      <c r="C101" s="115">
        <v>45595</v>
      </c>
      <c r="D101" s="116">
        <v>-0.17095477935160097</v>
      </c>
      <c r="E101" s="115">
        <v>0</v>
      </c>
      <c r="F101" s="116">
        <f t="shared" si="16"/>
        <v>-1</v>
      </c>
      <c r="G101" s="115">
        <v>27243</v>
      </c>
      <c r="H101" s="116" t="str">
        <f t="shared" si="17"/>
        <v>-</v>
      </c>
      <c r="I101" s="115">
        <v>56962</v>
      </c>
      <c r="J101" s="116">
        <f t="shared" si="18"/>
        <v>1.0908857321146717</v>
      </c>
      <c r="K101" s="115">
        <v>37256</v>
      </c>
      <c r="L101" s="116">
        <f t="shared" si="19"/>
        <v>-0.34594993153330289</v>
      </c>
      <c r="M101" s="115">
        <v>84965</v>
      </c>
      <c r="N101" s="116">
        <v>1.2805722568176936</v>
      </c>
      <c r="O101" s="116">
        <v>0.86347187191578034</v>
      </c>
    </row>
    <row r="102" spans="2:15" x14ac:dyDescent="0.25">
      <c r="B102" s="114" t="s">
        <v>81</v>
      </c>
      <c r="C102" s="115">
        <v>46171</v>
      </c>
      <c r="D102" s="116">
        <v>-6.8287761073554609E-2</v>
      </c>
      <c r="E102" s="115">
        <v>0</v>
      </c>
      <c r="F102" s="116">
        <f t="shared" si="16"/>
        <v>-1</v>
      </c>
      <c r="G102" s="115">
        <v>10252</v>
      </c>
      <c r="H102" s="116" t="str">
        <f t="shared" si="17"/>
        <v>-</v>
      </c>
      <c r="I102" s="115">
        <v>44414</v>
      </c>
      <c r="J102" s="116">
        <f t="shared" si="18"/>
        <v>3.3322278579789311</v>
      </c>
      <c r="K102" s="115">
        <v>37592</v>
      </c>
      <c r="L102" s="116">
        <f t="shared" si="19"/>
        <v>-0.15360021614806141</v>
      </c>
      <c r="M102" s="115">
        <v>49492</v>
      </c>
      <c r="N102" s="116">
        <v>0.31655671419450937</v>
      </c>
      <c r="O102" s="116">
        <v>7.1928266660891138E-2</v>
      </c>
    </row>
    <row r="103" spans="2:15" x14ac:dyDescent="0.25">
      <c r="B103" s="114" t="s">
        <v>83</v>
      </c>
      <c r="C103" s="115">
        <v>54254</v>
      </c>
      <c r="D103" s="116">
        <v>-2.5733115448848043E-2</v>
      </c>
      <c r="E103" s="115">
        <v>0</v>
      </c>
      <c r="F103" s="116">
        <f t="shared" si="16"/>
        <v>-1</v>
      </c>
      <c r="G103" s="115">
        <v>1786</v>
      </c>
      <c r="H103" s="116" t="str">
        <f t="shared" si="17"/>
        <v>-</v>
      </c>
      <c r="I103" s="115">
        <v>97176</v>
      </c>
      <c r="J103" s="116">
        <f t="shared" si="18"/>
        <v>53.409854423292273</v>
      </c>
      <c r="K103" s="115">
        <v>88132</v>
      </c>
      <c r="L103" s="116">
        <f t="shared" si="19"/>
        <v>-9.3068247303860985E-2</v>
      </c>
      <c r="M103" s="115">
        <v>78876</v>
      </c>
      <c r="N103" s="116">
        <v>-0.10502428175917944</v>
      </c>
      <c r="O103" s="116">
        <v>0.45382828915840312</v>
      </c>
    </row>
    <row r="104" spans="2:15" x14ac:dyDescent="0.25">
      <c r="B104" s="114" t="s">
        <v>85</v>
      </c>
      <c r="C104" s="115">
        <v>66441</v>
      </c>
      <c r="D104" s="116">
        <v>0.10519487000349326</v>
      </c>
      <c r="E104" s="115">
        <v>6144</v>
      </c>
      <c r="F104" s="116">
        <f t="shared" si="16"/>
        <v>-0.9075269788233169</v>
      </c>
      <c r="G104" s="115">
        <v>19444</v>
      </c>
      <c r="H104" s="116">
        <f t="shared" si="17"/>
        <v>2.1647135416666665</v>
      </c>
      <c r="I104" s="115">
        <v>120327</v>
      </c>
      <c r="J104" s="116">
        <f t="shared" si="18"/>
        <v>5.1883871631351575</v>
      </c>
      <c r="K104" s="115">
        <v>55634</v>
      </c>
      <c r="L104" s="116">
        <f t="shared" si="19"/>
        <v>-0.53764325546219882</v>
      </c>
      <c r="M104" s="115">
        <v>132665</v>
      </c>
      <c r="N104" s="116">
        <v>1.3846029406478051</v>
      </c>
      <c r="O104" s="116">
        <v>0.99673394440180019</v>
      </c>
    </row>
    <row r="105" spans="2:15" x14ac:dyDescent="0.25">
      <c r="B105" s="114" t="s">
        <v>87</v>
      </c>
      <c r="C105" s="115">
        <v>45913</v>
      </c>
      <c r="D105" s="116">
        <v>-2.9015544041450791E-2</v>
      </c>
      <c r="E105" s="115">
        <v>5207</v>
      </c>
      <c r="F105" s="116">
        <f t="shared" si="16"/>
        <v>-0.88658985472524121</v>
      </c>
      <c r="G105" s="115">
        <v>30192</v>
      </c>
      <c r="H105" s="116">
        <f t="shared" si="17"/>
        <v>4.798348377184559</v>
      </c>
      <c r="I105" s="115">
        <v>67772</v>
      </c>
      <c r="J105" s="116">
        <f t="shared" si="18"/>
        <v>1.2447005829358773</v>
      </c>
      <c r="K105" s="115">
        <v>38580</v>
      </c>
      <c r="L105" s="116">
        <f t="shared" si="19"/>
        <v>-0.43073835802396265</v>
      </c>
      <c r="M105" s="115">
        <v>55604</v>
      </c>
      <c r="N105" s="116">
        <v>0.44126490409538621</v>
      </c>
      <c r="O105" s="116">
        <v>0.21107311654651184</v>
      </c>
    </row>
    <row r="106" spans="2:15" x14ac:dyDescent="0.25">
      <c r="B106" s="114" t="s">
        <v>89</v>
      </c>
      <c r="C106" s="115">
        <v>61834</v>
      </c>
      <c r="D106" s="116">
        <v>-0.10181136789506562</v>
      </c>
      <c r="E106" s="115">
        <v>6722</v>
      </c>
      <c r="F106" s="116">
        <f t="shared" si="16"/>
        <v>-0.89128958178348483</v>
      </c>
      <c r="G106" s="115">
        <v>59737</v>
      </c>
      <c r="H106" s="116">
        <f t="shared" si="17"/>
        <v>7.886789645938709</v>
      </c>
      <c r="I106" s="115">
        <v>91297</v>
      </c>
      <c r="J106" s="116">
        <f t="shared" si="18"/>
        <v>0.52831578418735448</v>
      </c>
      <c r="K106" s="115">
        <v>95056</v>
      </c>
      <c r="L106" s="116">
        <f t="shared" si="19"/>
        <v>4.1173313471417394E-2</v>
      </c>
      <c r="M106" s="115">
        <v>127939</v>
      </c>
      <c r="N106" s="116">
        <v>0.34593292375021045</v>
      </c>
      <c r="O106" s="116">
        <v>1.0690720315683926</v>
      </c>
    </row>
    <row r="107" spans="2:15" x14ac:dyDescent="0.25">
      <c r="B107" s="114" t="s">
        <v>91</v>
      </c>
      <c r="C107" s="115">
        <v>56263</v>
      </c>
      <c r="D107" s="116">
        <v>-8.9713305720942271E-2</v>
      </c>
      <c r="E107" s="115">
        <v>9968</v>
      </c>
      <c r="F107" s="116">
        <f t="shared" si="16"/>
        <v>-0.8228320565913656</v>
      </c>
      <c r="G107" s="115">
        <v>75784</v>
      </c>
      <c r="H107" s="116">
        <f t="shared" si="17"/>
        <v>6.6027287319422152</v>
      </c>
      <c r="I107" s="115">
        <v>93087</v>
      </c>
      <c r="J107" s="116">
        <f t="shared" si="18"/>
        <v>0.22831996199725535</v>
      </c>
      <c r="K107" s="115">
        <v>60657</v>
      </c>
      <c r="L107" s="116">
        <f t="shared" si="19"/>
        <v>-0.34838377002159271</v>
      </c>
      <c r="M107" s="115">
        <v>74515</v>
      </c>
      <c r="N107" s="116">
        <v>0.22846497518835429</v>
      </c>
      <c r="O107" s="116">
        <v>0.32440502639390001</v>
      </c>
    </row>
    <row r="108" spans="2:15" x14ac:dyDescent="0.25">
      <c r="B108" s="114" t="s">
        <v>93</v>
      </c>
      <c r="C108" s="115">
        <v>55385</v>
      </c>
      <c r="D108" s="116">
        <v>-3.5843604205835211E-2</v>
      </c>
      <c r="E108" s="115">
        <v>52912</v>
      </c>
      <c r="F108" s="116">
        <f t="shared" si="16"/>
        <v>-4.4651078811952738E-2</v>
      </c>
      <c r="G108" s="115">
        <v>54232</v>
      </c>
      <c r="H108" s="116">
        <f t="shared" si="17"/>
        <v>2.4947081947384264E-2</v>
      </c>
      <c r="I108" s="115">
        <v>88224</v>
      </c>
      <c r="J108" s="116">
        <f t="shared" si="18"/>
        <v>0.62678861188965929</v>
      </c>
      <c r="K108" s="115">
        <v>56527</v>
      </c>
      <c r="L108" s="116">
        <f t="shared" si="19"/>
        <v>-0.35927865433442152</v>
      </c>
      <c r="M108" s="115"/>
      <c r="N108" s="116"/>
      <c r="O108" s="116"/>
    </row>
    <row r="109" spans="2:15" ht="15.75" x14ac:dyDescent="0.25">
      <c r="B109" s="117" t="s">
        <v>30</v>
      </c>
      <c r="C109" s="118">
        <v>676089</v>
      </c>
      <c r="D109" s="119">
        <v>-8.7679218422135663E-2</v>
      </c>
      <c r="E109" s="118">
        <v>211176</v>
      </c>
      <c r="F109" s="119">
        <f t="shared" si="16"/>
        <v>-0.6876505903808523</v>
      </c>
      <c r="G109" s="118">
        <v>335618</v>
      </c>
      <c r="H109" s="119">
        <f t="shared" si="17"/>
        <v>0.58928097889911735</v>
      </c>
      <c r="I109" s="118">
        <v>895441</v>
      </c>
      <c r="J109" s="119">
        <f t="shared" si="18"/>
        <v>1.6680362793413939</v>
      </c>
      <c r="K109" s="118">
        <v>861482</v>
      </c>
      <c r="L109" s="119">
        <f t="shared" si="19"/>
        <v>-3.792433002286022E-2</v>
      </c>
      <c r="M109" s="118">
        <v>1035074</v>
      </c>
      <c r="N109" s="119">
        <v>0.28587809256418062</v>
      </c>
      <c r="O109" s="119">
        <v>0.66758068257978032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277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272</v>
      </c>
      <c r="O118" s="112" t="s">
        <v>273</v>
      </c>
    </row>
    <row r="119" spans="1:16" x14ac:dyDescent="0.25">
      <c r="B119" s="114" t="s">
        <v>71</v>
      </c>
      <c r="C119" s="115">
        <v>23997</v>
      </c>
      <c r="D119" s="116">
        <v>-6.4043059401692748E-2</v>
      </c>
      <c r="E119" s="115">
        <v>17460</v>
      </c>
      <c r="F119" s="116">
        <f t="shared" ref="F119:F131" si="20">IFERROR(E119/C119-1,"-")</f>
        <v>-0.27240905113139147</v>
      </c>
      <c r="G119" s="115">
        <v>147</v>
      </c>
      <c r="H119" s="116">
        <f t="shared" ref="H119:H131" si="21">IFERROR(G119/E119-1,"-")</f>
        <v>-0.99158075601374573</v>
      </c>
      <c r="I119" s="115">
        <v>14615</v>
      </c>
      <c r="J119" s="116">
        <f t="shared" ref="J119:J131" si="22">IFERROR(I119/G119-1,"-")</f>
        <v>98.421768707482997</v>
      </c>
      <c r="K119" s="115">
        <v>33856</v>
      </c>
      <c r="L119" s="116">
        <f t="shared" ref="L119:L131" si="23">IFERROR(K119/I119-1,"-")</f>
        <v>1.3165241190557646</v>
      </c>
      <c r="M119" s="115">
        <v>34817</v>
      </c>
      <c r="N119" s="116">
        <v>2.8384924385633337E-2</v>
      </c>
      <c r="O119" s="116">
        <v>0.45088969454515149</v>
      </c>
    </row>
    <row r="120" spans="1:16" x14ac:dyDescent="0.25">
      <c r="B120" s="114" t="s">
        <v>73</v>
      </c>
      <c r="C120" s="115">
        <v>26467</v>
      </c>
      <c r="D120" s="116">
        <v>-0.23903855553319342</v>
      </c>
      <c r="E120" s="115">
        <v>22452</v>
      </c>
      <c r="F120" s="116">
        <f t="shared" si="20"/>
        <v>-0.15169834133071369</v>
      </c>
      <c r="G120" s="115">
        <v>105</v>
      </c>
      <c r="H120" s="116">
        <f t="shared" si="21"/>
        <v>-0.99532335649385351</v>
      </c>
      <c r="I120" s="115">
        <v>17812</v>
      </c>
      <c r="J120" s="116">
        <f t="shared" si="22"/>
        <v>168.63809523809525</v>
      </c>
      <c r="K120" s="115">
        <v>34864</v>
      </c>
      <c r="L120" s="116">
        <f t="shared" si="23"/>
        <v>0.95733213563889508</v>
      </c>
      <c r="M120" s="115">
        <v>37890</v>
      </c>
      <c r="N120" s="116">
        <v>8.679440110142278E-2</v>
      </c>
      <c r="O120" s="116">
        <v>0.43159406052820493</v>
      </c>
    </row>
    <row r="121" spans="1:16" x14ac:dyDescent="0.25">
      <c r="B121" s="114" t="s">
        <v>75</v>
      </c>
      <c r="C121" s="115">
        <v>22003</v>
      </c>
      <c r="D121" s="116">
        <v>-0.31748247409888952</v>
      </c>
      <c r="E121" s="115">
        <v>8682</v>
      </c>
      <c r="F121" s="116">
        <f t="shared" si="20"/>
        <v>-0.60541744307594425</v>
      </c>
      <c r="G121" s="115">
        <v>93</v>
      </c>
      <c r="H121" s="116">
        <f t="shared" si="21"/>
        <v>-0.9892881824464409</v>
      </c>
      <c r="I121" s="115">
        <v>27034</v>
      </c>
      <c r="J121" s="116">
        <f t="shared" si="22"/>
        <v>289.68817204301075</v>
      </c>
      <c r="K121" s="115">
        <v>37980</v>
      </c>
      <c r="L121" s="116">
        <f t="shared" si="23"/>
        <v>0.40489753643559956</v>
      </c>
      <c r="M121" s="115">
        <v>34272</v>
      </c>
      <c r="N121" s="116">
        <v>-9.7630331753554511E-2</v>
      </c>
      <c r="O121" s="116">
        <v>0.55760578102985958</v>
      </c>
    </row>
    <row r="122" spans="1:16" x14ac:dyDescent="0.25">
      <c r="B122" s="114" t="s">
        <v>77</v>
      </c>
      <c r="C122" s="115">
        <v>35632</v>
      </c>
      <c r="D122" s="116">
        <v>-6.0387110384473419E-2</v>
      </c>
      <c r="E122" s="115">
        <v>0</v>
      </c>
      <c r="F122" s="116">
        <f t="shared" si="20"/>
        <v>-1</v>
      </c>
      <c r="G122" s="115">
        <v>4453</v>
      </c>
      <c r="H122" s="116" t="str">
        <f t="shared" si="21"/>
        <v>-</v>
      </c>
      <c r="I122" s="115">
        <v>36473</v>
      </c>
      <c r="J122" s="116">
        <f t="shared" si="22"/>
        <v>7.190657983381989</v>
      </c>
      <c r="K122" s="115">
        <v>32413</v>
      </c>
      <c r="L122" s="116">
        <f t="shared" si="23"/>
        <v>-0.11131521947742162</v>
      </c>
      <c r="M122" s="115">
        <v>40796</v>
      </c>
      <c r="N122" s="116">
        <v>0.25863079628544106</v>
      </c>
      <c r="O122" s="116">
        <v>0.1449259092950157</v>
      </c>
    </row>
    <row r="123" spans="1:16" x14ac:dyDescent="0.25">
      <c r="B123" s="114" t="s">
        <v>79</v>
      </c>
      <c r="C123" s="115">
        <v>19341</v>
      </c>
      <c r="D123" s="116">
        <v>-0.14556458738292988</v>
      </c>
      <c r="E123" s="115">
        <v>0</v>
      </c>
      <c r="F123" s="116">
        <f t="shared" si="20"/>
        <v>-1</v>
      </c>
      <c r="G123" s="115">
        <v>4781</v>
      </c>
      <c r="H123" s="116" t="str">
        <f t="shared" si="21"/>
        <v>-</v>
      </c>
      <c r="I123" s="115">
        <v>17702</v>
      </c>
      <c r="J123" s="116">
        <f t="shared" si="22"/>
        <v>2.7025726835390085</v>
      </c>
      <c r="K123" s="115">
        <v>14386</v>
      </c>
      <c r="L123" s="116">
        <f t="shared" si="23"/>
        <v>-0.18732346627499719</v>
      </c>
      <c r="M123" s="115">
        <v>34295</v>
      </c>
      <c r="N123" s="116">
        <v>1.3839149172806895</v>
      </c>
      <c r="O123" s="116">
        <v>0.77317615428364617</v>
      </c>
    </row>
    <row r="124" spans="1:16" x14ac:dyDescent="0.25">
      <c r="B124" s="114" t="s">
        <v>81</v>
      </c>
      <c r="C124" s="115">
        <v>18937</v>
      </c>
      <c r="D124" s="116">
        <v>-0.13430857142857144</v>
      </c>
      <c r="E124" s="115">
        <v>0</v>
      </c>
      <c r="F124" s="116">
        <f t="shared" si="20"/>
        <v>-1</v>
      </c>
      <c r="G124" s="115">
        <v>2152</v>
      </c>
      <c r="H124" s="116" t="str">
        <f t="shared" si="21"/>
        <v>-</v>
      </c>
      <c r="I124" s="115">
        <v>19904</v>
      </c>
      <c r="J124" s="116">
        <f t="shared" si="22"/>
        <v>8.2490706319702607</v>
      </c>
      <c r="K124" s="115">
        <v>10307</v>
      </c>
      <c r="L124" s="116">
        <f t="shared" si="23"/>
        <v>-0.48216438906752412</v>
      </c>
      <c r="M124" s="115">
        <v>27425</v>
      </c>
      <c r="N124" s="116">
        <v>1.6608130396817695</v>
      </c>
      <c r="O124" s="116">
        <v>0.44822305539420193</v>
      </c>
    </row>
    <row r="125" spans="1:16" x14ac:dyDescent="0.25">
      <c r="B125" s="114" t="s">
        <v>83</v>
      </c>
      <c r="C125" s="115">
        <v>23576</v>
      </c>
      <c r="D125" s="116">
        <v>-0.13272513243084172</v>
      </c>
      <c r="E125" s="115">
        <v>0</v>
      </c>
      <c r="F125" s="116">
        <f t="shared" si="20"/>
        <v>-1</v>
      </c>
      <c r="G125" s="115">
        <v>0</v>
      </c>
      <c r="H125" s="116" t="str">
        <f t="shared" si="21"/>
        <v>-</v>
      </c>
      <c r="I125" s="115">
        <v>55357</v>
      </c>
      <c r="J125" s="116" t="str">
        <f t="shared" si="22"/>
        <v>-</v>
      </c>
      <c r="K125" s="115">
        <v>37244</v>
      </c>
      <c r="L125" s="116">
        <f t="shared" si="23"/>
        <v>-0.3272034250410969</v>
      </c>
      <c r="M125" s="115">
        <v>46489</v>
      </c>
      <c r="N125" s="116">
        <v>0.24822790248093662</v>
      </c>
      <c r="O125" s="116">
        <v>0.9718781812012216</v>
      </c>
    </row>
    <row r="126" spans="1:16" x14ac:dyDescent="0.25">
      <c r="B126" s="114" t="s">
        <v>85</v>
      </c>
      <c r="C126" s="115">
        <v>30809</v>
      </c>
      <c r="D126" s="116">
        <v>1.7268705012216889E-2</v>
      </c>
      <c r="E126" s="115">
        <v>23</v>
      </c>
      <c r="F126" s="116">
        <f t="shared" si="20"/>
        <v>-0.99925346489662115</v>
      </c>
      <c r="G126" s="115">
        <v>514</v>
      </c>
      <c r="H126" s="116">
        <f t="shared" si="21"/>
        <v>21.347826086956523</v>
      </c>
      <c r="I126" s="115">
        <v>79516</v>
      </c>
      <c r="J126" s="116">
        <f t="shared" si="22"/>
        <v>153.70038910505838</v>
      </c>
      <c r="K126" s="115">
        <v>27254</v>
      </c>
      <c r="L126" s="116">
        <f t="shared" si="23"/>
        <v>-0.65725137079329943</v>
      </c>
      <c r="M126" s="115">
        <v>71431</v>
      </c>
      <c r="N126" s="116">
        <v>1.6209363763117342</v>
      </c>
      <c r="O126" s="116">
        <v>1.3185108247589992</v>
      </c>
    </row>
    <row r="127" spans="1:16" x14ac:dyDescent="0.25">
      <c r="B127" s="114" t="s">
        <v>87</v>
      </c>
      <c r="C127" s="115">
        <v>16492</v>
      </c>
      <c r="D127" s="116">
        <v>-0.12819157371676271</v>
      </c>
      <c r="E127" s="115">
        <v>1405</v>
      </c>
      <c r="F127" s="116">
        <f t="shared" si="20"/>
        <v>-0.91480717923841859</v>
      </c>
      <c r="G127" s="115">
        <v>14285</v>
      </c>
      <c r="H127" s="116">
        <f t="shared" si="21"/>
        <v>9.167259786476869</v>
      </c>
      <c r="I127" s="115">
        <v>31051</v>
      </c>
      <c r="J127" s="116">
        <f t="shared" si="22"/>
        <v>1.1736786839341966</v>
      </c>
      <c r="K127" s="115">
        <v>16616</v>
      </c>
      <c r="L127" s="116">
        <f t="shared" si="23"/>
        <v>-0.46488035812051143</v>
      </c>
      <c r="M127" s="115">
        <v>28214</v>
      </c>
      <c r="N127" s="116">
        <v>0.69800192585459797</v>
      </c>
      <c r="O127" s="116">
        <v>0.71076885762794073</v>
      </c>
    </row>
    <row r="128" spans="1:16" x14ac:dyDescent="0.25">
      <c r="A128" s="120"/>
      <c r="B128" s="114" t="s">
        <v>89</v>
      </c>
      <c r="C128" s="115">
        <v>24965</v>
      </c>
      <c r="D128" s="116">
        <v>-0.25155893992085387</v>
      </c>
      <c r="E128" s="115">
        <v>2369</v>
      </c>
      <c r="F128" s="116">
        <f t="shared" si="20"/>
        <v>-0.90510715001001407</v>
      </c>
      <c r="G128" s="115">
        <v>30110</v>
      </c>
      <c r="H128" s="116">
        <f t="shared" si="21"/>
        <v>11.710004221190376</v>
      </c>
      <c r="I128" s="115">
        <v>40031</v>
      </c>
      <c r="J128" s="116">
        <f t="shared" si="22"/>
        <v>0.32949186316838253</v>
      </c>
      <c r="K128" s="115">
        <v>26963</v>
      </c>
      <c r="L128" s="116">
        <f t="shared" si="23"/>
        <v>-0.32644700357223155</v>
      </c>
      <c r="M128" s="115">
        <v>45010</v>
      </c>
      <c r="N128" s="116">
        <v>0.66932463004858511</v>
      </c>
      <c r="O128" s="116">
        <v>0.80292409373122364</v>
      </c>
    </row>
    <row r="129" spans="2:16" x14ac:dyDescent="0.25">
      <c r="B129" s="114" t="s">
        <v>91</v>
      </c>
      <c r="C129" s="115">
        <v>19942</v>
      </c>
      <c r="D129" s="116">
        <v>-0.23024665148415491</v>
      </c>
      <c r="E129" s="115">
        <v>4366</v>
      </c>
      <c r="F129" s="116">
        <f t="shared" si="20"/>
        <v>-0.78106508875739644</v>
      </c>
      <c r="G129" s="115">
        <v>17808</v>
      </c>
      <c r="H129" s="116">
        <f t="shared" si="21"/>
        <v>3.0787906550618418</v>
      </c>
      <c r="I129" s="115">
        <v>30508</v>
      </c>
      <c r="J129" s="116">
        <f t="shared" si="22"/>
        <v>0.71316262353998194</v>
      </c>
      <c r="K129" s="115">
        <v>26952</v>
      </c>
      <c r="L129" s="116">
        <f t="shared" si="23"/>
        <v>-0.11655959092696999</v>
      </c>
      <c r="M129" s="115">
        <v>29038</v>
      </c>
      <c r="N129" s="116">
        <v>7.7396853665776089E-2</v>
      </c>
      <c r="O129" s="116">
        <v>0.45612275599237795</v>
      </c>
    </row>
    <row r="130" spans="2:16" x14ac:dyDescent="0.25">
      <c r="B130" s="114" t="s">
        <v>93</v>
      </c>
      <c r="C130" s="115">
        <v>24154</v>
      </c>
      <c r="D130" s="116">
        <v>-5.9936171868918864E-2</v>
      </c>
      <c r="E130" s="115">
        <v>35775</v>
      </c>
      <c r="F130" s="116">
        <f t="shared" si="20"/>
        <v>0.48112113935580036</v>
      </c>
      <c r="G130" s="115">
        <v>10966</v>
      </c>
      <c r="H130" s="116">
        <f t="shared" si="21"/>
        <v>-0.69347309573724669</v>
      </c>
      <c r="I130" s="115">
        <v>29417</v>
      </c>
      <c r="J130" s="116">
        <f t="shared" si="22"/>
        <v>1.6825642896224693</v>
      </c>
      <c r="K130" s="115">
        <v>25945</v>
      </c>
      <c r="L130" s="116">
        <f t="shared" si="23"/>
        <v>-0.11802699119556714</v>
      </c>
      <c r="M130" s="115"/>
      <c r="N130" s="116"/>
      <c r="O130" s="116"/>
    </row>
    <row r="131" spans="2:16" ht="15.75" x14ac:dyDescent="0.25">
      <c r="B131" s="117" t="s">
        <v>30</v>
      </c>
      <c r="C131" s="118">
        <v>286315</v>
      </c>
      <c r="D131" s="119">
        <v>-0.14897379880214601</v>
      </c>
      <c r="E131" s="118">
        <v>94120</v>
      </c>
      <c r="F131" s="119">
        <f t="shared" si="20"/>
        <v>-0.67127115240207469</v>
      </c>
      <c r="G131" s="118">
        <v>85414</v>
      </c>
      <c r="H131" s="119">
        <f t="shared" si="21"/>
        <v>-9.2498937526561797E-2</v>
      </c>
      <c r="I131" s="118">
        <v>399420</v>
      </c>
      <c r="J131" s="119">
        <f t="shared" si="22"/>
        <v>3.6762825766267824</v>
      </c>
      <c r="K131" s="118">
        <v>324780</v>
      </c>
      <c r="L131" s="119">
        <f t="shared" si="23"/>
        <v>-0.18687096289619953</v>
      </c>
      <c r="M131" s="118">
        <v>429677</v>
      </c>
      <c r="N131" s="119">
        <v>0.43784027975304096</v>
      </c>
      <c r="O131" s="119">
        <v>0.63898138929894222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278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272</v>
      </c>
      <c r="O140" s="112" t="s">
        <v>273</v>
      </c>
    </row>
    <row r="141" spans="2:16" x14ac:dyDescent="0.25">
      <c r="B141" s="114" t="s">
        <v>71</v>
      </c>
      <c r="C141" s="115">
        <v>8754</v>
      </c>
      <c r="D141" s="116">
        <v>-0.26652702136573103</v>
      </c>
      <c r="E141" s="115">
        <v>6651</v>
      </c>
      <c r="F141" s="116">
        <f t="shared" ref="F141:F153" si="24">IFERROR(E141/C141-1,"-")</f>
        <v>-0.24023303632625082</v>
      </c>
      <c r="G141" s="115">
        <v>1087</v>
      </c>
      <c r="H141" s="116">
        <f t="shared" ref="H141:H153" si="25">IFERROR(G141/E141-1,"-")</f>
        <v>-0.83656592993534806</v>
      </c>
      <c r="I141" s="115">
        <v>2969</v>
      </c>
      <c r="J141" s="116">
        <f t="shared" ref="J141:J153" si="26">IFERROR(I141/G141-1,"-")</f>
        <v>1.7313707451701932</v>
      </c>
      <c r="K141" s="115">
        <v>7290</v>
      </c>
      <c r="L141" s="116">
        <f t="shared" ref="L141:L153" si="27">IFERROR(K141/I141-1,"-")</f>
        <v>1.4553721791849106</v>
      </c>
      <c r="M141" s="115">
        <v>8477</v>
      </c>
      <c r="N141" s="116">
        <v>0.16282578875171461</v>
      </c>
      <c r="O141" s="116">
        <v>-3.1642677633082039E-2</v>
      </c>
    </row>
    <row r="142" spans="2:16" x14ac:dyDescent="0.25">
      <c r="B142" s="114" t="s">
        <v>73</v>
      </c>
      <c r="C142" s="115">
        <v>9269</v>
      </c>
      <c r="D142" s="116">
        <v>-0.18885096700796355</v>
      </c>
      <c r="E142" s="115">
        <v>6462</v>
      </c>
      <c r="F142" s="116">
        <f t="shared" si="24"/>
        <v>-0.30283741503937855</v>
      </c>
      <c r="G142" s="115">
        <v>3967</v>
      </c>
      <c r="H142" s="116">
        <f t="shared" si="25"/>
        <v>-0.38610337356855462</v>
      </c>
      <c r="I142" s="115">
        <v>7286</v>
      </c>
      <c r="J142" s="116">
        <f t="shared" si="26"/>
        <v>0.83665238215276028</v>
      </c>
      <c r="K142" s="115">
        <v>8763</v>
      </c>
      <c r="L142" s="116">
        <f t="shared" si="27"/>
        <v>0.20271754048860835</v>
      </c>
      <c r="M142" s="115">
        <v>10131</v>
      </c>
      <c r="N142" s="116">
        <v>0.15611092091749401</v>
      </c>
      <c r="O142" s="116">
        <v>9.2998165929442322E-2</v>
      </c>
    </row>
    <row r="143" spans="2:16" x14ac:dyDescent="0.25">
      <c r="B143" s="114" t="s">
        <v>75</v>
      </c>
      <c r="C143" s="115">
        <v>9148</v>
      </c>
      <c r="D143" s="116">
        <v>-0.22566446588792954</v>
      </c>
      <c r="E143" s="115">
        <v>3878</v>
      </c>
      <c r="F143" s="116">
        <f t="shared" si="24"/>
        <v>-0.57608220376038477</v>
      </c>
      <c r="G143" s="115">
        <v>4489</v>
      </c>
      <c r="H143" s="116">
        <f t="shared" si="25"/>
        <v>0.1575554409489428</v>
      </c>
      <c r="I143" s="115">
        <v>12172</v>
      </c>
      <c r="J143" s="116">
        <f t="shared" si="26"/>
        <v>1.7115170416573848</v>
      </c>
      <c r="K143" s="115">
        <v>6069</v>
      </c>
      <c r="L143" s="116">
        <f t="shared" si="27"/>
        <v>-0.50139664804469275</v>
      </c>
      <c r="M143" s="115">
        <v>10656</v>
      </c>
      <c r="N143" s="116">
        <v>0.75580820563519535</v>
      </c>
      <c r="O143" s="116">
        <v>0.16484477481416704</v>
      </c>
    </row>
    <row r="144" spans="2:16" x14ac:dyDescent="0.25">
      <c r="B144" s="114" t="s">
        <v>77</v>
      </c>
      <c r="C144" s="115">
        <v>7080</v>
      </c>
      <c r="D144" s="116">
        <v>-0.18074519787086318</v>
      </c>
      <c r="E144" s="115">
        <v>0</v>
      </c>
      <c r="F144" s="116">
        <f t="shared" si="24"/>
        <v>-1</v>
      </c>
      <c r="G144" s="115">
        <v>4136</v>
      </c>
      <c r="H144" s="116" t="str">
        <f t="shared" si="25"/>
        <v>-</v>
      </c>
      <c r="I144" s="115">
        <v>8715</v>
      </c>
      <c r="J144" s="116">
        <f t="shared" si="26"/>
        <v>1.1071083172147</v>
      </c>
      <c r="K144" s="115">
        <v>6686</v>
      </c>
      <c r="L144" s="116">
        <f t="shared" si="27"/>
        <v>-0.23281698221457259</v>
      </c>
      <c r="M144" s="115">
        <v>4755</v>
      </c>
      <c r="N144" s="116">
        <v>-0.28881244391265326</v>
      </c>
      <c r="O144" s="116">
        <v>-0.32838983050847459</v>
      </c>
    </row>
    <row r="145" spans="1:16" x14ac:dyDescent="0.25">
      <c r="B145" s="114" t="s">
        <v>79</v>
      </c>
      <c r="C145" s="115">
        <v>6466</v>
      </c>
      <c r="D145" s="116">
        <v>-0.1183528770111808</v>
      </c>
      <c r="E145" s="115">
        <v>0</v>
      </c>
      <c r="F145" s="116">
        <f t="shared" si="24"/>
        <v>-1</v>
      </c>
      <c r="G145" s="115">
        <v>3985</v>
      </c>
      <c r="H145" s="116" t="str">
        <f t="shared" si="25"/>
        <v>-</v>
      </c>
      <c r="I145" s="115">
        <v>3126</v>
      </c>
      <c r="J145" s="116">
        <f t="shared" si="26"/>
        <v>-0.21555834378920957</v>
      </c>
      <c r="K145" s="115">
        <v>2920</v>
      </c>
      <c r="L145" s="116">
        <f t="shared" si="27"/>
        <v>-6.5898912348048677E-2</v>
      </c>
      <c r="M145" s="115">
        <v>3337</v>
      </c>
      <c r="N145" s="116">
        <v>0.14280821917808217</v>
      </c>
      <c r="O145" s="116">
        <v>-0.4839158676152181</v>
      </c>
    </row>
    <row r="146" spans="1:16" x14ac:dyDescent="0.25">
      <c r="B146" s="114" t="s">
        <v>81</v>
      </c>
      <c r="C146" s="115">
        <v>6152</v>
      </c>
      <c r="D146" s="116">
        <v>3.7261844545607881E-2</v>
      </c>
      <c r="E146" s="115">
        <v>0</v>
      </c>
      <c r="F146" s="116">
        <f t="shared" si="24"/>
        <v>-1</v>
      </c>
      <c r="G146" s="115">
        <v>1408</v>
      </c>
      <c r="H146" s="116" t="str">
        <f t="shared" si="25"/>
        <v>-</v>
      </c>
      <c r="I146" s="115">
        <v>3591</v>
      </c>
      <c r="J146" s="116">
        <f t="shared" si="26"/>
        <v>1.5504261363636362</v>
      </c>
      <c r="K146" s="115">
        <v>10666</v>
      </c>
      <c r="L146" s="116">
        <f t="shared" si="27"/>
        <v>1.9702032859927598</v>
      </c>
      <c r="M146" s="115">
        <v>2892</v>
      </c>
      <c r="N146" s="116">
        <v>-0.72885805362835177</v>
      </c>
      <c r="O146" s="116">
        <v>-0.52990897269180759</v>
      </c>
    </row>
    <row r="147" spans="1:16" x14ac:dyDescent="0.25">
      <c r="B147" s="114" t="s">
        <v>83</v>
      </c>
      <c r="C147" s="115">
        <v>5273</v>
      </c>
      <c r="D147" s="116">
        <v>-0.29646430953969316</v>
      </c>
      <c r="E147" s="115">
        <v>0</v>
      </c>
      <c r="F147" s="116">
        <f t="shared" si="24"/>
        <v>-1</v>
      </c>
      <c r="G147" s="115">
        <v>256</v>
      </c>
      <c r="H147" s="116" t="str">
        <f t="shared" si="25"/>
        <v>-</v>
      </c>
      <c r="I147" s="115">
        <v>1577</v>
      </c>
      <c r="J147" s="116">
        <f t="shared" si="26"/>
        <v>5.16015625</v>
      </c>
      <c r="K147" s="115">
        <v>4584</v>
      </c>
      <c r="L147" s="116">
        <f t="shared" si="27"/>
        <v>1.9067850348763473</v>
      </c>
      <c r="M147" s="115">
        <v>4680</v>
      </c>
      <c r="N147" s="116">
        <v>2.0942408376963373E-2</v>
      </c>
      <c r="O147" s="116">
        <v>-0.11245970036032615</v>
      </c>
    </row>
    <row r="148" spans="1:16" x14ac:dyDescent="0.25">
      <c r="B148" s="114" t="s">
        <v>85</v>
      </c>
      <c r="C148" s="115">
        <v>5599</v>
      </c>
      <c r="D148" s="116">
        <v>-0.26212440695835526</v>
      </c>
      <c r="E148" s="115">
        <v>2866</v>
      </c>
      <c r="F148" s="116">
        <f t="shared" si="24"/>
        <v>-0.48812287908555096</v>
      </c>
      <c r="G148" s="115">
        <v>479</v>
      </c>
      <c r="H148" s="116">
        <f t="shared" si="25"/>
        <v>-0.83286810886252616</v>
      </c>
      <c r="I148" s="115">
        <v>1422</v>
      </c>
      <c r="J148" s="116">
        <f t="shared" si="26"/>
        <v>1.9686847599164925</v>
      </c>
      <c r="K148" s="115">
        <v>4882</v>
      </c>
      <c r="L148" s="116">
        <f t="shared" si="27"/>
        <v>2.4331926863572435</v>
      </c>
      <c r="M148" s="115">
        <v>3525</v>
      </c>
      <c r="N148" s="116">
        <v>-0.27795985251945921</v>
      </c>
      <c r="O148" s="116">
        <v>-0.37042328987319162</v>
      </c>
    </row>
    <row r="149" spans="1:16" x14ac:dyDescent="0.25">
      <c r="B149" s="114" t="s">
        <v>87</v>
      </c>
      <c r="C149" s="115">
        <v>9196</v>
      </c>
      <c r="D149" s="116">
        <v>-0.16240094726295651</v>
      </c>
      <c r="E149" s="115">
        <v>829</v>
      </c>
      <c r="F149" s="116">
        <f t="shared" si="24"/>
        <v>-0.9098521096128751</v>
      </c>
      <c r="G149" s="115">
        <v>3857</v>
      </c>
      <c r="H149" s="116">
        <f t="shared" si="25"/>
        <v>3.6525934861278646</v>
      </c>
      <c r="I149" s="115">
        <v>2175</v>
      </c>
      <c r="J149" s="116">
        <f t="shared" si="26"/>
        <v>-0.43609022556390975</v>
      </c>
      <c r="K149" s="115">
        <v>3872</v>
      </c>
      <c r="L149" s="116">
        <f t="shared" si="27"/>
        <v>0.78022988505747137</v>
      </c>
      <c r="M149" s="115">
        <v>3058</v>
      </c>
      <c r="N149" s="116">
        <v>-0.21022727272727271</v>
      </c>
      <c r="O149" s="116">
        <v>-0.66746411483253587</v>
      </c>
    </row>
    <row r="150" spans="1:16" x14ac:dyDescent="0.25">
      <c r="A150" s="120"/>
      <c r="B150" s="114" t="s">
        <v>89</v>
      </c>
      <c r="C150" s="115">
        <v>10098</v>
      </c>
      <c r="D150" s="116">
        <v>-0.25222156398104267</v>
      </c>
      <c r="E150" s="115">
        <v>598</v>
      </c>
      <c r="F150" s="116">
        <f t="shared" si="24"/>
        <v>-0.94078035254505843</v>
      </c>
      <c r="G150" s="115">
        <v>6530</v>
      </c>
      <c r="H150" s="116">
        <f t="shared" si="25"/>
        <v>9.919732441471572</v>
      </c>
      <c r="I150" s="115">
        <v>3026</v>
      </c>
      <c r="J150" s="116">
        <f t="shared" si="26"/>
        <v>-0.53660030627871369</v>
      </c>
      <c r="K150" s="115">
        <v>6685</v>
      </c>
      <c r="L150" s="116">
        <f t="shared" si="27"/>
        <v>1.2091870456047586</v>
      </c>
      <c r="M150" s="115">
        <v>8807</v>
      </c>
      <c r="N150" s="116">
        <v>0.3174270755422588</v>
      </c>
      <c r="O150" s="116">
        <v>-0.12784709843533371</v>
      </c>
    </row>
    <row r="151" spans="1:16" x14ac:dyDescent="0.25">
      <c r="B151" s="114" t="s">
        <v>91</v>
      </c>
      <c r="C151" s="115">
        <v>10588</v>
      </c>
      <c r="D151" s="116">
        <v>-0.18784996548285648</v>
      </c>
      <c r="E151" s="115">
        <v>2395</v>
      </c>
      <c r="F151" s="116">
        <f t="shared" si="24"/>
        <v>-0.77380052890064221</v>
      </c>
      <c r="G151" s="115">
        <v>3367</v>
      </c>
      <c r="H151" s="116">
        <f t="shared" si="25"/>
        <v>0.40584551148225478</v>
      </c>
      <c r="I151" s="115">
        <v>6875</v>
      </c>
      <c r="J151" s="116">
        <f t="shared" si="26"/>
        <v>1.0418770418770418</v>
      </c>
      <c r="K151" s="115">
        <v>14295</v>
      </c>
      <c r="L151" s="116">
        <f t="shared" si="27"/>
        <v>1.0792727272727274</v>
      </c>
      <c r="M151" s="115">
        <v>10666</v>
      </c>
      <c r="N151" s="116">
        <v>-0.25386498775795729</v>
      </c>
      <c r="O151" s="116">
        <v>7.3668303740082042E-3</v>
      </c>
    </row>
    <row r="152" spans="1:16" x14ac:dyDescent="0.25">
      <c r="B152" s="114" t="s">
        <v>93</v>
      </c>
      <c r="C152" s="115">
        <v>6869</v>
      </c>
      <c r="D152" s="116">
        <v>-0.24937165337121625</v>
      </c>
      <c r="E152" s="115">
        <v>3201</v>
      </c>
      <c r="F152" s="116">
        <f t="shared" si="24"/>
        <v>-0.53399330324646965</v>
      </c>
      <c r="G152" s="115">
        <v>2579</v>
      </c>
      <c r="H152" s="116">
        <f t="shared" si="25"/>
        <v>-0.19431427678850355</v>
      </c>
      <c r="I152" s="115">
        <v>3771</v>
      </c>
      <c r="J152" s="116">
        <f t="shared" si="26"/>
        <v>0.46219464908879404</v>
      </c>
      <c r="K152" s="115">
        <v>8580</v>
      </c>
      <c r="L152" s="116">
        <f t="shared" si="27"/>
        <v>1.2752585521081943</v>
      </c>
      <c r="M152" s="115"/>
      <c r="N152" s="116"/>
      <c r="O152" s="116"/>
    </row>
    <row r="153" spans="1:16" ht="15.75" x14ac:dyDescent="0.25">
      <c r="B153" s="117" t="s">
        <v>30</v>
      </c>
      <c r="C153" s="118">
        <v>94492</v>
      </c>
      <c r="D153" s="119">
        <v>-0.204860439088836</v>
      </c>
      <c r="E153" s="118">
        <v>27344</v>
      </c>
      <c r="F153" s="119">
        <f t="shared" si="24"/>
        <v>-0.71062100495280023</v>
      </c>
      <c r="G153" s="118">
        <v>36140</v>
      </c>
      <c r="H153" s="119">
        <f t="shared" si="25"/>
        <v>0.32167934464599179</v>
      </c>
      <c r="I153" s="118">
        <v>56705</v>
      </c>
      <c r="J153" s="119">
        <f t="shared" si="26"/>
        <v>0.56903707802988368</v>
      </c>
      <c r="K153" s="118">
        <v>85292</v>
      </c>
      <c r="L153" s="119">
        <f t="shared" si="27"/>
        <v>0.50413543779208192</v>
      </c>
      <c r="M153" s="118">
        <v>70984</v>
      </c>
      <c r="N153" s="119">
        <v>-7.4668891438106177E-2</v>
      </c>
      <c r="O153" s="119">
        <v>-0.18989306460632482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279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272</v>
      </c>
      <c r="O162" s="112" t="s">
        <v>273</v>
      </c>
    </row>
    <row r="163" spans="2:15" x14ac:dyDescent="0.25">
      <c r="B163" s="114" t="s">
        <v>71</v>
      </c>
      <c r="C163" s="115">
        <v>5488</v>
      </c>
      <c r="D163" s="116">
        <v>0.82507482540738275</v>
      </c>
      <c r="E163" s="115">
        <v>7382</v>
      </c>
      <c r="F163" s="116">
        <f t="shared" ref="F163:F175" si="28">IFERROR(E163/C163-1,"-")</f>
        <v>0.34511661807580185</v>
      </c>
      <c r="G163" s="115">
        <v>227</v>
      </c>
      <c r="H163" s="116">
        <f t="shared" ref="H163:H175" si="29">IFERROR(G163/E163-1,"-")</f>
        <v>-0.96924952587374691</v>
      </c>
      <c r="I163" s="115">
        <v>7772</v>
      </c>
      <c r="J163" s="116">
        <f t="shared" ref="J163:J175" si="30">IFERROR(I163/G163-1,"-")</f>
        <v>33.237885462555063</v>
      </c>
      <c r="K163" s="115">
        <v>15720</v>
      </c>
      <c r="L163" s="116">
        <f t="shared" ref="L163:L175" si="31">IFERROR(K163/I163-1,"-")</f>
        <v>1.0226453937210498</v>
      </c>
      <c r="M163" s="115">
        <v>3290</v>
      </c>
      <c r="N163" s="116">
        <v>-0.79071246819338425</v>
      </c>
      <c r="O163" s="116">
        <v>-0.40051020408163263</v>
      </c>
    </row>
    <row r="164" spans="2:15" x14ac:dyDescent="0.25">
      <c r="B164" s="114" t="s">
        <v>73</v>
      </c>
      <c r="C164" s="115">
        <v>6513</v>
      </c>
      <c r="D164" s="116">
        <v>0.53971631205673765</v>
      </c>
      <c r="E164" s="115">
        <v>6883</v>
      </c>
      <c r="F164" s="116">
        <f t="shared" si="28"/>
        <v>5.680945800706283E-2</v>
      </c>
      <c r="G164" s="115">
        <v>991</v>
      </c>
      <c r="H164" s="116">
        <f t="shared" si="29"/>
        <v>-0.85602208339386898</v>
      </c>
      <c r="I164" s="115">
        <v>4127</v>
      </c>
      <c r="J164" s="116">
        <f t="shared" si="30"/>
        <v>3.1644803229061553</v>
      </c>
      <c r="K164" s="115">
        <v>17689</v>
      </c>
      <c r="L164" s="116">
        <f t="shared" si="31"/>
        <v>3.2861642839835232</v>
      </c>
      <c r="M164" s="115">
        <v>16908</v>
      </c>
      <c r="N164" s="116">
        <v>-4.415173271524675E-2</v>
      </c>
      <c r="O164" s="116">
        <v>1.5960386918470753</v>
      </c>
    </row>
    <row r="165" spans="2:15" x14ac:dyDescent="0.25">
      <c r="B165" s="114" t="s">
        <v>75</v>
      </c>
      <c r="C165" s="115">
        <v>4616</v>
      </c>
      <c r="D165" s="116">
        <v>0.46400253726609586</v>
      </c>
      <c r="E165" s="115">
        <v>1329</v>
      </c>
      <c r="F165" s="116">
        <f t="shared" si="28"/>
        <v>-0.71208838821490472</v>
      </c>
      <c r="G165" s="115">
        <v>1546</v>
      </c>
      <c r="H165" s="116">
        <f t="shared" si="29"/>
        <v>0.16328066215199399</v>
      </c>
      <c r="I165" s="115">
        <v>5526</v>
      </c>
      <c r="J165" s="116">
        <f t="shared" si="30"/>
        <v>2.5743855109961191</v>
      </c>
      <c r="K165" s="115">
        <v>14306</v>
      </c>
      <c r="L165" s="116">
        <f t="shared" si="31"/>
        <v>1.5888526963445528</v>
      </c>
      <c r="M165" s="115">
        <v>15794</v>
      </c>
      <c r="N165" s="116">
        <v>0.10401230253040672</v>
      </c>
      <c r="O165" s="116">
        <v>2.4215771230502598</v>
      </c>
    </row>
    <row r="166" spans="2:15" x14ac:dyDescent="0.25">
      <c r="B166" s="114" t="s">
        <v>77</v>
      </c>
      <c r="C166" s="115">
        <v>8828</v>
      </c>
      <c r="D166" s="116">
        <v>0.76102134450428882</v>
      </c>
      <c r="E166" s="115">
        <v>0</v>
      </c>
      <c r="F166" s="116">
        <f t="shared" si="28"/>
        <v>-1</v>
      </c>
      <c r="G166" s="115">
        <v>1491</v>
      </c>
      <c r="H166" s="116" t="str">
        <f t="shared" si="29"/>
        <v>-</v>
      </c>
      <c r="I166" s="115">
        <v>5883</v>
      </c>
      <c r="J166" s="116">
        <f t="shared" si="30"/>
        <v>2.9456740442655938</v>
      </c>
      <c r="K166" s="115">
        <v>6324</v>
      </c>
      <c r="L166" s="116">
        <f t="shared" si="31"/>
        <v>7.4961754207037323E-2</v>
      </c>
      <c r="M166" s="115">
        <v>19903</v>
      </c>
      <c r="N166" s="116">
        <v>2.1472169512966479</v>
      </c>
      <c r="O166" s="116">
        <v>1.2545310376076122</v>
      </c>
    </row>
    <row r="167" spans="2:15" x14ac:dyDescent="0.25">
      <c r="B167" s="114" t="s">
        <v>79</v>
      </c>
      <c r="C167" s="115">
        <v>6209</v>
      </c>
      <c r="D167" s="116">
        <v>2.5602907168813971E-2</v>
      </c>
      <c r="E167" s="115">
        <v>0</v>
      </c>
      <c r="F167" s="116">
        <f t="shared" si="28"/>
        <v>-1</v>
      </c>
      <c r="G167" s="115">
        <v>1499</v>
      </c>
      <c r="H167" s="116" t="str">
        <f t="shared" si="29"/>
        <v>-</v>
      </c>
      <c r="I167" s="115">
        <v>17440</v>
      </c>
      <c r="J167" s="116">
        <f t="shared" si="30"/>
        <v>10.634422948632421</v>
      </c>
      <c r="K167" s="115">
        <v>4173</v>
      </c>
      <c r="L167" s="116">
        <f t="shared" si="31"/>
        <v>-0.76072247706422025</v>
      </c>
      <c r="M167" s="115">
        <v>12337</v>
      </c>
      <c r="N167" s="116">
        <v>1.9563862928348912</v>
      </c>
      <c r="O167" s="116">
        <v>0.98695442100177155</v>
      </c>
    </row>
    <row r="168" spans="2:15" x14ac:dyDescent="0.25">
      <c r="B168" s="114" t="s">
        <v>81</v>
      </c>
      <c r="C168" s="115">
        <v>4826</v>
      </c>
      <c r="D168" s="116">
        <v>0.74223826714801433</v>
      </c>
      <c r="E168" s="115">
        <v>0</v>
      </c>
      <c r="F168" s="116">
        <f t="shared" si="28"/>
        <v>-1</v>
      </c>
      <c r="G168" s="115">
        <v>1301</v>
      </c>
      <c r="H168" s="116" t="str">
        <f t="shared" si="29"/>
        <v>-</v>
      </c>
      <c r="I168" s="115">
        <v>4140</v>
      </c>
      <c r="J168" s="116">
        <f t="shared" si="30"/>
        <v>2.1821675634127593</v>
      </c>
      <c r="K168" s="115">
        <v>2887</v>
      </c>
      <c r="L168" s="116">
        <f t="shared" si="31"/>
        <v>-0.30265700483091784</v>
      </c>
      <c r="M168" s="115">
        <v>2445</v>
      </c>
      <c r="N168" s="116">
        <v>-0.15310010391409767</v>
      </c>
      <c r="O168" s="116">
        <v>-0.49336924989639452</v>
      </c>
    </row>
    <row r="169" spans="2:15" x14ac:dyDescent="0.25">
      <c r="B169" s="114" t="s">
        <v>83</v>
      </c>
      <c r="C169" s="115">
        <v>6398</v>
      </c>
      <c r="D169" s="116">
        <v>0.97591105620753549</v>
      </c>
      <c r="E169" s="115">
        <v>0</v>
      </c>
      <c r="F169" s="116">
        <f t="shared" si="28"/>
        <v>-1</v>
      </c>
      <c r="G169" s="115">
        <v>759</v>
      </c>
      <c r="H169" s="116" t="str">
        <f t="shared" si="29"/>
        <v>-</v>
      </c>
      <c r="I169" s="115">
        <v>12259</v>
      </c>
      <c r="J169" s="116">
        <f t="shared" si="30"/>
        <v>15.151515151515152</v>
      </c>
      <c r="K169" s="115">
        <v>12028</v>
      </c>
      <c r="L169" s="116">
        <f t="shared" si="31"/>
        <v>-1.8843298800880981E-2</v>
      </c>
      <c r="M169" s="115">
        <v>5749</v>
      </c>
      <c r="N169" s="116">
        <v>-0.52203192550714994</v>
      </c>
      <c r="O169" s="116">
        <v>-0.10143794935917472</v>
      </c>
    </row>
    <row r="170" spans="2:15" x14ac:dyDescent="0.25">
      <c r="B170" s="114" t="s">
        <v>85</v>
      </c>
      <c r="C170" s="115">
        <v>8534</v>
      </c>
      <c r="D170" s="116">
        <v>0.52583586626139822</v>
      </c>
      <c r="E170" s="115">
        <v>313</v>
      </c>
      <c r="F170" s="116">
        <f t="shared" si="28"/>
        <v>-0.96332317787672839</v>
      </c>
      <c r="G170" s="115">
        <v>7898</v>
      </c>
      <c r="H170" s="116">
        <f t="shared" si="29"/>
        <v>24.233226837060702</v>
      </c>
      <c r="I170" s="115">
        <v>12685</v>
      </c>
      <c r="J170" s="116">
        <f t="shared" si="30"/>
        <v>0.60610281083818696</v>
      </c>
      <c r="K170" s="115">
        <v>2059</v>
      </c>
      <c r="L170" s="116">
        <f t="shared" si="31"/>
        <v>-0.83768230193141502</v>
      </c>
      <c r="M170" s="115">
        <v>17326</v>
      </c>
      <c r="N170" s="116">
        <v>7.4147644487615345</v>
      </c>
      <c r="O170" s="116">
        <v>1.0302320131239746</v>
      </c>
    </row>
    <row r="171" spans="2:15" x14ac:dyDescent="0.25">
      <c r="B171" s="114" t="s">
        <v>87</v>
      </c>
      <c r="C171" s="115">
        <v>4889</v>
      </c>
      <c r="D171" s="116">
        <v>1.0813111962537252</v>
      </c>
      <c r="E171" s="115">
        <v>694</v>
      </c>
      <c r="F171" s="116">
        <f t="shared" si="28"/>
        <v>-0.85804868071180196</v>
      </c>
      <c r="G171" s="115">
        <v>2749</v>
      </c>
      <c r="H171" s="116">
        <f t="shared" si="29"/>
        <v>2.9610951008645534</v>
      </c>
      <c r="I171" s="115">
        <v>10452</v>
      </c>
      <c r="J171" s="116">
        <f t="shared" si="30"/>
        <v>2.8021098581302293</v>
      </c>
      <c r="K171" s="115">
        <v>2122</v>
      </c>
      <c r="L171" s="116">
        <f t="shared" si="31"/>
        <v>-0.79697665518561045</v>
      </c>
      <c r="M171" s="115">
        <v>3768</v>
      </c>
      <c r="N171" s="116">
        <v>0.7756833176248823</v>
      </c>
      <c r="O171" s="116">
        <v>-0.22929024340355897</v>
      </c>
    </row>
    <row r="172" spans="2:15" x14ac:dyDescent="0.25">
      <c r="B172" s="114" t="s">
        <v>89</v>
      </c>
      <c r="C172" s="115">
        <v>8329</v>
      </c>
      <c r="D172" s="116">
        <v>0.96810018903591688</v>
      </c>
      <c r="E172" s="115">
        <v>1310</v>
      </c>
      <c r="F172" s="116">
        <f t="shared" si="28"/>
        <v>-0.84271821347100495</v>
      </c>
      <c r="G172" s="115">
        <v>4900</v>
      </c>
      <c r="H172" s="116">
        <f t="shared" si="29"/>
        <v>2.7404580152671754</v>
      </c>
      <c r="I172" s="115">
        <v>20423</v>
      </c>
      <c r="J172" s="116">
        <f t="shared" si="30"/>
        <v>3.1679591836734691</v>
      </c>
      <c r="K172" s="115">
        <v>25712</v>
      </c>
      <c r="L172" s="116">
        <f t="shared" si="31"/>
        <v>0.25897272682759631</v>
      </c>
      <c r="M172" s="115">
        <v>26260</v>
      </c>
      <c r="N172" s="116">
        <v>2.1313005600497759E-2</v>
      </c>
      <c r="O172" s="116">
        <v>2.1528394765277943</v>
      </c>
    </row>
    <row r="173" spans="2:15" x14ac:dyDescent="0.25">
      <c r="B173" s="114" t="s">
        <v>91</v>
      </c>
      <c r="C173" s="115">
        <v>5757</v>
      </c>
      <c r="D173" s="116">
        <v>1.2872467222884385</v>
      </c>
      <c r="E173" s="115">
        <v>245</v>
      </c>
      <c r="F173" s="116">
        <f t="shared" si="28"/>
        <v>-0.95744311273232585</v>
      </c>
      <c r="G173" s="115">
        <v>13889</v>
      </c>
      <c r="H173" s="116">
        <f t="shared" si="29"/>
        <v>55.689795918367345</v>
      </c>
      <c r="I173" s="115">
        <v>12938</v>
      </c>
      <c r="J173" s="116">
        <f t="shared" si="30"/>
        <v>-6.8471452228382135E-2</v>
      </c>
      <c r="K173" s="115">
        <v>2422</v>
      </c>
      <c r="L173" s="116">
        <f t="shared" si="31"/>
        <v>-0.81279950533312717</v>
      </c>
      <c r="M173" s="115">
        <v>4058</v>
      </c>
      <c r="N173" s="116">
        <v>0.67547481420313793</v>
      </c>
      <c r="O173" s="116">
        <v>-0.29511898558276883</v>
      </c>
    </row>
    <row r="174" spans="2:15" x14ac:dyDescent="0.25">
      <c r="B174" s="114" t="s">
        <v>93</v>
      </c>
      <c r="C174" s="115">
        <v>4847</v>
      </c>
      <c r="D174" s="116">
        <v>0.35315466219988823</v>
      </c>
      <c r="E174" s="115">
        <v>3211</v>
      </c>
      <c r="F174" s="116">
        <f t="shared" si="28"/>
        <v>-0.33752836806271924</v>
      </c>
      <c r="G174" s="115">
        <v>7122</v>
      </c>
      <c r="H174" s="116">
        <f t="shared" si="29"/>
        <v>1.2180006228589226</v>
      </c>
      <c r="I174" s="115">
        <v>13150</v>
      </c>
      <c r="J174" s="116">
        <f t="shared" si="30"/>
        <v>0.84639146307217072</v>
      </c>
      <c r="K174" s="115">
        <v>3264</v>
      </c>
      <c r="L174" s="116">
        <f t="shared" si="31"/>
        <v>-0.75178707224334596</v>
      </c>
      <c r="M174" s="115"/>
      <c r="N174" s="116"/>
      <c r="O174" s="116"/>
    </row>
    <row r="175" spans="2:15" ht="15.75" x14ac:dyDescent="0.25">
      <c r="B175" s="117" t="s">
        <v>30</v>
      </c>
      <c r="C175" s="118">
        <v>75234</v>
      </c>
      <c r="D175" s="119">
        <v>0.64489046307228115</v>
      </c>
      <c r="E175" s="118">
        <v>21566</v>
      </c>
      <c r="F175" s="119">
        <f t="shared" si="28"/>
        <v>-0.71334768854507269</v>
      </c>
      <c r="G175" s="118">
        <v>44372</v>
      </c>
      <c r="H175" s="119">
        <f t="shared" si="29"/>
        <v>1.0574979133821758</v>
      </c>
      <c r="I175" s="118">
        <v>126795</v>
      </c>
      <c r="J175" s="119">
        <f t="shared" si="30"/>
        <v>1.8575452988371044</v>
      </c>
      <c r="K175" s="118">
        <v>108706</v>
      </c>
      <c r="L175" s="119">
        <f t="shared" si="31"/>
        <v>-0.14266335423321108</v>
      </c>
      <c r="M175" s="118">
        <v>127838</v>
      </c>
      <c r="N175" s="119">
        <v>0.21240113047931564</v>
      </c>
      <c r="O175" s="119">
        <v>0.81621606262520063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280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272</v>
      </c>
      <c r="O184" s="112" t="s">
        <v>273</v>
      </c>
    </row>
    <row r="185" spans="1:16" x14ac:dyDescent="0.25">
      <c r="A185" s="120"/>
      <c r="B185" s="114" t="s">
        <v>71</v>
      </c>
      <c r="C185" s="115">
        <v>1637</v>
      </c>
      <c r="D185" s="116">
        <v>-0.30957401940109663</v>
      </c>
      <c r="E185" s="115">
        <v>777</v>
      </c>
      <c r="F185" s="116">
        <f t="shared" ref="F185:F197" si="32">IFERROR(E185/C185-1,"-")</f>
        <v>-0.52535125229077573</v>
      </c>
      <c r="G185" s="115">
        <v>4899</v>
      </c>
      <c r="H185" s="116">
        <f t="shared" ref="H185:H197" si="33">IFERROR(G185/E185-1,"-")</f>
        <v>5.3050193050193046</v>
      </c>
      <c r="I185" s="115">
        <v>1397</v>
      </c>
      <c r="J185" s="116">
        <f t="shared" ref="J185:J197" si="34">IFERROR(I185/G185-1,"-")</f>
        <v>-0.71483976321698306</v>
      </c>
      <c r="K185" s="115">
        <v>2004</v>
      </c>
      <c r="L185" s="116">
        <f t="shared" ref="L185:L197" si="35">IFERROR(K185/I185-1,"-")</f>
        <v>0.4345025053686471</v>
      </c>
      <c r="M185" s="115">
        <v>1208</v>
      </c>
      <c r="N185" s="116">
        <v>-0.39720558882235524</v>
      </c>
      <c r="O185" s="116">
        <v>-0.26206475259621254</v>
      </c>
    </row>
    <row r="186" spans="1:16" x14ac:dyDescent="0.25">
      <c r="B186" s="114" t="s">
        <v>73</v>
      </c>
      <c r="C186" s="115">
        <v>1354</v>
      </c>
      <c r="D186" s="116">
        <v>-0.46184419713831482</v>
      </c>
      <c r="E186" s="115">
        <v>1331</v>
      </c>
      <c r="F186" s="116">
        <f t="shared" si="32"/>
        <v>-1.6986706056129952E-2</v>
      </c>
      <c r="G186" s="115">
        <v>10</v>
      </c>
      <c r="H186" s="116">
        <f t="shared" si="33"/>
        <v>-0.99248685199098419</v>
      </c>
      <c r="I186" s="115">
        <v>1062</v>
      </c>
      <c r="J186" s="116">
        <f t="shared" si="34"/>
        <v>105.2</v>
      </c>
      <c r="K186" s="115">
        <v>1864</v>
      </c>
      <c r="L186" s="116">
        <f t="shared" si="35"/>
        <v>0.75517890772128071</v>
      </c>
      <c r="M186" s="115">
        <v>3493</v>
      </c>
      <c r="N186" s="116">
        <v>0.87392703862660936</v>
      </c>
      <c r="O186" s="116">
        <v>1.5797636632200884</v>
      </c>
    </row>
    <row r="187" spans="1:16" x14ac:dyDescent="0.25">
      <c r="B187" s="114" t="s">
        <v>75</v>
      </c>
      <c r="C187" s="115">
        <v>1044</v>
      </c>
      <c r="D187" s="116">
        <v>-0.38983050847457623</v>
      </c>
      <c r="E187" s="115">
        <v>527</v>
      </c>
      <c r="F187" s="116">
        <f t="shared" si="32"/>
        <v>-0.49521072796934862</v>
      </c>
      <c r="G187" s="115">
        <v>1</v>
      </c>
      <c r="H187" s="116">
        <f t="shared" si="33"/>
        <v>-0.99810246679316883</v>
      </c>
      <c r="I187" s="115">
        <v>3467</v>
      </c>
      <c r="J187" s="116">
        <f t="shared" si="34"/>
        <v>3466</v>
      </c>
      <c r="K187" s="115">
        <v>1158</v>
      </c>
      <c r="L187" s="116">
        <f t="shared" si="35"/>
        <v>-0.66599365445630232</v>
      </c>
      <c r="M187" s="115">
        <v>2610</v>
      </c>
      <c r="N187" s="116">
        <v>1.2538860103626943</v>
      </c>
      <c r="O187" s="116">
        <v>1.5</v>
      </c>
    </row>
    <row r="188" spans="1:16" x14ac:dyDescent="0.25">
      <c r="B188" s="114" t="s">
        <v>77</v>
      </c>
      <c r="C188" s="115">
        <v>1416</v>
      </c>
      <c r="D188" s="116">
        <v>-0.38354375272094032</v>
      </c>
      <c r="E188" s="115">
        <v>0</v>
      </c>
      <c r="F188" s="116">
        <f t="shared" si="32"/>
        <v>-1</v>
      </c>
      <c r="G188" s="115">
        <v>1328</v>
      </c>
      <c r="H188" s="116" t="str">
        <f t="shared" si="33"/>
        <v>-</v>
      </c>
      <c r="I188" s="115">
        <v>2408</v>
      </c>
      <c r="J188" s="116">
        <f t="shared" si="34"/>
        <v>0.81325301204819267</v>
      </c>
      <c r="K188" s="115">
        <v>1603</v>
      </c>
      <c r="L188" s="116">
        <f t="shared" si="35"/>
        <v>-0.33430232558139539</v>
      </c>
      <c r="M188" s="115">
        <v>1352</v>
      </c>
      <c r="N188" s="116">
        <v>-0.15658140985651903</v>
      </c>
      <c r="O188" s="116">
        <v>-4.5197740112994378E-2</v>
      </c>
    </row>
    <row r="189" spans="1:16" x14ac:dyDescent="0.25">
      <c r="B189" s="114" t="s">
        <v>79</v>
      </c>
      <c r="C189" s="115">
        <v>1143</v>
      </c>
      <c r="D189" s="116">
        <v>0.14874371859296476</v>
      </c>
      <c r="E189" s="115">
        <v>0</v>
      </c>
      <c r="F189" s="116">
        <f t="shared" si="32"/>
        <v>-1</v>
      </c>
      <c r="G189" s="115">
        <v>1742</v>
      </c>
      <c r="H189" s="116" t="str">
        <f t="shared" si="33"/>
        <v>-</v>
      </c>
      <c r="I189" s="115">
        <v>316</v>
      </c>
      <c r="J189" s="116">
        <f t="shared" si="34"/>
        <v>-0.81859931113662454</v>
      </c>
      <c r="K189" s="115">
        <v>1535</v>
      </c>
      <c r="L189" s="116">
        <f t="shared" si="35"/>
        <v>3.8575949367088604</v>
      </c>
      <c r="M189" s="115">
        <v>3433</v>
      </c>
      <c r="N189" s="116">
        <v>1.2364820846905538</v>
      </c>
      <c r="O189" s="116">
        <v>2.0034995625546808</v>
      </c>
    </row>
    <row r="190" spans="1:16" x14ac:dyDescent="0.25">
      <c r="B190" s="114" t="s">
        <v>120</v>
      </c>
      <c r="C190" s="115">
        <v>710</v>
      </c>
      <c r="D190" s="116">
        <v>-0.17249417249417254</v>
      </c>
      <c r="E190" s="115">
        <v>0</v>
      </c>
      <c r="F190" s="116">
        <f t="shared" si="32"/>
        <v>-1</v>
      </c>
      <c r="G190" s="115">
        <v>777</v>
      </c>
      <c r="H190" s="116" t="str">
        <f t="shared" si="33"/>
        <v>-</v>
      </c>
      <c r="I190" s="115">
        <v>727</v>
      </c>
      <c r="J190" s="116">
        <f t="shared" si="34"/>
        <v>-6.4350064350064295E-2</v>
      </c>
      <c r="K190" s="115">
        <v>781</v>
      </c>
      <c r="L190" s="116">
        <f t="shared" si="35"/>
        <v>7.427785419532329E-2</v>
      </c>
      <c r="M190" s="115">
        <v>753</v>
      </c>
      <c r="N190" s="116">
        <v>-3.5851472471190804E-2</v>
      </c>
      <c r="O190" s="116">
        <v>6.056338028169006E-2</v>
      </c>
    </row>
    <row r="191" spans="1:16" x14ac:dyDescent="0.25">
      <c r="B191" s="114" t="s">
        <v>83</v>
      </c>
      <c r="C191" s="115">
        <v>904</v>
      </c>
      <c r="D191" s="116">
        <v>-0.31306990881458963</v>
      </c>
      <c r="E191" s="115">
        <v>0</v>
      </c>
      <c r="F191" s="116">
        <f t="shared" si="32"/>
        <v>-1</v>
      </c>
      <c r="G191" s="115">
        <v>272</v>
      </c>
      <c r="H191" s="116" t="str">
        <f t="shared" si="33"/>
        <v>-</v>
      </c>
      <c r="I191" s="115">
        <v>4173</v>
      </c>
      <c r="J191" s="116">
        <f t="shared" si="34"/>
        <v>14.341911764705882</v>
      </c>
      <c r="K191" s="115">
        <v>4232</v>
      </c>
      <c r="L191" s="116">
        <f t="shared" si="35"/>
        <v>1.4138509465612348E-2</v>
      </c>
      <c r="M191" s="115">
        <v>3193</v>
      </c>
      <c r="N191" s="116">
        <v>-0.24551039697542532</v>
      </c>
      <c r="O191" s="116">
        <v>2.5320796460176993</v>
      </c>
    </row>
    <row r="192" spans="1:16" x14ac:dyDescent="0.25">
      <c r="B192" s="114" t="s">
        <v>85</v>
      </c>
      <c r="C192" s="115">
        <v>1197</v>
      </c>
      <c r="D192" s="116">
        <v>0.4065804935370152</v>
      </c>
      <c r="E192" s="115">
        <v>1415</v>
      </c>
      <c r="F192" s="116">
        <f t="shared" si="32"/>
        <v>0.18212197159565591</v>
      </c>
      <c r="G192" s="115">
        <v>1950</v>
      </c>
      <c r="H192" s="116">
        <f t="shared" si="33"/>
        <v>0.37809187279151946</v>
      </c>
      <c r="I192" s="115">
        <v>1991</v>
      </c>
      <c r="J192" s="116">
        <f t="shared" si="34"/>
        <v>2.1025641025641084E-2</v>
      </c>
      <c r="K192" s="115">
        <v>673</v>
      </c>
      <c r="L192" s="116">
        <f t="shared" si="35"/>
        <v>-0.66197890507282775</v>
      </c>
      <c r="M192" s="115">
        <v>3376</v>
      </c>
      <c r="N192" s="116">
        <v>4.0163447251114412</v>
      </c>
      <c r="O192" s="116">
        <v>1.8203842940685044</v>
      </c>
    </row>
    <row r="193" spans="2:16" x14ac:dyDescent="0.25">
      <c r="B193" s="114" t="s">
        <v>87</v>
      </c>
      <c r="C193" s="115">
        <v>739</v>
      </c>
      <c r="D193" s="116">
        <v>-0.18070953436807091</v>
      </c>
      <c r="E193" s="115">
        <v>1207</v>
      </c>
      <c r="F193" s="116">
        <f t="shared" si="32"/>
        <v>0.63328822733423551</v>
      </c>
      <c r="G193" s="115">
        <v>745</v>
      </c>
      <c r="H193" s="116">
        <f t="shared" si="33"/>
        <v>-0.38276719138359572</v>
      </c>
      <c r="I193" s="115">
        <v>2542</v>
      </c>
      <c r="J193" s="116">
        <f t="shared" si="34"/>
        <v>2.4120805369127516</v>
      </c>
      <c r="K193" s="115">
        <v>345</v>
      </c>
      <c r="L193" s="116">
        <f t="shared" si="35"/>
        <v>-0.86428009441384734</v>
      </c>
      <c r="M193" s="115">
        <v>1688</v>
      </c>
      <c r="N193" s="116">
        <v>3.8927536231884057</v>
      </c>
      <c r="O193" s="116">
        <v>1.2841677943166441</v>
      </c>
    </row>
    <row r="194" spans="2:16" x14ac:dyDescent="0.25">
      <c r="B194" s="114" t="s">
        <v>89</v>
      </c>
      <c r="C194" s="115">
        <v>1477</v>
      </c>
      <c r="D194" s="116">
        <v>-5.3811659192825156E-2</v>
      </c>
      <c r="E194" s="115">
        <v>680</v>
      </c>
      <c r="F194" s="116">
        <f t="shared" si="32"/>
        <v>-0.53960731211916046</v>
      </c>
      <c r="G194" s="115">
        <v>1426</v>
      </c>
      <c r="H194" s="116">
        <f t="shared" si="33"/>
        <v>1.0970588235294119</v>
      </c>
      <c r="I194" s="115">
        <v>1136</v>
      </c>
      <c r="J194" s="116">
        <f t="shared" si="34"/>
        <v>-0.20336605890603088</v>
      </c>
      <c r="K194" s="115">
        <v>1837</v>
      </c>
      <c r="L194" s="116">
        <f t="shared" si="35"/>
        <v>0.61707746478873249</v>
      </c>
      <c r="M194" s="115">
        <v>2875</v>
      </c>
      <c r="N194" s="116">
        <v>0.56505171475231353</v>
      </c>
      <c r="O194" s="116">
        <v>0.94651320243737302</v>
      </c>
    </row>
    <row r="195" spans="2:16" x14ac:dyDescent="0.25">
      <c r="B195" s="114" t="s">
        <v>91</v>
      </c>
      <c r="C195" s="115">
        <v>3545</v>
      </c>
      <c r="D195" s="116">
        <v>0.73604309500489706</v>
      </c>
      <c r="E195" s="115">
        <v>685</v>
      </c>
      <c r="F195" s="116">
        <f t="shared" si="32"/>
        <v>-0.80677009873060646</v>
      </c>
      <c r="G195" s="115">
        <v>1937</v>
      </c>
      <c r="H195" s="116">
        <f t="shared" si="33"/>
        <v>1.8277372262773723</v>
      </c>
      <c r="I195" s="115">
        <v>2063</v>
      </c>
      <c r="J195" s="116">
        <f t="shared" si="34"/>
        <v>6.5049044914816667E-2</v>
      </c>
      <c r="K195" s="115">
        <v>737</v>
      </c>
      <c r="L195" s="116">
        <f t="shared" si="35"/>
        <v>-0.64275327193407661</v>
      </c>
      <c r="M195" s="115">
        <v>1887</v>
      </c>
      <c r="N195" s="116">
        <v>1.5603799185888736</v>
      </c>
      <c r="O195" s="116">
        <v>-0.46770098730606491</v>
      </c>
    </row>
    <row r="196" spans="2:16" x14ac:dyDescent="0.25">
      <c r="B196" s="114" t="s">
        <v>93</v>
      </c>
      <c r="C196" s="115">
        <v>2341</v>
      </c>
      <c r="D196" s="116">
        <v>0.42137219186399522</v>
      </c>
      <c r="E196" s="115">
        <v>1687</v>
      </c>
      <c r="F196" s="116">
        <f t="shared" si="32"/>
        <v>-0.27936779154207603</v>
      </c>
      <c r="G196" s="115">
        <v>1782</v>
      </c>
      <c r="H196" s="116">
        <f t="shared" si="33"/>
        <v>5.6312981624184966E-2</v>
      </c>
      <c r="I196" s="115">
        <v>1644</v>
      </c>
      <c r="J196" s="116">
        <f t="shared" si="34"/>
        <v>-7.7441077441077422E-2</v>
      </c>
      <c r="K196" s="115">
        <v>698</v>
      </c>
      <c r="L196" s="116">
        <f t="shared" si="35"/>
        <v>-0.57542579075425793</v>
      </c>
      <c r="M196" s="115"/>
      <c r="N196" s="116"/>
      <c r="O196" s="116"/>
    </row>
    <row r="197" spans="2:16" ht="15.75" x14ac:dyDescent="0.25">
      <c r="B197" s="117" t="s">
        <v>30</v>
      </c>
      <c r="C197" s="118">
        <v>17507</v>
      </c>
      <c r="D197" s="119">
        <v>-8.1816751455394132E-2</v>
      </c>
      <c r="E197" s="118">
        <v>8571</v>
      </c>
      <c r="F197" s="119">
        <f t="shared" si="32"/>
        <v>-0.51042440166790426</v>
      </c>
      <c r="G197" s="118">
        <v>16869</v>
      </c>
      <c r="H197" s="119">
        <f t="shared" si="33"/>
        <v>0.968148407420371</v>
      </c>
      <c r="I197" s="118">
        <v>22926</v>
      </c>
      <c r="J197" s="119">
        <f t="shared" si="34"/>
        <v>0.35906099946647707</v>
      </c>
      <c r="K197" s="118">
        <v>17467</v>
      </c>
      <c r="L197" s="119">
        <f t="shared" si="35"/>
        <v>-0.23811393178051121</v>
      </c>
      <c r="M197" s="118">
        <v>25868</v>
      </c>
      <c r="N197" s="119">
        <v>0.54260838451905302</v>
      </c>
      <c r="O197" s="119">
        <v>0.70565739153369389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281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272</v>
      </c>
      <c r="O206" s="112" t="s">
        <v>273</v>
      </c>
    </row>
    <row r="207" spans="2:16" x14ac:dyDescent="0.25">
      <c r="B207" s="114" t="s">
        <v>71</v>
      </c>
      <c r="C207" s="115">
        <v>1448</v>
      </c>
      <c r="D207" s="116">
        <v>0.12597200622083982</v>
      </c>
      <c r="E207" s="115">
        <v>421</v>
      </c>
      <c r="F207" s="116">
        <f t="shared" ref="F207:F219" si="36">IFERROR(E207/C207-1,"-")</f>
        <v>-0.70925414364640882</v>
      </c>
      <c r="G207" s="115">
        <v>0</v>
      </c>
      <c r="H207" s="116">
        <f t="shared" ref="H207:H219" si="37">IFERROR(G207/E207-1,"-")</f>
        <v>-1</v>
      </c>
      <c r="I207" s="115">
        <v>6840</v>
      </c>
      <c r="J207" s="116" t="str">
        <f t="shared" ref="J207:J219" si="38">IFERROR(I207/G207-1,"-")</f>
        <v>-</v>
      </c>
      <c r="K207" s="115">
        <v>2857</v>
      </c>
      <c r="L207" s="116">
        <f t="shared" ref="L207:L219" si="39">IFERROR(K207/I207-1,"-")</f>
        <v>-0.58230994152046778</v>
      </c>
      <c r="M207" s="115">
        <v>3677</v>
      </c>
      <c r="N207" s="116">
        <v>0.28701435071753578</v>
      </c>
      <c r="O207" s="116">
        <v>1.5393646408839778</v>
      </c>
    </row>
    <row r="208" spans="2:16" x14ac:dyDescent="0.25">
      <c r="B208" s="114" t="s">
        <v>73</v>
      </c>
      <c r="C208" s="115">
        <v>1445</v>
      </c>
      <c r="D208" s="116">
        <v>-0.4996537396121884</v>
      </c>
      <c r="E208" s="115">
        <v>642</v>
      </c>
      <c r="F208" s="116">
        <f t="shared" si="36"/>
        <v>-0.55570934256055371</v>
      </c>
      <c r="G208" s="115">
        <v>399</v>
      </c>
      <c r="H208" s="116">
        <f t="shared" si="37"/>
        <v>-0.37850467289719625</v>
      </c>
      <c r="I208" s="115">
        <v>1138</v>
      </c>
      <c r="J208" s="116">
        <f t="shared" si="38"/>
        <v>1.8521303258145365</v>
      </c>
      <c r="K208" s="115">
        <v>1848</v>
      </c>
      <c r="L208" s="116">
        <f t="shared" si="39"/>
        <v>0.62390158172231991</v>
      </c>
      <c r="M208" s="115">
        <v>5430</v>
      </c>
      <c r="N208" s="116">
        <v>1.9383116883116882</v>
      </c>
      <c r="O208" s="116">
        <v>2.7577854671280275</v>
      </c>
    </row>
    <row r="209" spans="2:16" x14ac:dyDescent="0.25">
      <c r="B209" s="114" t="s">
        <v>75</v>
      </c>
      <c r="C209" s="115">
        <v>1339</v>
      </c>
      <c r="D209" s="116">
        <v>-1.4716703458425351E-2</v>
      </c>
      <c r="E209" s="115">
        <v>168</v>
      </c>
      <c r="F209" s="116">
        <f t="shared" si="36"/>
        <v>-0.87453323375653469</v>
      </c>
      <c r="G209" s="115">
        <v>534</v>
      </c>
      <c r="H209" s="116">
        <f t="shared" si="37"/>
        <v>2.1785714285714284</v>
      </c>
      <c r="I209" s="115">
        <v>585</v>
      </c>
      <c r="J209" s="116">
        <f t="shared" si="38"/>
        <v>9.550561797752799E-2</v>
      </c>
      <c r="K209" s="115">
        <v>2136</v>
      </c>
      <c r="L209" s="116">
        <f t="shared" si="39"/>
        <v>2.6512820512820512</v>
      </c>
      <c r="M209" s="115">
        <v>4490</v>
      </c>
      <c r="N209" s="116">
        <v>1.1020599250936329</v>
      </c>
      <c r="O209" s="116">
        <v>2.3532486930545184</v>
      </c>
    </row>
    <row r="210" spans="2:16" x14ac:dyDescent="0.25">
      <c r="B210" s="114" t="s">
        <v>77</v>
      </c>
      <c r="C210" s="115">
        <v>1228</v>
      </c>
      <c r="D210" s="116">
        <v>-0.21079691516709509</v>
      </c>
      <c r="E210" s="115">
        <v>0</v>
      </c>
      <c r="F210" s="116">
        <f t="shared" si="36"/>
        <v>-1</v>
      </c>
      <c r="G210" s="115">
        <v>399</v>
      </c>
      <c r="H210" s="116" t="str">
        <f t="shared" si="37"/>
        <v>-</v>
      </c>
      <c r="I210" s="115">
        <v>438</v>
      </c>
      <c r="J210" s="116">
        <f t="shared" si="38"/>
        <v>9.7744360902255689E-2</v>
      </c>
      <c r="K210" s="115">
        <v>2325</v>
      </c>
      <c r="L210" s="116">
        <f t="shared" si="39"/>
        <v>4.3082191780821919</v>
      </c>
      <c r="M210" s="115">
        <v>2854</v>
      </c>
      <c r="N210" s="116">
        <v>0.22752688172043012</v>
      </c>
      <c r="O210" s="116">
        <v>1.3241042345276872</v>
      </c>
    </row>
    <row r="211" spans="2:16" x14ac:dyDescent="0.25">
      <c r="B211" s="114" t="s">
        <v>79</v>
      </c>
      <c r="C211" s="115">
        <v>794</v>
      </c>
      <c r="D211" s="116">
        <v>-0.35551948051948057</v>
      </c>
      <c r="E211" s="115">
        <v>0</v>
      </c>
      <c r="F211" s="116">
        <f t="shared" si="36"/>
        <v>-1</v>
      </c>
      <c r="G211" s="115">
        <v>721</v>
      </c>
      <c r="H211" s="116" t="str">
        <f t="shared" si="37"/>
        <v>-</v>
      </c>
      <c r="I211" s="115">
        <v>1318</v>
      </c>
      <c r="J211" s="116">
        <f t="shared" si="38"/>
        <v>0.82801664355062421</v>
      </c>
      <c r="K211" s="115">
        <v>1731</v>
      </c>
      <c r="L211" s="116">
        <f t="shared" si="39"/>
        <v>0.31335356600910469</v>
      </c>
      <c r="M211" s="115">
        <v>4521</v>
      </c>
      <c r="N211" s="116">
        <v>1.6117850953206241</v>
      </c>
      <c r="O211" s="116">
        <v>4.6939546599496218</v>
      </c>
    </row>
    <row r="212" spans="2:16" x14ac:dyDescent="0.25">
      <c r="B212" s="114" t="s">
        <v>81</v>
      </c>
      <c r="C212" s="115">
        <v>887</v>
      </c>
      <c r="D212" s="116">
        <v>-0.18173431734317347</v>
      </c>
      <c r="E212" s="115">
        <v>0</v>
      </c>
      <c r="F212" s="116">
        <f t="shared" si="36"/>
        <v>-1</v>
      </c>
      <c r="G212" s="115">
        <v>1561</v>
      </c>
      <c r="H212" s="116" t="str">
        <f t="shared" si="37"/>
        <v>-</v>
      </c>
      <c r="I212" s="115">
        <v>1317</v>
      </c>
      <c r="J212" s="116">
        <f t="shared" si="38"/>
        <v>-0.15631005765534911</v>
      </c>
      <c r="K212" s="115">
        <v>854</v>
      </c>
      <c r="L212" s="116">
        <f t="shared" si="39"/>
        <v>-0.35155656795747914</v>
      </c>
      <c r="M212" s="115">
        <v>2058</v>
      </c>
      <c r="N212" s="116">
        <v>1.4098360655737703</v>
      </c>
      <c r="O212" s="116">
        <v>1.3201803833145433</v>
      </c>
    </row>
    <row r="213" spans="2:16" x14ac:dyDescent="0.25">
      <c r="B213" s="114" t="s">
        <v>83</v>
      </c>
      <c r="C213" s="115">
        <v>557</v>
      </c>
      <c r="D213" s="116">
        <v>-0.44906033630069242</v>
      </c>
      <c r="E213" s="115">
        <v>0</v>
      </c>
      <c r="F213" s="116">
        <f t="shared" si="36"/>
        <v>-1</v>
      </c>
      <c r="G213" s="115">
        <v>48</v>
      </c>
      <c r="H213" s="116" t="str">
        <f t="shared" si="37"/>
        <v>-</v>
      </c>
      <c r="I213" s="115">
        <v>2346</v>
      </c>
      <c r="J213" s="116">
        <f t="shared" si="38"/>
        <v>47.875</v>
      </c>
      <c r="K213" s="115">
        <v>3564</v>
      </c>
      <c r="L213" s="116">
        <f t="shared" si="39"/>
        <v>0.5191815856777493</v>
      </c>
      <c r="M213" s="115">
        <v>1956</v>
      </c>
      <c r="N213" s="116">
        <v>-0.45117845117845112</v>
      </c>
      <c r="O213" s="116">
        <v>2.5116696588868939</v>
      </c>
    </row>
    <row r="214" spans="2:16" x14ac:dyDescent="0.25">
      <c r="B214" s="114" t="s">
        <v>85</v>
      </c>
      <c r="C214" s="115">
        <v>741</v>
      </c>
      <c r="D214" s="116">
        <v>-0.12720848056537104</v>
      </c>
      <c r="E214" s="115">
        <v>307</v>
      </c>
      <c r="F214" s="116">
        <f t="shared" si="36"/>
        <v>-0.5856950067476383</v>
      </c>
      <c r="G214" s="115">
        <v>998</v>
      </c>
      <c r="H214" s="116">
        <f t="shared" si="37"/>
        <v>2.2508143322475571</v>
      </c>
      <c r="I214" s="115">
        <v>2405</v>
      </c>
      <c r="J214" s="116">
        <f t="shared" si="38"/>
        <v>1.4098196392785569</v>
      </c>
      <c r="K214" s="115">
        <v>2648</v>
      </c>
      <c r="L214" s="116">
        <f t="shared" si="39"/>
        <v>0.1010395010395011</v>
      </c>
      <c r="M214" s="115">
        <v>6279</v>
      </c>
      <c r="N214" s="116">
        <v>1.3712235649546827</v>
      </c>
      <c r="O214" s="116">
        <v>7.473684210526315</v>
      </c>
    </row>
    <row r="215" spans="2:16" x14ac:dyDescent="0.25">
      <c r="B215" s="114" t="s">
        <v>87</v>
      </c>
      <c r="C215" s="115">
        <v>405</v>
      </c>
      <c r="D215" s="116">
        <v>-0.67625899280575541</v>
      </c>
      <c r="E215" s="115">
        <v>23</v>
      </c>
      <c r="F215" s="116">
        <f t="shared" si="36"/>
        <v>-0.94320987654320987</v>
      </c>
      <c r="G215" s="115">
        <v>2807</v>
      </c>
      <c r="H215" s="116">
        <f t="shared" si="37"/>
        <v>121.04347826086956</v>
      </c>
      <c r="I215" s="115">
        <v>1098</v>
      </c>
      <c r="J215" s="116">
        <f t="shared" si="38"/>
        <v>-0.60883505521909509</v>
      </c>
      <c r="K215" s="115">
        <v>1581</v>
      </c>
      <c r="L215" s="116">
        <f t="shared" si="39"/>
        <v>0.43989071038251359</v>
      </c>
      <c r="M215" s="115">
        <v>3392</v>
      </c>
      <c r="N215" s="116">
        <v>1.1454775458570525</v>
      </c>
      <c r="O215" s="116">
        <v>7.3753086419753089</v>
      </c>
    </row>
    <row r="216" spans="2:16" x14ac:dyDescent="0.25">
      <c r="B216" s="114" t="s">
        <v>89</v>
      </c>
      <c r="C216" s="115">
        <v>1011</v>
      </c>
      <c r="D216" s="116">
        <v>-0.62006764374295376</v>
      </c>
      <c r="E216" s="115">
        <v>52</v>
      </c>
      <c r="F216" s="116">
        <f t="shared" si="36"/>
        <v>-0.94856577645895157</v>
      </c>
      <c r="G216" s="115">
        <v>6753</v>
      </c>
      <c r="H216" s="116">
        <f t="shared" si="37"/>
        <v>128.86538461538461</v>
      </c>
      <c r="I216" s="115">
        <v>2125</v>
      </c>
      <c r="J216" s="116">
        <f t="shared" si="38"/>
        <v>-0.68532504072264178</v>
      </c>
      <c r="K216" s="115">
        <v>2652</v>
      </c>
      <c r="L216" s="116">
        <f t="shared" si="39"/>
        <v>0.248</v>
      </c>
      <c r="M216" s="115">
        <v>6807</v>
      </c>
      <c r="N216" s="116">
        <v>1.566742081447964</v>
      </c>
      <c r="O216" s="116">
        <v>5.732937685459941</v>
      </c>
    </row>
    <row r="217" spans="2:16" x14ac:dyDescent="0.25">
      <c r="B217" s="114" t="s">
        <v>91</v>
      </c>
      <c r="C217" s="115">
        <v>678</v>
      </c>
      <c r="D217" s="116">
        <v>-0.57757009345794397</v>
      </c>
      <c r="E217" s="115">
        <v>140</v>
      </c>
      <c r="F217" s="116">
        <f t="shared" si="36"/>
        <v>-0.79351032448377579</v>
      </c>
      <c r="G217" s="115">
        <v>7727</v>
      </c>
      <c r="H217" s="116">
        <f t="shared" si="37"/>
        <v>54.192857142857143</v>
      </c>
      <c r="I217" s="115">
        <v>3258</v>
      </c>
      <c r="J217" s="116">
        <f t="shared" si="38"/>
        <v>-0.57836158923256109</v>
      </c>
      <c r="K217" s="115">
        <v>2229</v>
      </c>
      <c r="L217" s="116">
        <f t="shared" si="39"/>
        <v>-0.31583793738489874</v>
      </c>
      <c r="M217" s="115">
        <v>3034</v>
      </c>
      <c r="N217" s="116">
        <v>0.36114849708389407</v>
      </c>
      <c r="O217" s="116">
        <v>3.4749262536873156</v>
      </c>
    </row>
    <row r="218" spans="2:16" x14ac:dyDescent="0.25">
      <c r="B218" s="114" t="s">
        <v>93</v>
      </c>
      <c r="C218" s="115">
        <v>1259</v>
      </c>
      <c r="D218" s="116">
        <v>-7.6979472140762506E-2</v>
      </c>
      <c r="E218" s="115">
        <v>1850</v>
      </c>
      <c r="F218" s="116">
        <f t="shared" si="36"/>
        <v>0.46942017474185871</v>
      </c>
      <c r="G218" s="115">
        <v>6479</v>
      </c>
      <c r="H218" s="116">
        <f t="shared" si="37"/>
        <v>2.5021621621621621</v>
      </c>
      <c r="I218" s="115">
        <v>2289</v>
      </c>
      <c r="J218" s="116">
        <f t="shared" si="38"/>
        <v>-0.64670473838555331</v>
      </c>
      <c r="K218" s="115">
        <v>2188</v>
      </c>
      <c r="L218" s="116">
        <f t="shared" si="39"/>
        <v>-4.4124071647007379E-2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11792</v>
      </c>
      <c r="D219" s="119">
        <v>-0.3501598148352254</v>
      </c>
      <c r="E219" s="118">
        <v>3914</v>
      </c>
      <c r="F219" s="119">
        <f t="shared" si="36"/>
        <v>-0.66808005427408412</v>
      </c>
      <c r="G219" s="118">
        <v>28426</v>
      </c>
      <c r="H219" s="119">
        <f t="shared" si="37"/>
        <v>6.2626469085334699</v>
      </c>
      <c r="I219" s="118">
        <v>25157</v>
      </c>
      <c r="J219" s="119">
        <f t="shared" si="38"/>
        <v>-0.11500035179061419</v>
      </c>
      <c r="K219" s="118">
        <v>26613</v>
      </c>
      <c r="L219" s="119">
        <f t="shared" si="39"/>
        <v>5.7876535357952008E-2</v>
      </c>
      <c r="M219" s="118">
        <v>44498</v>
      </c>
      <c r="N219" s="119">
        <v>0.82182190378710329</v>
      </c>
      <c r="O219" s="119">
        <v>3.2246273616253678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282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272</v>
      </c>
      <c r="O228" s="112" t="s">
        <v>273</v>
      </c>
    </row>
    <row r="229" spans="2:16" x14ac:dyDescent="0.25">
      <c r="B229" s="114" t="s">
        <v>71</v>
      </c>
      <c r="C229" s="115">
        <v>2114</v>
      </c>
      <c r="D229" s="116">
        <v>0.78547297297297303</v>
      </c>
      <c r="E229" s="115">
        <v>2339</v>
      </c>
      <c r="F229" s="116">
        <f t="shared" ref="F229:F241" si="40">IFERROR(E229/C229-1,"-")</f>
        <v>0.10643330179754029</v>
      </c>
      <c r="G229" s="115">
        <v>0</v>
      </c>
      <c r="H229" s="116">
        <f t="shared" ref="H229:H241" si="41">IFERROR(G229/E229-1,"-")</f>
        <v>-1</v>
      </c>
      <c r="I229" s="115">
        <v>3569</v>
      </c>
      <c r="J229" s="116" t="str">
        <f t="shared" ref="J229:J241" si="42">IFERROR(I229/G229-1,"-")</f>
        <v>-</v>
      </c>
      <c r="K229" s="115">
        <v>7297</v>
      </c>
      <c r="L229" s="116">
        <f t="shared" ref="L229:L241" si="43">IFERROR(K229/I229-1,"-")</f>
        <v>1.044550294200056</v>
      </c>
      <c r="M229" s="115">
        <v>1790</v>
      </c>
      <c r="N229" s="116">
        <v>-0.75469370974373029</v>
      </c>
      <c r="O229" s="116">
        <v>-0.15326395458845787</v>
      </c>
    </row>
    <row r="230" spans="2:16" x14ac:dyDescent="0.25">
      <c r="B230" s="114" t="s">
        <v>73</v>
      </c>
      <c r="C230" s="115">
        <v>2318</v>
      </c>
      <c r="D230" s="116">
        <v>0.1480931154036651</v>
      </c>
      <c r="E230" s="115">
        <v>2544</v>
      </c>
      <c r="F230" s="116">
        <f t="shared" si="40"/>
        <v>9.7497842968075954E-2</v>
      </c>
      <c r="G230" s="115">
        <v>0</v>
      </c>
      <c r="H230" s="116">
        <f t="shared" si="41"/>
        <v>-1</v>
      </c>
      <c r="I230" s="115">
        <v>1552</v>
      </c>
      <c r="J230" s="116" t="str">
        <f t="shared" si="42"/>
        <v>-</v>
      </c>
      <c r="K230" s="115">
        <v>7450</v>
      </c>
      <c r="L230" s="116">
        <f t="shared" si="43"/>
        <v>3.8002577319587632</v>
      </c>
      <c r="M230" s="115">
        <v>5887</v>
      </c>
      <c r="N230" s="116">
        <v>-0.20979865771812078</v>
      </c>
      <c r="O230" s="116">
        <v>1.5396893874029334</v>
      </c>
    </row>
    <row r="231" spans="2:16" x14ac:dyDescent="0.25">
      <c r="B231" s="114" t="s">
        <v>75</v>
      </c>
      <c r="C231" s="115">
        <v>2347</v>
      </c>
      <c r="D231" s="116">
        <v>5.4357592093441154E-2</v>
      </c>
      <c r="E231" s="115">
        <v>569</v>
      </c>
      <c r="F231" s="116">
        <f t="shared" si="40"/>
        <v>-0.75756284618662129</v>
      </c>
      <c r="G231" s="115">
        <v>0</v>
      </c>
      <c r="H231" s="116">
        <f t="shared" si="41"/>
        <v>-1</v>
      </c>
      <c r="I231" s="115">
        <v>1554</v>
      </c>
      <c r="J231" s="116" t="str">
        <f t="shared" si="42"/>
        <v>-</v>
      </c>
      <c r="K231" s="115">
        <v>6912</v>
      </c>
      <c r="L231" s="116">
        <f t="shared" si="43"/>
        <v>3.4478764478764479</v>
      </c>
      <c r="M231" s="115">
        <v>8571</v>
      </c>
      <c r="N231" s="116">
        <v>0.24001736111111116</v>
      </c>
      <c r="O231" s="116">
        <v>2.6518960374946738</v>
      </c>
    </row>
    <row r="232" spans="2:16" x14ac:dyDescent="0.25">
      <c r="B232" s="114" t="s">
        <v>77</v>
      </c>
      <c r="C232" s="115">
        <v>1158</v>
      </c>
      <c r="D232" s="116">
        <v>0.21638655462184864</v>
      </c>
      <c r="E232" s="115">
        <v>0</v>
      </c>
      <c r="F232" s="116">
        <f t="shared" si="40"/>
        <v>-1</v>
      </c>
      <c r="G232" s="115">
        <v>1</v>
      </c>
      <c r="H232" s="116" t="str">
        <f t="shared" si="41"/>
        <v>-</v>
      </c>
      <c r="I232" s="115">
        <v>784</v>
      </c>
      <c r="J232" s="116">
        <f t="shared" si="42"/>
        <v>783</v>
      </c>
      <c r="K232" s="115">
        <v>1233</v>
      </c>
      <c r="L232" s="116">
        <f t="shared" si="43"/>
        <v>0.57270408163265296</v>
      </c>
      <c r="M232" s="115">
        <v>998</v>
      </c>
      <c r="N232" s="116">
        <v>-0.19059205190592055</v>
      </c>
      <c r="O232" s="116">
        <v>-0.13816925734024177</v>
      </c>
    </row>
    <row r="233" spans="2:16" x14ac:dyDescent="0.25">
      <c r="B233" s="114" t="s">
        <v>79</v>
      </c>
      <c r="C233" s="115">
        <v>126</v>
      </c>
      <c r="D233" s="116">
        <v>0.61538461538461542</v>
      </c>
      <c r="E233" s="115">
        <v>0</v>
      </c>
      <c r="F233" s="116">
        <f t="shared" si="40"/>
        <v>-1</v>
      </c>
      <c r="G233" s="115">
        <v>1</v>
      </c>
      <c r="H233" s="116" t="str">
        <f t="shared" si="41"/>
        <v>-</v>
      </c>
      <c r="I233" s="115">
        <v>14</v>
      </c>
      <c r="J233" s="116">
        <f t="shared" si="42"/>
        <v>13</v>
      </c>
      <c r="K233" s="115">
        <v>3</v>
      </c>
      <c r="L233" s="116">
        <f t="shared" si="43"/>
        <v>-0.7857142857142857</v>
      </c>
      <c r="M233" s="115">
        <v>0</v>
      </c>
      <c r="N233" s="116"/>
      <c r="O233" s="116"/>
    </row>
    <row r="234" spans="2:16" x14ac:dyDescent="0.25">
      <c r="B234" s="114" t="s">
        <v>81</v>
      </c>
      <c r="C234" s="115">
        <v>115</v>
      </c>
      <c r="D234" s="116" t="s">
        <v>229</v>
      </c>
      <c r="E234" s="115">
        <v>0</v>
      </c>
      <c r="F234" s="116">
        <f t="shared" si="40"/>
        <v>-1</v>
      </c>
      <c r="G234" s="115">
        <v>0</v>
      </c>
      <c r="H234" s="116" t="str">
        <f t="shared" si="41"/>
        <v>-</v>
      </c>
      <c r="I234" s="115">
        <v>172</v>
      </c>
      <c r="J234" s="116" t="str">
        <f t="shared" si="42"/>
        <v>-</v>
      </c>
      <c r="K234" s="115">
        <v>0</v>
      </c>
      <c r="L234" s="116">
        <f t="shared" si="43"/>
        <v>-1</v>
      </c>
      <c r="M234" s="115">
        <v>4</v>
      </c>
      <c r="N234" s="116" t="s">
        <v>229</v>
      </c>
      <c r="O234" s="116">
        <v>-0.9652173913043478</v>
      </c>
    </row>
    <row r="235" spans="2:16" x14ac:dyDescent="0.25">
      <c r="B235" s="114" t="s">
        <v>83</v>
      </c>
      <c r="C235" s="115">
        <v>648</v>
      </c>
      <c r="D235" s="116">
        <v>1.0836012861736335</v>
      </c>
      <c r="E235" s="115">
        <v>0</v>
      </c>
      <c r="F235" s="116">
        <f t="shared" si="40"/>
        <v>-1</v>
      </c>
      <c r="G235" s="115">
        <v>0</v>
      </c>
      <c r="H235" s="116" t="str">
        <f t="shared" si="41"/>
        <v>-</v>
      </c>
      <c r="I235" s="115">
        <v>91</v>
      </c>
      <c r="J235" s="116" t="str">
        <f t="shared" si="42"/>
        <v>-</v>
      </c>
      <c r="K235" s="115">
        <v>224</v>
      </c>
      <c r="L235" s="116">
        <f t="shared" si="43"/>
        <v>1.4615384615384617</v>
      </c>
      <c r="M235" s="115">
        <v>80</v>
      </c>
      <c r="N235" s="116">
        <v>-0.64285714285714279</v>
      </c>
      <c r="O235" s="116">
        <v>-0.87654320987654322</v>
      </c>
    </row>
    <row r="236" spans="2:16" x14ac:dyDescent="0.25">
      <c r="B236" s="114" t="s">
        <v>85</v>
      </c>
      <c r="C236" s="115">
        <v>171</v>
      </c>
      <c r="D236" s="116">
        <v>5.333333333333333</v>
      </c>
      <c r="E236" s="115">
        <v>0</v>
      </c>
      <c r="F236" s="116">
        <f t="shared" si="40"/>
        <v>-1</v>
      </c>
      <c r="G236" s="115">
        <v>0</v>
      </c>
      <c r="H236" s="116" t="str">
        <f t="shared" si="41"/>
        <v>-</v>
      </c>
      <c r="I236" s="115">
        <v>46</v>
      </c>
      <c r="J236" s="116" t="str">
        <f t="shared" si="42"/>
        <v>-</v>
      </c>
      <c r="K236" s="115">
        <v>30</v>
      </c>
      <c r="L236" s="116">
        <f t="shared" si="43"/>
        <v>-0.34782608695652173</v>
      </c>
      <c r="M236" s="115">
        <v>0</v>
      </c>
      <c r="N236" s="116"/>
      <c r="O236" s="116"/>
    </row>
    <row r="237" spans="2:16" x14ac:dyDescent="0.25">
      <c r="B237" s="114" t="s">
        <v>87</v>
      </c>
      <c r="C237" s="115">
        <v>13</v>
      </c>
      <c r="D237" s="116">
        <v>-0.91390728476821192</v>
      </c>
      <c r="E237" s="115">
        <v>0</v>
      </c>
      <c r="F237" s="116">
        <f t="shared" si="40"/>
        <v>-1</v>
      </c>
      <c r="G237" s="115">
        <v>66</v>
      </c>
      <c r="H237" s="116" t="str">
        <f t="shared" si="41"/>
        <v>-</v>
      </c>
      <c r="I237" s="115">
        <v>84</v>
      </c>
      <c r="J237" s="116">
        <f t="shared" si="42"/>
        <v>0.27272727272727271</v>
      </c>
      <c r="K237" s="115">
        <v>12</v>
      </c>
      <c r="L237" s="116">
        <f t="shared" si="43"/>
        <v>-0.85714285714285721</v>
      </c>
      <c r="M237" s="115">
        <v>181</v>
      </c>
      <c r="N237" s="116">
        <v>14.083333333333334</v>
      </c>
      <c r="O237" s="116">
        <v>12.923076923076923</v>
      </c>
    </row>
    <row r="238" spans="2:16" x14ac:dyDescent="0.25">
      <c r="B238" s="114" t="s">
        <v>89</v>
      </c>
      <c r="C238" s="115">
        <v>2298</v>
      </c>
      <c r="D238" s="116">
        <v>5.5284090909090908</v>
      </c>
      <c r="E238" s="115">
        <v>2</v>
      </c>
      <c r="F238" s="116">
        <f t="shared" si="40"/>
        <v>-0.99912967798085295</v>
      </c>
      <c r="G238" s="115">
        <v>616</v>
      </c>
      <c r="H238" s="116">
        <f t="shared" si="41"/>
        <v>307</v>
      </c>
      <c r="I238" s="115">
        <v>2187</v>
      </c>
      <c r="J238" s="116">
        <f t="shared" si="42"/>
        <v>2.5503246753246751</v>
      </c>
      <c r="K238" s="115">
        <v>1351</v>
      </c>
      <c r="L238" s="116">
        <f t="shared" si="43"/>
        <v>-0.38225880201188844</v>
      </c>
      <c r="M238" s="115">
        <v>1750</v>
      </c>
      <c r="N238" s="116">
        <v>0.29533678756476678</v>
      </c>
      <c r="O238" s="116">
        <v>-0.23846823324630118</v>
      </c>
    </row>
    <row r="239" spans="2:16" x14ac:dyDescent="0.25">
      <c r="B239" s="114" t="s">
        <v>91</v>
      </c>
      <c r="C239" s="115">
        <v>2189</v>
      </c>
      <c r="D239" s="116">
        <v>0.65959059893858973</v>
      </c>
      <c r="E239" s="115">
        <v>24</v>
      </c>
      <c r="F239" s="116">
        <f t="shared" si="40"/>
        <v>-0.98903608953860211</v>
      </c>
      <c r="G239" s="115">
        <v>9151</v>
      </c>
      <c r="H239" s="116">
        <f t="shared" si="41"/>
        <v>380.29166666666669</v>
      </c>
      <c r="I239" s="115">
        <v>5199</v>
      </c>
      <c r="J239" s="116">
        <f t="shared" si="42"/>
        <v>-0.43186536990492841</v>
      </c>
      <c r="K239" s="115">
        <v>1099</v>
      </c>
      <c r="L239" s="116">
        <f t="shared" si="43"/>
        <v>-0.78861319484516257</v>
      </c>
      <c r="M239" s="115">
        <v>2349</v>
      </c>
      <c r="N239" s="116">
        <v>1.1373976342129208</v>
      </c>
      <c r="O239" s="116">
        <v>7.3092736409319237E-2</v>
      </c>
    </row>
    <row r="240" spans="2:16" x14ac:dyDescent="0.25">
      <c r="B240" s="114" t="s">
        <v>93</v>
      </c>
      <c r="C240" s="115">
        <v>2322</v>
      </c>
      <c r="D240" s="116">
        <v>0.93823038397328884</v>
      </c>
      <c r="E240" s="115">
        <v>60</v>
      </c>
      <c r="F240" s="116">
        <f t="shared" si="40"/>
        <v>-0.97416020671834624</v>
      </c>
      <c r="G240" s="115">
        <v>4569</v>
      </c>
      <c r="H240" s="116">
        <f t="shared" si="41"/>
        <v>75.150000000000006</v>
      </c>
      <c r="I240" s="115">
        <v>5705</v>
      </c>
      <c r="J240" s="116">
        <f t="shared" si="42"/>
        <v>0.24863208579557883</v>
      </c>
      <c r="K240" s="115">
        <v>1190</v>
      </c>
      <c r="L240" s="116">
        <f t="shared" si="43"/>
        <v>-0.79141104294478526</v>
      </c>
      <c r="M240" s="115"/>
      <c r="N240" s="116"/>
      <c r="O240" s="116"/>
    </row>
    <row r="241" spans="2:16" ht="15.75" x14ac:dyDescent="0.25">
      <c r="B241" s="117" t="s">
        <v>30</v>
      </c>
      <c r="C241" s="118">
        <v>15819</v>
      </c>
      <c r="D241" s="119">
        <v>0.61138840786390958</v>
      </c>
      <c r="E241" s="118">
        <v>5541</v>
      </c>
      <c r="F241" s="119">
        <f t="shared" si="40"/>
        <v>-0.64972501422340223</v>
      </c>
      <c r="G241" s="118">
        <v>14404</v>
      </c>
      <c r="H241" s="119">
        <f t="shared" si="41"/>
        <v>1.599530770619022</v>
      </c>
      <c r="I241" s="118">
        <v>20957</v>
      </c>
      <c r="J241" s="119">
        <f t="shared" si="42"/>
        <v>0.45494307136906409</v>
      </c>
      <c r="K241" s="118">
        <v>26801</v>
      </c>
      <c r="L241" s="119">
        <f t="shared" si="43"/>
        <v>0.27885670658968364</v>
      </c>
      <c r="M241" s="118">
        <v>21610</v>
      </c>
      <c r="N241" s="119">
        <v>-0.15622193588692357</v>
      </c>
      <c r="O241" s="119">
        <v>0.60109653997184553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283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272</v>
      </c>
      <c r="O254" s="112" t="s">
        <v>273</v>
      </c>
    </row>
    <row r="255" spans="2:16" x14ac:dyDescent="0.25">
      <c r="B255" s="114" t="s">
        <v>71</v>
      </c>
      <c r="C255" s="115">
        <v>1748</v>
      </c>
      <c r="D255" s="116">
        <v>-0.45443196004993758</v>
      </c>
      <c r="E255" s="115">
        <v>1973</v>
      </c>
      <c r="F255" s="116">
        <f t="shared" ref="F255:J267" si="44">IFERROR(E255/C255-1,"-")</f>
        <v>0.12871853546910761</v>
      </c>
      <c r="G255" s="115">
        <v>0</v>
      </c>
      <c r="H255" s="116">
        <f t="shared" si="44"/>
        <v>-1</v>
      </c>
      <c r="I255" s="115">
        <v>1402</v>
      </c>
      <c r="J255" s="116" t="str">
        <f t="shared" si="44"/>
        <v>-</v>
      </c>
      <c r="K255" s="115">
        <v>2617</v>
      </c>
      <c r="L255" s="116">
        <f t="shared" ref="L255:L267" si="45">IFERROR(K255/I255-1,"-")</f>
        <v>0.86661911554921534</v>
      </c>
      <c r="M255" s="115">
        <v>2993</v>
      </c>
      <c r="N255" s="116">
        <v>0.14367596484524259</v>
      </c>
      <c r="O255" s="116">
        <v>0.71224256292906185</v>
      </c>
    </row>
    <row r="256" spans="2:16" x14ac:dyDescent="0.25">
      <c r="B256" s="114" t="s">
        <v>73</v>
      </c>
      <c r="C256" s="115">
        <v>1506</v>
      </c>
      <c r="D256" s="116">
        <v>-0.29790209790209787</v>
      </c>
      <c r="E256" s="115">
        <v>1887</v>
      </c>
      <c r="F256" s="116">
        <f t="shared" si="44"/>
        <v>0.25298804780876494</v>
      </c>
      <c r="G256" s="115">
        <v>0</v>
      </c>
      <c r="H256" s="116">
        <f t="shared" si="44"/>
        <v>-1</v>
      </c>
      <c r="I256" s="115">
        <v>636</v>
      </c>
      <c r="J256" s="116" t="str">
        <f t="shared" si="44"/>
        <v>-</v>
      </c>
      <c r="K256" s="115">
        <v>1381</v>
      </c>
      <c r="L256" s="116">
        <f t="shared" si="45"/>
        <v>1.1713836477987423</v>
      </c>
      <c r="M256" s="115">
        <v>3151</v>
      </c>
      <c r="N256" s="116">
        <v>1.281679942070963</v>
      </c>
      <c r="O256" s="116">
        <v>1.0922974767596281</v>
      </c>
    </row>
    <row r="257" spans="2:15" x14ac:dyDescent="0.25">
      <c r="B257" s="114" t="s">
        <v>75</v>
      </c>
      <c r="C257" s="115">
        <v>2322</v>
      </c>
      <c r="D257" s="116">
        <v>-0.13390525923162999</v>
      </c>
      <c r="E257" s="115">
        <v>677</v>
      </c>
      <c r="F257" s="116">
        <f t="shared" si="44"/>
        <v>-0.70844099913867353</v>
      </c>
      <c r="G257" s="115">
        <v>0</v>
      </c>
      <c r="H257" s="116">
        <f t="shared" si="44"/>
        <v>-1</v>
      </c>
      <c r="I257" s="115">
        <v>28</v>
      </c>
      <c r="J257" s="116" t="str">
        <f t="shared" si="44"/>
        <v>-</v>
      </c>
      <c r="K257" s="115">
        <v>1461</v>
      </c>
      <c r="L257" s="116">
        <f t="shared" si="45"/>
        <v>51.178571428571431</v>
      </c>
      <c r="M257" s="115">
        <v>2829</v>
      </c>
      <c r="N257" s="116">
        <v>0.93634496919917853</v>
      </c>
      <c r="O257" s="116">
        <v>0.21834625322997425</v>
      </c>
    </row>
    <row r="258" spans="2:15" x14ac:dyDescent="0.25">
      <c r="B258" s="114" t="s">
        <v>77</v>
      </c>
      <c r="C258" s="115">
        <v>926</v>
      </c>
      <c r="D258" s="116">
        <v>-0.39987038237200256</v>
      </c>
      <c r="E258" s="115">
        <v>0</v>
      </c>
      <c r="F258" s="116">
        <f t="shared" si="44"/>
        <v>-1</v>
      </c>
      <c r="G258" s="115">
        <v>0</v>
      </c>
      <c r="H258" s="116" t="str">
        <f t="shared" si="44"/>
        <v>-</v>
      </c>
      <c r="I258" s="115">
        <v>2</v>
      </c>
      <c r="J258" s="116" t="str">
        <f t="shared" si="44"/>
        <v>-</v>
      </c>
      <c r="K258" s="115">
        <v>1118</v>
      </c>
      <c r="L258" s="116">
        <f t="shared" si="45"/>
        <v>558</v>
      </c>
      <c r="M258" s="115">
        <v>2595</v>
      </c>
      <c r="N258" s="116">
        <v>1.321109123434705</v>
      </c>
      <c r="O258" s="116">
        <v>1.8023758099352052</v>
      </c>
    </row>
    <row r="259" spans="2:15" x14ac:dyDescent="0.25">
      <c r="B259" s="114" t="s">
        <v>79</v>
      </c>
      <c r="C259" s="115">
        <v>67</v>
      </c>
      <c r="D259" s="116">
        <v>-0.8241469816272966</v>
      </c>
      <c r="E259" s="115">
        <v>0</v>
      </c>
      <c r="F259" s="116">
        <f t="shared" si="44"/>
        <v>-1</v>
      </c>
      <c r="G259" s="115">
        <v>0</v>
      </c>
      <c r="H259" s="116" t="str">
        <f t="shared" si="44"/>
        <v>-</v>
      </c>
      <c r="I259" s="115">
        <v>44</v>
      </c>
      <c r="J259" s="116" t="str">
        <f t="shared" si="44"/>
        <v>-</v>
      </c>
      <c r="K259" s="115">
        <v>59</v>
      </c>
      <c r="L259" s="116">
        <f t="shared" si="45"/>
        <v>0.34090909090909083</v>
      </c>
      <c r="M259" s="115">
        <v>157</v>
      </c>
      <c r="N259" s="116">
        <v>1.6610169491525424</v>
      </c>
      <c r="O259" s="116">
        <v>1.3432835820895521</v>
      </c>
    </row>
    <row r="260" spans="2:15" x14ac:dyDescent="0.25">
      <c r="B260" s="114" t="s">
        <v>81</v>
      </c>
      <c r="C260" s="115">
        <v>166</v>
      </c>
      <c r="D260" s="116">
        <v>0.61165048543689315</v>
      </c>
      <c r="E260" s="115">
        <v>0</v>
      </c>
      <c r="F260" s="116">
        <f t="shared" si="44"/>
        <v>-1</v>
      </c>
      <c r="G260" s="115">
        <v>0</v>
      </c>
      <c r="H260" s="116" t="str">
        <f t="shared" si="44"/>
        <v>-</v>
      </c>
      <c r="I260" s="115">
        <v>435</v>
      </c>
      <c r="J260" s="116" t="str">
        <f t="shared" si="44"/>
        <v>-</v>
      </c>
      <c r="K260" s="115">
        <v>8</v>
      </c>
      <c r="L260" s="116">
        <f t="shared" si="45"/>
        <v>-0.98160919540229885</v>
      </c>
      <c r="M260" s="115">
        <v>77</v>
      </c>
      <c r="N260" s="116">
        <v>8.625</v>
      </c>
      <c r="O260" s="116">
        <v>-0.53614457831325302</v>
      </c>
    </row>
    <row r="261" spans="2:15" x14ac:dyDescent="0.25">
      <c r="B261" s="114" t="s">
        <v>83</v>
      </c>
      <c r="C261" s="115">
        <v>233</v>
      </c>
      <c r="D261" s="116">
        <v>2.5846153846153848</v>
      </c>
      <c r="E261" s="115">
        <v>0</v>
      </c>
      <c r="F261" s="116">
        <f t="shared" si="44"/>
        <v>-1</v>
      </c>
      <c r="G261" s="115">
        <v>0</v>
      </c>
      <c r="H261" s="116" t="str">
        <f t="shared" si="44"/>
        <v>-</v>
      </c>
      <c r="I261" s="115">
        <v>31</v>
      </c>
      <c r="J261" s="116" t="str">
        <f t="shared" si="44"/>
        <v>-</v>
      </c>
      <c r="K261" s="115">
        <v>238</v>
      </c>
      <c r="L261" s="116">
        <f t="shared" si="45"/>
        <v>6.67741935483871</v>
      </c>
      <c r="M261" s="115">
        <v>0</v>
      </c>
      <c r="N261" s="116"/>
      <c r="O261" s="116"/>
    </row>
    <row r="262" spans="2:15" x14ac:dyDescent="0.25">
      <c r="B262" s="114" t="s">
        <v>85</v>
      </c>
      <c r="C262" s="115">
        <v>270</v>
      </c>
      <c r="D262" s="116">
        <v>5.1363636363636367</v>
      </c>
      <c r="E262" s="115">
        <v>0</v>
      </c>
      <c r="F262" s="116">
        <f t="shared" si="44"/>
        <v>-1</v>
      </c>
      <c r="G262" s="115">
        <v>0</v>
      </c>
      <c r="H262" s="116" t="str">
        <f t="shared" si="44"/>
        <v>-</v>
      </c>
      <c r="I262" s="115">
        <v>195</v>
      </c>
      <c r="J262" s="116" t="str">
        <f t="shared" si="44"/>
        <v>-</v>
      </c>
      <c r="K262" s="115">
        <v>68</v>
      </c>
      <c r="L262" s="116">
        <f t="shared" si="45"/>
        <v>-0.6512820512820513</v>
      </c>
      <c r="M262" s="115">
        <v>0</v>
      </c>
      <c r="N262" s="116"/>
      <c r="O262" s="116"/>
    </row>
    <row r="263" spans="2:15" x14ac:dyDescent="0.25">
      <c r="B263" s="114" t="s">
        <v>87</v>
      </c>
      <c r="C263" s="115">
        <v>83</v>
      </c>
      <c r="D263" s="116">
        <v>0.3833333333333333</v>
      </c>
      <c r="E263" s="115">
        <v>11</v>
      </c>
      <c r="F263" s="116">
        <f t="shared" si="44"/>
        <v>-0.86746987951807231</v>
      </c>
      <c r="G263" s="115">
        <v>78</v>
      </c>
      <c r="H263" s="116">
        <f t="shared" si="44"/>
        <v>6.0909090909090908</v>
      </c>
      <c r="I263" s="115">
        <v>23</v>
      </c>
      <c r="J263" s="116">
        <f t="shared" si="44"/>
        <v>-0.70512820512820507</v>
      </c>
      <c r="K263" s="115">
        <v>24</v>
      </c>
      <c r="L263" s="116">
        <f t="shared" si="45"/>
        <v>4.3478260869565188E-2</v>
      </c>
      <c r="M263" s="115">
        <v>412</v>
      </c>
      <c r="N263" s="116">
        <v>16.166666666666668</v>
      </c>
      <c r="O263" s="116">
        <v>3.9638554216867474</v>
      </c>
    </row>
    <row r="264" spans="2:15" x14ac:dyDescent="0.25">
      <c r="B264" s="114" t="s">
        <v>89</v>
      </c>
      <c r="C264" s="115">
        <v>1454</v>
      </c>
      <c r="D264" s="116">
        <v>3.4876543209876543</v>
      </c>
      <c r="E264" s="115">
        <v>254</v>
      </c>
      <c r="F264" s="116">
        <f t="shared" si="44"/>
        <v>-0.82530949105914719</v>
      </c>
      <c r="G264" s="115">
        <v>132</v>
      </c>
      <c r="H264" s="116">
        <f t="shared" si="44"/>
        <v>-0.48031496062992129</v>
      </c>
      <c r="I264" s="115">
        <v>292</v>
      </c>
      <c r="J264" s="116">
        <f t="shared" si="44"/>
        <v>1.2121212121212119</v>
      </c>
      <c r="K264" s="115">
        <v>280</v>
      </c>
      <c r="L264" s="116">
        <f t="shared" si="45"/>
        <v>-4.1095890410958957E-2</v>
      </c>
      <c r="M264" s="115">
        <v>920</v>
      </c>
      <c r="N264" s="116">
        <v>2.2857142857142856</v>
      </c>
      <c r="O264" s="116">
        <v>-0.3672627235213205</v>
      </c>
    </row>
    <row r="265" spans="2:15" x14ac:dyDescent="0.25">
      <c r="B265" s="114" t="s">
        <v>91</v>
      </c>
      <c r="C265" s="115">
        <v>1877</v>
      </c>
      <c r="D265" s="116">
        <v>0.15012254901960786</v>
      </c>
      <c r="E265" s="115">
        <v>77</v>
      </c>
      <c r="F265" s="116">
        <f t="shared" si="44"/>
        <v>-0.9589770911028237</v>
      </c>
      <c r="G265" s="115">
        <v>530</v>
      </c>
      <c r="H265" s="116">
        <f t="shared" si="44"/>
        <v>5.883116883116883</v>
      </c>
      <c r="I265" s="115">
        <v>1064</v>
      </c>
      <c r="J265" s="116">
        <f t="shared" si="44"/>
        <v>1.0075471698113208</v>
      </c>
      <c r="K265" s="115">
        <v>135</v>
      </c>
      <c r="L265" s="116">
        <f t="shared" si="45"/>
        <v>-0.87312030075187974</v>
      </c>
      <c r="M265" s="115">
        <v>2687</v>
      </c>
      <c r="N265" s="116">
        <v>18.903703703703705</v>
      </c>
      <c r="O265" s="116">
        <v>0.43153969099627054</v>
      </c>
    </row>
    <row r="266" spans="2:15" x14ac:dyDescent="0.25">
      <c r="B266" s="114" t="s">
        <v>93</v>
      </c>
      <c r="C266" s="115">
        <v>2081</v>
      </c>
      <c r="D266" s="116">
        <v>0.35481770833333326</v>
      </c>
      <c r="E266" s="115">
        <v>132</v>
      </c>
      <c r="F266" s="116">
        <f t="shared" si="44"/>
        <v>-0.93656895723209999</v>
      </c>
      <c r="G266" s="115">
        <v>919</v>
      </c>
      <c r="H266" s="116">
        <f t="shared" si="44"/>
        <v>5.9621212121212119</v>
      </c>
      <c r="I266" s="115">
        <v>1948</v>
      </c>
      <c r="J266" s="116">
        <f t="shared" si="44"/>
        <v>1.119695321001088</v>
      </c>
      <c r="K266" s="115">
        <v>291</v>
      </c>
      <c r="L266" s="116">
        <f t="shared" si="45"/>
        <v>-0.85061601642710472</v>
      </c>
      <c r="M266" s="115"/>
      <c r="N266" s="116"/>
      <c r="O266" s="116"/>
    </row>
    <row r="267" spans="2:15" ht="15.75" x14ac:dyDescent="0.25">
      <c r="B267" s="117" t="s">
        <v>30</v>
      </c>
      <c r="C267" s="118">
        <v>12733</v>
      </c>
      <c r="D267" s="119">
        <v>-7.1803469893570449E-2</v>
      </c>
      <c r="E267" s="118">
        <v>5018</v>
      </c>
      <c r="F267" s="119">
        <f t="shared" si="44"/>
        <v>-0.60590591376737613</v>
      </c>
      <c r="G267" s="118">
        <v>1659</v>
      </c>
      <c r="H267" s="119">
        <f t="shared" si="44"/>
        <v>-0.669390195296931</v>
      </c>
      <c r="I267" s="118">
        <v>6100</v>
      </c>
      <c r="J267" s="119">
        <f t="shared" si="44"/>
        <v>2.676913803496082</v>
      </c>
      <c r="K267" s="118">
        <v>7680</v>
      </c>
      <c r="L267" s="119">
        <f t="shared" si="45"/>
        <v>0.25901639344262306</v>
      </c>
      <c r="M267" s="118">
        <v>15821</v>
      </c>
      <c r="N267" s="119">
        <v>1.1411557720936529</v>
      </c>
      <c r="O267" s="119">
        <v>0.4852609838527977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2ACD4-D7E8-4D68-B858-7F9C4FAAC4C2}">
  <sheetPr>
    <tabColor rgb="FFF29140"/>
  </sheetPr>
  <dimension ref="A4:P113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f t="shared" ref="N9:N17" si="1">IFERROR(M9/K9-1,"-")</f>
        <v>-0.25514170377460565</v>
      </c>
      <c r="O9" s="116">
        <f t="shared" ref="O9" si="2">IFERROR(M9/C9-1,"-")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f t="shared" si="1"/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f t="shared" si="1"/>
        <v>0.19841815042424016</v>
      </c>
      <c r="O11" s="116">
        <f t="shared" ref="O11:O20" si="3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f t="shared" si="1"/>
        <v>0.71458744212720116</v>
      </c>
      <c r="O12" s="116">
        <f t="shared" si="3"/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f t="shared" si="1"/>
        <v>2.03455655261302</v>
      </c>
      <c r="O13" s="116">
        <f t="shared" si="3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f t="shared" si="1"/>
        <v>0.27990025100237959</v>
      </c>
      <c r="O14" s="116">
        <f t="shared" si="3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f t="shared" si="1"/>
        <v>-0.24967200012064361</v>
      </c>
      <c r="O15" s="116">
        <f t="shared" si="3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>
        <v>168193</v>
      </c>
      <c r="N16" s="116">
        <f t="shared" si="1"/>
        <v>1.3462788588965613</v>
      </c>
      <c r="O16" s="116">
        <f t="shared" si="3"/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>
        <v>81749</v>
      </c>
      <c r="N17" s="116">
        <f t="shared" si="1"/>
        <v>0.22151993305839457</v>
      </c>
      <c r="O17" s="116">
        <f t="shared" si="3"/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>
        <v>146033</v>
      </c>
      <c r="N18" s="116">
        <f>IFERROR(M18/K18-1,"-")</f>
        <v>0.41676449187484832</v>
      </c>
      <c r="O18" s="116">
        <f t="shared" si="3"/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>
        <v>89613</v>
      </c>
      <c r="N19" s="116">
        <f>IFERROR(M19/K19-1,"-")</f>
        <v>0.27128670733437366</v>
      </c>
      <c r="O19" s="116">
        <f t="shared" si="3"/>
        <v>0.39512400168137862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 t="s">
        <v>229</v>
      </c>
      <c r="N20" s="116" t="str">
        <f>IFERROR(M20/K20-1,"-")</f>
        <v>-</v>
      </c>
      <c r="O20" s="116" t="str">
        <f t="shared" si="3"/>
        <v>-</v>
      </c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1275215</v>
      </c>
      <c r="N21" s="119">
        <v>0.32378878176946713</v>
      </c>
      <c r="O21" s="119">
        <v>0.65858109224188044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4">IFERROR(E31/C31-1,"-")</f>
        <v>-2.5327662803750095E-2</v>
      </c>
      <c r="G31" s="115">
        <v>12399</v>
      </c>
      <c r="H31" s="116">
        <f t="shared" si="4"/>
        <v>-0.79887751626141545</v>
      </c>
      <c r="I31" s="115">
        <v>52867</v>
      </c>
      <c r="J31" s="116">
        <f t="shared" si="4"/>
        <v>3.263811597709493</v>
      </c>
      <c r="K31" s="115">
        <v>115667</v>
      </c>
      <c r="L31" s="116">
        <f t="shared" ref="L31:L43" si="5">IFERROR(K31/I31-1,"-")</f>
        <v>1.1878865833128418</v>
      </c>
      <c r="M31" s="115">
        <v>69459</v>
      </c>
      <c r="N31" s="116">
        <f t="shared" ref="N31:N39" si="6">IFERROR(M31/K31-1,"-")</f>
        <v>-0.39949164411629934</v>
      </c>
      <c r="O31" s="116">
        <f t="shared" ref="O31" si="7">IFERROR(M31/C31-1,"-")</f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4"/>
        <v>-4.3764841989892278E-2</v>
      </c>
      <c r="G32" s="115">
        <v>12370</v>
      </c>
      <c r="H32" s="116">
        <f t="shared" si="4"/>
        <v>-0.80307878440549529</v>
      </c>
      <c r="I32" s="115">
        <v>52756</v>
      </c>
      <c r="J32" s="116">
        <f t="shared" si="4"/>
        <v>3.2648342764753435</v>
      </c>
      <c r="K32" s="115">
        <v>111801</v>
      </c>
      <c r="L32" s="116">
        <f t="shared" si="5"/>
        <v>1.1192091894760785</v>
      </c>
      <c r="M32" s="115">
        <v>126419</v>
      </c>
      <c r="N32" s="116">
        <f t="shared" si="6"/>
        <v>0.13075017218092855</v>
      </c>
      <c r="O32" s="116">
        <f>IFERROR(M32/C32-1,"-")</f>
        <v>0.92442002070267315</v>
      </c>
    </row>
    <row r="33" spans="2:16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4"/>
        <v>-0.69105898080656969</v>
      </c>
      <c r="G33" s="115">
        <v>18439</v>
      </c>
      <c r="H33" s="116">
        <f t="shared" si="4"/>
        <v>-5.0123634865031907E-2</v>
      </c>
      <c r="I33" s="115">
        <v>63892</v>
      </c>
      <c r="J33" s="116">
        <f t="shared" si="4"/>
        <v>2.4650469114377134</v>
      </c>
      <c r="K33" s="115">
        <v>102681</v>
      </c>
      <c r="L33" s="116">
        <f t="shared" si="5"/>
        <v>0.6071026106554811</v>
      </c>
      <c r="M33" s="115">
        <v>108728</v>
      </c>
      <c r="N33" s="116">
        <f t="shared" si="6"/>
        <v>5.8891128835909301E-2</v>
      </c>
      <c r="O33" s="116">
        <f t="shared" ref="O33:O42" si="8">IFERROR(M33/C33-1,"-")</f>
        <v>0.73040073845370346</v>
      </c>
    </row>
    <row r="34" spans="2:16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4"/>
        <v>-1</v>
      </c>
      <c r="G34" s="115">
        <v>24985</v>
      </c>
      <c r="H34" s="116" t="str">
        <f t="shared" si="4"/>
        <v>-</v>
      </c>
      <c r="I34" s="115">
        <v>70112</v>
      </c>
      <c r="J34" s="116">
        <f t="shared" si="4"/>
        <v>1.8061636982189313</v>
      </c>
      <c r="K34" s="115">
        <v>64849</v>
      </c>
      <c r="L34" s="116">
        <f t="shared" si="5"/>
        <v>-7.5065609310816961E-2</v>
      </c>
      <c r="M34" s="115">
        <v>105905</v>
      </c>
      <c r="N34" s="116">
        <f t="shared" si="6"/>
        <v>0.63310151274499216</v>
      </c>
      <c r="O34" s="116">
        <f t="shared" si="8"/>
        <v>0.42510159593078023</v>
      </c>
    </row>
    <row r="35" spans="2:16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4"/>
        <v>-1</v>
      </c>
      <c r="G35" s="115">
        <v>34472</v>
      </c>
      <c r="H35" s="116" t="str">
        <f t="shared" si="4"/>
        <v>-</v>
      </c>
      <c r="I35" s="115">
        <v>65633</v>
      </c>
      <c r="J35" s="116">
        <f t="shared" si="4"/>
        <v>0.90395103272220934</v>
      </c>
      <c r="K35" s="115">
        <v>37200</v>
      </c>
      <c r="L35" s="116">
        <f t="shared" si="5"/>
        <v>-0.4332119513049838</v>
      </c>
      <c r="M35" s="115">
        <v>106442</v>
      </c>
      <c r="N35" s="116">
        <f t="shared" si="6"/>
        <v>1.8613440860215054</v>
      </c>
      <c r="O35" s="116">
        <f t="shared" si="8"/>
        <v>0.91690678576573981</v>
      </c>
    </row>
    <row r="36" spans="2:16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4"/>
        <v>-1</v>
      </c>
      <c r="G36" s="115">
        <v>13550</v>
      </c>
      <c r="H36" s="116" t="str">
        <f t="shared" si="4"/>
        <v>-</v>
      </c>
      <c r="I36" s="115">
        <v>48479</v>
      </c>
      <c r="J36" s="116">
        <f t="shared" si="4"/>
        <v>2.5777859778597785</v>
      </c>
      <c r="K36" s="115">
        <v>58168</v>
      </c>
      <c r="L36" s="116">
        <f t="shared" si="5"/>
        <v>0.19985973308030291</v>
      </c>
      <c r="M36" s="115">
        <v>60812</v>
      </c>
      <c r="N36" s="116">
        <f t="shared" si="6"/>
        <v>4.5454545454545414E-2</v>
      </c>
      <c r="O36" s="116">
        <f t="shared" si="8"/>
        <v>-1.1331675039425115E-2</v>
      </c>
    </row>
    <row r="37" spans="2:16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4"/>
        <v>-1</v>
      </c>
      <c r="G37" s="115">
        <v>5666</v>
      </c>
      <c r="H37" s="116" t="str">
        <f t="shared" si="4"/>
        <v>-</v>
      </c>
      <c r="I37" s="115">
        <v>131509</v>
      </c>
      <c r="J37" s="116">
        <f t="shared" si="4"/>
        <v>22.210201200141192</v>
      </c>
      <c r="K37" s="115">
        <v>126864</v>
      </c>
      <c r="L37" s="116">
        <f t="shared" si="5"/>
        <v>-3.532077652480059E-2</v>
      </c>
      <c r="M37" s="115">
        <v>79640</v>
      </c>
      <c r="N37" s="116">
        <f t="shared" si="6"/>
        <v>-0.37224114011855214</v>
      </c>
      <c r="O37" s="116">
        <f t="shared" si="8"/>
        <v>6.2670575154148978E-3</v>
      </c>
    </row>
    <row r="38" spans="2:16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4"/>
        <v>-0.72497272085410469</v>
      </c>
      <c r="G38" s="115">
        <v>31673</v>
      </c>
      <c r="H38" s="116">
        <f t="shared" si="4"/>
        <v>0.2319810183204325</v>
      </c>
      <c r="I38" s="115">
        <v>118989</v>
      </c>
      <c r="J38" s="116">
        <f t="shared" si="4"/>
        <v>2.756796009219209</v>
      </c>
      <c r="K38" s="115">
        <v>64414</v>
      </c>
      <c r="L38" s="116">
        <f t="shared" si="5"/>
        <v>-0.4586558421366681</v>
      </c>
      <c r="M38" s="115">
        <v>149093</v>
      </c>
      <c r="N38" s="116">
        <f t="shared" si="6"/>
        <v>1.3146055205390135</v>
      </c>
      <c r="O38" s="116">
        <f t="shared" si="8"/>
        <v>0.59495282312415765</v>
      </c>
    </row>
    <row r="39" spans="2:16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4"/>
        <v>-0.68105003107049211</v>
      </c>
      <c r="G39" s="115">
        <v>39763</v>
      </c>
      <c r="H39" s="116">
        <f t="shared" si="4"/>
        <v>0.88951720205284168</v>
      </c>
      <c r="I39" s="115">
        <v>71807</v>
      </c>
      <c r="J39" s="116">
        <f t="shared" si="4"/>
        <v>0.80587480823881497</v>
      </c>
      <c r="K39" s="115">
        <v>63598</v>
      </c>
      <c r="L39" s="116">
        <f t="shared" si="5"/>
        <v>-0.11432033088696092</v>
      </c>
      <c r="M39" s="115">
        <v>63472</v>
      </c>
      <c r="N39" s="116">
        <f t="shared" si="6"/>
        <v>-1.9811943771816942E-3</v>
      </c>
      <c r="O39" s="116">
        <f t="shared" si="8"/>
        <v>-3.799693841980023E-2</v>
      </c>
    </row>
    <row r="40" spans="2:16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4"/>
        <v>-0.78594000082078219</v>
      </c>
      <c r="G40" s="115">
        <v>60215</v>
      </c>
      <c r="H40" s="116">
        <f t="shared" si="4"/>
        <v>2.8480956032719837</v>
      </c>
      <c r="I40" s="115">
        <v>90510</v>
      </c>
      <c r="J40" s="116">
        <f t="shared" si="4"/>
        <v>0.50311384206593046</v>
      </c>
      <c r="K40" s="115">
        <v>97611</v>
      </c>
      <c r="L40" s="116">
        <f t="shared" si="5"/>
        <v>7.8455419290686113E-2</v>
      </c>
      <c r="M40" s="115">
        <v>127387</v>
      </c>
      <c r="N40" s="116">
        <f>IFERROR(M40/K40-1,"-")</f>
        <v>0.30504758684984279</v>
      </c>
      <c r="O40" s="116">
        <f t="shared" si="8"/>
        <v>0.74261638007687991</v>
      </c>
    </row>
    <row r="41" spans="2:16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4"/>
        <v>-0.77821340345844292</v>
      </c>
      <c r="G41" s="115">
        <v>63933</v>
      </c>
      <c r="H41" s="116">
        <f t="shared" si="4"/>
        <v>3.5942081057775219</v>
      </c>
      <c r="I41" s="115">
        <v>92633</v>
      </c>
      <c r="J41" s="116">
        <f t="shared" si="4"/>
        <v>0.44890744998670473</v>
      </c>
      <c r="K41" s="115">
        <v>65764</v>
      </c>
      <c r="L41" s="116">
        <f t="shared" si="5"/>
        <v>-0.290058618418922</v>
      </c>
      <c r="M41" s="115">
        <v>71110</v>
      </c>
      <c r="N41" s="116">
        <f>IFERROR(M41/K41-1,"-")</f>
        <v>8.1290675749650321E-2</v>
      </c>
      <c r="O41" s="116">
        <f t="shared" si="8"/>
        <v>0.13331739580843105</v>
      </c>
    </row>
    <row r="42" spans="2:16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4"/>
        <v>-4.936624416277513E-2</v>
      </c>
      <c r="G42" s="115">
        <v>43784</v>
      </c>
      <c r="H42" s="116">
        <f t="shared" si="4"/>
        <v>-0.28545083639330882</v>
      </c>
      <c r="I42" s="115">
        <v>87824</v>
      </c>
      <c r="J42" s="116">
        <f t="shared" si="4"/>
        <v>1.0058468847067421</v>
      </c>
      <c r="K42" s="115">
        <v>66031</v>
      </c>
      <c r="L42" s="116">
        <f t="shared" si="5"/>
        <v>-0.24814401530333396</v>
      </c>
      <c r="M42" s="115" t="s">
        <v>229</v>
      </c>
      <c r="N42" s="116" t="str">
        <f>IFERROR(M42/K42-1,"-")</f>
        <v>-</v>
      </c>
      <c r="O42" s="116" t="str">
        <f t="shared" si="8"/>
        <v>-</v>
      </c>
    </row>
    <row r="43" spans="2:16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4"/>
        <v>-0.64851733265858269</v>
      </c>
      <c r="G43" s="118">
        <v>361249</v>
      </c>
      <c r="H43" s="119">
        <f t="shared" si="4"/>
        <v>0.25029938047277889</v>
      </c>
      <c r="I43" s="118">
        <v>947011</v>
      </c>
      <c r="J43" s="119">
        <f t="shared" si="4"/>
        <v>1.6214909937466957</v>
      </c>
      <c r="K43" s="118">
        <v>974648</v>
      </c>
      <c r="L43" s="119">
        <f t="shared" si="5"/>
        <v>2.9183399136863297E-2</v>
      </c>
      <c r="M43" s="118">
        <v>1068467</v>
      </c>
      <c r="N43" s="119">
        <v>0.17592671059423282</v>
      </c>
      <c r="O43" s="119">
        <v>0.41037785037785035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284</v>
      </c>
      <c r="F51" s="296"/>
      <c r="G51" s="297" t="s">
        <v>285</v>
      </c>
      <c r="H51" s="296"/>
      <c r="I51" s="297" t="s">
        <v>286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55106</v>
      </c>
      <c r="D53" s="116">
        <v>-0.15144515791256674</v>
      </c>
      <c r="E53" s="115">
        <v>55016</v>
      </c>
      <c r="F53" s="116">
        <f t="shared" ref="F53:J65" si="9">IFERROR(E53/C53-1,"-")</f>
        <v>-1.6332159837404436E-3</v>
      </c>
      <c r="G53" s="115">
        <v>12399</v>
      </c>
      <c r="H53" s="116">
        <f t="shared" si="9"/>
        <v>-0.7746291987785372</v>
      </c>
      <c r="I53" s="115">
        <v>0</v>
      </c>
      <c r="J53" s="116">
        <f t="shared" si="9"/>
        <v>-1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>
        <f t="shared" ref="O53" si="12">IFERROR(M53/C53-1,"-")</f>
        <v>-1</v>
      </c>
    </row>
    <row r="54" spans="1:16" x14ac:dyDescent="0.25">
      <c r="A54" s="1">
        <v>2</v>
      </c>
      <c r="B54" s="114" t="s">
        <v>73</v>
      </c>
      <c r="C54" s="115">
        <v>58029</v>
      </c>
      <c r="D54" s="116">
        <v>-0.20283265104266834</v>
      </c>
      <c r="E54" s="115">
        <v>56665</v>
      </c>
      <c r="F54" s="116">
        <f t="shared" si="9"/>
        <v>-2.3505488634992799E-2</v>
      </c>
      <c r="G54" s="115">
        <v>12370</v>
      </c>
      <c r="H54" s="116">
        <f t="shared" si="9"/>
        <v>-0.78169946174887495</v>
      </c>
      <c r="I54" s="115">
        <v>0</v>
      </c>
      <c r="J54" s="116">
        <f t="shared" si="9"/>
        <v>-1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54916</v>
      </c>
      <c r="D55" s="116">
        <v>-0.19351475188345346</v>
      </c>
      <c r="E55" s="115">
        <v>16536</v>
      </c>
      <c r="F55" s="116">
        <f t="shared" si="9"/>
        <v>-0.69888557068978074</v>
      </c>
      <c r="G55" s="115">
        <v>18439</v>
      </c>
      <c r="H55" s="116">
        <f t="shared" si="9"/>
        <v>0.11508224479922591</v>
      </c>
      <c r="I55" s="115">
        <v>0</v>
      </c>
      <c r="J55" s="116">
        <f t="shared" si="9"/>
        <v>-1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>
        <f t="shared" ref="O55:O64" si="13">IFERROR(M55/C55-1,"-")</f>
        <v>-1</v>
      </c>
    </row>
    <row r="56" spans="1:16" x14ac:dyDescent="0.25">
      <c r="A56" s="1">
        <v>4</v>
      </c>
      <c r="B56" s="114" t="s">
        <v>77</v>
      </c>
      <c r="C56" s="115">
        <v>66151</v>
      </c>
      <c r="D56" s="116">
        <v>-7.700572066415512E-2</v>
      </c>
      <c r="E56" s="115">
        <v>0</v>
      </c>
      <c r="F56" s="116">
        <f t="shared" si="9"/>
        <v>-1</v>
      </c>
      <c r="G56" s="115">
        <v>24985</v>
      </c>
      <c r="H56" s="116" t="str">
        <f t="shared" si="9"/>
        <v>-</v>
      </c>
      <c r="I56" s="115">
        <v>0</v>
      </c>
      <c r="J56" s="116">
        <f t="shared" si="9"/>
        <v>-1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>
        <f t="shared" si="13"/>
        <v>-1</v>
      </c>
    </row>
    <row r="57" spans="1:16" x14ac:dyDescent="0.25">
      <c r="A57" s="1">
        <v>5</v>
      </c>
      <c r="B57" s="114" t="s">
        <v>79</v>
      </c>
      <c r="C57" s="115">
        <v>49009</v>
      </c>
      <c r="D57" s="116">
        <v>-0.1347128303818923</v>
      </c>
      <c r="E57" s="115">
        <v>0</v>
      </c>
      <c r="F57" s="116">
        <f t="shared" si="9"/>
        <v>-1</v>
      </c>
      <c r="G57" s="115">
        <v>34472</v>
      </c>
      <c r="H57" s="116" t="str">
        <f t="shared" si="9"/>
        <v>-</v>
      </c>
      <c r="I57" s="115">
        <v>0</v>
      </c>
      <c r="J57" s="116">
        <f t="shared" si="9"/>
        <v>-1</v>
      </c>
      <c r="K57" s="115">
        <v>37200</v>
      </c>
      <c r="L57" s="116" t="str">
        <f t="shared" si="10"/>
        <v>-</v>
      </c>
      <c r="M57" s="115">
        <v>0</v>
      </c>
      <c r="N57" s="116">
        <f t="shared" si="11"/>
        <v>-1</v>
      </c>
      <c r="O57" s="116">
        <f t="shared" si="13"/>
        <v>-1</v>
      </c>
    </row>
    <row r="58" spans="1:16" x14ac:dyDescent="0.25">
      <c r="A58" s="1">
        <v>6</v>
      </c>
      <c r="B58" s="114" t="s">
        <v>81</v>
      </c>
      <c r="C58" s="115">
        <v>53001</v>
      </c>
      <c r="D58" s="116">
        <v>-1.0880113466706476E-2</v>
      </c>
      <c r="E58" s="115">
        <v>0</v>
      </c>
      <c r="F58" s="116">
        <f t="shared" si="9"/>
        <v>-1</v>
      </c>
      <c r="G58" s="115">
        <v>13550</v>
      </c>
      <c r="H58" s="116" t="str">
        <f t="shared" si="9"/>
        <v>-</v>
      </c>
      <c r="I58" s="115">
        <v>0</v>
      </c>
      <c r="J58" s="116">
        <f t="shared" si="9"/>
        <v>-1</v>
      </c>
      <c r="K58" s="115">
        <v>58168</v>
      </c>
      <c r="L58" s="116" t="str">
        <f t="shared" si="10"/>
        <v>-</v>
      </c>
      <c r="M58" s="115">
        <v>0</v>
      </c>
      <c r="N58" s="116">
        <f t="shared" si="11"/>
        <v>-1</v>
      </c>
      <c r="O58" s="116">
        <f t="shared" si="13"/>
        <v>-1</v>
      </c>
    </row>
    <row r="59" spans="1:16" x14ac:dyDescent="0.25">
      <c r="A59" s="1">
        <v>7</v>
      </c>
      <c r="B59" s="114" t="s">
        <v>83</v>
      </c>
      <c r="C59" s="115">
        <v>70044</v>
      </c>
      <c r="D59" s="116">
        <v>8.0842527582748236E-2</v>
      </c>
      <c r="E59" s="115">
        <v>0</v>
      </c>
      <c r="F59" s="116">
        <f t="shared" si="9"/>
        <v>-1</v>
      </c>
      <c r="G59" s="115">
        <v>5666</v>
      </c>
      <c r="H59" s="116" t="str">
        <f t="shared" si="9"/>
        <v>-</v>
      </c>
      <c r="I59" s="115">
        <v>0</v>
      </c>
      <c r="J59" s="116">
        <f t="shared" si="9"/>
        <v>-1</v>
      </c>
      <c r="K59" s="115">
        <v>126864</v>
      </c>
      <c r="L59" s="116" t="str">
        <f t="shared" si="10"/>
        <v>-</v>
      </c>
      <c r="M59" s="115">
        <v>0</v>
      </c>
      <c r="N59" s="116">
        <f t="shared" si="11"/>
        <v>-1</v>
      </c>
      <c r="O59" s="116">
        <f t="shared" si="13"/>
        <v>-1</v>
      </c>
    </row>
    <row r="60" spans="1:16" x14ac:dyDescent="0.25">
      <c r="A60" s="1">
        <v>8</v>
      </c>
      <c r="B60" s="114" t="s">
        <v>85</v>
      </c>
      <c r="C60" s="115">
        <v>83986</v>
      </c>
      <c r="D60" s="116">
        <v>0.10335133146783315</v>
      </c>
      <c r="E60" s="115">
        <v>25709</v>
      </c>
      <c r="F60" s="116">
        <f t="shared" si="9"/>
        <v>-0.69388945776677069</v>
      </c>
      <c r="G60" s="115">
        <v>31673</v>
      </c>
      <c r="H60" s="116">
        <f t="shared" si="9"/>
        <v>0.2319810183204325</v>
      </c>
      <c r="I60" s="115">
        <v>0</v>
      </c>
      <c r="J60" s="116">
        <f t="shared" si="9"/>
        <v>-1</v>
      </c>
      <c r="K60" s="115">
        <v>64414</v>
      </c>
      <c r="L60" s="116" t="str">
        <f t="shared" si="10"/>
        <v>-</v>
      </c>
      <c r="M60" s="115">
        <v>0</v>
      </c>
      <c r="N60" s="116">
        <f t="shared" si="11"/>
        <v>-1</v>
      </c>
      <c r="O60" s="116">
        <f t="shared" si="13"/>
        <v>-1</v>
      </c>
    </row>
    <row r="61" spans="1:16" x14ac:dyDescent="0.25">
      <c r="A61" s="1">
        <v>9</v>
      </c>
      <c r="B61" s="114" t="s">
        <v>87</v>
      </c>
      <c r="C61" s="115">
        <v>57977</v>
      </c>
      <c r="D61" s="116">
        <v>6.8050770959600548E-2</v>
      </c>
      <c r="E61" s="115">
        <v>0</v>
      </c>
      <c r="F61" s="116">
        <f t="shared" si="9"/>
        <v>-1</v>
      </c>
      <c r="G61" s="115">
        <v>39763</v>
      </c>
      <c r="H61" s="116" t="str">
        <f t="shared" si="9"/>
        <v>-</v>
      </c>
      <c r="I61" s="115">
        <v>0</v>
      </c>
      <c r="J61" s="116">
        <f t="shared" si="9"/>
        <v>-1</v>
      </c>
      <c r="K61" s="115">
        <v>63598</v>
      </c>
      <c r="L61" s="116" t="str">
        <f t="shared" si="10"/>
        <v>-</v>
      </c>
      <c r="M61" s="115">
        <v>0</v>
      </c>
      <c r="N61" s="116">
        <f t="shared" si="11"/>
        <v>-1</v>
      </c>
      <c r="O61" s="116">
        <f t="shared" si="13"/>
        <v>-1</v>
      </c>
    </row>
    <row r="62" spans="1:16" x14ac:dyDescent="0.25">
      <c r="A62" s="1">
        <v>10</v>
      </c>
      <c r="B62" s="114" t="s">
        <v>89</v>
      </c>
      <c r="C62" s="115">
        <v>67659</v>
      </c>
      <c r="D62" s="116">
        <v>-1.3932813524739518E-2</v>
      </c>
      <c r="E62" s="115">
        <v>0</v>
      </c>
      <c r="F62" s="116">
        <f t="shared" si="9"/>
        <v>-1</v>
      </c>
      <c r="G62" s="115">
        <v>60215</v>
      </c>
      <c r="H62" s="116" t="str">
        <f t="shared" si="9"/>
        <v>-</v>
      </c>
      <c r="I62" s="115">
        <v>0</v>
      </c>
      <c r="J62" s="116">
        <f t="shared" si="9"/>
        <v>-1</v>
      </c>
      <c r="K62" s="115">
        <v>97611</v>
      </c>
      <c r="L62" s="116" t="str">
        <f t="shared" si="10"/>
        <v>-</v>
      </c>
      <c r="M62" s="115">
        <v>0</v>
      </c>
      <c r="N62" s="116">
        <f>IFERROR(M62/K62-1,"-")</f>
        <v>-1</v>
      </c>
      <c r="O62" s="116">
        <f t="shared" si="13"/>
        <v>-1</v>
      </c>
    </row>
    <row r="63" spans="1:16" x14ac:dyDescent="0.25">
      <c r="A63" s="1">
        <v>11</v>
      </c>
      <c r="B63" s="114" t="s">
        <v>91</v>
      </c>
      <c r="C63" s="115">
        <v>56312</v>
      </c>
      <c r="D63" s="116">
        <v>-5.3595737886758199E-2</v>
      </c>
      <c r="E63" s="115">
        <v>13916</v>
      </c>
      <c r="F63" s="116">
        <f t="shared" si="9"/>
        <v>-0.75287682909504194</v>
      </c>
      <c r="G63" s="115">
        <v>0</v>
      </c>
      <c r="H63" s="116">
        <f t="shared" si="9"/>
        <v>-1</v>
      </c>
      <c r="I63" s="115">
        <v>0</v>
      </c>
      <c r="J63" s="116" t="str">
        <f t="shared" si="9"/>
        <v>-</v>
      </c>
      <c r="K63" s="115">
        <v>65764</v>
      </c>
      <c r="L63" s="116" t="str">
        <f t="shared" si="10"/>
        <v>-</v>
      </c>
      <c r="M63" s="115">
        <v>0</v>
      </c>
      <c r="N63" s="116">
        <f>IFERROR(M63/K63-1,"-")</f>
        <v>-1</v>
      </c>
      <c r="O63" s="116">
        <f t="shared" si="13"/>
        <v>-1</v>
      </c>
    </row>
    <row r="64" spans="1:16" x14ac:dyDescent="0.25">
      <c r="A64" s="1">
        <v>12</v>
      </c>
      <c r="B64" s="114" t="s">
        <v>93</v>
      </c>
      <c r="C64" s="115">
        <v>58187</v>
      </c>
      <c r="D64" s="116">
        <v>1.4771538193233402E-2</v>
      </c>
      <c r="E64" s="115">
        <v>61275</v>
      </c>
      <c r="F64" s="116">
        <f t="shared" si="9"/>
        <v>5.3070273428772685E-2</v>
      </c>
      <c r="G64" s="115">
        <v>0</v>
      </c>
      <c r="H64" s="116">
        <f t="shared" si="9"/>
        <v>-1</v>
      </c>
      <c r="I64" s="115">
        <v>0</v>
      </c>
      <c r="J64" s="116" t="str">
        <f t="shared" si="9"/>
        <v>-</v>
      </c>
      <c r="K64" s="115">
        <v>57860</v>
      </c>
      <c r="L64" s="116" t="str">
        <f t="shared" si="10"/>
        <v>-</v>
      </c>
      <c r="M64" s="115" t="s">
        <v>229</v>
      </c>
      <c r="N64" s="116" t="str">
        <f>IFERROR(M64/K64-1,"-")</f>
        <v>-</v>
      </c>
      <c r="O64" s="116" t="str">
        <f t="shared" si="13"/>
        <v>-</v>
      </c>
    </row>
    <row r="65" spans="1:16" ht="15.75" x14ac:dyDescent="0.25">
      <c r="B65" s="117" t="s">
        <v>30</v>
      </c>
      <c r="C65" s="118">
        <v>730377</v>
      </c>
      <c r="D65" s="119">
        <v>-4.9463549475262325E-2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284</v>
      </c>
      <c r="F73" s="296"/>
      <c r="G73" s="297" t="s">
        <v>285</v>
      </c>
      <c r="H73" s="296"/>
      <c r="I73" s="297" t="s">
        <v>286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8145</v>
      </c>
      <c r="D75" s="116">
        <v>-7.6949229374433381E-2</v>
      </c>
      <c r="E75" s="115">
        <v>6633</v>
      </c>
      <c r="F75" s="116">
        <f t="shared" ref="F75:J87" si="14">IFERROR(E75/C75-1,"-")</f>
        <v>-0.18563535911602214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0</v>
      </c>
      <c r="L75" s="116" t="str">
        <f t="shared" ref="L75:L87" si="15">IFERROR(K75/I75-1,"-")</f>
        <v>-</v>
      </c>
      <c r="M75" s="115">
        <v>0</v>
      </c>
      <c r="N75" s="116" t="str">
        <f t="shared" ref="N75:N83" si="16">IFERROR(M75/K75-1,"-")</f>
        <v>-</v>
      </c>
      <c r="O75" s="116">
        <f t="shared" ref="O75" si="17">IFERROR(M75/C75-1,"-")</f>
        <v>-1</v>
      </c>
    </row>
    <row r="76" spans="1:16" x14ac:dyDescent="0.25">
      <c r="A76" s="1">
        <v>2</v>
      </c>
      <c r="B76" s="114" t="s">
        <v>73</v>
      </c>
      <c r="C76" s="115">
        <v>7663</v>
      </c>
      <c r="D76" s="116">
        <v>-9.3993851974462084E-2</v>
      </c>
      <c r="E76" s="115">
        <v>6152</v>
      </c>
      <c r="F76" s="116">
        <f t="shared" si="14"/>
        <v>-0.19718126060289709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0</v>
      </c>
      <c r="L76" s="116" t="str">
        <f t="shared" si="15"/>
        <v>-</v>
      </c>
      <c r="M76" s="115">
        <v>0</v>
      </c>
      <c r="N76" s="116" t="str">
        <f t="shared" si="16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7918</v>
      </c>
      <c r="D77" s="116">
        <v>-0.13445561871447309</v>
      </c>
      <c r="E77" s="115">
        <v>2876</v>
      </c>
      <c r="F77" s="116">
        <f t="shared" si="14"/>
        <v>-0.63677696387976757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0</v>
      </c>
      <c r="L77" s="116" t="str">
        <f t="shared" si="15"/>
        <v>-</v>
      </c>
      <c r="M77" s="115">
        <v>0</v>
      </c>
      <c r="N77" s="116" t="str">
        <f t="shared" si="16"/>
        <v>-</v>
      </c>
      <c r="O77" s="116">
        <f t="shared" ref="O77:O86" si="18">IFERROR(M77/C77-1,"-")</f>
        <v>-1</v>
      </c>
    </row>
    <row r="78" spans="1:16" x14ac:dyDescent="0.25">
      <c r="A78" s="1">
        <v>4</v>
      </c>
      <c r="B78" s="114" t="s">
        <v>77</v>
      </c>
      <c r="C78" s="115">
        <v>8163</v>
      </c>
      <c r="D78" s="116">
        <v>-7.1013997951519303E-2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0</v>
      </c>
      <c r="J78" s="116" t="str">
        <f t="shared" si="14"/>
        <v>-</v>
      </c>
      <c r="K78" s="115">
        <v>0</v>
      </c>
      <c r="L78" s="116" t="str">
        <f t="shared" si="15"/>
        <v>-</v>
      </c>
      <c r="M78" s="115">
        <v>0</v>
      </c>
      <c r="N78" s="116" t="str">
        <f t="shared" si="16"/>
        <v>-</v>
      </c>
      <c r="O78" s="116">
        <f t="shared" si="18"/>
        <v>-1</v>
      </c>
    </row>
    <row r="79" spans="1:16" x14ac:dyDescent="0.25">
      <c r="A79" s="1">
        <v>5</v>
      </c>
      <c r="B79" s="114" t="s">
        <v>79</v>
      </c>
      <c r="C79" s="115">
        <v>6519</v>
      </c>
      <c r="D79" s="116">
        <v>-0.1591641945053528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0</v>
      </c>
      <c r="J79" s="116" t="str">
        <f t="shared" si="14"/>
        <v>-</v>
      </c>
      <c r="K79" s="115">
        <v>0</v>
      </c>
      <c r="L79" s="116" t="str">
        <f t="shared" si="15"/>
        <v>-</v>
      </c>
      <c r="M79" s="115">
        <v>0</v>
      </c>
      <c r="N79" s="116" t="str">
        <f t="shared" si="16"/>
        <v>-</v>
      </c>
      <c r="O79" s="116">
        <f t="shared" si="18"/>
        <v>-1</v>
      </c>
    </row>
    <row r="80" spans="1:16" x14ac:dyDescent="0.25">
      <c r="A80" s="1">
        <v>6</v>
      </c>
      <c r="B80" s="114" t="s">
        <v>81</v>
      </c>
      <c r="C80" s="115">
        <v>8508</v>
      </c>
      <c r="D80" s="116">
        <v>-4.2969628796400428E-2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0</v>
      </c>
      <c r="J80" s="116" t="str">
        <f t="shared" si="14"/>
        <v>-</v>
      </c>
      <c r="K80" s="115">
        <v>0</v>
      </c>
      <c r="L80" s="116" t="str">
        <f t="shared" si="15"/>
        <v>-</v>
      </c>
      <c r="M80" s="115">
        <v>0</v>
      </c>
      <c r="N80" s="116" t="str">
        <f t="shared" si="16"/>
        <v>-</v>
      </c>
      <c r="O80" s="116">
        <f t="shared" si="18"/>
        <v>-1</v>
      </c>
    </row>
    <row r="81" spans="1:16" x14ac:dyDescent="0.25">
      <c r="A81" s="1">
        <v>7</v>
      </c>
      <c r="B81" s="114" t="s">
        <v>83</v>
      </c>
      <c r="C81" s="115">
        <v>9100</v>
      </c>
      <c r="D81" s="116">
        <v>-0.10670462353980559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0</v>
      </c>
      <c r="J81" s="116" t="str">
        <f t="shared" si="14"/>
        <v>-</v>
      </c>
      <c r="K81" s="115">
        <v>0</v>
      </c>
      <c r="L81" s="116" t="str">
        <f t="shared" si="15"/>
        <v>-</v>
      </c>
      <c r="M81" s="115">
        <v>0</v>
      </c>
      <c r="N81" s="116" t="str">
        <f t="shared" si="16"/>
        <v>-</v>
      </c>
      <c r="O81" s="116">
        <f t="shared" si="18"/>
        <v>-1</v>
      </c>
    </row>
    <row r="82" spans="1:16" x14ac:dyDescent="0.25">
      <c r="A82" s="1">
        <v>8</v>
      </c>
      <c r="B82" s="114" t="s">
        <v>85</v>
      </c>
      <c r="C82" s="115">
        <v>9492</v>
      </c>
      <c r="D82" s="116">
        <v>-3.8784810126582303E-2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0</v>
      </c>
      <c r="J82" s="116" t="str">
        <f t="shared" si="14"/>
        <v>-</v>
      </c>
      <c r="K82" s="115">
        <v>0</v>
      </c>
      <c r="L82" s="116" t="str">
        <f t="shared" si="15"/>
        <v>-</v>
      </c>
      <c r="M82" s="115">
        <v>0</v>
      </c>
      <c r="N82" s="116" t="str">
        <f t="shared" si="16"/>
        <v>-</v>
      </c>
      <c r="O82" s="116">
        <f t="shared" si="18"/>
        <v>-1</v>
      </c>
    </row>
    <row r="83" spans="1:16" x14ac:dyDescent="0.25">
      <c r="A83" s="1">
        <v>9</v>
      </c>
      <c r="B83" s="114" t="s">
        <v>87</v>
      </c>
      <c r="C83" s="115">
        <v>8002</v>
      </c>
      <c r="D83" s="116">
        <v>-2.4027320404927388E-2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0</v>
      </c>
      <c r="J83" s="116" t="str">
        <f t="shared" si="14"/>
        <v>-</v>
      </c>
      <c r="K83" s="115">
        <v>0</v>
      </c>
      <c r="L83" s="116" t="str">
        <f t="shared" si="15"/>
        <v>-</v>
      </c>
      <c r="M83" s="115">
        <v>0</v>
      </c>
      <c r="N83" s="116" t="str">
        <f t="shared" si="16"/>
        <v>-</v>
      </c>
      <c r="O83" s="116">
        <f t="shared" si="18"/>
        <v>-1</v>
      </c>
    </row>
    <row r="84" spans="1:16" x14ac:dyDescent="0.25">
      <c r="A84" s="1">
        <v>10</v>
      </c>
      <c r="B84" s="114" t="s">
        <v>89</v>
      </c>
      <c r="C84" s="115">
        <v>5442</v>
      </c>
      <c r="D84" s="116">
        <v>-0.36940903823870219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0</v>
      </c>
      <c r="J84" s="116" t="str">
        <f t="shared" si="14"/>
        <v>-</v>
      </c>
      <c r="K84" s="115">
        <v>0</v>
      </c>
      <c r="L84" s="116" t="str">
        <f t="shared" si="15"/>
        <v>-</v>
      </c>
      <c r="M84" s="115">
        <v>0</v>
      </c>
      <c r="N84" s="116" t="str">
        <f>IFERROR(M84/K84-1,"-")</f>
        <v>-</v>
      </c>
      <c r="O84" s="116">
        <f t="shared" si="18"/>
        <v>-1</v>
      </c>
    </row>
    <row r="85" spans="1:16" x14ac:dyDescent="0.25">
      <c r="A85" s="1">
        <v>11</v>
      </c>
      <c r="B85" s="114" t="s">
        <v>91</v>
      </c>
      <c r="C85" s="115">
        <v>6433</v>
      </c>
      <c r="D85" s="116">
        <v>-0.21057798502883784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0</v>
      </c>
      <c r="J85" s="116" t="str">
        <f t="shared" si="14"/>
        <v>-</v>
      </c>
      <c r="K85" s="115">
        <v>0</v>
      </c>
      <c r="L85" s="116" t="str">
        <f t="shared" si="15"/>
        <v>-</v>
      </c>
      <c r="M85" s="115">
        <v>0</v>
      </c>
      <c r="N85" s="116" t="str">
        <f>IFERROR(M85/K85-1,"-")</f>
        <v>-</v>
      </c>
      <c r="O85" s="116">
        <f t="shared" si="18"/>
        <v>-1</v>
      </c>
    </row>
    <row r="86" spans="1:16" x14ac:dyDescent="0.25">
      <c r="A86" s="1">
        <v>12</v>
      </c>
      <c r="B86" s="114" t="s">
        <v>93</v>
      </c>
      <c r="C86" s="115">
        <v>6270</v>
      </c>
      <c r="D86" s="116">
        <v>-0.23981571290009696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0</v>
      </c>
      <c r="J86" s="116" t="str">
        <f t="shared" si="14"/>
        <v>-</v>
      </c>
      <c r="K86" s="115">
        <v>8171</v>
      </c>
      <c r="L86" s="116" t="str">
        <f t="shared" si="15"/>
        <v>-</v>
      </c>
      <c r="M86" s="115" t="s">
        <v>229</v>
      </c>
      <c r="N86" s="116" t="str">
        <f>IFERROR(M86/K86-1,"-")</f>
        <v>-</v>
      </c>
      <c r="O86" s="116" t="str">
        <f t="shared" si="18"/>
        <v>-</v>
      </c>
    </row>
    <row r="87" spans="1:16" ht="15.75" x14ac:dyDescent="0.25">
      <c r="B87" s="117" t="s">
        <v>30</v>
      </c>
      <c r="C87" s="118">
        <v>91655</v>
      </c>
      <c r="D87" s="119">
        <v>-0.12832388633164682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0</v>
      </c>
      <c r="J87" s="119" t="str">
        <f t="shared" si="14"/>
        <v>-</v>
      </c>
      <c r="K87" s="118">
        <v>0</v>
      </c>
      <c r="L87" s="119" t="str">
        <f t="shared" si="15"/>
        <v>-</v>
      </c>
      <c r="M87" s="118">
        <v>0</v>
      </c>
      <c r="N87" s="119" t="s">
        <v>229</v>
      </c>
      <c r="O87" s="119">
        <v>-1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284</v>
      </c>
      <c r="F95" s="296"/>
      <c r="G95" s="297" t="s">
        <v>285</v>
      </c>
      <c r="H95" s="296"/>
      <c r="I95" s="297" t="s">
        <v>286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J109" si="19">IFERROR(E97/C97-1,"-")</f>
        <v>-</v>
      </c>
      <c r="G97" s="115" t="s">
        <v>229</v>
      </c>
      <c r="H97" s="116" t="str">
        <f t="shared" si="19"/>
        <v>-</v>
      </c>
      <c r="I97" s="115" t="s">
        <v>229</v>
      </c>
      <c r="J97" s="116" t="str">
        <f t="shared" si="19"/>
        <v>-</v>
      </c>
      <c r="K97" s="115" t="s">
        <v>229</v>
      </c>
      <c r="L97" s="116" t="str">
        <f t="shared" ref="L97:L109" si="20">IFERROR(K97/I97-1,"-")</f>
        <v>-</v>
      </c>
      <c r="M97" s="115" t="s">
        <v>229</v>
      </c>
      <c r="N97" s="116" t="str">
        <f t="shared" ref="N97:N105" si="21">IFERROR(M97/K97-1,"-")</f>
        <v>-</v>
      </c>
      <c r="O97" s="116" t="str">
        <f t="shared" ref="O97" si="22">IFERROR(M97/C97-1,"-")</f>
        <v>-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9"/>
        <v>-</v>
      </c>
      <c r="G98" s="115" t="s">
        <v>229</v>
      </c>
      <c r="H98" s="116" t="str">
        <f t="shared" si="19"/>
        <v>-</v>
      </c>
      <c r="I98" s="115" t="s">
        <v>229</v>
      </c>
      <c r="J98" s="116" t="str">
        <f t="shared" si="19"/>
        <v>-</v>
      </c>
      <c r="K98" s="115" t="s">
        <v>229</v>
      </c>
      <c r="L98" s="116" t="str">
        <f t="shared" si="20"/>
        <v>-</v>
      </c>
      <c r="M98" s="115" t="s">
        <v>229</v>
      </c>
      <c r="N98" s="116" t="str">
        <f t="shared" si="21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9"/>
        <v>-</v>
      </c>
      <c r="G99" s="115" t="s">
        <v>229</v>
      </c>
      <c r="H99" s="116" t="str">
        <f t="shared" si="19"/>
        <v>-</v>
      </c>
      <c r="I99" s="115" t="s">
        <v>229</v>
      </c>
      <c r="J99" s="116" t="str">
        <f t="shared" si="19"/>
        <v>-</v>
      </c>
      <c r="K99" s="115" t="s">
        <v>229</v>
      </c>
      <c r="L99" s="116" t="str">
        <f t="shared" si="20"/>
        <v>-</v>
      </c>
      <c r="M99" s="115" t="s">
        <v>229</v>
      </c>
      <c r="N99" s="116" t="str">
        <f t="shared" si="21"/>
        <v>-</v>
      </c>
      <c r="O99" s="116" t="str">
        <f t="shared" ref="O99:O108" si="23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9"/>
        <v>-</v>
      </c>
      <c r="G100" s="115" t="s">
        <v>229</v>
      </c>
      <c r="H100" s="116" t="str">
        <f t="shared" si="19"/>
        <v>-</v>
      </c>
      <c r="I100" s="115" t="s">
        <v>229</v>
      </c>
      <c r="J100" s="116" t="str">
        <f t="shared" si="19"/>
        <v>-</v>
      </c>
      <c r="K100" s="115" t="s">
        <v>229</v>
      </c>
      <c r="L100" s="116" t="str">
        <f t="shared" si="20"/>
        <v>-</v>
      </c>
      <c r="M100" s="115" t="s">
        <v>229</v>
      </c>
      <c r="N100" s="116" t="str">
        <f t="shared" si="21"/>
        <v>-</v>
      </c>
      <c r="O100" s="116" t="str">
        <f t="shared" si="23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9"/>
        <v>-</v>
      </c>
      <c r="G101" s="115" t="s">
        <v>229</v>
      </c>
      <c r="H101" s="116" t="str">
        <f t="shared" si="19"/>
        <v>-</v>
      </c>
      <c r="I101" s="115" t="s">
        <v>229</v>
      </c>
      <c r="J101" s="116" t="str">
        <f t="shared" si="19"/>
        <v>-</v>
      </c>
      <c r="K101" s="115" t="s">
        <v>229</v>
      </c>
      <c r="L101" s="116" t="str">
        <f t="shared" si="20"/>
        <v>-</v>
      </c>
      <c r="M101" s="115" t="s">
        <v>229</v>
      </c>
      <c r="N101" s="116" t="str">
        <f t="shared" si="21"/>
        <v>-</v>
      </c>
      <c r="O101" s="116" t="str">
        <f t="shared" si="23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9"/>
        <v>-</v>
      </c>
      <c r="G102" s="115" t="s">
        <v>229</v>
      </c>
      <c r="H102" s="116" t="str">
        <f t="shared" si="19"/>
        <v>-</v>
      </c>
      <c r="I102" s="115" t="s">
        <v>229</v>
      </c>
      <c r="J102" s="116" t="str">
        <f t="shared" si="19"/>
        <v>-</v>
      </c>
      <c r="K102" s="115" t="s">
        <v>229</v>
      </c>
      <c r="L102" s="116" t="str">
        <f t="shared" si="20"/>
        <v>-</v>
      </c>
      <c r="M102" s="115" t="s">
        <v>229</v>
      </c>
      <c r="N102" s="116" t="str">
        <f t="shared" si="21"/>
        <v>-</v>
      </c>
      <c r="O102" s="116" t="str">
        <f t="shared" si="23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9"/>
        <v>-</v>
      </c>
      <c r="G103" s="115" t="s">
        <v>229</v>
      </c>
      <c r="H103" s="116" t="str">
        <f t="shared" si="19"/>
        <v>-</v>
      </c>
      <c r="I103" s="115" t="s">
        <v>229</v>
      </c>
      <c r="J103" s="116" t="str">
        <f t="shared" si="19"/>
        <v>-</v>
      </c>
      <c r="K103" s="115" t="s">
        <v>229</v>
      </c>
      <c r="L103" s="116" t="str">
        <f t="shared" si="20"/>
        <v>-</v>
      </c>
      <c r="M103" s="115" t="s">
        <v>229</v>
      </c>
      <c r="N103" s="116" t="str">
        <f t="shared" si="21"/>
        <v>-</v>
      </c>
      <c r="O103" s="116" t="str">
        <f t="shared" si="23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9"/>
        <v>-</v>
      </c>
      <c r="G104" s="115" t="s">
        <v>229</v>
      </c>
      <c r="H104" s="116" t="str">
        <f t="shared" si="19"/>
        <v>-</v>
      </c>
      <c r="I104" s="115" t="s">
        <v>229</v>
      </c>
      <c r="J104" s="116" t="str">
        <f t="shared" si="19"/>
        <v>-</v>
      </c>
      <c r="K104" s="115" t="s">
        <v>229</v>
      </c>
      <c r="L104" s="116" t="str">
        <f t="shared" si="20"/>
        <v>-</v>
      </c>
      <c r="M104" s="115" t="s">
        <v>229</v>
      </c>
      <c r="N104" s="116" t="str">
        <f t="shared" si="21"/>
        <v>-</v>
      </c>
      <c r="O104" s="116" t="str">
        <f t="shared" si="23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9"/>
        <v>-</v>
      </c>
      <c r="G105" s="115" t="s">
        <v>229</v>
      </c>
      <c r="H105" s="116" t="str">
        <f t="shared" si="19"/>
        <v>-</v>
      </c>
      <c r="I105" s="115" t="s">
        <v>229</v>
      </c>
      <c r="J105" s="116" t="str">
        <f t="shared" si="19"/>
        <v>-</v>
      </c>
      <c r="K105" s="115" t="s">
        <v>229</v>
      </c>
      <c r="L105" s="116" t="str">
        <f t="shared" si="20"/>
        <v>-</v>
      </c>
      <c r="M105" s="115" t="s">
        <v>229</v>
      </c>
      <c r="N105" s="116" t="str">
        <f t="shared" si="21"/>
        <v>-</v>
      </c>
      <c r="O105" s="116" t="str">
        <f t="shared" si="23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9"/>
        <v>-</v>
      </c>
      <c r="G106" s="115" t="s">
        <v>229</v>
      </c>
      <c r="H106" s="116" t="str">
        <f t="shared" si="19"/>
        <v>-</v>
      </c>
      <c r="I106" s="115" t="s">
        <v>229</v>
      </c>
      <c r="J106" s="116" t="str">
        <f t="shared" si="19"/>
        <v>-</v>
      </c>
      <c r="K106" s="115" t="s">
        <v>229</v>
      </c>
      <c r="L106" s="116" t="str">
        <f t="shared" si="20"/>
        <v>-</v>
      </c>
      <c r="M106" s="115" t="s">
        <v>229</v>
      </c>
      <c r="N106" s="116" t="str">
        <f>IFERROR(M106/K106-1,"-")</f>
        <v>-</v>
      </c>
      <c r="O106" s="116" t="str">
        <f t="shared" si="23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9"/>
        <v>-</v>
      </c>
      <c r="G107" s="115" t="s">
        <v>229</v>
      </c>
      <c r="H107" s="116" t="str">
        <f t="shared" si="19"/>
        <v>-</v>
      </c>
      <c r="I107" s="115" t="s">
        <v>229</v>
      </c>
      <c r="J107" s="116" t="str">
        <f t="shared" si="19"/>
        <v>-</v>
      </c>
      <c r="K107" s="115" t="s">
        <v>229</v>
      </c>
      <c r="L107" s="116" t="str">
        <f t="shared" si="20"/>
        <v>-</v>
      </c>
      <c r="M107" s="115" t="s">
        <v>229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9"/>
        <v>-</v>
      </c>
      <c r="G108" s="115" t="s">
        <v>229</v>
      </c>
      <c r="H108" s="116" t="str">
        <f t="shared" si="19"/>
        <v>-</v>
      </c>
      <c r="I108" s="115" t="s">
        <v>229</v>
      </c>
      <c r="J108" s="116" t="str">
        <f t="shared" si="19"/>
        <v>-</v>
      </c>
      <c r="K108" s="115" t="s">
        <v>229</v>
      </c>
      <c r="L108" s="116" t="str">
        <f t="shared" si="20"/>
        <v>-</v>
      </c>
      <c r="M108" s="115" t="s">
        <v>229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9"/>
        <v>-</v>
      </c>
      <c r="G109" s="118" t="s">
        <v>229</v>
      </c>
      <c r="H109" s="119" t="str">
        <f t="shared" si="19"/>
        <v>-</v>
      </c>
      <c r="I109" s="118" t="s">
        <v>229</v>
      </c>
      <c r="J109" s="119" t="str">
        <f t="shared" si="19"/>
        <v>-</v>
      </c>
      <c r="K109" s="118" t="s">
        <v>229</v>
      </c>
      <c r="L109" s="119" t="str">
        <f t="shared" si="20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7ADF0-E601-4D7F-A711-F0B98AD96E4D}">
  <sheetPr>
    <tabColor rgb="FFF29140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v>-0.25514170377460565</v>
      </c>
      <c r="O9" s="116"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v>0.24822585621721682</v>
      </c>
      <c r="O10" s="116"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v>0.19841815042424016</v>
      </c>
      <c r="O11" s="116"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v>0.71458744212720116</v>
      </c>
      <c r="O12" s="116"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v>2.03455655261302</v>
      </c>
      <c r="O13" s="116"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v>0.27990025100237959</v>
      </c>
      <c r="O14" s="116"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v>-0.24967200012064361</v>
      </c>
      <c r="O15" s="116"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>
        <v>168193</v>
      </c>
      <c r="N16" s="116">
        <v>1.3462788588965613</v>
      </c>
      <c r="O16" s="116">
        <v>0.77966944597282772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>
        <v>81749</v>
      </c>
      <c r="N17" s="116">
        <v>0.22151993305839457</v>
      </c>
      <c r="O17" s="116">
        <v>0.21159888546359973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>
        <v>146033</v>
      </c>
      <c r="N18" s="116">
        <v>0.41676449187484832</v>
      </c>
      <c r="O18" s="116">
        <v>0.98112925982201005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>
        <v>89613</v>
      </c>
      <c r="N19" s="116">
        <v>0.27128670733437366</v>
      </c>
      <c r="O19" s="116">
        <v>0.39512400168137862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1275215</v>
      </c>
      <c r="N21" s="119">
        <v>0.32378878176946713</v>
      </c>
      <c r="O21" s="119">
        <v>0.65858109224188044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1">IFERROR(E31/C31-1,"-")</f>
        <v>-2.5327662803750095E-2</v>
      </c>
      <c r="G31" s="115">
        <v>12399</v>
      </c>
      <c r="H31" s="116">
        <f t="shared" si="1"/>
        <v>-0.79887751626141545</v>
      </c>
      <c r="I31" s="115">
        <v>52867</v>
      </c>
      <c r="J31" s="116">
        <f t="shared" si="1"/>
        <v>3.263811597709493</v>
      </c>
      <c r="K31" s="115">
        <v>115667</v>
      </c>
      <c r="L31" s="116">
        <f t="shared" ref="L31:L43" si="2">IFERROR(K31/I31-1,"-")</f>
        <v>1.1878865833128418</v>
      </c>
      <c r="M31" s="115">
        <v>69459</v>
      </c>
      <c r="N31" s="116">
        <v>-0.39949164411629934</v>
      </c>
      <c r="O31" s="116"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1"/>
        <v>-4.3764841989892278E-2</v>
      </c>
      <c r="G32" s="115">
        <v>12370</v>
      </c>
      <c r="H32" s="116">
        <f t="shared" si="1"/>
        <v>-0.80307878440549529</v>
      </c>
      <c r="I32" s="115">
        <v>52756</v>
      </c>
      <c r="J32" s="116">
        <f t="shared" si="1"/>
        <v>3.2648342764753435</v>
      </c>
      <c r="K32" s="115">
        <v>111801</v>
      </c>
      <c r="L32" s="116">
        <f t="shared" si="2"/>
        <v>1.1192091894760785</v>
      </c>
      <c r="M32" s="115">
        <v>126419</v>
      </c>
      <c r="N32" s="116">
        <v>0.13075017218092855</v>
      </c>
      <c r="O32" s="116">
        <v>0.92442002070267315</v>
      </c>
    </row>
    <row r="33" spans="2:16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1"/>
        <v>-0.69105898080656969</v>
      </c>
      <c r="G33" s="115">
        <v>18439</v>
      </c>
      <c r="H33" s="116">
        <f t="shared" si="1"/>
        <v>-5.0123634865031907E-2</v>
      </c>
      <c r="I33" s="115">
        <v>63892</v>
      </c>
      <c r="J33" s="116">
        <f t="shared" si="1"/>
        <v>2.4650469114377134</v>
      </c>
      <c r="K33" s="115">
        <v>102681</v>
      </c>
      <c r="L33" s="116">
        <f t="shared" si="2"/>
        <v>0.6071026106554811</v>
      </c>
      <c r="M33" s="115">
        <v>108728</v>
      </c>
      <c r="N33" s="116">
        <v>5.8891128835909301E-2</v>
      </c>
      <c r="O33" s="116">
        <v>0.73040073845370346</v>
      </c>
    </row>
    <row r="34" spans="2:16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1"/>
        <v>-1</v>
      </c>
      <c r="G34" s="115">
        <v>24985</v>
      </c>
      <c r="H34" s="116" t="str">
        <f t="shared" si="1"/>
        <v>-</v>
      </c>
      <c r="I34" s="115">
        <v>70112</v>
      </c>
      <c r="J34" s="116">
        <f t="shared" si="1"/>
        <v>1.8061636982189313</v>
      </c>
      <c r="K34" s="115">
        <v>64849</v>
      </c>
      <c r="L34" s="116">
        <f t="shared" si="2"/>
        <v>-7.5065609310816961E-2</v>
      </c>
      <c r="M34" s="115">
        <v>105905</v>
      </c>
      <c r="N34" s="116">
        <v>0.63310151274499216</v>
      </c>
      <c r="O34" s="116">
        <v>0.42510159593078023</v>
      </c>
    </row>
    <row r="35" spans="2:16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1"/>
        <v>-1</v>
      </c>
      <c r="G35" s="115">
        <v>34472</v>
      </c>
      <c r="H35" s="116" t="str">
        <f t="shared" si="1"/>
        <v>-</v>
      </c>
      <c r="I35" s="115">
        <v>65633</v>
      </c>
      <c r="J35" s="116">
        <f t="shared" si="1"/>
        <v>0.90395103272220934</v>
      </c>
      <c r="K35" s="115">
        <v>37200</v>
      </c>
      <c r="L35" s="116">
        <f t="shared" si="2"/>
        <v>-0.4332119513049838</v>
      </c>
      <c r="M35" s="115">
        <v>106442</v>
      </c>
      <c r="N35" s="116">
        <v>1.8613440860215054</v>
      </c>
      <c r="O35" s="116">
        <v>0.91690678576573981</v>
      </c>
    </row>
    <row r="36" spans="2:16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1"/>
        <v>-1</v>
      </c>
      <c r="G36" s="115">
        <v>13550</v>
      </c>
      <c r="H36" s="116" t="str">
        <f t="shared" si="1"/>
        <v>-</v>
      </c>
      <c r="I36" s="115">
        <v>48479</v>
      </c>
      <c r="J36" s="116">
        <f t="shared" si="1"/>
        <v>2.5777859778597785</v>
      </c>
      <c r="K36" s="115">
        <v>58168</v>
      </c>
      <c r="L36" s="116">
        <f t="shared" si="2"/>
        <v>0.19985973308030291</v>
      </c>
      <c r="M36" s="115">
        <v>60812</v>
      </c>
      <c r="N36" s="116">
        <v>4.5454545454545414E-2</v>
      </c>
      <c r="O36" s="116">
        <v>-1.1331675039425115E-2</v>
      </c>
    </row>
    <row r="37" spans="2:16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1"/>
        <v>-1</v>
      </c>
      <c r="G37" s="115">
        <v>5666</v>
      </c>
      <c r="H37" s="116" t="str">
        <f t="shared" si="1"/>
        <v>-</v>
      </c>
      <c r="I37" s="115">
        <v>131509</v>
      </c>
      <c r="J37" s="116">
        <f t="shared" si="1"/>
        <v>22.210201200141192</v>
      </c>
      <c r="K37" s="115">
        <v>126864</v>
      </c>
      <c r="L37" s="116">
        <f t="shared" si="2"/>
        <v>-3.532077652480059E-2</v>
      </c>
      <c r="M37" s="115">
        <v>79640</v>
      </c>
      <c r="N37" s="116">
        <v>-0.37224114011855214</v>
      </c>
      <c r="O37" s="116">
        <v>6.2670575154148978E-3</v>
      </c>
    </row>
    <row r="38" spans="2:16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1"/>
        <v>-0.72497272085410469</v>
      </c>
      <c r="G38" s="115">
        <v>31673</v>
      </c>
      <c r="H38" s="116">
        <f t="shared" si="1"/>
        <v>0.2319810183204325</v>
      </c>
      <c r="I38" s="115">
        <v>118989</v>
      </c>
      <c r="J38" s="116">
        <f t="shared" si="1"/>
        <v>2.756796009219209</v>
      </c>
      <c r="K38" s="115">
        <v>64414</v>
      </c>
      <c r="L38" s="116">
        <f t="shared" si="2"/>
        <v>-0.4586558421366681</v>
      </c>
      <c r="M38" s="115">
        <v>149093</v>
      </c>
      <c r="N38" s="116">
        <v>1.3146055205390135</v>
      </c>
      <c r="O38" s="116">
        <v>0.59495282312415765</v>
      </c>
    </row>
    <row r="39" spans="2:16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1"/>
        <v>-0.68105003107049211</v>
      </c>
      <c r="G39" s="115">
        <v>39763</v>
      </c>
      <c r="H39" s="116">
        <f t="shared" si="1"/>
        <v>0.88951720205284168</v>
      </c>
      <c r="I39" s="115">
        <v>71807</v>
      </c>
      <c r="J39" s="116">
        <f t="shared" si="1"/>
        <v>0.80587480823881497</v>
      </c>
      <c r="K39" s="115">
        <v>63598</v>
      </c>
      <c r="L39" s="116">
        <f t="shared" si="2"/>
        <v>-0.11432033088696092</v>
      </c>
      <c r="M39" s="115">
        <v>63472</v>
      </c>
      <c r="N39" s="116">
        <v>-1.9811943771816942E-3</v>
      </c>
      <c r="O39" s="116">
        <v>-3.799693841980023E-2</v>
      </c>
    </row>
    <row r="40" spans="2:16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1"/>
        <v>-0.78594000082078219</v>
      </c>
      <c r="G40" s="115">
        <v>60215</v>
      </c>
      <c r="H40" s="116">
        <f t="shared" si="1"/>
        <v>2.8480956032719837</v>
      </c>
      <c r="I40" s="115">
        <v>90510</v>
      </c>
      <c r="J40" s="116">
        <f t="shared" si="1"/>
        <v>0.50311384206593046</v>
      </c>
      <c r="K40" s="115">
        <v>97611</v>
      </c>
      <c r="L40" s="116">
        <f t="shared" si="2"/>
        <v>7.8455419290686113E-2</v>
      </c>
      <c r="M40" s="115">
        <v>127387</v>
      </c>
      <c r="N40" s="116">
        <v>0.30504758684984279</v>
      </c>
      <c r="O40" s="116">
        <v>0.74261638007687991</v>
      </c>
    </row>
    <row r="41" spans="2:16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1"/>
        <v>-0.77821340345844292</v>
      </c>
      <c r="G41" s="115">
        <v>63933</v>
      </c>
      <c r="H41" s="116">
        <f t="shared" si="1"/>
        <v>3.5942081057775219</v>
      </c>
      <c r="I41" s="115">
        <v>92633</v>
      </c>
      <c r="J41" s="116">
        <f t="shared" si="1"/>
        <v>0.44890744998670473</v>
      </c>
      <c r="K41" s="115">
        <v>65764</v>
      </c>
      <c r="L41" s="116">
        <f t="shared" si="2"/>
        <v>-0.290058618418922</v>
      </c>
      <c r="M41" s="115">
        <v>71110</v>
      </c>
      <c r="N41" s="116">
        <v>8.1290675749650321E-2</v>
      </c>
      <c r="O41" s="116">
        <v>0.13331739580843105</v>
      </c>
    </row>
    <row r="42" spans="2:16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1"/>
        <v>-4.936624416277513E-2</v>
      </c>
      <c r="G42" s="115">
        <v>43784</v>
      </c>
      <c r="H42" s="116">
        <f t="shared" si="1"/>
        <v>-0.28545083639330882</v>
      </c>
      <c r="I42" s="115">
        <v>87824</v>
      </c>
      <c r="J42" s="116">
        <f t="shared" si="1"/>
        <v>1.0058468847067421</v>
      </c>
      <c r="K42" s="115">
        <v>66031</v>
      </c>
      <c r="L42" s="116">
        <f t="shared" si="2"/>
        <v>-0.24814401530333396</v>
      </c>
      <c r="M42" s="115"/>
      <c r="N42" s="116"/>
      <c r="O42" s="116"/>
    </row>
    <row r="43" spans="2:16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1"/>
        <v>-0.64851733265858269</v>
      </c>
      <c r="G43" s="118">
        <v>361249</v>
      </c>
      <c r="H43" s="119">
        <f t="shared" si="1"/>
        <v>0.25029938047277889</v>
      </c>
      <c r="I43" s="118">
        <v>947011</v>
      </c>
      <c r="J43" s="119">
        <f t="shared" si="1"/>
        <v>1.6214909937466957</v>
      </c>
      <c r="K43" s="118">
        <v>974648</v>
      </c>
      <c r="L43" s="119">
        <f t="shared" si="2"/>
        <v>2.9183399136863297E-2</v>
      </c>
      <c r="M43" s="118">
        <v>1068467</v>
      </c>
      <c r="N43" s="119">
        <v>0.17592671059423282</v>
      </c>
      <c r="O43" s="119">
        <v>0.41037785037785035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284</v>
      </c>
      <c r="F51" s="296"/>
      <c r="G51" s="297" t="s">
        <v>285</v>
      </c>
      <c r="H51" s="296"/>
      <c r="I51" s="297" t="s">
        <v>286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/>
      <c r="B53" s="114" t="s">
        <v>71</v>
      </c>
      <c r="C53" s="115">
        <v>55106</v>
      </c>
      <c r="D53" s="116">
        <v>-0.15144515791256674</v>
      </c>
      <c r="E53" s="115">
        <v>55016</v>
      </c>
      <c r="F53" s="116">
        <f t="shared" ref="F53:J65" si="3">IFERROR(E53/C53-1,"-")</f>
        <v>-1.6332159837404436E-3</v>
      </c>
      <c r="G53" s="115">
        <v>12399</v>
      </c>
      <c r="H53" s="116">
        <f t="shared" si="3"/>
        <v>-0.7746291987785372</v>
      </c>
      <c r="I53" s="115">
        <v>0</v>
      </c>
      <c r="J53" s="116">
        <f t="shared" si="3"/>
        <v>-1</v>
      </c>
      <c r="K53" s="115">
        <v>0</v>
      </c>
      <c r="L53" s="116" t="str">
        <f t="shared" ref="L53:L65" si="4">IFERROR(K53/I53-1,"-")</f>
        <v>-</v>
      </c>
      <c r="M53" s="115">
        <v>0</v>
      </c>
      <c r="N53" s="116" t="s">
        <v>229</v>
      </c>
      <c r="O53" s="116"/>
    </row>
    <row r="54" spans="1:16" x14ac:dyDescent="0.25">
      <c r="A54" s="1">
        <v>2</v>
      </c>
      <c r="B54" s="114" t="s">
        <v>73</v>
      </c>
      <c r="C54" s="115">
        <v>58029</v>
      </c>
      <c r="D54" s="116">
        <v>-0.20283265104266834</v>
      </c>
      <c r="E54" s="115">
        <v>56665</v>
      </c>
      <c r="F54" s="116">
        <f t="shared" si="3"/>
        <v>-2.3505488634992799E-2</v>
      </c>
      <c r="G54" s="115">
        <v>12370</v>
      </c>
      <c r="H54" s="116">
        <f t="shared" si="3"/>
        <v>-0.78169946174887495</v>
      </c>
      <c r="I54" s="115">
        <v>0</v>
      </c>
      <c r="J54" s="116">
        <f t="shared" si="3"/>
        <v>-1</v>
      </c>
      <c r="K54" s="115">
        <v>0</v>
      </c>
      <c r="L54" s="116" t="str">
        <f t="shared" si="4"/>
        <v>-</v>
      </c>
      <c r="M54" s="115">
        <v>0</v>
      </c>
      <c r="N54" s="116" t="s">
        <v>229</v>
      </c>
      <c r="O54" s="116"/>
    </row>
    <row r="55" spans="1:16" x14ac:dyDescent="0.25">
      <c r="A55" s="1">
        <v>3</v>
      </c>
      <c r="B55" s="114" t="s">
        <v>75</v>
      </c>
      <c r="C55" s="115">
        <v>54916</v>
      </c>
      <c r="D55" s="116">
        <v>-0.19351475188345346</v>
      </c>
      <c r="E55" s="115">
        <v>16536</v>
      </c>
      <c r="F55" s="116">
        <f t="shared" si="3"/>
        <v>-0.69888557068978074</v>
      </c>
      <c r="G55" s="115">
        <v>18439</v>
      </c>
      <c r="H55" s="116">
        <f t="shared" si="3"/>
        <v>0.11508224479922591</v>
      </c>
      <c r="I55" s="115">
        <v>0</v>
      </c>
      <c r="J55" s="116">
        <f t="shared" si="3"/>
        <v>-1</v>
      </c>
      <c r="K55" s="115">
        <v>0</v>
      </c>
      <c r="L55" s="116" t="str">
        <f t="shared" si="4"/>
        <v>-</v>
      </c>
      <c r="M55" s="115">
        <v>0</v>
      </c>
      <c r="N55" s="116" t="s">
        <v>229</v>
      </c>
      <c r="O55" s="116"/>
    </row>
    <row r="56" spans="1:16" x14ac:dyDescent="0.25">
      <c r="A56" s="1">
        <v>4</v>
      </c>
      <c r="B56" s="114" t="s">
        <v>77</v>
      </c>
      <c r="C56" s="115">
        <v>66151</v>
      </c>
      <c r="D56" s="116">
        <v>-7.700572066415512E-2</v>
      </c>
      <c r="E56" s="115">
        <v>0</v>
      </c>
      <c r="F56" s="116">
        <f t="shared" si="3"/>
        <v>-1</v>
      </c>
      <c r="G56" s="115">
        <v>24985</v>
      </c>
      <c r="H56" s="116" t="str">
        <f t="shared" si="3"/>
        <v>-</v>
      </c>
      <c r="I56" s="115">
        <v>0</v>
      </c>
      <c r="J56" s="116">
        <f t="shared" si="3"/>
        <v>-1</v>
      </c>
      <c r="K56" s="115">
        <v>0</v>
      </c>
      <c r="L56" s="116" t="str">
        <f t="shared" si="4"/>
        <v>-</v>
      </c>
      <c r="M56" s="115">
        <v>0</v>
      </c>
      <c r="N56" s="116" t="s">
        <v>229</v>
      </c>
      <c r="O56" s="116"/>
    </row>
    <row r="57" spans="1:16" x14ac:dyDescent="0.25">
      <c r="A57" s="1">
        <v>5</v>
      </c>
      <c r="B57" s="114" t="s">
        <v>79</v>
      </c>
      <c r="C57" s="115">
        <v>49009</v>
      </c>
      <c r="D57" s="116">
        <v>-0.1347128303818923</v>
      </c>
      <c r="E57" s="115">
        <v>0</v>
      </c>
      <c r="F57" s="116">
        <f t="shared" si="3"/>
        <v>-1</v>
      </c>
      <c r="G57" s="115">
        <v>34472</v>
      </c>
      <c r="H57" s="116" t="str">
        <f t="shared" si="3"/>
        <v>-</v>
      </c>
      <c r="I57" s="115">
        <v>0</v>
      </c>
      <c r="J57" s="116">
        <f t="shared" si="3"/>
        <v>-1</v>
      </c>
      <c r="K57" s="115">
        <v>37200</v>
      </c>
      <c r="L57" s="116" t="str">
        <f t="shared" si="4"/>
        <v>-</v>
      </c>
      <c r="M57" s="115">
        <v>0</v>
      </c>
      <c r="N57" s="116"/>
      <c r="O57" s="116"/>
    </row>
    <row r="58" spans="1:16" x14ac:dyDescent="0.25">
      <c r="A58" s="1">
        <v>6</v>
      </c>
      <c r="B58" s="114" t="s">
        <v>81</v>
      </c>
      <c r="C58" s="115">
        <v>53001</v>
      </c>
      <c r="D58" s="116">
        <v>-1.0880113466706476E-2</v>
      </c>
      <c r="E58" s="115">
        <v>0</v>
      </c>
      <c r="F58" s="116">
        <f t="shared" si="3"/>
        <v>-1</v>
      </c>
      <c r="G58" s="115">
        <v>13550</v>
      </c>
      <c r="H58" s="116" t="str">
        <f t="shared" si="3"/>
        <v>-</v>
      </c>
      <c r="I58" s="115">
        <v>0</v>
      </c>
      <c r="J58" s="116">
        <f t="shared" si="3"/>
        <v>-1</v>
      </c>
      <c r="K58" s="115">
        <v>58168</v>
      </c>
      <c r="L58" s="116" t="str">
        <f t="shared" si="4"/>
        <v>-</v>
      </c>
      <c r="M58" s="115">
        <v>0</v>
      </c>
      <c r="N58" s="116"/>
      <c r="O58" s="116"/>
    </row>
    <row r="59" spans="1:16" x14ac:dyDescent="0.25">
      <c r="A59" s="1">
        <v>7</v>
      </c>
      <c r="B59" s="114" t="s">
        <v>83</v>
      </c>
      <c r="C59" s="115">
        <v>70044</v>
      </c>
      <c r="D59" s="116">
        <v>8.0842527582748236E-2</v>
      </c>
      <c r="E59" s="115">
        <v>0</v>
      </c>
      <c r="F59" s="116">
        <f t="shared" si="3"/>
        <v>-1</v>
      </c>
      <c r="G59" s="115">
        <v>5666</v>
      </c>
      <c r="H59" s="116" t="str">
        <f t="shared" si="3"/>
        <v>-</v>
      </c>
      <c r="I59" s="115">
        <v>0</v>
      </c>
      <c r="J59" s="116">
        <f t="shared" si="3"/>
        <v>-1</v>
      </c>
      <c r="K59" s="115">
        <v>126864</v>
      </c>
      <c r="L59" s="116" t="str">
        <f t="shared" si="4"/>
        <v>-</v>
      </c>
      <c r="M59" s="115">
        <v>0</v>
      </c>
      <c r="N59" s="116"/>
      <c r="O59" s="116"/>
    </row>
    <row r="60" spans="1:16" x14ac:dyDescent="0.25">
      <c r="A60" s="1">
        <v>8</v>
      </c>
      <c r="B60" s="114" t="s">
        <v>85</v>
      </c>
      <c r="C60" s="115">
        <v>83986</v>
      </c>
      <c r="D60" s="116">
        <v>0.10335133146783315</v>
      </c>
      <c r="E60" s="115">
        <v>25709</v>
      </c>
      <c r="F60" s="116">
        <f t="shared" si="3"/>
        <v>-0.69388945776677069</v>
      </c>
      <c r="G60" s="115">
        <v>31673</v>
      </c>
      <c r="H60" s="116">
        <f t="shared" si="3"/>
        <v>0.2319810183204325</v>
      </c>
      <c r="I60" s="115">
        <v>0</v>
      </c>
      <c r="J60" s="116">
        <f t="shared" si="3"/>
        <v>-1</v>
      </c>
      <c r="K60" s="115">
        <v>64414</v>
      </c>
      <c r="L60" s="116" t="str">
        <f t="shared" si="4"/>
        <v>-</v>
      </c>
      <c r="M60" s="115">
        <v>0</v>
      </c>
      <c r="N60" s="116"/>
      <c r="O60" s="116"/>
    </row>
    <row r="61" spans="1:16" x14ac:dyDescent="0.25">
      <c r="A61" s="1">
        <v>9</v>
      </c>
      <c r="B61" s="114" t="s">
        <v>87</v>
      </c>
      <c r="C61" s="115">
        <v>57977</v>
      </c>
      <c r="D61" s="116">
        <v>6.8050770959600548E-2</v>
      </c>
      <c r="E61" s="115">
        <v>0</v>
      </c>
      <c r="F61" s="116">
        <f t="shared" si="3"/>
        <v>-1</v>
      </c>
      <c r="G61" s="115">
        <v>39763</v>
      </c>
      <c r="H61" s="116" t="str">
        <f t="shared" si="3"/>
        <v>-</v>
      </c>
      <c r="I61" s="115">
        <v>0</v>
      </c>
      <c r="J61" s="116">
        <f t="shared" si="3"/>
        <v>-1</v>
      </c>
      <c r="K61" s="115">
        <v>63598</v>
      </c>
      <c r="L61" s="116" t="str">
        <f t="shared" si="4"/>
        <v>-</v>
      </c>
      <c r="M61" s="115">
        <v>0</v>
      </c>
      <c r="N61" s="116"/>
      <c r="O61" s="116"/>
    </row>
    <row r="62" spans="1:16" x14ac:dyDescent="0.25">
      <c r="A62" s="1">
        <v>10</v>
      </c>
      <c r="B62" s="114" t="s">
        <v>89</v>
      </c>
      <c r="C62" s="115">
        <v>67659</v>
      </c>
      <c r="D62" s="116">
        <v>-1.3932813524739518E-2</v>
      </c>
      <c r="E62" s="115">
        <v>0</v>
      </c>
      <c r="F62" s="116">
        <f t="shared" si="3"/>
        <v>-1</v>
      </c>
      <c r="G62" s="115">
        <v>60215</v>
      </c>
      <c r="H62" s="116" t="str">
        <f t="shared" si="3"/>
        <v>-</v>
      </c>
      <c r="I62" s="115">
        <v>0</v>
      </c>
      <c r="J62" s="116">
        <f t="shared" si="3"/>
        <v>-1</v>
      </c>
      <c r="K62" s="115">
        <v>97611</v>
      </c>
      <c r="L62" s="116" t="str">
        <f t="shared" si="4"/>
        <v>-</v>
      </c>
      <c r="M62" s="115">
        <v>0</v>
      </c>
      <c r="N62" s="116"/>
      <c r="O62" s="116"/>
    </row>
    <row r="63" spans="1:16" x14ac:dyDescent="0.25">
      <c r="A63" s="1">
        <v>11</v>
      </c>
      <c r="B63" s="114" t="s">
        <v>91</v>
      </c>
      <c r="C63" s="115">
        <v>56312</v>
      </c>
      <c r="D63" s="116">
        <v>-5.3595737886758199E-2</v>
      </c>
      <c r="E63" s="115">
        <v>13916</v>
      </c>
      <c r="F63" s="116">
        <f t="shared" si="3"/>
        <v>-0.75287682909504194</v>
      </c>
      <c r="G63" s="115">
        <v>0</v>
      </c>
      <c r="H63" s="116">
        <f t="shared" si="3"/>
        <v>-1</v>
      </c>
      <c r="I63" s="115">
        <v>0</v>
      </c>
      <c r="J63" s="116" t="str">
        <f t="shared" si="3"/>
        <v>-</v>
      </c>
      <c r="K63" s="115">
        <v>65764</v>
      </c>
      <c r="L63" s="116" t="str">
        <f t="shared" si="4"/>
        <v>-</v>
      </c>
      <c r="M63" s="115">
        <v>0</v>
      </c>
      <c r="N63" s="116"/>
      <c r="O63" s="116"/>
    </row>
    <row r="64" spans="1:16" x14ac:dyDescent="0.25">
      <c r="A64" s="1">
        <v>12</v>
      </c>
      <c r="B64" s="114" t="s">
        <v>93</v>
      </c>
      <c r="C64" s="115">
        <v>58187</v>
      </c>
      <c r="D64" s="116">
        <v>1.4771538193233402E-2</v>
      </c>
      <c r="E64" s="115">
        <v>61275</v>
      </c>
      <c r="F64" s="116">
        <f t="shared" si="3"/>
        <v>5.3070273428772685E-2</v>
      </c>
      <c r="G64" s="115">
        <v>0</v>
      </c>
      <c r="H64" s="116">
        <f t="shared" si="3"/>
        <v>-1</v>
      </c>
      <c r="I64" s="115">
        <v>0</v>
      </c>
      <c r="J64" s="116" t="str">
        <f t="shared" si="3"/>
        <v>-</v>
      </c>
      <c r="K64" s="115">
        <v>57860</v>
      </c>
      <c r="L64" s="116" t="str">
        <f t="shared" si="4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730377</v>
      </c>
      <c r="D65" s="119">
        <v>-4.9463549475262325E-2</v>
      </c>
      <c r="E65" s="118">
        <v>0</v>
      </c>
      <c r="F65" s="119">
        <f t="shared" si="3"/>
        <v>-1</v>
      </c>
      <c r="G65" s="118">
        <v>0</v>
      </c>
      <c r="H65" s="119" t="str">
        <f t="shared" si="3"/>
        <v>-</v>
      </c>
      <c r="I65" s="118">
        <v>0</v>
      </c>
      <c r="J65" s="119" t="str">
        <f t="shared" si="3"/>
        <v>-</v>
      </c>
      <c r="K65" s="118">
        <v>0</v>
      </c>
      <c r="L65" s="119" t="str">
        <f t="shared" si="4"/>
        <v>-</v>
      </c>
      <c r="M65" s="118">
        <v>0</v>
      </c>
      <c r="N65" s="119"/>
      <c r="O65" s="119"/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284</v>
      </c>
      <c r="F73" s="296"/>
      <c r="G73" s="297" t="s">
        <v>285</v>
      </c>
      <c r="H73" s="296"/>
      <c r="I73" s="297" t="s">
        <v>286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8145</v>
      </c>
      <c r="D75" s="116">
        <v>-7.6949229374433381E-2</v>
      </c>
      <c r="E75" s="115">
        <v>6633</v>
      </c>
      <c r="F75" s="116">
        <f t="shared" ref="F75:J87" si="5">IFERROR(E75/C75-1,"-")</f>
        <v>-0.18563535911602214</v>
      </c>
      <c r="G75" s="115">
        <v>0</v>
      </c>
      <c r="H75" s="116">
        <f t="shared" si="5"/>
        <v>-1</v>
      </c>
      <c r="I75" s="115">
        <v>0</v>
      </c>
      <c r="J75" s="116" t="str">
        <f t="shared" si="5"/>
        <v>-</v>
      </c>
      <c r="K75" s="115">
        <v>0</v>
      </c>
      <c r="L75" s="116" t="str">
        <f t="shared" ref="L75:L87" si="6">IFERROR(K75/I75-1,"-")</f>
        <v>-</v>
      </c>
      <c r="M75" s="115">
        <v>0</v>
      </c>
      <c r="N75" s="116" t="s">
        <v>229</v>
      </c>
      <c r="O75" s="116"/>
    </row>
    <row r="76" spans="1:16" x14ac:dyDescent="0.25">
      <c r="A76" s="1">
        <v>2</v>
      </c>
      <c r="B76" s="114" t="s">
        <v>73</v>
      </c>
      <c r="C76" s="115">
        <v>7663</v>
      </c>
      <c r="D76" s="116">
        <v>-9.3993851974462084E-2</v>
      </c>
      <c r="E76" s="115">
        <v>6152</v>
      </c>
      <c r="F76" s="116">
        <f t="shared" si="5"/>
        <v>-0.19718126060289709</v>
      </c>
      <c r="G76" s="115">
        <v>0</v>
      </c>
      <c r="H76" s="116">
        <f t="shared" si="5"/>
        <v>-1</v>
      </c>
      <c r="I76" s="115">
        <v>0</v>
      </c>
      <c r="J76" s="116" t="str">
        <f t="shared" si="5"/>
        <v>-</v>
      </c>
      <c r="K76" s="115">
        <v>0</v>
      </c>
      <c r="L76" s="116" t="str">
        <f t="shared" si="6"/>
        <v>-</v>
      </c>
      <c r="M76" s="115">
        <v>0</v>
      </c>
      <c r="N76" s="116" t="s">
        <v>229</v>
      </c>
      <c r="O76" s="116"/>
    </row>
    <row r="77" spans="1:16" x14ac:dyDescent="0.25">
      <c r="A77" s="1">
        <v>3</v>
      </c>
      <c r="B77" s="114" t="s">
        <v>75</v>
      </c>
      <c r="C77" s="115">
        <v>7918</v>
      </c>
      <c r="D77" s="116">
        <v>-0.13445561871447309</v>
      </c>
      <c r="E77" s="115">
        <v>2876</v>
      </c>
      <c r="F77" s="116">
        <f t="shared" si="5"/>
        <v>-0.63677696387976757</v>
      </c>
      <c r="G77" s="115">
        <v>0</v>
      </c>
      <c r="H77" s="116">
        <f t="shared" si="5"/>
        <v>-1</v>
      </c>
      <c r="I77" s="115">
        <v>0</v>
      </c>
      <c r="J77" s="116" t="str">
        <f t="shared" si="5"/>
        <v>-</v>
      </c>
      <c r="K77" s="115">
        <v>0</v>
      </c>
      <c r="L77" s="116" t="str">
        <f t="shared" si="6"/>
        <v>-</v>
      </c>
      <c r="M77" s="115">
        <v>0</v>
      </c>
      <c r="N77" s="116" t="s">
        <v>229</v>
      </c>
      <c r="O77" s="116"/>
    </row>
    <row r="78" spans="1:16" x14ac:dyDescent="0.25">
      <c r="A78" s="1">
        <v>4</v>
      </c>
      <c r="B78" s="114" t="s">
        <v>77</v>
      </c>
      <c r="C78" s="115">
        <v>8163</v>
      </c>
      <c r="D78" s="116">
        <v>-7.1013997951519303E-2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0</v>
      </c>
      <c r="J78" s="116" t="str">
        <f t="shared" si="5"/>
        <v>-</v>
      </c>
      <c r="K78" s="115">
        <v>0</v>
      </c>
      <c r="L78" s="116" t="str">
        <f t="shared" si="6"/>
        <v>-</v>
      </c>
      <c r="M78" s="115">
        <v>0</v>
      </c>
      <c r="N78" s="116" t="s">
        <v>229</v>
      </c>
      <c r="O78" s="116"/>
    </row>
    <row r="79" spans="1:16" x14ac:dyDescent="0.25">
      <c r="A79" s="1">
        <v>5</v>
      </c>
      <c r="B79" s="114" t="s">
        <v>79</v>
      </c>
      <c r="C79" s="115">
        <v>6519</v>
      </c>
      <c r="D79" s="116">
        <v>-0.1591641945053528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0</v>
      </c>
      <c r="J79" s="116" t="str">
        <f t="shared" si="5"/>
        <v>-</v>
      </c>
      <c r="K79" s="115">
        <v>0</v>
      </c>
      <c r="L79" s="116" t="str">
        <f t="shared" si="6"/>
        <v>-</v>
      </c>
      <c r="M79" s="115">
        <v>0</v>
      </c>
      <c r="N79" s="116" t="s">
        <v>229</v>
      </c>
      <c r="O79" s="116"/>
    </row>
    <row r="80" spans="1:16" x14ac:dyDescent="0.25">
      <c r="A80" s="1">
        <v>6</v>
      </c>
      <c r="B80" s="114" t="s">
        <v>81</v>
      </c>
      <c r="C80" s="115">
        <v>8508</v>
      </c>
      <c r="D80" s="116">
        <v>-4.2969628796400428E-2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0</v>
      </c>
      <c r="J80" s="116" t="str">
        <f t="shared" si="5"/>
        <v>-</v>
      </c>
      <c r="K80" s="115">
        <v>0</v>
      </c>
      <c r="L80" s="116" t="str">
        <f t="shared" si="6"/>
        <v>-</v>
      </c>
      <c r="M80" s="115">
        <v>0</v>
      </c>
      <c r="N80" s="116" t="s">
        <v>229</v>
      </c>
      <c r="O80" s="116"/>
    </row>
    <row r="81" spans="1:15" x14ac:dyDescent="0.25">
      <c r="A81" s="1">
        <v>7</v>
      </c>
      <c r="B81" s="114" t="s">
        <v>83</v>
      </c>
      <c r="C81" s="115">
        <v>9100</v>
      </c>
      <c r="D81" s="116">
        <v>-0.10670462353980559</v>
      </c>
      <c r="E81" s="115">
        <v>0</v>
      </c>
      <c r="F81" s="116">
        <f t="shared" si="5"/>
        <v>-1</v>
      </c>
      <c r="G81" s="115">
        <v>0</v>
      </c>
      <c r="H81" s="116" t="str">
        <f t="shared" si="5"/>
        <v>-</v>
      </c>
      <c r="I81" s="115">
        <v>0</v>
      </c>
      <c r="J81" s="116" t="str">
        <f t="shared" si="5"/>
        <v>-</v>
      </c>
      <c r="K81" s="115">
        <v>0</v>
      </c>
      <c r="L81" s="116" t="str">
        <f t="shared" si="6"/>
        <v>-</v>
      </c>
      <c r="M81" s="115">
        <v>0</v>
      </c>
      <c r="N81" s="116" t="s">
        <v>229</v>
      </c>
      <c r="O81" s="116"/>
    </row>
    <row r="82" spans="1:15" x14ac:dyDescent="0.25">
      <c r="A82" s="1">
        <v>8</v>
      </c>
      <c r="B82" s="114" t="s">
        <v>85</v>
      </c>
      <c r="C82" s="115">
        <v>9492</v>
      </c>
      <c r="D82" s="116">
        <v>-3.8784810126582303E-2</v>
      </c>
      <c r="E82" s="115">
        <v>0</v>
      </c>
      <c r="F82" s="116">
        <f t="shared" si="5"/>
        <v>-1</v>
      </c>
      <c r="G82" s="115">
        <v>0</v>
      </c>
      <c r="H82" s="116" t="str">
        <f t="shared" si="5"/>
        <v>-</v>
      </c>
      <c r="I82" s="115">
        <v>0</v>
      </c>
      <c r="J82" s="116" t="str">
        <f t="shared" si="5"/>
        <v>-</v>
      </c>
      <c r="K82" s="115">
        <v>0</v>
      </c>
      <c r="L82" s="116" t="str">
        <f t="shared" si="6"/>
        <v>-</v>
      </c>
      <c r="M82" s="115">
        <v>0</v>
      </c>
      <c r="N82" s="116" t="s">
        <v>229</v>
      </c>
      <c r="O82" s="116"/>
    </row>
    <row r="83" spans="1:15" x14ac:dyDescent="0.25">
      <c r="A83" s="1">
        <v>9</v>
      </c>
      <c r="B83" s="114" t="s">
        <v>87</v>
      </c>
      <c r="C83" s="115">
        <v>8002</v>
      </c>
      <c r="D83" s="116">
        <v>-2.4027320404927388E-2</v>
      </c>
      <c r="E83" s="115">
        <v>0</v>
      </c>
      <c r="F83" s="116">
        <f t="shared" si="5"/>
        <v>-1</v>
      </c>
      <c r="G83" s="115">
        <v>0</v>
      </c>
      <c r="H83" s="116" t="str">
        <f t="shared" si="5"/>
        <v>-</v>
      </c>
      <c r="I83" s="115">
        <v>0</v>
      </c>
      <c r="J83" s="116" t="str">
        <f t="shared" si="5"/>
        <v>-</v>
      </c>
      <c r="K83" s="115">
        <v>0</v>
      </c>
      <c r="L83" s="116" t="str">
        <f t="shared" si="6"/>
        <v>-</v>
      </c>
      <c r="M83" s="115">
        <v>0</v>
      </c>
      <c r="N83" s="116" t="s">
        <v>229</v>
      </c>
      <c r="O83" s="116"/>
    </row>
    <row r="84" spans="1:15" x14ac:dyDescent="0.25">
      <c r="A84" s="1">
        <v>10</v>
      </c>
      <c r="B84" s="114" t="s">
        <v>89</v>
      </c>
      <c r="C84" s="115">
        <v>5442</v>
      </c>
      <c r="D84" s="116">
        <v>-0.36940903823870219</v>
      </c>
      <c r="E84" s="115">
        <v>0</v>
      </c>
      <c r="F84" s="116">
        <f t="shared" si="5"/>
        <v>-1</v>
      </c>
      <c r="G84" s="115">
        <v>0</v>
      </c>
      <c r="H84" s="116" t="str">
        <f t="shared" si="5"/>
        <v>-</v>
      </c>
      <c r="I84" s="115">
        <v>0</v>
      </c>
      <c r="J84" s="116" t="str">
        <f t="shared" si="5"/>
        <v>-</v>
      </c>
      <c r="K84" s="115">
        <v>0</v>
      </c>
      <c r="L84" s="116" t="str">
        <f t="shared" si="6"/>
        <v>-</v>
      </c>
      <c r="M84" s="115">
        <v>0</v>
      </c>
      <c r="N84" s="116" t="s">
        <v>229</v>
      </c>
      <c r="O84" s="116"/>
    </row>
    <row r="85" spans="1:15" x14ac:dyDescent="0.25">
      <c r="A85" s="1">
        <v>11</v>
      </c>
      <c r="B85" s="114" t="s">
        <v>91</v>
      </c>
      <c r="C85" s="115">
        <v>6433</v>
      </c>
      <c r="D85" s="116">
        <v>-0.21057798502883784</v>
      </c>
      <c r="E85" s="115">
        <v>0</v>
      </c>
      <c r="F85" s="116">
        <f t="shared" si="5"/>
        <v>-1</v>
      </c>
      <c r="G85" s="115">
        <v>0</v>
      </c>
      <c r="H85" s="116" t="str">
        <f t="shared" si="5"/>
        <v>-</v>
      </c>
      <c r="I85" s="115">
        <v>0</v>
      </c>
      <c r="J85" s="116" t="str">
        <f t="shared" si="5"/>
        <v>-</v>
      </c>
      <c r="K85" s="115">
        <v>0</v>
      </c>
      <c r="L85" s="116" t="str">
        <f t="shared" si="6"/>
        <v>-</v>
      </c>
      <c r="M85" s="115">
        <v>0</v>
      </c>
      <c r="N85" s="116" t="s">
        <v>229</v>
      </c>
      <c r="O85" s="116"/>
    </row>
    <row r="86" spans="1:15" x14ac:dyDescent="0.25">
      <c r="A86" s="1">
        <v>12</v>
      </c>
      <c r="B86" s="114" t="s">
        <v>93</v>
      </c>
      <c r="C86" s="115">
        <v>6270</v>
      </c>
      <c r="D86" s="116">
        <v>-0.23981571290009696</v>
      </c>
      <c r="E86" s="115">
        <v>0</v>
      </c>
      <c r="F86" s="116">
        <f t="shared" si="5"/>
        <v>-1</v>
      </c>
      <c r="G86" s="115">
        <v>0</v>
      </c>
      <c r="H86" s="116" t="str">
        <f t="shared" si="5"/>
        <v>-</v>
      </c>
      <c r="I86" s="115">
        <v>0</v>
      </c>
      <c r="J86" s="116" t="str">
        <f t="shared" si="5"/>
        <v>-</v>
      </c>
      <c r="K86" s="115">
        <v>8171</v>
      </c>
      <c r="L86" s="116" t="str">
        <f t="shared" si="6"/>
        <v>-</v>
      </c>
      <c r="M86" s="115"/>
      <c r="N86" s="116"/>
      <c r="O86" s="116"/>
    </row>
    <row r="87" spans="1:15" ht="15.75" x14ac:dyDescent="0.25">
      <c r="B87" s="117" t="s">
        <v>30</v>
      </c>
      <c r="C87" s="118">
        <v>91655</v>
      </c>
      <c r="D87" s="119">
        <v>-0.12832388633164682</v>
      </c>
      <c r="E87" s="118">
        <v>0</v>
      </c>
      <c r="F87" s="119">
        <f t="shared" si="5"/>
        <v>-1</v>
      </c>
      <c r="G87" s="118">
        <v>0</v>
      </c>
      <c r="H87" s="119" t="str">
        <f t="shared" si="5"/>
        <v>-</v>
      </c>
      <c r="I87" s="118">
        <v>0</v>
      </c>
      <c r="J87" s="119" t="str">
        <f t="shared" si="5"/>
        <v>-</v>
      </c>
      <c r="K87" s="118">
        <v>0</v>
      </c>
      <c r="L87" s="119" t="str">
        <f t="shared" si="6"/>
        <v>-</v>
      </c>
      <c r="M87" s="118">
        <v>0</v>
      </c>
      <c r="N87" s="119" t="s">
        <v>229</v>
      </c>
      <c r="O87" s="119"/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3" spans="1:15" x14ac:dyDescent="0.25">
      <c r="M93" s="4"/>
      <c r="N93" s="4"/>
    </row>
    <row r="94" spans="1:15" ht="15.75" thickBot="1" x14ac:dyDescent="0.3"/>
    <row r="95" spans="1:15" ht="16.5" thickTop="1" thickBot="1" x14ac:dyDescent="0.3">
      <c r="M95" s="297">
        <v>2024</v>
      </c>
      <c r="N95" s="298"/>
      <c r="O95" s="299"/>
    </row>
    <row r="96" spans="1:15" ht="16.5" thickTop="1" thickBot="1" x14ac:dyDescent="0.3">
      <c r="M96" s="113" t="s">
        <v>69</v>
      </c>
      <c r="N96" s="112" t="s">
        <v>321</v>
      </c>
      <c r="O96" s="112" t="s">
        <v>321</v>
      </c>
    </row>
    <row r="97" spans="13:15" x14ac:dyDescent="0.25">
      <c r="M97" s="115"/>
      <c r="N97" s="116" t="s">
        <v>229</v>
      </c>
      <c r="O97" s="116" t="s">
        <v>229</v>
      </c>
    </row>
    <row r="98" spans="13:15" x14ac:dyDescent="0.25">
      <c r="M98" s="115"/>
      <c r="N98" s="116" t="s">
        <v>229</v>
      </c>
      <c r="O98" s="116" t="s">
        <v>229</v>
      </c>
    </row>
    <row r="99" spans="13:15" x14ac:dyDescent="0.25">
      <c r="M99" s="115"/>
      <c r="N99" s="116" t="s">
        <v>229</v>
      </c>
      <c r="O99" s="116" t="s">
        <v>229</v>
      </c>
    </row>
    <row r="100" spans="13:15" x14ac:dyDescent="0.25">
      <c r="M100" s="115"/>
      <c r="N100" s="116" t="s">
        <v>229</v>
      </c>
      <c r="O100" s="116" t="s">
        <v>229</v>
      </c>
    </row>
    <row r="101" spans="13:15" x14ac:dyDescent="0.25">
      <c r="M101" s="115"/>
      <c r="N101" s="116" t="s">
        <v>229</v>
      </c>
      <c r="O101" s="116" t="s">
        <v>229</v>
      </c>
    </row>
    <row r="102" spans="13:15" x14ac:dyDescent="0.25">
      <c r="M102" s="115"/>
      <c r="N102" s="116" t="s">
        <v>229</v>
      </c>
      <c r="O102" s="116" t="s">
        <v>229</v>
      </c>
    </row>
    <row r="103" spans="13:15" x14ac:dyDescent="0.25">
      <c r="M103" s="115"/>
      <c r="N103" s="116" t="s">
        <v>229</v>
      </c>
      <c r="O103" s="116" t="s">
        <v>229</v>
      </c>
    </row>
    <row r="104" spans="13:15" x14ac:dyDescent="0.25">
      <c r="M104" s="115"/>
      <c r="N104" s="116" t="s">
        <v>229</v>
      </c>
      <c r="O104" s="116" t="s">
        <v>229</v>
      </c>
    </row>
    <row r="105" spans="13:15" x14ac:dyDescent="0.25">
      <c r="M105" s="115"/>
      <c r="N105" s="116" t="s">
        <v>229</v>
      </c>
      <c r="O105" s="116" t="s">
        <v>229</v>
      </c>
    </row>
    <row r="106" spans="13:15" x14ac:dyDescent="0.25">
      <c r="M106" s="115"/>
      <c r="N106" s="116" t="s">
        <v>229</v>
      </c>
      <c r="O106" s="116" t="s">
        <v>229</v>
      </c>
    </row>
    <row r="107" spans="13:15" x14ac:dyDescent="0.25">
      <c r="M107" s="115"/>
      <c r="N107" s="116" t="s">
        <v>229</v>
      </c>
      <c r="O107" s="116" t="s">
        <v>229</v>
      </c>
    </row>
    <row r="108" spans="13:15" x14ac:dyDescent="0.25">
      <c r="M108" s="115"/>
      <c r="N108" s="116" t="s">
        <v>229</v>
      </c>
      <c r="O108" s="116" t="s">
        <v>229</v>
      </c>
    </row>
    <row r="109" spans="13:15" ht="15.75" x14ac:dyDescent="0.25">
      <c r="M109" s="118"/>
      <c r="N109" s="119" t="s">
        <v>229</v>
      </c>
      <c r="O109" s="119" t="s">
        <v>229</v>
      </c>
    </row>
    <row r="111" spans="13:15" x14ac:dyDescent="0.25">
      <c r="M111" s="105"/>
      <c r="N111" s="105"/>
      <c r="O111" s="105"/>
    </row>
  </sheetData>
  <mergeCells count="33"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4E0DF-0992-4D32-8129-07C25393E887}">
  <sheetPr>
    <tabColor rgb="FFF29140"/>
    <pageSetUpPr fitToPage="1"/>
  </sheetPr>
  <dimension ref="A1:P162"/>
  <sheetViews>
    <sheetView showGridLines="0" workbookViewId="0">
      <selection activeCell="Q6" sqref="Q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291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v>644738</v>
      </c>
      <c r="D20" s="169">
        <v>666172</v>
      </c>
      <c r="E20" s="169">
        <v>68858</v>
      </c>
      <c r="F20" s="169">
        <v>656953</v>
      </c>
      <c r="G20" s="169">
        <v>739147</v>
      </c>
      <c r="H20" s="169"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f>IFERROR(H23/G23-1,"-")</f>
        <v>-0.12510339123242353</v>
      </c>
      <c r="J23" s="160">
        <f t="shared" ref="J23:J34" si="5">IFERROR(H23/D23-1,"-")</f>
        <v>-0.17196164133342029</v>
      </c>
      <c r="K23" s="158">
        <f t="shared" ref="K23:K33" si="6">H23-G23</f>
        <v>-5445</v>
      </c>
      <c r="L23" s="158">
        <f t="shared" ref="L23:L34" si="7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f>IFERROR(H24/G24-1,"-")</f>
        <v>-4.5309734513274358E-2</v>
      </c>
      <c r="J24" s="165">
        <f t="shared" si="5"/>
        <v>-0.32709580838323349</v>
      </c>
      <c r="K24" s="163">
        <f t="shared" si="6"/>
        <v>-512</v>
      </c>
      <c r="L24" s="163">
        <f t="shared" si="7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f>IFERROR(H25/G25-1,"-")</f>
        <v>-0.15308465739821253</v>
      </c>
      <c r="J25" s="165">
        <f t="shared" si="5"/>
        <v>-8.8933400100150273E-2</v>
      </c>
      <c r="K25" s="163">
        <f t="shared" si="6"/>
        <v>-4933</v>
      </c>
      <c r="L25" s="163">
        <f t="shared" si="7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f>IFERROR(H26/G26-1,"-")</f>
        <v>-1.7829676763639668E-2</v>
      </c>
      <c r="J26" s="160">
        <f t="shared" si="5"/>
        <v>0.11004588609211963</v>
      </c>
      <c r="K26" s="158">
        <f t="shared" si="6"/>
        <v>-19718</v>
      </c>
      <c r="L26" s="158">
        <f t="shared" si="7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f t="shared" ref="I27:I34" si="8">IFERROR(H27/G27-1,"-")</f>
        <v>-6.6551556831061509E-3</v>
      </c>
      <c r="J27" s="165">
        <f t="shared" si="5"/>
        <v>0.22753643593005068</v>
      </c>
      <c r="K27" s="163">
        <f t="shared" si="6"/>
        <v>-3388</v>
      </c>
      <c r="L27" s="163">
        <f t="shared" si="7"/>
        <v>93735</v>
      </c>
      <c r="M27" s="164">
        <f t="shared" ref="M27:M34" si="9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f t="shared" si="8"/>
        <v>1.1555639897795178E-2</v>
      </c>
      <c r="J28" s="165">
        <f t="shared" si="5"/>
        <v>-4.403466408756973E-2</v>
      </c>
      <c r="K28" s="163">
        <f t="shared" si="6"/>
        <v>1705</v>
      </c>
      <c r="L28" s="163">
        <f t="shared" si="7"/>
        <v>-6875</v>
      </c>
      <c r="M28" s="164">
        <f t="shared" si="9"/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f t="shared" si="8"/>
        <v>-0.40873272997094667</v>
      </c>
      <c r="J29" s="165">
        <f t="shared" si="5"/>
        <v>-6.5353862419877062E-2</v>
      </c>
      <c r="K29" s="163">
        <f t="shared" si="6"/>
        <v>-19555</v>
      </c>
      <c r="L29" s="163">
        <f t="shared" si="7"/>
        <v>-1978</v>
      </c>
      <c r="M29" s="164">
        <f t="shared" si="9"/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f t="shared" si="8"/>
        <v>0.10687883395375652</v>
      </c>
      <c r="J30" s="165">
        <f t="shared" si="5"/>
        <v>0.26537401102853031</v>
      </c>
      <c r="K30" s="163">
        <f t="shared" si="6"/>
        <v>4077</v>
      </c>
      <c r="L30" s="163">
        <f t="shared" si="7"/>
        <v>8855</v>
      </c>
      <c r="M30" s="164">
        <f t="shared" si="9"/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f t="shared" si="8"/>
        <v>-7.5395282529808205E-2</v>
      </c>
      <c r="J31" s="165">
        <f t="shared" si="5"/>
        <v>0.23102473955524871</v>
      </c>
      <c r="K31" s="163">
        <f t="shared" si="6"/>
        <v>-4654</v>
      </c>
      <c r="L31" s="163">
        <f t="shared" si="7"/>
        <v>10711</v>
      </c>
      <c r="M31" s="164">
        <f t="shared" si="9"/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f t="shared" si="8"/>
        <v>5.6494488869677895E-2</v>
      </c>
      <c r="J32" s="165">
        <f t="shared" si="5"/>
        <v>-9.2018322591106427E-3</v>
      </c>
      <c r="K32" s="163">
        <f t="shared" si="6"/>
        <v>1307</v>
      </c>
      <c r="L32" s="163">
        <f t="shared" si="7"/>
        <v>-227</v>
      </c>
      <c r="M32" s="164">
        <f t="shared" si="9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f t="shared" si="8"/>
        <v>-0.17340911977645113</v>
      </c>
      <c r="J33" s="165">
        <f t="shared" si="5"/>
        <v>-0.41155593733752294</v>
      </c>
      <c r="K33" s="163">
        <f t="shared" si="6"/>
        <v>-5461</v>
      </c>
      <c r="L33" s="163">
        <f t="shared" si="7"/>
        <v>-18206</v>
      </c>
      <c r="M33" s="164">
        <f t="shared" si="9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v>221117</v>
      </c>
      <c r="D34" s="169">
        <v>231524</v>
      </c>
      <c r="E34" s="169">
        <v>26000</v>
      </c>
      <c r="F34" s="169">
        <v>227170</v>
      </c>
      <c r="G34" s="169">
        <v>246939</v>
      </c>
      <c r="H34" s="169">
        <v>253190</v>
      </c>
      <c r="I34" s="170">
        <f t="shared" si="8"/>
        <v>2.5313943929472504E-2</v>
      </c>
      <c r="J34" s="171">
        <f t="shared" si="5"/>
        <v>9.3579931238230163E-2</v>
      </c>
      <c r="K34" s="169">
        <f>H34-G34</f>
        <v>6251</v>
      </c>
      <c r="L34" s="169">
        <f t="shared" si="7"/>
        <v>21666</v>
      </c>
      <c r="M34" s="170">
        <f t="shared" si="9"/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f>IFERROR(H37/G37-1,"-")</f>
        <v>-0.23269574790147241</v>
      </c>
      <c r="J37" s="160">
        <f t="shared" ref="J37:J48" si="10">IFERROR(H37/D37-1,"-")</f>
        <v>-0.28317992492415278</v>
      </c>
      <c r="K37" s="158">
        <f t="shared" ref="K37:K47" si="11">H37-G37</f>
        <v>-8455</v>
      </c>
      <c r="L37" s="158">
        <f t="shared" ref="L37:L48" si="12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f>IFERROR(H38/G38-1,"-")</f>
        <v>-0.52316144337620174</v>
      </c>
      <c r="J38" s="165">
        <f t="shared" si="10"/>
        <v>-0.3666666666666667</v>
      </c>
      <c r="K38" s="163">
        <f t="shared" si="11"/>
        <v>-8380</v>
      </c>
      <c r="L38" s="163">
        <f t="shared" si="12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f>IFERROR(H39/G39-1,"-")</f>
        <v>-3.6914898853177558E-3</v>
      </c>
      <c r="J39" s="165">
        <f t="shared" si="10"/>
        <v>-0.24565849295669673</v>
      </c>
      <c r="K39" s="163">
        <f t="shared" si="11"/>
        <v>-75</v>
      </c>
      <c r="L39" s="163">
        <f t="shared" si="12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f>IFERROR(H40/G40-1,"-")</f>
        <v>-2.6945856881945951E-2</v>
      </c>
      <c r="J40" s="160">
        <f t="shared" si="10"/>
        <v>2.482958165954674E-4</v>
      </c>
      <c r="K40" s="158">
        <f t="shared" si="11"/>
        <v>-21865</v>
      </c>
      <c r="L40" s="158">
        <f t="shared" si="12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f t="shared" ref="I41:I48" si="13">IFERROR(H41/G41-1,"-")</f>
        <v>-1.6971007393142945E-2</v>
      </c>
      <c r="J41" s="165">
        <f t="shared" si="10"/>
        <v>-7.1344280941210148E-3</v>
      </c>
      <c r="K41" s="163">
        <f t="shared" si="11"/>
        <v>-6028</v>
      </c>
      <c r="L41" s="163">
        <f t="shared" si="12"/>
        <v>-2509</v>
      </c>
      <c r="M41" s="164">
        <f t="shared" ref="M41:M48" si="14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f t="shared" si="13"/>
        <v>8.7717420390687639E-2</v>
      </c>
      <c r="J42" s="165">
        <f t="shared" si="10"/>
        <v>-0.10358363656411951</v>
      </c>
      <c r="K42" s="163">
        <f t="shared" si="11"/>
        <v>3278</v>
      </c>
      <c r="L42" s="163">
        <f t="shared" si="12"/>
        <v>-4697</v>
      </c>
      <c r="M42" s="164">
        <f t="shared" si="14"/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f t="shared" si="13"/>
        <v>-0.10878081406459006</v>
      </c>
      <c r="J43" s="165">
        <f t="shared" si="10"/>
        <v>0.39727361246348591</v>
      </c>
      <c r="K43" s="163">
        <f t="shared" si="11"/>
        <v>-2277</v>
      </c>
      <c r="L43" s="163">
        <f t="shared" si="12"/>
        <v>5304</v>
      </c>
      <c r="M43" s="164">
        <f t="shared" si="14"/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f t="shared" si="13"/>
        <v>6.6191895771226639E-2</v>
      </c>
      <c r="J44" s="165">
        <f t="shared" si="10"/>
        <v>0.374346201743462</v>
      </c>
      <c r="K44" s="163">
        <f t="shared" si="11"/>
        <v>2398</v>
      </c>
      <c r="L44" s="163">
        <f t="shared" si="12"/>
        <v>10521</v>
      </c>
      <c r="M44" s="164">
        <f t="shared" si="14"/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f t="shared" si="13"/>
        <v>-2.2239974436811027E-2</v>
      </c>
      <c r="J45" s="165">
        <f t="shared" si="10"/>
        <v>4.0782312925170094E-2</v>
      </c>
      <c r="K45" s="163">
        <f t="shared" si="11"/>
        <v>-696</v>
      </c>
      <c r="L45" s="163">
        <f t="shared" si="12"/>
        <v>1199</v>
      </c>
      <c r="M45" s="164">
        <f t="shared" si="14"/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f t="shared" si="13"/>
        <v>2.7445193929173772E-2</v>
      </c>
      <c r="J46" s="165">
        <f t="shared" si="10"/>
        <v>-2.1677170727790962E-2</v>
      </c>
      <c r="K46" s="163">
        <f t="shared" si="11"/>
        <v>651</v>
      </c>
      <c r="L46" s="163">
        <f t="shared" si="12"/>
        <v>-540</v>
      </c>
      <c r="M46" s="164">
        <f t="shared" si="14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f t="shared" si="13"/>
        <v>-0.21124612584247549</v>
      </c>
      <c r="J47" s="165">
        <f t="shared" si="10"/>
        <v>-0.43274129634871217</v>
      </c>
      <c r="K47" s="163">
        <f t="shared" si="11"/>
        <v>-8588</v>
      </c>
      <c r="L47" s="163">
        <f t="shared" si="12"/>
        <v>-24462</v>
      </c>
      <c r="M47" s="164">
        <f t="shared" si="14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v>229615</v>
      </c>
      <c r="D48" s="169">
        <v>240066</v>
      </c>
      <c r="E48" s="169">
        <v>22568</v>
      </c>
      <c r="F48" s="169">
        <v>232915</v>
      </c>
      <c r="G48" s="169">
        <v>266049</v>
      </c>
      <c r="H48" s="169">
        <v>255446</v>
      </c>
      <c r="I48" s="170">
        <f t="shared" si="13"/>
        <v>-3.9853560810226729E-2</v>
      </c>
      <c r="J48" s="171">
        <f t="shared" si="10"/>
        <v>6.4065715261636402E-2</v>
      </c>
      <c r="K48" s="169">
        <f>H48-G48</f>
        <v>-10603</v>
      </c>
      <c r="L48" s="169">
        <f t="shared" si="12"/>
        <v>15380</v>
      </c>
      <c r="M48" s="170">
        <f t="shared" si="14"/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f>IFERROR(H51/G51-1,"-")</f>
        <v>-0.6858590511285122</v>
      </c>
      <c r="J51" s="160">
        <f t="shared" ref="J51:J62" si="15">IFERROR(H51/D51-1,"-")</f>
        <v>-0.61117445838084383</v>
      </c>
      <c r="K51" s="158">
        <f t="shared" ref="K51:K61" si="16">H51-G51</f>
        <v>-1489</v>
      </c>
      <c r="L51" s="158">
        <f t="shared" ref="L51:L62" si="17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f>IFERROR(H52/G52-1,"-")</f>
        <v>-0.81874999999999998</v>
      </c>
      <c r="J52" s="165">
        <f t="shared" si="15"/>
        <v>-0.85870889159561514</v>
      </c>
      <c r="K52" s="163">
        <f t="shared" si="16"/>
        <v>-524</v>
      </c>
      <c r="L52" s="163">
        <f t="shared" si="17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f>IFERROR(H53/G53-1,"-")</f>
        <v>-0.63030698889614634</v>
      </c>
      <c r="J53" s="165">
        <f t="shared" si="15"/>
        <v>-0.39335476956055737</v>
      </c>
      <c r="K53" s="163">
        <f t="shared" si="16"/>
        <v>-965</v>
      </c>
      <c r="L53" s="163">
        <f t="shared" si="17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f>IFERROR(H54/G54-1,"-")</f>
        <v>-0.14846016514170945</v>
      </c>
      <c r="J54" s="160">
        <f t="shared" si="15"/>
        <v>-0.27377836989104054</v>
      </c>
      <c r="K54" s="158">
        <f t="shared" si="16"/>
        <v>-2661</v>
      </c>
      <c r="L54" s="158">
        <f t="shared" si="17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f t="shared" ref="I55:I62" si="18">IFERROR(H55/G55-1,"-")</f>
        <v>0.10464654487688652</v>
      </c>
      <c r="J55" s="165">
        <f t="shared" si="15"/>
        <v>7.7057115198451154E-2</v>
      </c>
      <c r="K55" s="163">
        <f t="shared" si="16"/>
        <v>527</v>
      </c>
      <c r="L55" s="163">
        <f t="shared" si="17"/>
        <v>398</v>
      </c>
      <c r="M55" s="164">
        <f t="shared" ref="M55:M62" si="19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f t="shared" si="18"/>
        <v>-0.32757611241217799</v>
      </c>
      <c r="J56" s="165">
        <f t="shared" si="15"/>
        <v>-0.49566362937753872</v>
      </c>
      <c r="K56" s="163">
        <f t="shared" si="16"/>
        <v>-2238</v>
      </c>
      <c r="L56" s="163">
        <f t="shared" si="17"/>
        <v>-4515</v>
      </c>
      <c r="M56" s="164">
        <f t="shared" si="19"/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f t="shared" si="18"/>
        <v>-0.24247226624405704</v>
      </c>
      <c r="J57" s="165">
        <f t="shared" si="15"/>
        <v>0.23834196891191706</v>
      </c>
      <c r="K57" s="163">
        <f t="shared" si="16"/>
        <v>-153</v>
      </c>
      <c r="L57" s="163">
        <f t="shared" si="17"/>
        <v>92</v>
      </c>
      <c r="M57" s="164">
        <f t="shared" si="19"/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f t="shared" si="18"/>
        <v>-0.43839541547277938</v>
      </c>
      <c r="J58" s="165">
        <f t="shared" si="15"/>
        <v>0.50191570881226055</v>
      </c>
      <c r="K58" s="163">
        <f t="shared" si="16"/>
        <v>-306</v>
      </c>
      <c r="L58" s="163">
        <f t="shared" si="17"/>
        <v>131</v>
      </c>
      <c r="M58" s="164">
        <f t="shared" si="19"/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f t="shared" si="18"/>
        <v>-6.9767441860465129E-2</v>
      </c>
      <c r="J59" s="165">
        <f t="shared" si="15"/>
        <v>-8.496732026143794E-2</v>
      </c>
      <c r="K59" s="163">
        <f t="shared" si="16"/>
        <v>-21</v>
      </c>
      <c r="L59" s="163">
        <f t="shared" si="17"/>
        <v>-26</v>
      </c>
      <c r="M59" s="164">
        <f t="shared" si="19"/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f t="shared" si="18"/>
        <v>-0.5</v>
      </c>
      <c r="J60" s="165">
        <f t="shared" si="15"/>
        <v>-0.92151898734177218</v>
      </c>
      <c r="K60" s="163">
        <f t="shared" si="16"/>
        <v>-31</v>
      </c>
      <c r="L60" s="163">
        <f t="shared" si="17"/>
        <v>-364</v>
      </c>
      <c r="M60" s="164">
        <f t="shared" si="19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f t="shared" si="18"/>
        <v>0.33333333333333326</v>
      </c>
      <c r="J61" s="165">
        <f t="shared" si="15"/>
        <v>-0.91208791208791207</v>
      </c>
      <c r="K61" s="163">
        <f t="shared" si="16"/>
        <v>14</v>
      </c>
      <c r="L61" s="163">
        <f t="shared" si="17"/>
        <v>-581</v>
      </c>
      <c r="M61" s="164">
        <f t="shared" si="19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v>4714</v>
      </c>
      <c r="D62" s="169">
        <v>4758</v>
      </c>
      <c r="E62" s="169">
        <v>283</v>
      </c>
      <c r="F62" s="169">
        <v>3939</v>
      </c>
      <c r="G62" s="169">
        <v>4322</v>
      </c>
      <c r="H62" s="169">
        <v>3869</v>
      </c>
      <c r="I62" s="170">
        <f t="shared" si="18"/>
        <v>-0.10481258676538641</v>
      </c>
      <c r="J62" s="171">
        <f t="shared" si="15"/>
        <v>-0.18684321143337534</v>
      </c>
      <c r="K62" s="169">
        <f>H62-G62</f>
        <v>-453</v>
      </c>
      <c r="L62" s="169">
        <f t="shared" si="17"/>
        <v>-889</v>
      </c>
      <c r="M62" s="170">
        <f t="shared" si="19"/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f>IFERROR(H65/G65-1,"-")</f>
        <v>0.53544187938574184</v>
      </c>
      <c r="J65" s="160">
        <f t="shared" ref="J65:J76" si="20">IFERROR(H65/D65-1,"-")</f>
        <v>0.89435382685069009</v>
      </c>
      <c r="K65" s="158">
        <f t="shared" ref="K65:K75" si="21">H65-G65</f>
        <v>5265</v>
      </c>
      <c r="L65" s="158">
        <f t="shared" ref="L65:L76" si="22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f>IFERROR(H66/G66-1,"-")</f>
        <v>0.7971589722164194</v>
      </c>
      <c r="J66" s="165">
        <f t="shared" si="20"/>
        <v>1.5726674641148324</v>
      </c>
      <c r="K66" s="163">
        <f t="shared" si="21"/>
        <v>3816</v>
      </c>
      <c r="L66" s="163">
        <f t="shared" si="22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f>IFERROR(H67/G67-1,"-")</f>
        <v>0.28715814506539838</v>
      </c>
      <c r="J67" s="165">
        <f t="shared" si="20"/>
        <v>0.4040207522697794</v>
      </c>
      <c r="K67" s="163">
        <f t="shared" si="21"/>
        <v>1449</v>
      </c>
      <c r="L67" s="163">
        <f t="shared" si="22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f>IFERROR(H68/G68-1,"-")</f>
        <v>0.22846497518835429</v>
      </c>
      <c r="J68" s="160">
        <f t="shared" si="20"/>
        <v>0.32440502639390001</v>
      </c>
      <c r="K68" s="158">
        <f t="shared" si="21"/>
        <v>13858</v>
      </c>
      <c r="L68" s="158">
        <f t="shared" si="22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f t="shared" ref="I69:I76" si="23">IFERROR(H69/G69-1,"-")</f>
        <v>7.7396853665776089E-2</v>
      </c>
      <c r="J69" s="165">
        <f t="shared" si="20"/>
        <v>0.45612275599237795</v>
      </c>
      <c r="K69" s="163">
        <f t="shared" si="21"/>
        <v>2086</v>
      </c>
      <c r="L69" s="163">
        <f t="shared" si="22"/>
        <v>9096</v>
      </c>
      <c r="M69" s="164">
        <f t="shared" ref="M69:M76" si="24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f t="shared" si="23"/>
        <v>-0.25386498775795729</v>
      </c>
      <c r="J70" s="165">
        <f t="shared" si="20"/>
        <v>7.3668303740082042E-3</v>
      </c>
      <c r="K70" s="163">
        <f t="shared" si="21"/>
        <v>-3629</v>
      </c>
      <c r="L70" s="163">
        <f t="shared" si="22"/>
        <v>78</v>
      </c>
      <c r="M70" s="164">
        <f t="shared" si="24"/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f t="shared" si="23"/>
        <v>0.67547481420313793</v>
      </c>
      <c r="J71" s="165">
        <f t="shared" si="20"/>
        <v>-0.29511898558276883</v>
      </c>
      <c r="K71" s="163">
        <f t="shared" si="21"/>
        <v>1636</v>
      </c>
      <c r="L71" s="163">
        <f t="shared" si="22"/>
        <v>-1699</v>
      </c>
      <c r="M71" s="164">
        <f t="shared" si="24"/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f t="shared" si="23"/>
        <v>0.36114849708389407</v>
      </c>
      <c r="J72" s="165">
        <f t="shared" si="20"/>
        <v>3.4749262536873156</v>
      </c>
      <c r="K72" s="163">
        <f t="shared" si="21"/>
        <v>805</v>
      </c>
      <c r="L72" s="163">
        <f t="shared" si="22"/>
        <v>2356</v>
      </c>
      <c r="M72" s="164">
        <f t="shared" si="24"/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f t="shared" si="23"/>
        <v>1.5603799185888736</v>
      </c>
      <c r="J73" s="165">
        <f t="shared" si="20"/>
        <v>-0.46770098730606491</v>
      </c>
      <c r="K73" s="163">
        <f t="shared" si="21"/>
        <v>1150</v>
      </c>
      <c r="L73" s="163">
        <f t="shared" si="22"/>
        <v>-1658</v>
      </c>
      <c r="M73" s="164">
        <f t="shared" si="24"/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f t="shared" si="23"/>
        <v>1.1373976342129208</v>
      </c>
      <c r="J74" s="165">
        <f t="shared" si="20"/>
        <v>7.3092736409319237E-2</v>
      </c>
      <c r="K74" s="163">
        <f t="shared" si="21"/>
        <v>1250</v>
      </c>
      <c r="L74" s="163">
        <f t="shared" si="22"/>
        <v>160</v>
      </c>
      <c r="M74" s="164">
        <f t="shared" si="24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f t="shared" si="23"/>
        <v>18.903703703703705</v>
      </c>
      <c r="J75" s="165">
        <f t="shared" si="20"/>
        <v>0.43153969099627054</v>
      </c>
      <c r="K75" s="163">
        <f t="shared" si="21"/>
        <v>2552</v>
      </c>
      <c r="L75" s="163">
        <f t="shared" si="22"/>
        <v>810</v>
      </c>
      <c r="M75" s="164">
        <f t="shared" si="24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v>13749</v>
      </c>
      <c r="D76" s="169">
        <v>11687</v>
      </c>
      <c r="E76" s="169">
        <v>2036</v>
      </c>
      <c r="F76" s="169">
        <v>31182</v>
      </c>
      <c r="G76" s="169">
        <v>12788</v>
      </c>
      <c r="H76" s="169">
        <v>20796</v>
      </c>
      <c r="I76" s="170">
        <f t="shared" si="23"/>
        <v>0.62621207381920541</v>
      </c>
      <c r="J76" s="171">
        <f t="shared" si="20"/>
        <v>0.77941302301702753</v>
      </c>
      <c r="K76" s="169">
        <f>H76-G76</f>
        <v>8008</v>
      </c>
      <c r="L76" s="169">
        <f t="shared" si="22"/>
        <v>9109</v>
      </c>
      <c r="M76" s="170">
        <f t="shared" si="24"/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f>IFERROR(H79/G79-1,"-")</f>
        <v>0.34133030272754517</v>
      </c>
      <c r="J79" s="160">
        <f t="shared" ref="J79:J90" si="25">IFERROR(H79/D79-1,"-")</f>
        <v>-0.13056535958294202</v>
      </c>
      <c r="K79" s="158">
        <f t="shared" ref="K79:K89" si="26">H79-G79</f>
        <v>27331</v>
      </c>
      <c r="L79" s="158">
        <f t="shared" ref="L79:L90" si="27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f>IFERROR(H80/G80-1,"-")</f>
        <v>0.62588718714979463</v>
      </c>
      <c r="J80" s="165">
        <f t="shared" si="25"/>
        <v>0.20643060078996611</v>
      </c>
      <c r="K80" s="163">
        <f t="shared" si="26"/>
        <v>6702</v>
      </c>
      <c r="L80" s="163">
        <f t="shared" si="27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f>IFERROR(H81/G81-1,"-")</f>
        <v>0.29740211060492472</v>
      </c>
      <c r="J81" s="165">
        <f t="shared" si="25"/>
        <v>-0.17514046617354562</v>
      </c>
      <c r="K81" s="163">
        <f t="shared" si="26"/>
        <v>20629</v>
      </c>
      <c r="L81" s="163">
        <f t="shared" si="27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f>IFERROR(H82/G82-1,"-")</f>
        <v>-1.3961429224861321E-3</v>
      </c>
      <c r="J82" s="160">
        <f t="shared" si="25"/>
        <v>0.10369101083966226</v>
      </c>
      <c r="K82" s="158">
        <f t="shared" si="26"/>
        <v>-525</v>
      </c>
      <c r="L82" s="158">
        <f t="shared" si="27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f t="shared" ref="I83:I90" si="28">IFERROR(H83/G83-1,"-")</f>
        <v>-1.3106461255460999E-2</v>
      </c>
      <c r="J83" s="165">
        <f t="shared" si="25"/>
        <v>0.26370691286883008</v>
      </c>
      <c r="K83" s="163">
        <f t="shared" si="26"/>
        <v>-798</v>
      </c>
      <c r="L83" s="163">
        <f t="shared" si="27"/>
        <v>12539</v>
      </c>
      <c r="M83" s="164">
        <f t="shared" ref="M83:M90" si="29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f t="shared" si="28"/>
        <v>7.2447919514462278E-3</v>
      </c>
      <c r="J84" s="165">
        <f t="shared" si="25"/>
        <v>1.0227584315876115E-2</v>
      </c>
      <c r="K84" s="163">
        <f t="shared" si="26"/>
        <v>1060</v>
      </c>
      <c r="L84" s="163">
        <f t="shared" si="27"/>
        <v>1492</v>
      </c>
      <c r="M84" s="164">
        <f t="shared" si="29"/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f t="shared" si="28"/>
        <v>8.8103402796096075E-2</v>
      </c>
      <c r="J85" s="165">
        <f t="shared" si="25"/>
        <v>1.1762068055921922</v>
      </c>
      <c r="K85" s="163">
        <f t="shared" si="26"/>
        <v>2004</v>
      </c>
      <c r="L85" s="163">
        <f t="shared" si="27"/>
        <v>13377</v>
      </c>
      <c r="M85" s="164">
        <f t="shared" si="29"/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f t="shared" si="28"/>
        <v>0.10758006677383447</v>
      </c>
      <c r="J86" s="165">
        <f t="shared" si="25"/>
        <v>0.85675787728026531</v>
      </c>
      <c r="K86" s="163">
        <f t="shared" si="26"/>
        <v>870</v>
      </c>
      <c r="L86" s="163">
        <f t="shared" si="27"/>
        <v>4133</v>
      </c>
      <c r="M86" s="164">
        <f t="shared" si="29"/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f t="shared" si="28"/>
        <v>0.11004300531242084</v>
      </c>
      <c r="J87" s="165">
        <f t="shared" si="25"/>
        <v>0.49302483838040145</v>
      </c>
      <c r="K87" s="163">
        <f t="shared" si="26"/>
        <v>435</v>
      </c>
      <c r="L87" s="163">
        <f t="shared" si="27"/>
        <v>1449</v>
      </c>
      <c r="M87" s="164">
        <f t="shared" si="29"/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f t="shared" si="28"/>
        <v>8.7635740140978857E-3</v>
      </c>
      <c r="J88" s="165">
        <f t="shared" si="25"/>
        <v>1.4951121334100037E-2</v>
      </c>
      <c r="K88" s="163">
        <f t="shared" si="26"/>
        <v>92</v>
      </c>
      <c r="L88" s="163">
        <f t="shared" si="27"/>
        <v>156</v>
      </c>
      <c r="M88" s="164">
        <f t="shared" si="29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f t="shared" si="28"/>
        <v>-0.17071636392230871</v>
      </c>
      <c r="J89" s="165">
        <f t="shared" si="25"/>
        <v>-0.43805616241274581</v>
      </c>
      <c r="K89" s="163">
        <f t="shared" si="26"/>
        <v>-2171</v>
      </c>
      <c r="L89" s="163">
        <f t="shared" si="27"/>
        <v>-8221</v>
      </c>
      <c r="M89" s="164">
        <f t="shared" si="29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v>98578</v>
      </c>
      <c r="D90" s="169">
        <v>98466</v>
      </c>
      <c r="E90" s="169">
        <v>4767</v>
      </c>
      <c r="F90" s="169">
        <v>77235</v>
      </c>
      <c r="G90" s="169">
        <v>110837</v>
      </c>
      <c r="H90" s="169">
        <v>108820</v>
      </c>
      <c r="I90" s="170">
        <f t="shared" si="28"/>
        <v>-1.8197894205003728E-2</v>
      </c>
      <c r="J90" s="171">
        <f t="shared" si="25"/>
        <v>0.10515304775252377</v>
      </c>
      <c r="K90" s="169">
        <f>H90-G90</f>
        <v>-2017</v>
      </c>
      <c r="L90" s="169">
        <f t="shared" si="27"/>
        <v>10354</v>
      </c>
      <c r="M90" s="170">
        <f t="shared" si="29"/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f>IFERROR(H93/G93-1,"-")</f>
        <v>0.64973021582733814</v>
      </c>
      <c r="J93" s="160">
        <f t="shared" ref="J93:J104" si="30">IFERROR(H93/D93-1,"-")</f>
        <v>0.11299863491581985</v>
      </c>
      <c r="K93" s="158">
        <f t="shared" ref="K93:K103" si="31">H93-G93</f>
        <v>2890</v>
      </c>
      <c r="L93" s="158">
        <f t="shared" ref="L93:L104" si="32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f>IFERROR(H94/G94-1,"-")</f>
        <v>1.8995348837209303</v>
      </c>
      <c r="J94" s="165">
        <f t="shared" si="30"/>
        <v>-5.8308157099697833E-2</v>
      </c>
      <c r="K94" s="163">
        <f t="shared" si="31"/>
        <v>2042</v>
      </c>
      <c r="L94" s="163">
        <f t="shared" si="32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f>IFERROR(H95/G95-1,"-")</f>
        <v>0.25140824192113853</v>
      </c>
      <c r="J95" s="165">
        <f t="shared" si="30"/>
        <v>0.28571428571428581</v>
      </c>
      <c r="K95" s="163">
        <f t="shared" si="31"/>
        <v>848</v>
      </c>
      <c r="L95" s="163">
        <f t="shared" si="32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f>IFERROR(H96/G96-1,"-")</f>
        <v>-0.12933394160583944</v>
      </c>
      <c r="J96" s="160">
        <f t="shared" si="30"/>
        <v>8.5876601928920326E-3</v>
      </c>
      <c r="K96" s="158">
        <f t="shared" si="31"/>
        <v>-1134</v>
      </c>
      <c r="L96" s="158">
        <f t="shared" si="32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f t="shared" ref="I97:I104" si="33">IFERROR(H97/G97-1,"-")</f>
        <v>0.26619552414605407</v>
      </c>
      <c r="J97" s="165">
        <f t="shared" si="30"/>
        <v>0.40522875816993453</v>
      </c>
      <c r="K97" s="163">
        <f t="shared" si="31"/>
        <v>226</v>
      </c>
      <c r="L97" s="163">
        <f t="shared" si="32"/>
        <v>310</v>
      </c>
      <c r="M97" s="164">
        <f t="shared" ref="M97:M104" si="34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f t="shared" si="33"/>
        <v>1.3755158184318717E-3</v>
      </c>
      <c r="J98" s="165">
        <f t="shared" si="30"/>
        <v>-9.1136079900124844E-2</v>
      </c>
      <c r="K98" s="163">
        <f t="shared" si="31"/>
        <v>4</v>
      </c>
      <c r="L98" s="163">
        <f t="shared" si="32"/>
        <v>-292</v>
      </c>
      <c r="M98" s="164">
        <f t="shared" si="34"/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f t="shared" si="33"/>
        <v>-0.32280701754385965</v>
      </c>
      <c r="J99" s="165">
        <f t="shared" si="30"/>
        <v>6.1898211829436001E-2</v>
      </c>
      <c r="K99" s="163">
        <f t="shared" si="31"/>
        <v>-368</v>
      </c>
      <c r="L99" s="163">
        <f t="shared" si="32"/>
        <v>45</v>
      </c>
      <c r="M99" s="164">
        <f t="shared" si="34"/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f t="shared" si="33"/>
        <v>-0.16770186335403725</v>
      </c>
      <c r="J100" s="165">
        <f t="shared" si="30"/>
        <v>0.21818181818181825</v>
      </c>
      <c r="K100" s="163">
        <f t="shared" si="31"/>
        <v>-54</v>
      </c>
      <c r="L100" s="163">
        <f t="shared" si="32"/>
        <v>48</v>
      </c>
      <c r="M100" s="164">
        <f t="shared" si="34"/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f t="shared" si="33"/>
        <v>-0.48231511254019288</v>
      </c>
      <c r="J101" s="165">
        <f t="shared" si="30"/>
        <v>0.33057851239669422</v>
      </c>
      <c r="K101" s="163">
        <f t="shared" si="31"/>
        <v>-150</v>
      </c>
      <c r="L101" s="163">
        <f t="shared" si="32"/>
        <v>40</v>
      </c>
      <c r="M101" s="164">
        <f t="shared" si="34"/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f t="shared" si="33"/>
        <v>0.41463414634146334</v>
      </c>
      <c r="J102" s="165">
        <f t="shared" si="30"/>
        <v>1.9743589743589745</v>
      </c>
      <c r="K102" s="163">
        <f t="shared" si="31"/>
        <v>34</v>
      </c>
      <c r="L102" s="163">
        <f t="shared" si="32"/>
        <v>77</v>
      </c>
      <c r="M102" s="164">
        <f t="shared" si="34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f t="shared" si="33"/>
        <v>-6.1855670103092786E-2</v>
      </c>
      <c r="J103" s="165">
        <f t="shared" si="30"/>
        <v>-0.42405063291139244</v>
      </c>
      <c r="K103" s="163">
        <f t="shared" si="31"/>
        <v>-6</v>
      </c>
      <c r="L103" s="163">
        <f t="shared" si="32"/>
        <v>-67</v>
      </c>
      <c r="M103" s="164">
        <f t="shared" si="34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v>2116</v>
      </c>
      <c r="D104" s="169">
        <v>2335</v>
      </c>
      <c r="E104" s="169">
        <v>366</v>
      </c>
      <c r="F104" s="169">
        <v>2155</v>
      </c>
      <c r="G104" s="169">
        <v>3059</v>
      </c>
      <c r="H104" s="169">
        <v>2239</v>
      </c>
      <c r="I104" s="170">
        <f t="shared" si="33"/>
        <v>-0.26806145799280812</v>
      </c>
      <c r="J104" s="171">
        <f t="shared" si="30"/>
        <v>-4.1113490364025673E-2</v>
      </c>
      <c r="K104" s="169">
        <f>H104-G104</f>
        <v>-820</v>
      </c>
      <c r="L104" s="169">
        <f t="shared" si="32"/>
        <v>-96</v>
      </c>
      <c r="M104" s="170">
        <f t="shared" si="34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f>IFERROR(H107/G107-1,"-")</f>
        <v>-0.14520762601201354</v>
      </c>
      <c r="J107" s="160">
        <f t="shared" ref="J107:J118" si="35">IFERROR(H107/D107-1,"-")</f>
        <v>-0.3705365728572344</v>
      </c>
      <c r="K107" s="158">
        <f t="shared" ref="K107:K117" si="36">H107-G107</f>
        <v>-1668</v>
      </c>
      <c r="L107" s="158">
        <f t="shared" ref="L107:L118" si="37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f>IFERROR(H108/G108-1,"-")</f>
        <v>0.34270479883664562</v>
      </c>
      <c r="J108" s="165">
        <f t="shared" si="35"/>
        <v>0.22458001768346603</v>
      </c>
      <c r="K108" s="163">
        <f t="shared" si="36"/>
        <v>707</v>
      </c>
      <c r="L108" s="163">
        <f t="shared" si="37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f>IFERROR(H109/G109-1,"-")</f>
        <v>-0.25201612903225812</v>
      </c>
      <c r="J109" s="165">
        <f t="shared" si="35"/>
        <v>-0.47147034565494494</v>
      </c>
      <c r="K109" s="163">
        <f t="shared" si="36"/>
        <v>-2375</v>
      </c>
      <c r="L109" s="163">
        <f t="shared" si="37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f>IFERROR(H110/G110-1,"-")</f>
        <v>-5.2194959897489457E-2</v>
      </c>
      <c r="J110" s="160">
        <f t="shared" si="35"/>
        <v>0.41223058211234931</v>
      </c>
      <c r="K110" s="158">
        <f t="shared" si="36"/>
        <v>-5499</v>
      </c>
      <c r="L110" s="158">
        <f t="shared" si="37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f t="shared" ref="I111:I118" si="38">IFERROR(H111/G111-1,"-")</f>
        <v>-6.2914435093088472E-2</v>
      </c>
      <c r="J111" s="165">
        <f t="shared" si="35"/>
        <v>0.58751890257074968</v>
      </c>
      <c r="K111" s="163">
        <f t="shared" si="36"/>
        <v>-3947</v>
      </c>
      <c r="L111" s="163">
        <f t="shared" si="37"/>
        <v>21757</v>
      </c>
      <c r="M111" s="164">
        <f t="shared" ref="M111:M118" si="39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f t="shared" si="38"/>
        <v>0.2281082887700534</v>
      </c>
      <c r="J112" s="165">
        <f t="shared" si="35"/>
        <v>-0.28442064264849076</v>
      </c>
      <c r="K112" s="163">
        <f t="shared" si="36"/>
        <v>1365</v>
      </c>
      <c r="L112" s="163">
        <f t="shared" si="37"/>
        <v>-2921</v>
      </c>
      <c r="M112" s="164">
        <f t="shared" si="39"/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f t="shared" si="38"/>
        <v>0.87100737100737091</v>
      </c>
      <c r="J113" s="165">
        <f t="shared" si="35"/>
        <v>2.2063157894736842</v>
      </c>
      <c r="K113" s="163">
        <f t="shared" si="36"/>
        <v>3545</v>
      </c>
      <c r="L113" s="163">
        <f t="shared" si="37"/>
        <v>5240</v>
      </c>
      <c r="M113" s="164">
        <f t="shared" si="39"/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f t="shared" si="38"/>
        <v>0.33543505674653207</v>
      </c>
      <c r="J114" s="165">
        <f t="shared" si="35"/>
        <v>1.7311411992263057</v>
      </c>
      <c r="K114" s="163">
        <f t="shared" si="36"/>
        <v>1064</v>
      </c>
      <c r="L114" s="163">
        <f t="shared" si="37"/>
        <v>2685</v>
      </c>
      <c r="M114" s="164">
        <f t="shared" si="39"/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f t="shared" si="38"/>
        <v>3.7525064451446655E-2</v>
      </c>
      <c r="J115" s="165">
        <f t="shared" si="35"/>
        <v>0.43048973143759883</v>
      </c>
      <c r="K115" s="163">
        <f t="shared" si="36"/>
        <v>131</v>
      </c>
      <c r="L115" s="163">
        <f t="shared" si="37"/>
        <v>1090</v>
      </c>
      <c r="M115" s="164">
        <f t="shared" si="39"/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f t="shared" si="38"/>
        <v>-0.78072550081212777</v>
      </c>
      <c r="J116" s="165">
        <f t="shared" si="35"/>
        <v>-0.56914893617021278</v>
      </c>
      <c r="K116" s="163">
        <f t="shared" si="36"/>
        <v>-1442</v>
      </c>
      <c r="L116" s="163">
        <f t="shared" si="37"/>
        <v>-535</v>
      </c>
      <c r="M116" s="164">
        <f t="shared" si="39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f t="shared" si="38"/>
        <v>-0.53835425383542534</v>
      </c>
      <c r="J117" s="165">
        <f t="shared" si="35"/>
        <v>-0.69493087557603683</v>
      </c>
      <c r="K117" s="163">
        <f t="shared" si="36"/>
        <v>-772</v>
      </c>
      <c r="L117" s="163">
        <f t="shared" si="37"/>
        <v>-1508</v>
      </c>
      <c r="M117" s="164">
        <f t="shared" si="39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v>18896</v>
      </c>
      <c r="D118" s="169">
        <v>13838</v>
      </c>
      <c r="E118" s="169">
        <v>893</v>
      </c>
      <c r="F118" s="169">
        <v>15214</v>
      </c>
      <c r="G118" s="169">
        <v>22621</v>
      </c>
      <c r="H118" s="169">
        <v>17178</v>
      </c>
      <c r="I118" s="170">
        <f t="shared" si="38"/>
        <v>-0.24061712567967819</v>
      </c>
      <c r="J118" s="171">
        <f t="shared" si="35"/>
        <v>0.24136435901141784</v>
      </c>
      <c r="K118" s="169">
        <f>H118-G118</f>
        <v>-5443</v>
      </c>
      <c r="L118" s="169">
        <f t="shared" si="37"/>
        <v>3340</v>
      </c>
      <c r="M118" s="170">
        <f t="shared" si="39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f>IFERROR(H121/G121-1,"-")</f>
        <v>8.8577304169003446E-2</v>
      </c>
      <c r="J121" s="160">
        <f t="shared" ref="J121:J132" si="40">IFERROR(H121/D121-1,"-")</f>
        <v>0.31761404779145552</v>
      </c>
      <c r="K121" s="158">
        <f t="shared" ref="K121:K131" si="41">H121-G121</f>
        <v>2369</v>
      </c>
      <c r="L121" s="158">
        <f t="shared" ref="L121:L132" si="42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f>IFERROR(H122/G122-1,"-")</f>
        <v>0.11930732036433156</v>
      </c>
      <c r="J122" s="165">
        <f t="shared" si="40"/>
        <v>5.702453010512909E-2</v>
      </c>
      <c r="K122" s="163">
        <f t="shared" si="41"/>
        <v>1061</v>
      </c>
      <c r="L122" s="163">
        <f t="shared" si="42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f>IFERROR(H123/G123-1,"-")</f>
        <v>7.3269101501232337E-2</v>
      </c>
      <c r="J123" s="165">
        <f t="shared" si="40"/>
        <v>0.51116018613455316</v>
      </c>
      <c r="K123" s="163">
        <f t="shared" si="41"/>
        <v>1308</v>
      </c>
      <c r="L123" s="163">
        <f t="shared" si="42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f>IFERROR(H124/G124-1,"-")</f>
        <v>-0.1774943582028311</v>
      </c>
      <c r="J124" s="160">
        <f t="shared" si="40"/>
        <v>-5.8512720156555731E-2</v>
      </c>
      <c r="K124" s="158">
        <f t="shared" si="41"/>
        <v>-5191</v>
      </c>
      <c r="L124" s="158">
        <f t="shared" si="42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f t="shared" ref="I125:I132" si="43">IFERROR(H125/G125-1,"-")</f>
        <v>-8.6810843740481314E-2</v>
      </c>
      <c r="J125" s="165">
        <f t="shared" si="40"/>
        <v>-4.0946896992962278E-2</v>
      </c>
      <c r="K125" s="163">
        <f t="shared" si="41"/>
        <v>-285</v>
      </c>
      <c r="L125" s="163">
        <f t="shared" si="42"/>
        <v>-128</v>
      </c>
      <c r="M125" s="164">
        <f t="shared" ref="M125:M132" si="44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f t="shared" si="43"/>
        <v>-4.4194107452339648E-2</v>
      </c>
      <c r="J126" s="165">
        <f t="shared" si="40"/>
        <v>0.27183626405304118</v>
      </c>
      <c r="K126" s="163">
        <f t="shared" si="41"/>
        <v>-204</v>
      </c>
      <c r="L126" s="163">
        <f t="shared" si="42"/>
        <v>943</v>
      </c>
      <c r="M126" s="164">
        <f t="shared" si="44"/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f t="shared" si="43"/>
        <v>-0.29102384291725103</v>
      </c>
      <c r="J127" s="165">
        <f t="shared" si="40"/>
        <v>0.13340807174887903</v>
      </c>
      <c r="K127" s="163">
        <f t="shared" si="41"/>
        <v>-830</v>
      </c>
      <c r="L127" s="163">
        <f t="shared" si="42"/>
        <v>238</v>
      </c>
      <c r="M127" s="164">
        <f t="shared" si="44"/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f t="shared" si="43"/>
        <v>-0.14873035066505447</v>
      </c>
      <c r="J128" s="165">
        <f t="shared" si="40"/>
        <v>0.91825613079019064</v>
      </c>
      <c r="K128" s="163">
        <f t="shared" si="41"/>
        <v>-123</v>
      </c>
      <c r="L128" s="163">
        <f t="shared" si="42"/>
        <v>337</v>
      </c>
      <c r="M128" s="164">
        <f t="shared" si="44"/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f t="shared" si="43"/>
        <v>-0.44640998959417277</v>
      </c>
      <c r="J129" s="165">
        <f t="shared" si="40"/>
        <v>1.7208413001912115E-2</v>
      </c>
      <c r="K129" s="163">
        <f t="shared" si="41"/>
        <v>-429</v>
      </c>
      <c r="L129" s="163">
        <f t="shared" si="42"/>
        <v>9</v>
      </c>
      <c r="M129" s="164">
        <f t="shared" si="44"/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f t="shared" si="43"/>
        <v>-0.43370786516853932</v>
      </c>
      <c r="J130" s="165">
        <f t="shared" si="40"/>
        <v>-0.20504731861198733</v>
      </c>
      <c r="K130" s="163">
        <f t="shared" si="41"/>
        <v>-193</v>
      </c>
      <c r="L130" s="163">
        <f t="shared" si="42"/>
        <v>-65</v>
      </c>
      <c r="M130" s="164">
        <f t="shared" si="44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f t="shared" si="43"/>
        <v>3.1496062992125928E-2</v>
      </c>
      <c r="J131" s="165">
        <f t="shared" si="40"/>
        <v>9.244992295839749E-3</v>
      </c>
      <c r="K131" s="163">
        <f t="shared" si="41"/>
        <v>20</v>
      </c>
      <c r="L131" s="163">
        <f t="shared" si="42"/>
        <v>6</v>
      </c>
      <c r="M131" s="164">
        <f t="shared" si="44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v>16408</v>
      </c>
      <c r="D132" s="169">
        <v>15315</v>
      </c>
      <c r="E132" s="169">
        <v>3593</v>
      </c>
      <c r="F132" s="169">
        <v>18075</v>
      </c>
      <c r="G132" s="169">
        <v>15627</v>
      </c>
      <c r="H132" s="169">
        <v>12480</v>
      </c>
      <c r="I132" s="170">
        <f t="shared" si="43"/>
        <v>-0.2013822230754464</v>
      </c>
      <c r="J132" s="171">
        <f t="shared" si="40"/>
        <v>-0.18511263467189032</v>
      </c>
      <c r="K132" s="169">
        <f>H132-G132</f>
        <v>-3147</v>
      </c>
      <c r="L132" s="169">
        <f t="shared" si="42"/>
        <v>-2835</v>
      </c>
      <c r="M132" s="170">
        <f t="shared" si="44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f>IFERROR(H135/G135-1,"-")</f>
        <v>0.28748870822041561</v>
      </c>
      <c r="J135" s="160">
        <f t="shared" ref="J135:J146" si="45">IFERROR(H135/D135-1,"-")</f>
        <v>-0.17184776292852988</v>
      </c>
      <c r="K135" s="158">
        <f t="shared" ref="K135:K145" si="46">H135-G135</f>
        <v>1273</v>
      </c>
      <c r="L135" s="158">
        <f t="shared" ref="L135:L146" si="47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f>IFERROR(H136/G136-1,"-")</f>
        <v>-0.15455065827132231</v>
      </c>
      <c r="J136" s="165">
        <f t="shared" si="45"/>
        <v>-0.41712707182320441</v>
      </c>
      <c r="K136" s="163">
        <f t="shared" si="46"/>
        <v>-270</v>
      </c>
      <c r="L136" s="163">
        <f t="shared" si="47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f>IFERROR(H137/G137-1,"-")</f>
        <v>0.57553151809026493</v>
      </c>
      <c r="J137" s="165">
        <f t="shared" si="45"/>
        <v>-2.8965517241379302E-2</v>
      </c>
      <c r="K137" s="163">
        <f t="shared" si="46"/>
        <v>1543</v>
      </c>
      <c r="L137" s="163">
        <f t="shared" si="47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f>IFERROR(H138/G138-1,"-")</f>
        <v>-1.8885853426772736E-2</v>
      </c>
      <c r="J138" s="160">
        <f t="shared" si="45"/>
        <v>0.13372198022090753</v>
      </c>
      <c r="K138" s="158">
        <f t="shared" si="46"/>
        <v>-3021</v>
      </c>
      <c r="L138" s="158">
        <f t="shared" si="47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f t="shared" ref="I139:I146" si="48">IFERROR(H139/G139-1,"-")</f>
        <v>7.0380325640312602E-2</v>
      </c>
      <c r="J139" s="165">
        <f t="shared" si="45"/>
        <v>3.5848830951384247E-2</v>
      </c>
      <c r="K139" s="163">
        <f t="shared" si="46"/>
        <v>4556</v>
      </c>
      <c r="L139" s="163">
        <f t="shared" si="47"/>
        <v>2398</v>
      </c>
      <c r="M139" s="164">
        <f t="shared" ref="M139:M146" si="49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f t="shared" si="48"/>
        <v>5.3259018423904569E-2</v>
      </c>
      <c r="J140" s="165">
        <f t="shared" si="45"/>
        <v>0.92175141242937864</v>
      </c>
      <c r="K140" s="163">
        <f t="shared" si="46"/>
        <v>1032</v>
      </c>
      <c r="L140" s="163">
        <f t="shared" si="47"/>
        <v>9789</v>
      </c>
      <c r="M140" s="164">
        <f t="shared" si="49"/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f t="shared" si="48"/>
        <v>-0.24498675747256904</v>
      </c>
      <c r="J141" s="165">
        <f t="shared" si="45"/>
        <v>0.33746648793565681</v>
      </c>
      <c r="K141" s="163">
        <f t="shared" si="46"/>
        <v>-2590</v>
      </c>
      <c r="L141" s="163">
        <f t="shared" si="47"/>
        <v>2014</v>
      </c>
      <c r="M141" s="164">
        <f t="shared" si="49"/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f t="shared" si="48"/>
        <v>-0.40667015889645541</v>
      </c>
      <c r="J142" s="165">
        <f t="shared" si="45"/>
        <v>0.43922066920796277</v>
      </c>
      <c r="K142" s="163">
        <f t="shared" si="46"/>
        <v>-2329</v>
      </c>
      <c r="L142" s="163">
        <f t="shared" si="47"/>
        <v>1037</v>
      </c>
      <c r="M142" s="164">
        <f t="shared" si="49"/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f t="shared" si="48"/>
        <v>-0.19437939110070257</v>
      </c>
      <c r="J143" s="165">
        <f t="shared" si="45"/>
        <v>-1.6791711325473413E-2</v>
      </c>
      <c r="K143" s="163">
        <f t="shared" si="46"/>
        <v>-664</v>
      </c>
      <c r="L143" s="163">
        <f t="shared" si="47"/>
        <v>-47</v>
      </c>
      <c r="M143" s="164">
        <f t="shared" si="49"/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f t="shared" si="48"/>
        <v>-0.19267743914911029</v>
      </c>
      <c r="J144" s="165">
        <f t="shared" si="45"/>
        <v>0.63708004977187893</v>
      </c>
      <c r="K144" s="163">
        <f t="shared" si="46"/>
        <v>-942</v>
      </c>
      <c r="L144" s="163">
        <f t="shared" si="47"/>
        <v>1536</v>
      </c>
      <c r="M144" s="164">
        <f t="shared" si="49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f t="shared" si="48"/>
        <v>-0.10598847406664991</v>
      </c>
      <c r="J145" s="165">
        <f t="shared" si="45"/>
        <v>-0.43238943684377984</v>
      </c>
      <c r="K145" s="163">
        <f t="shared" si="46"/>
        <v>-423</v>
      </c>
      <c r="L145" s="163">
        <f t="shared" si="47"/>
        <v>-2718</v>
      </c>
      <c r="M145" s="164">
        <f t="shared" si="49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v>32673</v>
      </c>
      <c r="D146" s="169">
        <v>41092</v>
      </c>
      <c r="E146" s="169">
        <v>7498</v>
      </c>
      <c r="F146" s="169">
        <v>44065</v>
      </c>
      <c r="G146" s="169">
        <v>47255</v>
      </c>
      <c r="H146" s="169">
        <v>45594</v>
      </c>
      <c r="I146" s="170">
        <f t="shared" si="48"/>
        <v>-3.5149719606390906E-2</v>
      </c>
      <c r="J146" s="171">
        <f t="shared" si="45"/>
        <v>0.10955903825562152</v>
      </c>
      <c r="K146" s="169">
        <f>H146-G146</f>
        <v>-1661</v>
      </c>
      <c r="L146" s="169">
        <f t="shared" si="47"/>
        <v>4502</v>
      </c>
      <c r="M146" s="170">
        <f t="shared" si="49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f>IFERROR(H149/G149-1,"-")</f>
        <v>9.899583175445148E-3</v>
      </c>
      <c r="J149" s="160">
        <f t="shared" ref="J149:J160" si="50">IFERROR(H149/D149-1,"-")</f>
        <v>0.57956734331012005</v>
      </c>
      <c r="K149" s="158">
        <f t="shared" ref="K149:K159" si="51">H149-G149</f>
        <v>209</v>
      </c>
      <c r="L149" s="158">
        <f t="shared" ref="L149:L160" si="5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f>IFERROR(H150/G150-1,"-")</f>
        <v>-0.1848136700297428</v>
      </c>
      <c r="J150" s="165">
        <f t="shared" si="50"/>
        <v>5.2794249775381852</v>
      </c>
      <c r="K150" s="163">
        <f t="shared" si="51"/>
        <v>-3169</v>
      </c>
      <c r="L150" s="163">
        <f t="shared" si="5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f>IFERROR(H151/G151-1,"-")</f>
        <v>0.85195460277427482</v>
      </c>
      <c r="J151" s="165">
        <f t="shared" si="50"/>
        <v>-0.34856281050390348</v>
      </c>
      <c r="K151" s="163">
        <f t="shared" si="51"/>
        <v>3378</v>
      </c>
      <c r="L151" s="163">
        <f t="shared" si="5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f>IFERROR(H152/G152-1,"-")</f>
        <v>-0.183612209715039</v>
      </c>
      <c r="J152" s="160">
        <f t="shared" si="50"/>
        <v>-4.2097998619737731E-2</v>
      </c>
      <c r="K152" s="158">
        <f t="shared" si="51"/>
        <v>-9053</v>
      </c>
      <c r="L152" s="158">
        <f t="shared" si="5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f t="shared" ref="I153:I160" si="53">IFERROR(H153/G153-1,"-")</f>
        <v>-0.54634745242480043</v>
      </c>
      <c r="J153" s="165">
        <f t="shared" si="50"/>
        <v>-0.3152335063009637</v>
      </c>
      <c r="K153" s="163">
        <f t="shared" si="51"/>
        <v>-8900</v>
      </c>
      <c r="L153" s="163">
        <f t="shared" si="52"/>
        <v>-3402</v>
      </c>
      <c r="M153" s="164">
        <f t="shared" ref="M153:M160" si="5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f t="shared" si="53"/>
        <v>-2.1423106350420773E-2</v>
      </c>
      <c r="J154" s="165">
        <f t="shared" si="50"/>
        <v>-0.22896069447793588</v>
      </c>
      <c r="K154" s="163">
        <f t="shared" si="51"/>
        <v>-280</v>
      </c>
      <c r="L154" s="163">
        <f t="shared" si="52"/>
        <v>-3798</v>
      </c>
      <c r="M154" s="164">
        <f t="shared" si="54"/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f t="shared" si="53"/>
        <v>0.32506165228113448</v>
      </c>
      <c r="J155" s="165">
        <f t="shared" si="50"/>
        <v>1.1396217023394724</v>
      </c>
      <c r="K155" s="163">
        <f t="shared" si="51"/>
        <v>2109</v>
      </c>
      <c r="L155" s="163">
        <f t="shared" si="52"/>
        <v>4579</v>
      </c>
      <c r="M155" s="164">
        <f t="shared" si="54"/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f t="shared" si="53"/>
        <v>-0.1603221083455344</v>
      </c>
      <c r="J156" s="165">
        <f t="shared" si="50"/>
        <v>0.39537712895377131</v>
      </c>
      <c r="K156" s="163">
        <f t="shared" si="51"/>
        <v>-219</v>
      </c>
      <c r="L156" s="163">
        <f t="shared" si="52"/>
        <v>325</v>
      </c>
      <c r="M156" s="164">
        <f t="shared" si="54"/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f t="shared" si="53"/>
        <v>0.14883346741753822</v>
      </c>
      <c r="J157" s="165">
        <f t="shared" si="50"/>
        <v>-0.18213058419243988</v>
      </c>
      <c r="K157" s="163">
        <f t="shared" si="51"/>
        <v>185</v>
      </c>
      <c r="L157" s="163">
        <f t="shared" si="52"/>
        <v>-318</v>
      </c>
      <c r="M157" s="164">
        <f t="shared" si="54"/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f t="shared" si="53"/>
        <v>-0.13755458515283847</v>
      </c>
      <c r="J158" s="165">
        <f t="shared" si="50"/>
        <v>3.0306122448979593</v>
      </c>
      <c r="K158" s="163">
        <f t="shared" si="51"/>
        <v>-63</v>
      </c>
      <c r="L158" s="163">
        <f t="shared" si="52"/>
        <v>297</v>
      </c>
      <c r="M158" s="164">
        <f t="shared" si="5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f t="shared" si="53"/>
        <v>-0.33513513513513515</v>
      </c>
      <c r="J159" s="165">
        <f t="shared" si="50"/>
        <v>-0.43187066974595845</v>
      </c>
      <c r="K159" s="163">
        <f t="shared" si="51"/>
        <v>-248</v>
      </c>
      <c r="L159" s="163">
        <f t="shared" si="52"/>
        <v>-374</v>
      </c>
      <c r="M159" s="164">
        <f t="shared" si="5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v>6872</v>
      </c>
      <c r="D160" s="169">
        <v>7091</v>
      </c>
      <c r="E160" s="169">
        <v>854</v>
      </c>
      <c r="F160" s="169">
        <v>5003</v>
      </c>
      <c r="G160" s="169">
        <v>9650</v>
      </c>
      <c r="H160" s="169">
        <v>8013</v>
      </c>
      <c r="I160" s="170">
        <f t="shared" si="53"/>
        <v>-0.16963730569948188</v>
      </c>
      <c r="J160" s="171">
        <f t="shared" si="50"/>
        <v>0.1300239740516147</v>
      </c>
      <c r="K160" s="169">
        <f>H160-G160</f>
        <v>-1637</v>
      </c>
      <c r="L160" s="169">
        <f t="shared" si="52"/>
        <v>922</v>
      </c>
      <c r="M160" s="170">
        <f t="shared" si="5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7BF8E-E903-4499-B957-DE68CC54C748}">
  <sheetPr>
    <tabColor rgb="FFF29140"/>
    <pageSetUpPr fitToPage="1"/>
  </sheetPr>
  <dimension ref="A1:P162"/>
  <sheetViews>
    <sheetView showGridLines="0" workbookViewId="0">
      <selection activeCell="C1" sqref="C1:M104857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260</v>
      </c>
      <c r="D6" s="172" t="s">
        <v>261</v>
      </c>
      <c r="E6" s="172" t="s">
        <v>262</v>
      </c>
      <c r="F6" s="172" t="s">
        <v>263</v>
      </c>
      <c r="G6" s="172" t="s">
        <v>264</v>
      </c>
      <c r="H6" s="172" t="s">
        <v>265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45FB6-D0E7-439F-9097-DB0DA291643C}">
  <sheetPr>
    <tabColor rgb="FFF29140"/>
    <pageSetUpPr fitToPage="1"/>
  </sheetPr>
  <dimension ref="A1:P162"/>
  <sheetViews>
    <sheetView showGridLines="0" workbookViewId="0">
      <selection activeCell="Q25" sqref="Q2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3FFE7-CA26-4DDA-8BD6-85ECC1E25F83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72"/>
      <c r="C9" s="275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72"/>
      <c r="C10" s="275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72"/>
      <c r="C11" s="275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72"/>
      <c r="C12" s="275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72"/>
      <c r="C13" s="275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72"/>
      <c r="C14" s="275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72"/>
      <c r="C15" s="275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72"/>
      <c r="C16" s="275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72"/>
      <c r="C17" s="276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72"/>
      <c r="C20" s="278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72"/>
      <c r="C21" s="278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72"/>
      <c r="C22" s="278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72"/>
      <c r="C23" s="278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72"/>
      <c r="C24" s="278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72"/>
      <c r="C25" s="278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72"/>
      <c r="C26" s="278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72"/>
      <c r="C27" s="278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72"/>
      <c r="C28" s="279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72"/>
      <c r="C29" s="274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72"/>
      <c r="C31" s="275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72"/>
      <c r="C32" s="275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72"/>
      <c r="C33" s="275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72"/>
      <c r="C34" s="275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72"/>
      <c r="C35" s="275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72"/>
      <c r="C36" s="275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72"/>
      <c r="C37" s="275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72"/>
      <c r="C38" s="275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72"/>
      <c r="C39" s="276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72"/>
      <c r="C40" s="287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72"/>
      <c r="C41" s="288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72"/>
      <c r="C42" s="288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72"/>
      <c r="C43" s="288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72"/>
      <c r="C44" s="288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72"/>
      <c r="C45" s="288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72"/>
      <c r="C46" s="288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72"/>
      <c r="C47" s="288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72"/>
      <c r="C48" s="288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72"/>
      <c r="C49" s="288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72"/>
      <c r="C50" s="289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72"/>
      <c r="C52" s="281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72"/>
      <c r="C53" s="281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72"/>
      <c r="C54" s="281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72"/>
      <c r="C55" s="281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72"/>
      <c r="C56" s="281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72"/>
      <c r="C57" s="281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72"/>
      <c r="C58" s="281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72"/>
      <c r="C59" s="281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72"/>
      <c r="C60" s="281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72"/>
      <c r="C61" s="282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72"/>
      <c r="C64" s="284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72"/>
      <c r="C67" s="284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72"/>
      <c r="C69" s="284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72"/>
      <c r="C82" s="275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72"/>
      <c r="C83" s="275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72"/>
      <c r="C84" s="275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72"/>
      <c r="C85" s="275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72"/>
      <c r="C86" s="275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72"/>
      <c r="C87" s="275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72"/>
      <c r="C88" s="275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72"/>
      <c r="C90" s="276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72"/>
      <c r="C93" s="278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72"/>
      <c r="C94" s="278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72"/>
      <c r="C95" s="278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72"/>
      <c r="C96" s="278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72"/>
      <c r="C97" s="278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72"/>
      <c r="C98" s="278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72"/>
      <c r="C99" s="278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72"/>
      <c r="C100" s="278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72"/>
      <c r="C101" s="279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72"/>
      <c r="C102" s="274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72"/>
      <c r="C104" s="275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72"/>
      <c r="C105" s="275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72"/>
      <c r="C106" s="275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72"/>
      <c r="C107" s="275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72"/>
      <c r="C108" s="275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72"/>
      <c r="C109" s="275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72"/>
      <c r="C110" s="275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72"/>
      <c r="C111" s="275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72"/>
      <c r="C112" s="276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72"/>
      <c r="C125" s="281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72"/>
      <c r="C126" s="281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72"/>
      <c r="C127" s="281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72"/>
      <c r="C128" s="281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72"/>
      <c r="C129" s="281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72"/>
      <c r="C130" s="281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72"/>
      <c r="C131" s="281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72"/>
      <c r="C132" s="281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72"/>
      <c r="C133" s="281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72"/>
      <c r="C134" s="282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72"/>
      <c r="C137" s="278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72"/>
      <c r="C140" s="278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72"/>
      <c r="C141" s="278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72"/>
      <c r="C142" s="278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72"/>
      <c r="C143" s="278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BCBF3-C01C-4A58-8ABC-6353A1890792}">
  <sheetPr>
    <tabColor theme="3" tint="0.39997558519241921"/>
  </sheetPr>
  <dimension ref="A4:A24"/>
  <sheetViews>
    <sheetView showGridLines="0" workbookViewId="0">
      <selection activeCell="Q25" sqref="Q2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4E0AF-D0E7-42E9-92C8-CC2CAB765465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70" t="s">
        <v>292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 t="shared" ref="O9:O14" si="3"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si="3"/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229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 t="shared" si="3"/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229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 t="shared" si="3"/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229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229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f t="shared" ref="N17:N20" si="4">IFERROR(M17-K17,"-")</f>
        <v>0.69642503977507531</v>
      </c>
      <c r="O17" s="185">
        <f t="shared" ref="O17:O20" si="5">IFERROR(M17-C17,"-")</f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>
        <v>5.9375076235007116</v>
      </c>
      <c r="N18" s="185">
        <f t="shared" si="4"/>
        <v>-3.0721701711229343E-3</v>
      </c>
      <c r="O18" s="185">
        <f t="shared" si="5"/>
        <v>0.31878668440474378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>
        <v>5.6613178343546657</v>
      </c>
      <c r="N19" s="185">
        <f t="shared" si="4"/>
        <v>-2.38180637016292E-2</v>
      </c>
      <c r="O19" s="185">
        <f t="shared" si="5"/>
        <v>-1.0157091926723609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5.8961027552119694</v>
      </c>
      <c r="N21" s="187">
        <v>0.13968935773968116</v>
      </c>
      <c r="O21" s="187">
        <v>-0.18760510995656965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293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4.4566801619433196</v>
      </c>
      <c r="D31" s="185">
        <v>-8.7608380862318622</v>
      </c>
      <c r="E31" s="184">
        <v>4.6670880741677205</v>
      </c>
      <c r="F31" s="185">
        <f t="shared" ref="F31:J43" si="6">IFERROR(E31-C31,"-")</f>
        <v>0.21040791222440092</v>
      </c>
      <c r="G31" s="184">
        <v>5.6070175438596488</v>
      </c>
      <c r="H31" s="185">
        <f t="shared" si="6"/>
        <v>0.93992946969192825</v>
      </c>
      <c r="I31" s="184">
        <v>5.190523690773067</v>
      </c>
      <c r="J31" s="185">
        <f t="shared" si="6"/>
        <v>-0.41649385308658182</v>
      </c>
      <c r="K31" s="184">
        <v>4.5303193397918911</v>
      </c>
      <c r="L31" s="185">
        <f t="shared" ref="L31:N43" si="7">IFERROR(K31-I31,"-")</f>
        <v>-0.66020435098117591</v>
      </c>
      <c r="M31" s="184">
        <v>4.3015362629510543</v>
      </c>
      <c r="N31" s="185">
        <f t="shared" si="7"/>
        <v>-0.22878307684083676</v>
      </c>
      <c r="O31" s="185">
        <f t="shared" ref="O31:O36" si="8">IFERROR(M31-C31,"-")</f>
        <v>-0.15514389899226533</v>
      </c>
    </row>
    <row r="32" spans="1:16" x14ac:dyDescent="0.25">
      <c r="B32" s="114" t="s">
        <v>73</v>
      </c>
      <c r="C32" s="184">
        <v>3.43075117370892</v>
      </c>
      <c r="D32" s="185">
        <v>-8.6940408396022288</v>
      </c>
      <c r="E32" s="184">
        <v>3.0909090909090908</v>
      </c>
      <c r="F32" s="185">
        <f t="shared" si="6"/>
        <v>-0.33984208279982919</v>
      </c>
      <c r="G32" s="184">
        <v>2.6389937106918238</v>
      </c>
      <c r="H32" s="185">
        <f t="shared" si="6"/>
        <v>-0.45191538021726707</v>
      </c>
      <c r="I32" s="184">
        <v>3.356354720065386</v>
      </c>
      <c r="J32" s="185">
        <f t="shared" si="6"/>
        <v>0.71736100937356229</v>
      </c>
      <c r="K32" s="184">
        <v>3.19493006993007</v>
      </c>
      <c r="L32" s="185">
        <f t="shared" si="7"/>
        <v>-0.16142465013531604</v>
      </c>
      <c r="M32" s="184">
        <v>3.8014281790716837</v>
      </c>
      <c r="N32" s="185">
        <f t="shared" si="7"/>
        <v>0.60649810914161373</v>
      </c>
      <c r="O32" s="185">
        <f>IFERROR(M32-C32,"-")</f>
        <v>0.37067700536276371</v>
      </c>
    </row>
    <row r="33" spans="2:16" x14ac:dyDescent="0.25">
      <c r="B33" s="114" t="s">
        <v>75</v>
      </c>
      <c r="C33" s="184">
        <v>3.4526006711409396</v>
      </c>
      <c r="D33" s="185">
        <v>-0.18332379087047901</v>
      </c>
      <c r="E33" s="184">
        <v>4.125</v>
      </c>
      <c r="F33" s="185">
        <f t="shared" si="6"/>
        <v>0.6723993288590604</v>
      </c>
      <c r="G33" s="184">
        <v>2.7068155111633372</v>
      </c>
      <c r="H33" s="185">
        <f t="shared" si="6"/>
        <v>-1.4181844888366628</v>
      </c>
      <c r="I33" s="184">
        <v>3.3214643931795385</v>
      </c>
      <c r="J33" s="185">
        <f t="shared" si="6"/>
        <v>0.61464888201620127</v>
      </c>
      <c r="K33" s="184">
        <v>3.9745222929936306</v>
      </c>
      <c r="L33" s="185">
        <f t="shared" si="7"/>
        <v>0.65305789981409212</v>
      </c>
      <c r="M33" s="184">
        <v>4.0634615384615387</v>
      </c>
      <c r="N33" s="185">
        <f t="shared" si="7"/>
        <v>8.8939245467908101E-2</v>
      </c>
      <c r="O33" s="185">
        <f t="shared" si="8"/>
        <v>0.61086086732059908</v>
      </c>
    </row>
    <row r="34" spans="2:16" x14ac:dyDescent="0.25">
      <c r="B34" s="114" t="s">
        <v>77</v>
      </c>
      <c r="C34" s="184">
        <v>4.6321525885558579</v>
      </c>
      <c r="D34" s="185">
        <v>1.4365090241994221</v>
      </c>
      <c r="E34" s="184" t="s">
        <v>229</v>
      </c>
      <c r="F34" s="185" t="str">
        <f>IFERROR(E34-C34,"-")</f>
        <v>-</v>
      </c>
      <c r="G34" s="184">
        <v>3.1786809815950918</v>
      </c>
      <c r="H34" s="185" t="str">
        <f>IFERROR(G34-E34,"-")</f>
        <v>-</v>
      </c>
      <c r="I34" s="184">
        <v>3.5522642151855637</v>
      </c>
      <c r="J34" s="185">
        <f>IFERROR(I34-G34,"-")</f>
        <v>0.37358323359047185</v>
      </c>
      <c r="K34" s="184">
        <v>3.982905982905983</v>
      </c>
      <c r="L34" s="185">
        <f>IFERROR(K34-I34,"-")</f>
        <v>0.43064176772041929</v>
      </c>
      <c r="M34" s="184">
        <v>6.1038406827880509</v>
      </c>
      <c r="N34" s="185">
        <f>IFERROR(M34-K34,"-")</f>
        <v>2.120934699882068</v>
      </c>
      <c r="O34" s="185">
        <f t="shared" si="8"/>
        <v>1.471688094232193</v>
      </c>
    </row>
    <row r="35" spans="2:16" x14ac:dyDescent="0.25">
      <c r="B35" s="114" t="s">
        <v>79</v>
      </c>
      <c r="C35" s="184">
        <v>2.9461780704265674</v>
      </c>
      <c r="D35" s="185">
        <v>-0.26524537454950892</v>
      </c>
      <c r="E35" s="184" t="s">
        <v>229</v>
      </c>
      <c r="F35" s="185" t="str">
        <f t="shared" si="6"/>
        <v>-</v>
      </c>
      <c r="G35" s="184">
        <v>3.0007710100231302</v>
      </c>
      <c r="H35" s="185" t="str">
        <f t="shared" si="6"/>
        <v>-</v>
      </c>
      <c r="I35" s="184">
        <v>3.2111142139067299</v>
      </c>
      <c r="J35" s="185">
        <f t="shared" si="6"/>
        <v>0.21034320388359973</v>
      </c>
      <c r="K35" s="184">
        <v>3.585343228200371</v>
      </c>
      <c r="L35" s="185">
        <f t="shared" si="7"/>
        <v>0.37422901429364108</v>
      </c>
      <c r="M35" s="184">
        <v>4.1656030965582174</v>
      </c>
      <c r="N35" s="185">
        <f t="shared" si="7"/>
        <v>0.58025986835784638</v>
      </c>
      <c r="O35" s="185">
        <f>IFERROR(M35-C35,"-")</f>
        <v>1.2194250261316499</v>
      </c>
    </row>
    <row r="36" spans="2:16" x14ac:dyDescent="0.25">
      <c r="B36" s="114" t="s">
        <v>81</v>
      </c>
      <c r="C36" s="184">
        <v>3.3043478260869565</v>
      </c>
      <c r="D36" s="185">
        <v>0.3745642028370626</v>
      </c>
      <c r="E36" s="184" t="s">
        <v>229</v>
      </c>
      <c r="F36" s="185" t="str">
        <f t="shared" si="6"/>
        <v>-</v>
      </c>
      <c r="G36" s="184">
        <v>1.8985074626865672</v>
      </c>
      <c r="H36" s="185" t="str">
        <f t="shared" si="6"/>
        <v>-</v>
      </c>
      <c r="I36" s="184">
        <v>2.7494692144373674</v>
      </c>
      <c r="J36" s="185">
        <f t="shared" si="6"/>
        <v>0.85096175175080013</v>
      </c>
      <c r="K36" s="184">
        <v>2.8345461052129308</v>
      </c>
      <c r="L36" s="185">
        <f t="shared" si="7"/>
        <v>8.5076890775563463E-2</v>
      </c>
      <c r="M36" s="184">
        <v>4.0688060538116595</v>
      </c>
      <c r="N36" s="185">
        <f t="shared" si="7"/>
        <v>1.2342599485987287</v>
      </c>
      <c r="O36" s="185">
        <f t="shared" si="8"/>
        <v>0.76445822772470295</v>
      </c>
    </row>
    <row r="37" spans="2:16" x14ac:dyDescent="0.25">
      <c r="B37" s="114" t="s">
        <v>83</v>
      </c>
      <c r="C37" s="184">
        <v>4.0235638379793626</v>
      </c>
      <c r="D37" s="185">
        <v>-0.32698727505283998</v>
      </c>
      <c r="E37" s="184" t="s">
        <v>229</v>
      </c>
      <c r="F37" s="185" t="str">
        <f t="shared" si="6"/>
        <v>-</v>
      </c>
      <c r="G37" s="184">
        <v>2.3212735166425471</v>
      </c>
      <c r="H37" s="185" t="str">
        <f t="shared" si="6"/>
        <v>-</v>
      </c>
      <c r="I37" s="184">
        <v>3.3948813244361853</v>
      </c>
      <c r="J37" s="185">
        <f t="shared" si="6"/>
        <v>1.0736078077936382</v>
      </c>
      <c r="K37" s="184">
        <v>3.7118304688803603</v>
      </c>
      <c r="L37" s="185">
        <f t="shared" si="7"/>
        <v>0.31694914444417499</v>
      </c>
      <c r="M37" s="184">
        <v>4.9375448671931084</v>
      </c>
      <c r="N37" s="185">
        <f t="shared" si="7"/>
        <v>1.2257143983127481</v>
      </c>
      <c r="O37" s="185">
        <f>IFERROR(M37-C37,"-")</f>
        <v>0.9139810292137458</v>
      </c>
    </row>
    <row r="38" spans="2:16" x14ac:dyDescent="0.25">
      <c r="B38" s="114" t="s">
        <v>85</v>
      </c>
      <c r="C38" s="184">
        <v>4.4444972288202695</v>
      </c>
      <c r="D38" s="185">
        <v>-0.18457415025110979</v>
      </c>
      <c r="E38" s="184">
        <v>3.3576394777005256</v>
      </c>
      <c r="F38" s="185">
        <f t="shared" si="6"/>
        <v>-1.0868577511197439</v>
      </c>
      <c r="G38" s="184">
        <v>3.4103554868624419</v>
      </c>
      <c r="H38" s="185">
        <f t="shared" si="6"/>
        <v>5.2716009161916322E-2</v>
      </c>
      <c r="I38" s="184">
        <v>5.1111111111111107</v>
      </c>
      <c r="J38" s="185">
        <f t="shared" si="6"/>
        <v>1.7007556242486688</v>
      </c>
      <c r="K38" s="184">
        <v>5.7862292718096615</v>
      </c>
      <c r="L38" s="185">
        <f t="shared" si="7"/>
        <v>0.6751181606985508</v>
      </c>
      <c r="M38" s="184">
        <v>4.0212790039615163</v>
      </c>
      <c r="N38" s="185">
        <f t="shared" si="7"/>
        <v>-1.7649502678481452</v>
      </c>
      <c r="O38" s="185">
        <f>IFERROR(M38-C38,"-")</f>
        <v>-0.42321822485875327</v>
      </c>
    </row>
    <row r="39" spans="2:16" x14ac:dyDescent="0.25">
      <c r="B39" s="114" t="s">
        <v>87</v>
      </c>
      <c r="C39" s="184">
        <v>3.5973635908559989</v>
      </c>
      <c r="D39" s="185">
        <v>8.2233193627860857E-3</v>
      </c>
      <c r="E39" s="184">
        <v>2.9156934306569342</v>
      </c>
      <c r="F39" s="185">
        <f t="shared" si="6"/>
        <v>-0.68167016019906468</v>
      </c>
      <c r="G39" s="184">
        <v>3.8592896174863389</v>
      </c>
      <c r="H39" s="185">
        <f t="shared" si="6"/>
        <v>0.94359618682940472</v>
      </c>
      <c r="I39" s="184">
        <v>5.4221146085552867</v>
      </c>
      <c r="J39" s="185">
        <f t="shared" si="6"/>
        <v>1.5628249910689478</v>
      </c>
      <c r="K39" s="184">
        <v>3.1962110960757779</v>
      </c>
      <c r="L39" s="185">
        <f t="shared" si="7"/>
        <v>-2.2259035124795088</v>
      </c>
      <c r="M39" s="184">
        <v>3.7254203476774008</v>
      </c>
      <c r="N39" s="185">
        <f t="shared" si="7"/>
        <v>0.52920925160162291</v>
      </c>
      <c r="O39" s="185">
        <f t="shared" ref="O39:O42" si="9">IFERROR(M39-C39,"-")</f>
        <v>0.12805675682140194</v>
      </c>
    </row>
    <row r="40" spans="2:16" x14ac:dyDescent="0.25">
      <c r="B40" s="114" t="s">
        <v>89</v>
      </c>
      <c r="C40" s="184">
        <v>3.298528186614829</v>
      </c>
      <c r="D40" s="185">
        <v>-0.21357468781784883</v>
      </c>
      <c r="E40" s="184">
        <v>2.8420068557182923</v>
      </c>
      <c r="F40" s="185">
        <f t="shared" si="6"/>
        <v>-0.45652133089653679</v>
      </c>
      <c r="G40" s="184">
        <v>3.2298095863427445</v>
      </c>
      <c r="H40" s="185">
        <f t="shared" si="6"/>
        <v>0.38780273062445225</v>
      </c>
      <c r="I40" s="184">
        <v>4.0484003281378182</v>
      </c>
      <c r="J40" s="185">
        <f t="shared" si="6"/>
        <v>0.81859074179507374</v>
      </c>
      <c r="K40" s="184">
        <v>4.9653250773993811</v>
      </c>
      <c r="L40" s="185">
        <f t="shared" si="7"/>
        <v>0.91692474926156287</v>
      </c>
      <c r="M40" s="184">
        <v>3.7469455373783394</v>
      </c>
      <c r="N40" s="185">
        <f t="shared" si="7"/>
        <v>-1.2183795400210418</v>
      </c>
      <c r="O40" s="185">
        <f t="shared" si="9"/>
        <v>0.4484173507635103</v>
      </c>
    </row>
    <row r="41" spans="2:16" x14ac:dyDescent="0.25">
      <c r="B41" s="114" t="s">
        <v>91</v>
      </c>
      <c r="C41" s="184">
        <v>3.8372652864708714</v>
      </c>
      <c r="D41" s="185">
        <v>-0.99650954796621427</v>
      </c>
      <c r="E41" s="184">
        <v>3.1256072172102707</v>
      </c>
      <c r="F41" s="185">
        <f t="shared" si="6"/>
        <v>-0.71165806926060071</v>
      </c>
      <c r="G41" s="184">
        <v>3.1038039974210188</v>
      </c>
      <c r="H41" s="185">
        <f t="shared" si="6"/>
        <v>-2.1803219789251926E-2</v>
      </c>
      <c r="I41" s="184">
        <v>4.5678866587957501</v>
      </c>
      <c r="J41" s="185">
        <f t="shared" si="6"/>
        <v>1.4640826613747313</v>
      </c>
      <c r="K41" s="184">
        <v>3.7732156561780505</v>
      </c>
      <c r="L41" s="185">
        <f t="shared" si="7"/>
        <v>-0.79467100261769952</v>
      </c>
      <c r="M41" s="184">
        <v>4.0761339092872566</v>
      </c>
      <c r="N41" s="185">
        <f t="shared" si="7"/>
        <v>0.30291825310920606</v>
      </c>
      <c r="O41" s="185">
        <f t="shared" si="9"/>
        <v>0.23886862281638521</v>
      </c>
    </row>
    <row r="42" spans="2:16" x14ac:dyDescent="0.25">
      <c r="B42" s="114" t="s">
        <v>93</v>
      </c>
      <c r="C42" s="184">
        <v>4.4061696658097684</v>
      </c>
      <c r="D42" s="185">
        <v>-0.24509936972322688</v>
      </c>
      <c r="E42" s="184">
        <v>13.531013615733738</v>
      </c>
      <c r="F42" s="185">
        <f t="shared" si="6"/>
        <v>9.1248439499239691</v>
      </c>
      <c r="G42" s="184">
        <v>4.0667433831990794</v>
      </c>
      <c r="H42" s="185">
        <f t="shared" si="6"/>
        <v>-9.464270232534659</v>
      </c>
      <c r="I42" s="184">
        <v>5.2474344355758271</v>
      </c>
      <c r="J42" s="185">
        <f t="shared" si="6"/>
        <v>1.1806910523767478</v>
      </c>
      <c r="K42" s="184">
        <v>4.1252729257641922</v>
      </c>
      <c r="L42" s="185">
        <f t="shared" si="7"/>
        <v>-1.1221615098116349</v>
      </c>
      <c r="M42" s="184"/>
      <c r="N42" s="185"/>
      <c r="O42" s="185"/>
    </row>
    <row r="43" spans="2:16" ht="15.75" x14ac:dyDescent="0.25">
      <c r="B43" s="117" t="s">
        <v>30</v>
      </c>
      <c r="C43" s="186">
        <v>3.780999427262314</v>
      </c>
      <c r="D43" s="187">
        <v>-0.37129901384458552</v>
      </c>
      <c r="E43" s="186">
        <v>3.489638693198204</v>
      </c>
      <c r="F43" s="187">
        <f t="shared" si="6"/>
        <v>-0.29136073406411001</v>
      </c>
      <c r="G43" s="186">
        <v>3.1831553342708374</v>
      </c>
      <c r="H43" s="187">
        <f t="shared" si="6"/>
        <v>-0.30648335892736656</v>
      </c>
      <c r="I43" s="186">
        <v>3.6835830115830115</v>
      </c>
      <c r="J43" s="187">
        <f t="shared" si="6"/>
        <v>0.50042767731217408</v>
      </c>
      <c r="K43" s="186">
        <v>3.6854550862581799</v>
      </c>
      <c r="L43" s="187">
        <f t="shared" si="7"/>
        <v>1.872074675168367E-3</v>
      </c>
      <c r="M43" s="186">
        <v>4.1913081420717342</v>
      </c>
      <c r="N43" s="187">
        <v>0.54298079896971574</v>
      </c>
      <c r="O43" s="187">
        <v>0.44718380545308367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294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5.4530154277699863</v>
      </c>
      <c r="D53" s="185">
        <v>-0.27066878275632966</v>
      </c>
      <c r="E53" s="184">
        <v>5.4175615919140876</v>
      </c>
      <c r="F53" s="185">
        <f t="shared" ref="F53:J65" si="10">IFERROR(E53-C53,"-")</f>
        <v>-3.5453835855898674E-2</v>
      </c>
      <c r="G53" s="184">
        <v>6.875</v>
      </c>
      <c r="H53" s="185">
        <f t="shared" si="10"/>
        <v>1.4574384080859124</v>
      </c>
      <c r="I53" s="184">
        <v>5.7173366834170851</v>
      </c>
      <c r="J53" s="185">
        <f t="shared" si="10"/>
        <v>-1.1576633165829149</v>
      </c>
      <c r="K53" s="184">
        <v>6.9343065693430654</v>
      </c>
      <c r="L53" s="185">
        <f t="shared" ref="L53:N65" si="11">IFERROR(K53-I53,"-")</f>
        <v>1.2169698859259803</v>
      </c>
      <c r="M53" s="184">
        <v>5.8929313929313931</v>
      </c>
      <c r="N53" s="185">
        <f t="shared" si="11"/>
        <v>-1.0413751764116723</v>
      </c>
      <c r="O53" s="185">
        <f t="shared" ref="O53:O58" si="12">IFERROR(M53-C53,"-")</f>
        <v>0.43991596516140685</v>
      </c>
    </row>
    <row r="54" spans="1:16" x14ac:dyDescent="0.25">
      <c r="A54" s="1">
        <v>2</v>
      </c>
      <c r="B54" s="114" t="s">
        <v>73</v>
      </c>
      <c r="C54" s="184">
        <v>3.8903225806451611</v>
      </c>
      <c r="D54" s="185">
        <v>-0.88812053312729367</v>
      </c>
      <c r="E54" s="184">
        <v>3.8131021194605008</v>
      </c>
      <c r="F54" s="185">
        <f t="shared" si="10"/>
        <v>-7.7220461184660305E-2</v>
      </c>
      <c r="G54" s="184">
        <v>6.2777777777777777</v>
      </c>
      <c r="H54" s="185">
        <f t="shared" si="10"/>
        <v>2.4646756583172769</v>
      </c>
      <c r="I54" s="184">
        <v>4.3866213151927438</v>
      </c>
      <c r="J54" s="185">
        <f t="shared" si="10"/>
        <v>-1.8911564625850339</v>
      </c>
      <c r="K54" s="184">
        <v>4.2623456790123457</v>
      </c>
      <c r="L54" s="185">
        <f t="shared" si="11"/>
        <v>-0.12427563618039805</v>
      </c>
      <c r="M54" s="184">
        <v>4.3759946949602124</v>
      </c>
      <c r="N54" s="185">
        <f t="shared" si="11"/>
        <v>0.11364901594786669</v>
      </c>
      <c r="O54" s="185">
        <f>IFERROR(M54-C54,"-")</f>
        <v>0.48567211431505131</v>
      </c>
    </row>
    <row r="55" spans="1:16" x14ac:dyDescent="0.25">
      <c r="A55" s="1">
        <v>3</v>
      </c>
      <c r="B55" s="114" t="s">
        <v>75</v>
      </c>
      <c r="C55" s="184">
        <v>4.5372340425531918</v>
      </c>
      <c r="D55" s="185">
        <v>-0.44777064348242224</v>
      </c>
      <c r="E55" s="184">
        <v>5.359154929577465</v>
      </c>
      <c r="F55" s="185">
        <f t="shared" si="10"/>
        <v>0.82192088702427313</v>
      </c>
      <c r="G55" s="184">
        <v>7.24</v>
      </c>
      <c r="H55" s="185">
        <f t="shared" si="10"/>
        <v>1.8808450704225352</v>
      </c>
      <c r="I55" s="184">
        <v>3.9177545691906004</v>
      </c>
      <c r="J55" s="185">
        <f t="shared" si="10"/>
        <v>-3.3222454308093998</v>
      </c>
      <c r="K55" s="184">
        <v>4.0708661417322833</v>
      </c>
      <c r="L55" s="185">
        <f t="shared" si="11"/>
        <v>0.15311157254168295</v>
      </c>
      <c r="M55" s="184">
        <v>4.780533168009919</v>
      </c>
      <c r="N55" s="185">
        <f t="shared" si="11"/>
        <v>0.70966702627763567</v>
      </c>
      <c r="O55" s="185">
        <f t="shared" si="12"/>
        <v>0.24329912545672716</v>
      </c>
    </row>
    <row r="56" spans="1:16" x14ac:dyDescent="0.25">
      <c r="A56" s="1">
        <v>4</v>
      </c>
      <c r="B56" s="114" t="s">
        <v>77</v>
      </c>
      <c r="C56" s="184">
        <v>5.4481132075471699</v>
      </c>
      <c r="D56" s="185">
        <v>1.0298801248404033</v>
      </c>
      <c r="E56" s="184" t="s">
        <v>229</v>
      </c>
      <c r="F56" s="185" t="str">
        <f>IFERROR(E56-C56,"-")</f>
        <v>-</v>
      </c>
      <c r="G56" s="184">
        <v>19.470588235294116</v>
      </c>
      <c r="H56" s="185" t="str">
        <f>IFERROR(G56-E56,"-")</f>
        <v>-</v>
      </c>
      <c r="I56" s="184">
        <v>4.6966292134831464</v>
      </c>
      <c r="J56" s="185">
        <f>IFERROR(I56-G56,"-")</f>
        <v>-14.77395902181097</v>
      </c>
      <c r="K56" s="184">
        <v>4.6390532544378695</v>
      </c>
      <c r="L56" s="185">
        <f>IFERROR(K56-I56,"-")</f>
        <v>-5.7575959045276903E-2</v>
      </c>
      <c r="M56" s="184">
        <v>6.2548842801322513</v>
      </c>
      <c r="N56" s="185">
        <f>IFERROR(M56-K56,"-")</f>
        <v>1.6158310256943818</v>
      </c>
      <c r="O56" s="185">
        <f t="shared" si="12"/>
        <v>0.80677107258508141</v>
      </c>
    </row>
    <row r="57" spans="1:16" x14ac:dyDescent="0.25">
      <c r="A57" s="1">
        <v>5</v>
      </c>
      <c r="B57" s="114" t="s">
        <v>79</v>
      </c>
      <c r="C57" s="184">
        <v>4.2421940928270043</v>
      </c>
      <c r="D57" s="185">
        <v>-0.39673720488291941</v>
      </c>
      <c r="E57" s="184" t="s">
        <v>229</v>
      </c>
      <c r="F57" s="185" t="str">
        <f t="shared" si="10"/>
        <v>-</v>
      </c>
      <c r="G57" s="184">
        <v>2.2325581395348837</v>
      </c>
      <c r="H57" s="185" t="str">
        <f t="shared" si="10"/>
        <v>-</v>
      </c>
      <c r="I57" s="184">
        <v>4.0926966292134832</v>
      </c>
      <c r="J57" s="185">
        <f t="shared" si="10"/>
        <v>1.8601384896785995</v>
      </c>
      <c r="K57" s="184">
        <v>3.8256189451022604</v>
      </c>
      <c r="L57" s="185">
        <f t="shared" si="11"/>
        <v>-0.26707768411122279</v>
      </c>
      <c r="M57" s="184">
        <v>6.3711133400200604</v>
      </c>
      <c r="N57" s="185">
        <f t="shared" si="11"/>
        <v>2.5454943949177999</v>
      </c>
      <c r="O57" s="185">
        <f t="shared" si="12"/>
        <v>2.128919247193056</v>
      </c>
    </row>
    <row r="58" spans="1:16" x14ac:dyDescent="0.25">
      <c r="A58" s="1">
        <v>6</v>
      </c>
      <c r="B58" s="114" t="s">
        <v>81</v>
      </c>
      <c r="C58" s="184">
        <v>4.1724137931034484</v>
      </c>
      <c r="D58" s="185">
        <v>0.56081158315869706</v>
      </c>
      <c r="E58" s="184" t="s">
        <v>229</v>
      </c>
      <c r="F58" s="185" t="str">
        <f t="shared" si="10"/>
        <v>-</v>
      </c>
      <c r="G58" s="184">
        <v>5.9526066350710902</v>
      </c>
      <c r="H58" s="185" t="str">
        <f t="shared" si="10"/>
        <v>-</v>
      </c>
      <c r="I58" s="184">
        <v>4.3195876288659791</v>
      </c>
      <c r="J58" s="185">
        <f t="shared" si="10"/>
        <v>-1.6330190062051111</v>
      </c>
      <c r="K58" s="184">
        <v>4.8683574879227054</v>
      </c>
      <c r="L58" s="185">
        <f t="shared" si="11"/>
        <v>0.54876985905672626</v>
      </c>
      <c r="M58" s="184">
        <v>5.9084321475625821</v>
      </c>
      <c r="N58" s="185">
        <f t="shared" si="11"/>
        <v>1.0400746596398767</v>
      </c>
      <c r="O58" s="185">
        <f t="shared" si="12"/>
        <v>1.7360183544591337</v>
      </c>
    </row>
    <row r="59" spans="1:16" x14ac:dyDescent="0.25">
      <c r="A59" s="1">
        <v>7</v>
      </c>
      <c r="B59" s="114" t="s">
        <v>83</v>
      </c>
      <c r="C59" s="184">
        <v>5.0078605604921398</v>
      </c>
      <c r="D59" s="185">
        <v>0.34524942338404419</v>
      </c>
      <c r="E59" s="184" t="s">
        <v>229</v>
      </c>
      <c r="F59" s="185" t="str">
        <f t="shared" si="10"/>
        <v>-</v>
      </c>
      <c r="G59" s="184">
        <v>3.0642201834862384</v>
      </c>
      <c r="H59" s="185" t="str">
        <f t="shared" si="10"/>
        <v>-</v>
      </c>
      <c r="I59" s="184">
        <v>6.3602875112309079</v>
      </c>
      <c r="J59" s="185">
        <f t="shared" si="10"/>
        <v>3.2960673277446695</v>
      </c>
      <c r="K59" s="184">
        <v>6.7743399339933994</v>
      </c>
      <c r="L59" s="185">
        <f t="shared" si="11"/>
        <v>0.41405242276249155</v>
      </c>
      <c r="M59" s="184">
        <v>6.2042961608775133</v>
      </c>
      <c r="N59" s="185">
        <f t="shared" si="11"/>
        <v>-0.57004377311588605</v>
      </c>
      <c r="O59" s="185">
        <f>IFERROR(M59-C59,"-")</f>
        <v>1.1964356003853736</v>
      </c>
    </row>
    <row r="60" spans="1:16" x14ac:dyDescent="0.25">
      <c r="A60" s="1">
        <v>8</v>
      </c>
      <c r="B60" s="114" t="s">
        <v>85</v>
      </c>
      <c r="C60" s="184">
        <v>5.469483568075117</v>
      </c>
      <c r="D60" s="185">
        <v>-0.45494336602230412</v>
      </c>
      <c r="E60" s="184">
        <v>2.8794204322200394</v>
      </c>
      <c r="F60" s="185">
        <f t="shared" si="10"/>
        <v>-2.5900631358550776</v>
      </c>
      <c r="G60" s="184">
        <v>5.4540229885057467</v>
      </c>
      <c r="H60" s="185">
        <f t="shared" si="10"/>
        <v>2.5746025562857073</v>
      </c>
      <c r="I60" s="184">
        <v>7.6011342155009451</v>
      </c>
      <c r="J60" s="185">
        <f t="shared" si="10"/>
        <v>2.1471112269951984</v>
      </c>
      <c r="K60" s="184">
        <v>6.1051990251827783</v>
      </c>
      <c r="L60" s="185">
        <f t="shared" si="11"/>
        <v>-1.4959351903181668</v>
      </c>
      <c r="M60" s="184">
        <v>5.8572443181818183</v>
      </c>
      <c r="N60" s="185">
        <f t="shared" si="11"/>
        <v>-0.24795470700096001</v>
      </c>
      <c r="O60" s="185">
        <f>IFERROR(M60-C60,"-")</f>
        <v>0.3877607501067013</v>
      </c>
    </row>
    <row r="61" spans="1:16" x14ac:dyDescent="0.25">
      <c r="A61" s="1">
        <v>9</v>
      </c>
      <c r="B61" s="114" t="s">
        <v>87</v>
      </c>
      <c r="C61" s="184">
        <v>4.3235867446393765</v>
      </c>
      <c r="D61" s="185">
        <v>-0.28576998050682256</v>
      </c>
      <c r="E61" s="184">
        <v>3.4508009153318078</v>
      </c>
      <c r="F61" s="185">
        <f t="shared" si="10"/>
        <v>-0.87278582930756876</v>
      </c>
      <c r="G61" s="184">
        <v>6.2024390243902436</v>
      </c>
      <c r="H61" s="185">
        <f t="shared" si="10"/>
        <v>2.7516381090584359</v>
      </c>
      <c r="I61" s="184">
        <v>5.7415036045314105</v>
      </c>
      <c r="J61" s="185">
        <f t="shared" si="10"/>
        <v>-0.46093541985883313</v>
      </c>
      <c r="K61" s="184">
        <v>5.4869009584664541</v>
      </c>
      <c r="L61" s="185">
        <f t="shared" si="11"/>
        <v>-0.25460264606495642</v>
      </c>
      <c r="M61" s="184">
        <v>5.5717141429285357</v>
      </c>
      <c r="N61" s="185">
        <f t="shared" si="11"/>
        <v>8.4813184462081637E-2</v>
      </c>
      <c r="O61" s="185">
        <f t="shared" ref="O61:O64" si="13">IFERROR(M61-C61,"-")</f>
        <v>1.2481273982891592</v>
      </c>
    </row>
    <row r="62" spans="1:16" x14ac:dyDescent="0.25">
      <c r="A62" s="1">
        <v>10</v>
      </c>
      <c r="B62" s="114" t="s">
        <v>89</v>
      </c>
      <c r="C62" s="184">
        <v>4.0677506775067753</v>
      </c>
      <c r="D62" s="185">
        <v>-0.49002912231124096</v>
      </c>
      <c r="E62" s="184">
        <v>3.4426386233269599</v>
      </c>
      <c r="F62" s="185">
        <f t="shared" si="10"/>
        <v>-0.62511205417981541</v>
      </c>
      <c r="G62" s="184">
        <v>4.4868004223864837</v>
      </c>
      <c r="H62" s="185">
        <f t="shared" si="10"/>
        <v>1.0441617990595238</v>
      </c>
      <c r="I62" s="184">
        <v>4.4811946902654869</v>
      </c>
      <c r="J62" s="185">
        <f t="shared" si="10"/>
        <v>-5.6057321209967981E-3</v>
      </c>
      <c r="K62" s="184">
        <v>5.1779999999999999</v>
      </c>
      <c r="L62" s="185">
        <f t="shared" si="11"/>
        <v>0.69680530973451305</v>
      </c>
      <c r="M62" s="184">
        <v>5.2609383236689506</v>
      </c>
      <c r="N62" s="185">
        <f t="shared" si="11"/>
        <v>8.2938323668950709E-2</v>
      </c>
      <c r="O62" s="185">
        <f t="shared" si="13"/>
        <v>1.1931876461621753</v>
      </c>
    </row>
    <row r="63" spans="1:16" x14ac:dyDescent="0.25">
      <c r="A63" s="1">
        <v>11</v>
      </c>
      <c r="B63" s="114" t="s">
        <v>91</v>
      </c>
      <c r="C63" s="184">
        <v>4.7690721649484535</v>
      </c>
      <c r="D63" s="185">
        <v>-1.7908123949361068</v>
      </c>
      <c r="E63" s="184">
        <v>3.7736842105263158</v>
      </c>
      <c r="F63" s="185">
        <f t="shared" si="10"/>
        <v>-0.99538795442213779</v>
      </c>
      <c r="G63" s="184">
        <v>4.4462962962962962</v>
      </c>
      <c r="H63" s="185">
        <f t="shared" si="10"/>
        <v>0.67261208576998044</v>
      </c>
      <c r="I63" s="184">
        <v>5.1796322489391793</v>
      </c>
      <c r="J63" s="185">
        <f t="shared" si="10"/>
        <v>0.73333595264288309</v>
      </c>
      <c r="K63" s="184">
        <v>5.3680851063829786</v>
      </c>
      <c r="L63" s="185">
        <f t="shared" si="11"/>
        <v>0.18845285744379936</v>
      </c>
      <c r="M63" s="184">
        <v>4.7133526850507979</v>
      </c>
      <c r="N63" s="185">
        <f t="shared" si="11"/>
        <v>-0.65473242133218079</v>
      </c>
      <c r="O63" s="185">
        <f t="shared" si="13"/>
        <v>-5.5719479897655688E-2</v>
      </c>
    </row>
    <row r="64" spans="1:16" x14ac:dyDescent="0.25">
      <c r="A64" s="1">
        <v>12</v>
      </c>
      <c r="B64" s="114" t="s">
        <v>93</v>
      </c>
      <c r="C64" s="184">
        <v>5.0255524861878449</v>
      </c>
      <c r="D64" s="185">
        <v>-0.56612336577780376</v>
      </c>
      <c r="E64" s="184">
        <v>24.523510971786834</v>
      </c>
      <c r="F64" s="185">
        <f t="shared" si="10"/>
        <v>19.497958485598989</v>
      </c>
      <c r="G64" s="184">
        <v>4.3074670571010252</v>
      </c>
      <c r="H64" s="185">
        <f t="shared" si="10"/>
        <v>-20.216043914685809</v>
      </c>
      <c r="I64" s="184">
        <v>4.8375499334221042</v>
      </c>
      <c r="J64" s="185">
        <f t="shared" si="10"/>
        <v>0.53008287632107898</v>
      </c>
      <c r="K64" s="184">
        <v>4.6484089723526347</v>
      </c>
      <c r="L64" s="185">
        <f t="shared" si="11"/>
        <v>-0.18914096106946943</v>
      </c>
      <c r="M64" s="184"/>
      <c r="N64" s="185"/>
      <c r="O64" s="185"/>
    </row>
    <row r="65" spans="1:16" ht="15.75" x14ac:dyDescent="0.25">
      <c r="B65" s="117" t="s">
        <v>30</v>
      </c>
      <c r="C65" s="186">
        <v>4.7225877192982457</v>
      </c>
      <c r="D65" s="187">
        <v>-0.19750834716936438</v>
      </c>
      <c r="E65" s="186">
        <v>3.9917877859610247</v>
      </c>
      <c r="F65" s="187">
        <f t="shared" si="10"/>
        <v>-0.73079993333722104</v>
      </c>
      <c r="G65" s="186">
        <v>5.1492411467116357</v>
      </c>
      <c r="H65" s="187">
        <f t="shared" si="10"/>
        <v>1.157453360750611</v>
      </c>
      <c r="I65" s="186">
        <v>5.1497178267124042</v>
      </c>
      <c r="J65" s="187">
        <f t="shared" si="10"/>
        <v>4.7668000076850348E-4</v>
      </c>
      <c r="K65" s="186">
        <v>5.4369234853009489</v>
      </c>
      <c r="L65" s="187">
        <f t="shared" si="11"/>
        <v>0.28720565858854474</v>
      </c>
      <c r="M65" s="186">
        <v>5.6671540420715028</v>
      </c>
      <c r="N65" s="187">
        <v>0.11529881092795069</v>
      </c>
      <c r="O65" s="187">
        <v>0.96934563719124966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295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3.0957854406130267</v>
      </c>
      <c r="D75" s="185">
        <v>-16.101064953087761</v>
      </c>
      <c r="E75" s="184">
        <v>3.1632911392405063</v>
      </c>
      <c r="F75" s="185">
        <f t="shared" ref="F75:J77" si="14">IFERROR(E75-C75,"-")</f>
        <v>6.7505698627479571E-2</v>
      </c>
      <c r="G75" s="184">
        <v>5.5889679715302494</v>
      </c>
      <c r="H75" s="185">
        <f t="shared" si="14"/>
        <v>2.4256768322897431</v>
      </c>
      <c r="I75" s="184">
        <v>4.8436724565756828</v>
      </c>
      <c r="J75" s="185">
        <f t="shared" si="14"/>
        <v>-0.74529551495456658</v>
      </c>
      <c r="K75" s="184">
        <v>3.9419383653416702</v>
      </c>
      <c r="L75" s="185">
        <f t="shared" ref="L75:L77" si="15">IFERROR(K75-I75,"-")</f>
        <v>-0.9017340912340126</v>
      </c>
      <c r="M75" s="184">
        <v>3.4681545998911267</v>
      </c>
      <c r="N75" s="185">
        <f t="shared" ref="N75:N77" si="16">IFERROR(M75-K75,"-")</f>
        <v>-0.47378376545054346</v>
      </c>
      <c r="O75" s="185">
        <f t="shared" ref="O75" si="17">IFERROR(M75-C75,"-")</f>
        <v>0.37236915927809999</v>
      </c>
    </row>
    <row r="76" spans="1:16" x14ac:dyDescent="0.25">
      <c r="A76" s="1">
        <v>2</v>
      </c>
      <c r="B76" s="114" t="s">
        <v>73</v>
      </c>
      <c r="C76" s="184">
        <v>2.6252019386106622</v>
      </c>
      <c r="D76" s="185">
        <v>-12.326410964615144</v>
      </c>
      <c r="E76" s="184">
        <v>2.2825305535585909</v>
      </c>
      <c r="F76" s="185">
        <f t="shared" si="14"/>
        <v>-0.34267138505207129</v>
      </c>
      <c r="G76" s="184">
        <v>2.5546975546975546</v>
      </c>
      <c r="H76" s="185">
        <f t="shared" si="14"/>
        <v>0.27216700113896364</v>
      </c>
      <c r="I76" s="184">
        <v>2.7757188498402554</v>
      </c>
      <c r="J76" s="185">
        <f t="shared" si="14"/>
        <v>0.22102129514270086</v>
      </c>
      <c r="K76" s="184">
        <v>3.0188391038696536</v>
      </c>
      <c r="L76" s="185">
        <f t="shared" si="15"/>
        <v>0.24312025402939819</v>
      </c>
      <c r="M76" s="184">
        <v>3.3952180028129395</v>
      </c>
      <c r="N76" s="185">
        <f t="shared" si="16"/>
        <v>0.37637889894328591</v>
      </c>
      <c r="O76" s="185">
        <f>IFERROR(M76-C76,"-")</f>
        <v>0.77001606420227731</v>
      </c>
    </row>
    <row r="77" spans="1:16" x14ac:dyDescent="0.25">
      <c r="A77" s="1">
        <v>3</v>
      </c>
      <c r="B77" s="114" t="s">
        <v>75</v>
      </c>
      <c r="C77" s="184">
        <v>2.4785031847133756</v>
      </c>
      <c r="D77" s="185">
        <v>3.2222192977838571E-2</v>
      </c>
      <c r="E77" s="184">
        <v>1.9878048780487805</v>
      </c>
      <c r="F77" s="185">
        <f t="shared" si="14"/>
        <v>-0.49069830666459513</v>
      </c>
      <c r="G77" s="184">
        <v>2.6392367322599881</v>
      </c>
      <c r="H77" s="185">
        <f t="shared" si="14"/>
        <v>0.65143185421120764</v>
      </c>
      <c r="I77" s="184">
        <v>2.949511400651466</v>
      </c>
      <c r="J77" s="185">
        <f t="shared" si="14"/>
        <v>0.31027466839147788</v>
      </c>
      <c r="K77" s="184">
        <v>3.5666666666666669</v>
      </c>
      <c r="L77" s="185">
        <f t="shared" si="15"/>
        <v>0.61715526601520088</v>
      </c>
      <c r="M77" s="184">
        <v>1.5867237687366167</v>
      </c>
      <c r="N77" s="185">
        <f t="shared" si="16"/>
        <v>-1.9799428979300502</v>
      </c>
      <c r="O77" s="185">
        <f t="shared" ref="O77:O80" si="18">IFERROR(M77-C77,"-")</f>
        <v>-0.89177941597675892</v>
      </c>
    </row>
    <row r="78" spans="1:16" x14ac:dyDescent="0.25">
      <c r="A78" s="1">
        <v>4</v>
      </c>
      <c r="B78" s="114" t="s">
        <v>77</v>
      </c>
      <c r="C78" s="184">
        <v>2.5122549019607843</v>
      </c>
      <c r="D78" s="185">
        <v>0.20698453919555515</v>
      </c>
      <c r="E78" s="184" t="s">
        <v>229</v>
      </c>
      <c r="F78" s="185" t="str">
        <f>IFERROR(E78-C78,"-")</f>
        <v>-</v>
      </c>
      <c r="G78" s="184">
        <v>2.9634809634809636</v>
      </c>
      <c r="H78" s="185" t="str">
        <f>IFERROR(G78-E78,"-")</f>
        <v>-</v>
      </c>
      <c r="I78" s="184">
        <v>3.1860674157303372</v>
      </c>
      <c r="J78" s="185">
        <f>IFERROR(I78-G78,"-")</f>
        <v>0.22258645224937368</v>
      </c>
      <c r="K78" s="184">
        <v>2.2769230769230768</v>
      </c>
      <c r="L78" s="185">
        <f>IFERROR(K78-I78,"-")</f>
        <v>-0.90914433880726042</v>
      </c>
      <c r="M78" s="184">
        <v>3.4308510638297873</v>
      </c>
      <c r="N78" s="185">
        <f>IFERROR(M78-K78,"-")</f>
        <v>1.1539279869067105</v>
      </c>
      <c r="O78" s="185">
        <f t="shared" si="18"/>
        <v>0.91859616186900306</v>
      </c>
    </row>
    <row r="79" spans="1:16" x14ac:dyDescent="0.25">
      <c r="A79" s="1">
        <v>5</v>
      </c>
      <c r="B79" s="114" t="s">
        <v>79</v>
      </c>
      <c r="C79" s="184">
        <v>2.2807625649913343</v>
      </c>
      <c r="D79" s="185">
        <v>-1.1272833238753943E-2</v>
      </c>
      <c r="E79" s="184" t="s">
        <v>229</v>
      </c>
      <c r="F79" s="185" t="str">
        <f t="shared" ref="F79:J87" si="19">IFERROR(E79-C79,"-")</f>
        <v>-</v>
      </c>
      <c r="G79" s="184">
        <v>3.0271132376395533</v>
      </c>
      <c r="H79" s="185" t="str">
        <f t="shared" si="19"/>
        <v>-</v>
      </c>
      <c r="I79" s="184">
        <v>2.9923318229348204</v>
      </c>
      <c r="J79" s="185">
        <f t="shared" si="19"/>
        <v>-3.4781414704732949E-2</v>
      </c>
      <c r="K79" s="184">
        <v>2.087248322147651</v>
      </c>
      <c r="L79" s="185">
        <f t="shared" ref="L79:L87" si="20">IFERROR(K79-I79,"-")</f>
        <v>-0.90508350078716937</v>
      </c>
      <c r="M79" s="184">
        <v>3.5842696629213484</v>
      </c>
      <c r="N79" s="185">
        <f t="shared" ref="N79:N86" si="21">IFERROR(M79-K79,"-")</f>
        <v>1.4970213407736974</v>
      </c>
      <c r="O79" s="185">
        <f t="shared" si="18"/>
        <v>1.3035070979300141</v>
      </c>
    </row>
    <row r="80" spans="1:16" x14ac:dyDescent="0.25">
      <c r="A80" s="1">
        <v>6</v>
      </c>
      <c r="B80" s="114" t="s">
        <v>81</v>
      </c>
      <c r="C80" s="184">
        <v>2.7721476510067116</v>
      </c>
      <c r="D80" s="185">
        <v>0.26732671436759325</v>
      </c>
      <c r="E80" s="184" t="s">
        <v>229</v>
      </c>
      <c r="F80" s="185" t="str">
        <f t="shared" si="19"/>
        <v>-</v>
      </c>
      <c r="G80" s="184">
        <v>1.4230127848804892</v>
      </c>
      <c r="H80" s="185" t="str">
        <f t="shared" si="19"/>
        <v>-</v>
      </c>
      <c r="I80" s="184">
        <v>2.6085145765849145</v>
      </c>
      <c r="J80" s="185">
        <f t="shared" si="19"/>
        <v>1.1855017917044253</v>
      </c>
      <c r="K80" s="184">
        <v>2.3338784004756952</v>
      </c>
      <c r="L80" s="185">
        <f t="shared" si="20"/>
        <v>-0.27463617610921931</v>
      </c>
      <c r="M80" s="184">
        <v>3.5717337130651479</v>
      </c>
      <c r="N80" s="185">
        <f t="shared" si="21"/>
        <v>1.2378553125894527</v>
      </c>
      <c r="O80" s="185">
        <f t="shared" si="18"/>
        <v>0.7995860620584363</v>
      </c>
    </row>
    <row r="81" spans="1:16" x14ac:dyDescent="0.25">
      <c r="A81" s="1">
        <v>7</v>
      </c>
      <c r="B81" s="114" t="s">
        <v>83</v>
      </c>
      <c r="C81" s="184">
        <v>3.2161480235492008</v>
      </c>
      <c r="D81" s="185">
        <v>-0.86658290014557826</v>
      </c>
      <c r="E81" s="184" t="s">
        <v>229</v>
      </c>
      <c r="F81" s="185" t="str">
        <f t="shared" si="19"/>
        <v>-</v>
      </c>
      <c r="G81" s="184">
        <v>2.2800407331975561</v>
      </c>
      <c r="H81" s="185" t="str">
        <f t="shared" si="19"/>
        <v>-</v>
      </c>
      <c r="I81" s="184">
        <v>3.087171359313817</v>
      </c>
      <c r="J81" s="185">
        <f t="shared" si="19"/>
        <v>0.80713062611626096</v>
      </c>
      <c r="K81" s="184">
        <v>2.9354737502614516</v>
      </c>
      <c r="L81" s="185">
        <f t="shared" si="20"/>
        <v>-0.1516976090523654</v>
      </c>
      <c r="M81" s="184">
        <v>3.5454545454545454</v>
      </c>
      <c r="N81" s="185">
        <f t="shared" si="21"/>
        <v>0.60998079519309378</v>
      </c>
      <c r="O81" s="185">
        <f>IFERROR(M81-C81,"-")</f>
        <v>0.3293065219053446</v>
      </c>
    </row>
    <row r="82" spans="1:16" x14ac:dyDescent="0.25">
      <c r="A82" s="1">
        <v>8</v>
      </c>
      <c r="B82" s="114" t="s">
        <v>85</v>
      </c>
      <c r="C82" s="184">
        <v>3.6441060349689791</v>
      </c>
      <c r="D82" s="185">
        <v>0.22866979335824089</v>
      </c>
      <c r="E82" s="184">
        <v>4.4246575342465757</v>
      </c>
      <c r="F82" s="185">
        <f t="shared" si="19"/>
        <v>0.78055149927759659</v>
      </c>
      <c r="G82" s="184">
        <v>2.8200531208499338</v>
      </c>
      <c r="H82" s="185">
        <f t="shared" si="19"/>
        <v>-1.6046044133966419</v>
      </c>
      <c r="I82" s="184">
        <v>2.5079051383399209</v>
      </c>
      <c r="J82" s="185">
        <f t="shared" si="19"/>
        <v>-0.31214798251001286</v>
      </c>
      <c r="K82" s="184">
        <v>3.2692307692307692</v>
      </c>
      <c r="L82" s="185">
        <f t="shared" si="20"/>
        <v>0.76132563089084826</v>
      </c>
      <c r="M82" s="184">
        <v>3.1623193221465358</v>
      </c>
      <c r="N82" s="185">
        <f t="shared" si="21"/>
        <v>-0.10691144708423339</v>
      </c>
      <c r="O82" s="185">
        <f>IFERROR(M82-C82,"-")</f>
        <v>-0.48178671282244334</v>
      </c>
    </row>
    <row r="83" spans="1:16" x14ac:dyDescent="0.25">
      <c r="A83" s="1">
        <v>9</v>
      </c>
      <c r="B83" s="114" t="s">
        <v>87</v>
      </c>
      <c r="C83" s="184">
        <v>3.0539673278879813</v>
      </c>
      <c r="D83" s="185">
        <v>0.10857987401344271</v>
      </c>
      <c r="E83" s="184">
        <v>1.9727822580645162</v>
      </c>
      <c r="F83" s="185">
        <f t="shared" si="19"/>
        <v>-1.0811850698234651</v>
      </c>
      <c r="G83" s="184">
        <v>2.9478178368121442</v>
      </c>
      <c r="H83" s="185">
        <f t="shared" si="19"/>
        <v>0.97503557874762792</v>
      </c>
      <c r="I83" s="184">
        <v>4.2649253731343286</v>
      </c>
      <c r="J83" s="185">
        <f t="shared" si="19"/>
        <v>1.3171075363221845</v>
      </c>
      <c r="K83" s="184">
        <v>2.7053265781185813</v>
      </c>
      <c r="L83" s="185">
        <f t="shared" si="20"/>
        <v>-1.5595987950157473</v>
      </c>
      <c r="M83" s="184">
        <v>2.989037273270879</v>
      </c>
      <c r="N83" s="185">
        <f t="shared" si="21"/>
        <v>0.28371069515229763</v>
      </c>
      <c r="O83" s="185">
        <f t="shared" ref="O83:O86" si="22">IFERROR(M83-C83,"-")</f>
        <v>-6.4930054617102329E-2</v>
      </c>
    </row>
    <row r="84" spans="1:16" x14ac:dyDescent="0.25">
      <c r="A84" s="1">
        <v>10</v>
      </c>
      <c r="B84" s="114" t="s">
        <v>89</v>
      </c>
      <c r="C84" s="184">
        <v>2.7642352941176469</v>
      </c>
      <c r="D84" s="185">
        <v>-4.0494955263659094E-3</v>
      </c>
      <c r="E84" s="184">
        <v>1.7170993733213966</v>
      </c>
      <c r="F84" s="185">
        <f t="shared" si="19"/>
        <v>-1.0471359207962503</v>
      </c>
      <c r="G84" s="184">
        <v>2.9011595803423522</v>
      </c>
      <c r="H84" s="185">
        <f t="shared" si="19"/>
        <v>1.1840602070209556</v>
      </c>
      <c r="I84" s="184">
        <v>2.8063492063492061</v>
      </c>
      <c r="J84" s="185">
        <f t="shared" si="19"/>
        <v>-9.4810373993146069E-2</v>
      </c>
      <c r="K84" s="184">
        <v>2.1913043478260867</v>
      </c>
      <c r="L84" s="185">
        <f t="shared" si="20"/>
        <v>-0.61504485852311941</v>
      </c>
      <c r="M84" s="184">
        <v>2.7673942701227832</v>
      </c>
      <c r="N84" s="185">
        <f t="shared" si="21"/>
        <v>0.57608992229669642</v>
      </c>
      <c r="O84" s="185">
        <f t="shared" si="22"/>
        <v>3.1589760051362603E-3</v>
      </c>
    </row>
    <row r="85" spans="1:16" x14ac:dyDescent="0.25">
      <c r="A85" s="1">
        <v>11</v>
      </c>
      <c r="B85" s="114" t="s">
        <v>91</v>
      </c>
      <c r="C85" s="184">
        <v>3.0207768744354109</v>
      </c>
      <c r="D85" s="185">
        <v>-0.3488681684042465</v>
      </c>
      <c r="E85" s="184">
        <v>1.8716904276985744</v>
      </c>
      <c r="F85" s="185">
        <f t="shared" si="19"/>
        <v>-1.1490864467368365</v>
      </c>
      <c r="G85" s="184">
        <v>2.3867457962413452</v>
      </c>
      <c r="H85" s="185">
        <f t="shared" si="19"/>
        <v>0.51505536854277079</v>
      </c>
      <c r="I85" s="184">
        <v>1.4785714285714286</v>
      </c>
      <c r="J85" s="185">
        <f t="shared" si="19"/>
        <v>-0.90817436766991655</v>
      </c>
      <c r="K85" s="184">
        <v>2.8733493397358942</v>
      </c>
      <c r="L85" s="185">
        <f t="shared" si="20"/>
        <v>1.3947779111644656</v>
      </c>
      <c r="M85" s="184">
        <v>3.6986242476354256</v>
      </c>
      <c r="N85" s="185">
        <f t="shared" si="21"/>
        <v>0.8252749078995314</v>
      </c>
      <c r="O85" s="185">
        <f t="shared" si="22"/>
        <v>0.67784737320001476</v>
      </c>
    </row>
    <row r="86" spans="1:16" x14ac:dyDescent="0.25">
      <c r="A86" s="1">
        <v>12</v>
      </c>
      <c r="B86" s="114" t="s">
        <v>93</v>
      </c>
      <c r="C86" s="184">
        <v>3.3939051918735892</v>
      </c>
      <c r="D86" s="185">
        <v>-0.43529007117128371</v>
      </c>
      <c r="E86" s="184">
        <v>3.2777777777777777</v>
      </c>
      <c r="F86" s="185">
        <f t="shared" si="19"/>
        <v>-0.11612741409581151</v>
      </c>
      <c r="G86" s="184">
        <v>3.182795698924731</v>
      </c>
      <c r="H86" s="185">
        <f t="shared" si="19"/>
        <v>-9.4982078853046659E-2</v>
      </c>
      <c r="I86" s="184">
        <v>7.6904761904761907</v>
      </c>
      <c r="J86" s="185">
        <f t="shared" si="19"/>
        <v>4.5076804915514597</v>
      </c>
      <c r="K86" s="184">
        <v>3.5512306811677159</v>
      </c>
      <c r="L86" s="185">
        <f t="shared" si="20"/>
        <v>-4.1392455093084752</v>
      </c>
      <c r="M86" s="184"/>
      <c r="N86" s="185"/>
      <c r="O86" s="185"/>
    </row>
    <row r="87" spans="1:16" ht="15.75" x14ac:dyDescent="0.25">
      <c r="B87" s="117" t="s">
        <v>30</v>
      </c>
      <c r="C87" s="186">
        <v>2.9883966244725739</v>
      </c>
      <c r="D87" s="187">
        <v>-0.56294209421868269</v>
      </c>
      <c r="E87" s="186">
        <v>2.6268756998880178</v>
      </c>
      <c r="F87" s="187">
        <f t="shared" si="19"/>
        <v>-0.36152092458455609</v>
      </c>
      <c r="G87" s="186">
        <v>2.7506839152408773</v>
      </c>
      <c r="H87" s="187">
        <f t="shared" si="19"/>
        <v>0.12380821535285946</v>
      </c>
      <c r="I87" s="186">
        <v>3.1158625417773589</v>
      </c>
      <c r="J87" s="187">
        <f t="shared" si="19"/>
        <v>0.36517862653648159</v>
      </c>
      <c r="K87" s="186">
        <v>2.8606518953717304</v>
      </c>
      <c r="L87" s="187">
        <f t="shared" si="20"/>
        <v>-0.25521064640562852</v>
      </c>
      <c r="M87" s="186">
        <v>3.3243565234255952</v>
      </c>
      <c r="N87" s="187">
        <v>0.50358434307388311</v>
      </c>
      <c r="O87" s="187">
        <v>0.35239091471801265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296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6.921584667523665</v>
      </c>
      <c r="D97" s="185">
        <v>-0.81517145849733819</v>
      </c>
      <c r="E97" s="184">
        <v>7.070564516129032</v>
      </c>
      <c r="F97" s="185">
        <f t="shared" ref="F97:J99" si="23">IFERROR(E97-C97,"-")</f>
        <v>0.14897984860536706</v>
      </c>
      <c r="G97" s="184">
        <v>15.497607655502392</v>
      </c>
      <c r="H97" s="185">
        <f t="shared" si="23"/>
        <v>8.4270431393733602</v>
      </c>
      <c r="I97" s="184">
        <v>7.6403497655556967</v>
      </c>
      <c r="J97" s="185">
        <f t="shared" si="23"/>
        <v>-7.8572578899466956</v>
      </c>
      <c r="K97" s="184">
        <v>7.0922823218997362</v>
      </c>
      <c r="L97" s="185">
        <f t="shared" ref="L97:L99" si="24">IFERROR(K97-I97,"-")</f>
        <v>-0.5480674436559605</v>
      </c>
      <c r="M97" s="184">
        <v>5.9385830394111334</v>
      </c>
      <c r="N97" s="185">
        <f t="shared" ref="N97:N99" si="25">IFERROR(M97-K97,"-")</f>
        <v>-1.1536992824886028</v>
      </c>
      <c r="O97" s="185">
        <f t="shared" ref="O97" si="26">IFERROR(M97-C97,"-")</f>
        <v>-0.98300162811253156</v>
      </c>
    </row>
    <row r="98" spans="2:15" x14ac:dyDescent="0.25">
      <c r="B98" s="114" t="s">
        <v>73</v>
      </c>
      <c r="C98" s="184">
        <v>6.8498094597623851</v>
      </c>
      <c r="D98" s="185">
        <v>-0.98865527916002005</v>
      </c>
      <c r="E98" s="184">
        <v>6.3081854607899253</v>
      </c>
      <c r="F98" s="185">
        <f t="shared" si="23"/>
        <v>-0.54162399897245983</v>
      </c>
      <c r="G98" s="184">
        <v>14.284584980237154</v>
      </c>
      <c r="H98" s="185">
        <f t="shared" si="23"/>
        <v>7.976399519447229</v>
      </c>
      <c r="I98" s="184">
        <v>6.0732075471698117</v>
      </c>
      <c r="J98" s="185">
        <f t="shared" si="23"/>
        <v>-8.2113774330673426</v>
      </c>
      <c r="K98" s="184">
        <v>6.7924973604123968</v>
      </c>
      <c r="L98" s="185">
        <f t="shared" si="24"/>
        <v>0.71928981324258512</v>
      </c>
      <c r="M98" s="184">
        <v>6.3467687566214002</v>
      </c>
      <c r="N98" s="185">
        <f t="shared" si="25"/>
        <v>-0.44572860379099666</v>
      </c>
      <c r="O98" s="185">
        <f>IFERROR(M98-C98,"-")</f>
        <v>-0.50304070314098492</v>
      </c>
    </row>
    <row r="99" spans="2:15" x14ac:dyDescent="0.25">
      <c r="B99" s="114" t="s">
        <v>75</v>
      </c>
      <c r="C99" s="184">
        <v>6.7992226405927365</v>
      </c>
      <c r="D99" s="185">
        <v>0.40200218460218373</v>
      </c>
      <c r="E99" s="184">
        <v>8.1750956226094349</v>
      </c>
      <c r="F99" s="185">
        <f t="shared" si="23"/>
        <v>1.3758729820166984</v>
      </c>
      <c r="G99" s="184">
        <v>11.319099378881987</v>
      </c>
      <c r="H99" s="185">
        <f t="shared" si="23"/>
        <v>3.1440037562725518</v>
      </c>
      <c r="I99" s="184">
        <v>6.981690777576854</v>
      </c>
      <c r="J99" s="185">
        <f t="shared" si="23"/>
        <v>-4.3374086013051327</v>
      </c>
      <c r="K99" s="184">
        <v>6.8135747785304845</v>
      </c>
      <c r="L99" s="185">
        <f t="shared" si="24"/>
        <v>-0.16811599904636942</v>
      </c>
      <c r="M99" s="184">
        <v>6.5588778949657494</v>
      </c>
      <c r="N99" s="185">
        <f t="shared" si="25"/>
        <v>-0.25469688356473519</v>
      </c>
      <c r="O99" s="185">
        <f t="shared" ref="O99:O102" si="27">IFERROR(M99-C99,"-")</f>
        <v>-0.24034474562698716</v>
      </c>
    </row>
    <row r="100" spans="2:15" x14ac:dyDescent="0.25">
      <c r="B100" s="114" t="s">
        <v>77</v>
      </c>
      <c r="C100" s="184">
        <v>7.0750078133138867</v>
      </c>
      <c r="D100" s="185">
        <v>-0.13639431350769637</v>
      </c>
      <c r="E100" s="184" t="s">
        <v>229</v>
      </c>
      <c r="F100" s="185" t="str">
        <f>IFERROR(E100-C100,"-")</f>
        <v>-</v>
      </c>
      <c r="G100" s="184">
        <v>9.3806451612903228</v>
      </c>
      <c r="H100" s="185" t="str">
        <f>IFERROR(G100-E100,"-")</f>
        <v>-</v>
      </c>
      <c r="I100" s="184">
        <v>6.4633811113292756</v>
      </c>
      <c r="J100" s="185">
        <f>IFERROR(I100-G100,"-")</f>
        <v>-2.9172640499610472</v>
      </c>
      <c r="K100" s="184">
        <v>6.1544701264718711</v>
      </c>
      <c r="L100" s="185">
        <f>IFERROR(K100-I100,"-")</f>
        <v>-0.30891098485740454</v>
      </c>
      <c r="M100" s="184">
        <v>7.0737269166200338</v>
      </c>
      <c r="N100" s="185">
        <f>IFERROR(M100-K100,"-")</f>
        <v>0.91925679014816275</v>
      </c>
      <c r="O100" s="185">
        <f t="shared" si="27"/>
        <v>-1.2808966938528954E-3</v>
      </c>
    </row>
    <row r="101" spans="2:15" x14ac:dyDescent="0.25">
      <c r="B101" s="114" t="s">
        <v>79</v>
      </c>
      <c r="C101" s="184">
        <v>6.3388016126789939</v>
      </c>
      <c r="D101" s="185">
        <v>-0.42257040600799911</v>
      </c>
      <c r="E101" s="184" t="s">
        <v>229</v>
      </c>
      <c r="F101" s="185" t="str">
        <f t="shared" ref="F101:J109" si="28">IFERROR(E101-C101,"-")</f>
        <v>-</v>
      </c>
      <c r="G101" s="184">
        <v>15.720138488170802</v>
      </c>
      <c r="H101" s="185" t="str">
        <f t="shared" si="28"/>
        <v>-</v>
      </c>
      <c r="I101" s="184">
        <v>6.2547490941034365</v>
      </c>
      <c r="J101" s="185">
        <f t="shared" si="28"/>
        <v>-9.4653893940673655</v>
      </c>
      <c r="K101" s="184">
        <v>5.7564894932014834</v>
      </c>
      <c r="L101" s="185">
        <f t="shared" ref="L101:L109" si="29">IFERROR(K101-I101,"-")</f>
        <v>-0.49825960090195309</v>
      </c>
      <c r="M101" s="184">
        <v>6.6859458608750391</v>
      </c>
      <c r="N101" s="185">
        <f t="shared" ref="N101:N108" si="30">IFERROR(M101-K101,"-")</f>
        <v>0.92945636767355566</v>
      </c>
      <c r="O101" s="185">
        <f t="shared" si="27"/>
        <v>0.34714424819604517</v>
      </c>
    </row>
    <row r="102" spans="2:15" x14ac:dyDescent="0.25">
      <c r="B102" s="114" t="s">
        <v>81</v>
      </c>
      <c r="C102" s="184">
        <v>6.9987873275731394</v>
      </c>
      <c r="D102" s="185">
        <v>-0.44749366416239766</v>
      </c>
      <c r="E102" s="184" t="s">
        <v>229</v>
      </c>
      <c r="F102" s="185" t="str">
        <f t="shared" si="28"/>
        <v>-</v>
      </c>
      <c r="G102" s="184">
        <v>7.9349845201238391</v>
      </c>
      <c r="H102" s="185" t="str">
        <f t="shared" si="28"/>
        <v>-</v>
      </c>
      <c r="I102" s="184">
        <v>5.5070055796652202</v>
      </c>
      <c r="J102" s="185">
        <f t="shared" si="28"/>
        <v>-2.427978940458619</v>
      </c>
      <c r="K102" s="184">
        <v>5.7383605556403605</v>
      </c>
      <c r="L102" s="185">
        <f t="shared" si="29"/>
        <v>0.23135497597514032</v>
      </c>
      <c r="M102" s="184">
        <v>5.549052584370445</v>
      </c>
      <c r="N102" s="185">
        <f t="shared" si="30"/>
        <v>-0.1893079712699155</v>
      </c>
      <c r="O102" s="185">
        <f t="shared" si="27"/>
        <v>-1.4497347432026944</v>
      </c>
    </row>
    <row r="103" spans="2:15" x14ac:dyDescent="0.25">
      <c r="B103" s="114" t="s">
        <v>83</v>
      </c>
      <c r="C103" s="184">
        <v>8.3173386478614137</v>
      </c>
      <c r="D103" s="185">
        <v>0.57980912166994525</v>
      </c>
      <c r="E103" s="184" t="s">
        <v>229</v>
      </c>
      <c r="F103" s="185" t="str">
        <f t="shared" si="28"/>
        <v>-</v>
      </c>
      <c r="G103" s="184">
        <v>5.8366013071895422</v>
      </c>
      <c r="H103" s="185" t="str">
        <f t="shared" si="28"/>
        <v>-</v>
      </c>
      <c r="I103" s="184">
        <v>7.6734049273531273</v>
      </c>
      <c r="J103" s="185">
        <f t="shared" si="28"/>
        <v>1.8368036201635851</v>
      </c>
      <c r="K103" s="184">
        <v>7.8283887013679161</v>
      </c>
      <c r="L103" s="185">
        <f t="shared" si="29"/>
        <v>0.1549837740147888</v>
      </c>
      <c r="M103" s="184">
        <v>6.2239406612483235</v>
      </c>
      <c r="N103" s="185">
        <f t="shared" si="30"/>
        <v>-1.6044480401195926</v>
      </c>
      <c r="O103" s="185">
        <f>IFERROR(M103-C103,"-")</f>
        <v>-2.0933979866130903</v>
      </c>
    </row>
    <row r="104" spans="2:15" x14ac:dyDescent="0.25">
      <c r="B104" s="114" t="s">
        <v>85</v>
      </c>
      <c r="C104" s="184">
        <v>8.129328276030833</v>
      </c>
      <c r="D104" s="185">
        <v>-0.2423469781120442</v>
      </c>
      <c r="E104" s="184">
        <v>8.3252032520325212</v>
      </c>
      <c r="F104" s="185">
        <f t="shared" si="28"/>
        <v>0.19587497600168824</v>
      </c>
      <c r="G104" s="184">
        <v>7.5834633385335417</v>
      </c>
      <c r="H104" s="185">
        <f t="shared" si="28"/>
        <v>-0.7417399134989795</v>
      </c>
      <c r="I104" s="184">
        <v>8.6609803498164535</v>
      </c>
      <c r="J104" s="185">
        <f t="shared" si="28"/>
        <v>1.0775170112829118</v>
      </c>
      <c r="K104" s="184">
        <v>6.5183362624487406</v>
      </c>
      <c r="L104" s="185">
        <f t="shared" si="29"/>
        <v>-2.1426440873677128</v>
      </c>
      <c r="M104" s="184">
        <v>8.1816219549799563</v>
      </c>
      <c r="N104" s="185">
        <f t="shared" si="30"/>
        <v>1.6632856925312156</v>
      </c>
      <c r="O104" s="185">
        <f>IFERROR(M104-C104,"-")</f>
        <v>5.229367894912329E-2</v>
      </c>
    </row>
    <row r="105" spans="2:15" x14ac:dyDescent="0.25">
      <c r="B105" s="114" t="s">
        <v>87</v>
      </c>
      <c r="C105" s="184">
        <v>7.713877688172043</v>
      </c>
      <c r="D105" s="185">
        <v>0.46046458800330559</v>
      </c>
      <c r="E105" s="184">
        <v>6.8875661375661377</v>
      </c>
      <c r="F105" s="185">
        <f t="shared" si="28"/>
        <v>-0.82631155060590533</v>
      </c>
      <c r="G105" s="184">
        <v>7.6088709677419351</v>
      </c>
      <c r="H105" s="185">
        <f t="shared" si="28"/>
        <v>0.72130483017579738</v>
      </c>
      <c r="I105" s="184">
        <v>7.1159176816463674</v>
      </c>
      <c r="J105" s="185">
        <f t="shared" si="28"/>
        <v>-0.49295328609556766</v>
      </c>
      <c r="K105" s="184">
        <v>5.1316839584996012</v>
      </c>
      <c r="L105" s="185">
        <f t="shared" si="29"/>
        <v>-1.9842337231467662</v>
      </c>
      <c r="M105" s="184">
        <v>5.5151755604046819</v>
      </c>
      <c r="N105" s="185">
        <f t="shared" si="30"/>
        <v>0.38349160190508069</v>
      </c>
      <c r="O105" s="185">
        <f t="shared" ref="O105:O108" si="31">IFERROR(M105-C105,"-")</f>
        <v>-2.1987021277673611</v>
      </c>
    </row>
    <row r="106" spans="2:15" x14ac:dyDescent="0.25">
      <c r="B106" s="114" t="s">
        <v>89</v>
      </c>
      <c r="C106" s="184">
        <v>6.4965328850598869</v>
      </c>
      <c r="D106" s="185">
        <v>-1.2726805220047783</v>
      </c>
      <c r="E106" s="184">
        <v>4.8922852983988356</v>
      </c>
      <c r="F106" s="185">
        <f t="shared" si="28"/>
        <v>-1.6042475866610513</v>
      </c>
      <c r="G106" s="184">
        <v>6.5717271727172717</v>
      </c>
      <c r="H106" s="185">
        <f t="shared" si="28"/>
        <v>1.6794418743184361</v>
      </c>
      <c r="I106" s="184">
        <v>6.7338102965039095</v>
      </c>
      <c r="J106" s="185">
        <f t="shared" si="28"/>
        <v>0.16208312378663781</v>
      </c>
      <c r="K106" s="184">
        <v>6.0406710726995421</v>
      </c>
      <c r="L106" s="185">
        <f t="shared" si="29"/>
        <v>-0.69313922380436743</v>
      </c>
      <c r="M106" s="184">
        <v>6.4726803602145093</v>
      </c>
      <c r="N106" s="185">
        <f t="shared" si="30"/>
        <v>0.43200928751496726</v>
      </c>
      <c r="O106" s="185">
        <f t="shared" si="31"/>
        <v>-2.3852524845377587E-2</v>
      </c>
    </row>
    <row r="107" spans="2:15" x14ac:dyDescent="0.25">
      <c r="B107" s="114" t="s">
        <v>91</v>
      </c>
      <c r="C107" s="184">
        <v>7.4589685801405272</v>
      </c>
      <c r="D107" s="185">
        <v>0.76544464685051228</v>
      </c>
      <c r="E107" s="184">
        <v>6.5969556585043021</v>
      </c>
      <c r="F107" s="185">
        <f t="shared" si="28"/>
        <v>-0.86201292163622512</v>
      </c>
      <c r="G107" s="184">
        <v>6.6378207935534732</v>
      </c>
      <c r="H107" s="185">
        <f t="shared" si="28"/>
        <v>4.0865135049171109E-2</v>
      </c>
      <c r="I107" s="184">
        <v>6.7576769509981851</v>
      </c>
      <c r="J107" s="185">
        <f t="shared" si="28"/>
        <v>0.1198561574447119</v>
      </c>
      <c r="K107" s="184">
        <v>6.1939140202185232</v>
      </c>
      <c r="L107" s="185">
        <f t="shared" si="29"/>
        <v>-0.56376293077966189</v>
      </c>
      <c r="M107" s="184">
        <v>6.1455670103092785</v>
      </c>
      <c r="N107" s="185">
        <f t="shared" si="30"/>
        <v>-4.8347009909244676E-2</v>
      </c>
      <c r="O107" s="185">
        <f t="shared" si="31"/>
        <v>-1.3134015698312487</v>
      </c>
    </row>
    <row r="108" spans="2:15" x14ac:dyDescent="0.25">
      <c r="B108" s="114" t="s">
        <v>93</v>
      </c>
      <c r="C108" s="184">
        <v>6.5840466000951023</v>
      </c>
      <c r="D108" s="185">
        <v>-4.7678174783678529E-2</v>
      </c>
      <c r="E108" s="184">
        <v>7.0615240891498736</v>
      </c>
      <c r="F108" s="185">
        <f t="shared" si="28"/>
        <v>0.47747748905477128</v>
      </c>
      <c r="G108" s="184">
        <v>6.2884972170686453</v>
      </c>
      <c r="H108" s="185">
        <f t="shared" si="28"/>
        <v>-0.77302687208122833</v>
      </c>
      <c r="I108" s="184">
        <v>6.66143159166415</v>
      </c>
      <c r="J108" s="185">
        <f t="shared" si="28"/>
        <v>0.37293437459550471</v>
      </c>
      <c r="K108" s="184">
        <v>6.4031490711372907</v>
      </c>
      <c r="L108" s="185">
        <f t="shared" si="29"/>
        <v>-0.25828252052685929</v>
      </c>
      <c r="M108" s="184"/>
      <c r="N108" s="185"/>
      <c r="O108" s="185"/>
    </row>
    <row r="109" spans="2:15" ht="15.75" x14ac:dyDescent="0.25">
      <c r="B109" s="117" t="s">
        <v>30</v>
      </c>
      <c r="C109" s="186">
        <v>7.1001344227174394</v>
      </c>
      <c r="D109" s="187">
        <v>-0.18005459017158909</v>
      </c>
      <c r="E109" s="186">
        <v>6.8033505154639178</v>
      </c>
      <c r="F109" s="187">
        <f t="shared" si="28"/>
        <v>-0.29678390725352166</v>
      </c>
      <c r="G109" s="186">
        <v>7.6288955061032437</v>
      </c>
      <c r="H109" s="187">
        <f t="shared" si="28"/>
        <v>0.82554499063932596</v>
      </c>
      <c r="I109" s="186">
        <v>6.9573132356940288</v>
      </c>
      <c r="J109" s="187">
        <f t="shared" si="28"/>
        <v>-0.67158227040921492</v>
      </c>
      <c r="K109" s="186">
        <v>6.4885779059870901</v>
      </c>
      <c r="L109" s="187">
        <f t="shared" si="29"/>
        <v>-0.46873532970693876</v>
      </c>
      <c r="M109" s="186">
        <v>6.5104726202307122</v>
      </c>
      <c r="N109" s="187">
        <v>1.5809837132302107E-2</v>
      </c>
      <c r="O109" s="187">
        <v>-0.63967137239686522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297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7.139839333531687</v>
      </c>
      <c r="D119" s="185">
        <v>0.10002604413025917</v>
      </c>
      <c r="E119" s="184">
        <v>7.2750000000000004</v>
      </c>
      <c r="F119" s="185">
        <f t="shared" ref="F119:J121" si="32">IFERROR(E119-C119,"-")</f>
        <v>0.13516066646831337</v>
      </c>
      <c r="G119" s="184">
        <v>36.75</v>
      </c>
      <c r="H119" s="185">
        <f t="shared" si="32"/>
        <v>29.475000000000001</v>
      </c>
      <c r="I119" s="184">
        <v>8.5618043350908017</v>
      </c>
      <c r="J119" s="185">
        <f t="shared" si="32"/>
        <v>-28.188195664909198</v>
      </c>
      <c r="K119" s="184">
        <v>7.1305812973883738</v>
      </c>
      <c r="L119" s="185">
        <f t="shared" ref="L119:L121" si="33">IFERROR(K119-I119,"-")</f>
        <v>-1.431223037702428</v>
      </c>
      <c r="M119" s="184">
        <v>5.342488875249348</v>
      </c>
      <c r="N119" s="185">
        <f t="shared" ref="N119:N121" si="34">IFERROR(M119-K119,"-")</f>
        <v>-1.7880924221390258</v>
      </c>
      <c r="O119" s="185">
        <f t="shared" ref="O119" si="35">IFERROR(M119-C119,"-")</f>
        <v>-1.797350458282339</v>
      </c>
    </row>
    <row r="120" spans="1:16" x14ac:dyDescent="0.25">
      <c r="B120" s="114" t="s">
        <v>73</v>
      </c>
      <c r="C120" s="184">
        <v>6.4743150684931505</v>
      </c>
      <c r="D120" s="185">
        <v>-1.3504318381435203</v>
      </c>
      <c r="E120" s="184">
        <v>5.7806385169927905</v>
      </c>
      <c r="F120" s="185">
        <f t="shared" si="32"/>
        <v>-0.69367655150036001</v>
      </c>
      <c r="G120" s="184">
        <v>105</v>
      </c>
      <c r="H120" s="185">
        <f t="shared" si="32"/>
        <v>99.219361483007205</v>
      </c>
      <c r="I120" s="184">
        <v>6.0318320352184216</v>
      </c>
      <c r="J120" s="185">
        <f t="shared" si="32"/>
        <v>-98.968167964781571</v>
      </c>
      <c r="K120" s="184">
        <v>6.4372230428360417</v>
      </c>
      <c r="L120" s="185">
        <f t="shared" si="33"/>
        <v>0.40539100761762015</v>
      </c>
      <c r="M120" s="184">
        <v>5.7417790574329448</v>
      </c>
      <c r="N120" s="185">
        <f t="shared" si="34"/>
        <v>-0.69544398540309693</v>
      </c>
      <c r="O120" s="185">
        <f>IFERROR(M120-C120,"-")</f>
        <v>-0.73253601106020572</v>
      </c>
    </row>
    <row r="121" spans="1:16" x14ac:dyDescent="0.25">
      <c r="B121" s="114" t="s">
        <v>75</v>
      </c>
      <c r="C121" s="184">
        <v>6.6980213089802128</v>
      </c>
      <c r="D121" s="185">
        <v>0.34445410361955098</v>
      </c>
      <c r="E121" s="184">
        <v>7.9797794117647056</v>
      </c>
      <c r="F121" s="185">
        <f t="shared" si="32"/>
        <v>1.2817581027844929</v>
      </c>
      <c r="G121" s="184" t="s">
        <v>229</v>
      </c>
      <c r="H121" s="185" t="str">
        <f t="shared" si="32"/>
        <v>-</v>
      </c>
      <c r="I121" s="184">
        <v>6.5032475342795282</v>
      </c>
      <c r="J121" s="185" t="str">
        <f t="shared" si="32"/>
        <v>-</v>
      </c>
      <c r="K121" s="184">
        <v>6.4449346682504665</v>
      </c>
      <c r="L121" s="185">
        <f t="shared" si="33"/>
        <v>-5.8312866029061716E-2</v>
      </c>
      <c r="M121" s="184">
        <v>5.8906840838776215</v>
      </c>
      <c r="N121" s="185">
        <f t="shared" si="34"/>
        <v>-0.55425058437284491</v>
      </c>
      <c r="O121" s="185">
        <f t="shared" ref="O121:O124" si="36">IFERROR(M121-C121,"-")</f>
        <v>-0.8073372251025912</v>
      </c>
    </row>
    <row r="122" spans="1:16" x14ac:dyDescent="0.25">
      <c r="B122" s="114" t="s">
        <v>77</v>
      </c>
      <c r="C122" s="184">
        <v>7.3894649523019496</v>
      </c>
      <c r="D122" s="185">
        <v>-0.2101342460948441</v>
      </c>
      <c r="E122" s="184" t="s">
        <v>229</v>
      </c>
      <c r="F122" s="185" t="str">
        <f>IFERROR(E122-C122,"-")</f>
        <v>-</v>
      </c>
      <c r="G122" s="184">
        <v>9.4343220338983045</v>
      </c>
      <c r="H122" s="185" t="str">
        <f>IFERROR(G122-E122,"-")</f>
        <v>-</v>
      </c>
      <c r="I122" s="184">
        <v>6.5539982030548067</v>
      </c>
      <c r="J122" s="185">
        <f>IFERROR(I122-G122,"-")</f>
        <v>-2.8803238308434977</v>
      </c>
      <c r="K122" s="184">
        <v>6.5164857257740252</v>
      </c>
      <c r="L122" s="185">
        <f>IFERROR(K122-I122,"-")</f>
        <v>-3.7512477280781553E-2</v>
      </c>
      <c r="M122" s="184">
        <v>6.6464646464646462</v>
      </c>
      <c r="N122" s="185">
        <f>IFERROR(M122-K122,"-")</f>
        <v>0.129978920690621</v>
      </c>
      <c r="O122" s="185">
        <f t="shared" si="36"/>
        <v>-0.74300030583730337</v>
      </c>
    </row>
    <row r="123" spans="1:16" x14ac:dyDescent="0.25">
      <c r="B123" s="114" t="s">
        <v>79</v>
      </c>
      <c r="C123" s="184">
        <v>6.0083876980428705</v>
      </c>
      <c r="D123" s="185">
        <v>-0.59680634922879605</v>
      </c>
      <c r="E123" s="184" t="s">
        <v>229</v>
      </c>
      <c r="F123" s="185" t="str">
        <f t="shared" ref="F123:J131" si="37">IFERROR(E123-C123,"-")</f>
        <v>-</v>
      </c>
      <c r="G123" s="184">
        <v>41.938596491228068</v>
      </c>
      <c r="H123" s="185" t="str">
        <f t="shared" si="37"/>
        <v>-</v>
      </c>
      <c r="I123" s="184">
        <v>5.3047647587653577</v>
      </c>
      <c r="J123" s="185">
        <f t="shared" si="37"/>
        <v>-36.63383173246271</v>
      </c>
      <c r="K123" s="184">
        <v>5.5824602250679085</v>
      </c>
      <c r="L123" s="185">
        <f t="shared" ref="L123:L131" si="38">IFERROR(K123-I123,"-")</f>
        <v>0.27769546630255082</v>
      </c>
      <c r="M123" s="184">
        <v>6.5125332320546905</v>
      </c>
      <c r="N123" s="185">
        <f t="shared" ref="N123:N130" si="39">IFERROR(M123-K123,"-")</f>
        <v>0.93007300698678197</v>
      </c>
      <c r="O123" s="185">
        <f t="shared" si="36"/>
        <v>0.50414553401181994</v>
      </c>
    </row>
    <row r="124" spans="1:16" x14ac:dyDescent="0.25">
      <c r="B124" s="114" t="s">
        <v>81</v>
      </c>
      <c r="C124" s="184">
        <v>6.4565291510398906</v>
      </c>
      <c r="D124" s="185">
        <v>-1.1205404714055547</v>
      </c>
      <c r="E124" s="184" t="s">
        <v>229</v>
      </c>
      <c r="F124" s="185" t="str">
        <f t="shared" si="37"/>
        <v>-</v>
      </c>
      <c r="G124" s="184">
        <v>7.5244755244755241</v>
      </c>
      <c r="H124" s="185" t="str">
        <f t="shared" si="37"/>
        <v>-</v>
      </c>
      <c r="I124" s="184">
        <v>6.0645947592931142</v>
      </c>
      <c r="J124" s="185">
        <f t="shared" si="37"/>
        <v>-1.4598807651824099</v>
      </c>
      <c r="K124" s="184">
        <v>6.9035498995311455</v>
      </c>
      <c r="L124" s="185">
        <f t="shared" si="38"/>
        <v>0.8389551402380313</v>
      </c>
      <c r="M124" s="184">
        <v>5.9067413310359678</v>
      </c>
      <c r="N124" s="185">
        <f t="shared" si="39"/>
        <v>-0.99680856849517774</v>
      </c>
      <c r="O124" s="185">
        <f t="shared" si="36"/>
        <v>-0.54978782000392279</v>
      </c>
    </row>
    <row r="125" spans="1:16" x14ac:dyDescent="0.25">
      <c r="B125" s="114" t="s">
        <v>83</v>
      </c>
      <c r="C125" s="184">
        <v>7.9407207814078813</v>
      </c>
      <c r="D125" s="185">
        <v>0.47258891327601305</v>
      </c>
      <c r="E125" s="184" t="s">
        <v>229</v>
      </c>
      <c r="F125" s="185" t="str">
        <f t="shared" si="37"/>
        <v>-</v>
      </c>
      <c r="G125" s="184" t="s">
        <v>229</v>
      </c>
      <c r="H125" s="185" t="str">
        <f t="shared" si="37"/>
        <v>-</v>
      </c>
      <c r="I125" s="184">
        <v>7.4414571851055253</v>
      </c>
      <c r="J125" s="185" t="str">
        <f t="shared" si="37"/>
        <v>-</v>
      </c>
      <c r="K125" s="184">
        <v>7.5992654560293822</v>
      </c>
      <c r="L125" s="185">
        <f t="shared" si="38"/>
        <v>0.15780827092385685</v>
      </c>
      <c r="M125" s="184">
        <v>6.0359646844975332</v>
      </c>
      <c r="N125" s="185">
        <f t="shared" si="39"/>
        <v>-1.563300771531849</v>
      </c>
      <c r="O125" s="185">
        <f>IFERROR(M125-C125,"-")</f>
        <v>-1.9047560969103481</v>
      </c>
    </row>
    <row r="126" spans="1:16" x14ac:dyDescent="0.25">
      <c r="B126" s="114" t="s">
        <v>85</v>
      </c>
      <c r="C126" s="184">
        <v>7.9507096774193551</v>
      </c>
      <c r="D126" s="185">
        <v>-0.42252781221293656</v>
      </c>
      <c r="E126" s="184">
        <v>7.666666666666667</v>
      </c>
      <c r="F126" s="185">
        <f t="shared" si="37"/>
        <v>-0.28404301075268812</v>
      </c>
      <c r="G126" s="184">
        <v>5.8409090909090908</v>
      </c>
      <c r="H126" s="185">
        <f t="shared" si="37"/>
        <v>-1.8257575757575761</v>
      </c>
      <c r="I126" s="184">
        <v>8.8067338575700518</v>
      </c>
      <c r="J126" s="185">
        <f t="shared" si="37"/>
        <v>2.965824766660961</v>
      </c>
      <c r="K126" s="184">
        <v>6.2380407415884642</v>
      </c>
      <c r="L126" s="185">
        <f t="shared" si="38"/>
        <v>-2.5686931159815876</v>
      </c>
      <c r="M126" s="184">
        <v>8.4613835583984844</v>
      </c>
      <c r="N126" s="185">
        <f t="shared" si="39"/>
        <v>2.2233428168100202</v>
      </c>
      <c r="O126" s="185">
        <f>IFERROR(M126-C126,"-")</f>
        <v>0.51067388097912936</v>
      </c>
    </row>
    <row r="127" spans="1:16" x14ac:dyDescent="0.25">
      <c r="B127" s="114" t="s">
        <v>87</v>
      </c>
      <c r="C127" s="184">
        <v>8.1081612586037366</v>
      </c>
      <c r="D127" s="185">
        <v>1.0888662678801744</v>
      </c>
      <c r="E127" s="184">
        <v>6.3863636363636367</v>
      </c>
      <c r="F127" s="185">
        <f t="shared" si="37"/>
        <v>-1.7217976222400999</v>
      </c>
      <c r="G127" s="184">
        <v>8.2763615295480886</v>
      </c>
      <c r="H127" s="185">
        <f t="shared" si="37"/>
        <v>1.8899978931844519</v>
      </c>
      <c r="I127" s="184">
        <v>7.8096076458752517</v>
      </c>
      <c r="J127" s="185">
        <f t="shared" si="37"/>
        <v>-0.46675388367283688</v>
      </c>
      <c r="K127" s="184">
        <v>5.6116176967240801</v>
      </c>
      <c r="L127" s="185">
        <f t="shared" si="38"/>
        <v>-2.1979899491511716</v>
      </c>
      <c r="M127" s="184">
        <v>5.9173657718120802</v>
      </c>
      <c r="N127" s="185">
        <f t="shared" si="39"/>
        <v>0.30574807508800017</v>
      </c>
      <c r="O127" s="185">
        <f t="shared" ref="O127:O130" si="40">IFERROR(M127-C127,"-")</f>
        <v>-2.1907954867916564</v>
      </c>
    </row>
    <row r="128" spans="1:16" x14ac:dyDescent="0.25">
      <c r="A128" s="120"/>
      <c r="B128" s="114" t="s">
        <v>89</v>
      </c>
      <c r="C128" s="184">
        <v>6.4575788929125713</v>
      </c>
      <c r="D128" s="185">
        <v>-1.8897684544347753</v>
      </c>
      <c r="E128" s="184">
        <v>4.419776119402985</v>
      </c>
      <c r="F128" s="185">
        <f t="shared" si="37"/>
        <v>-2.0378027735095863</v>
      </c>
      <c r="G128" s="184">
        <v>6.5399652476107732</v>
      </c>
      <c r="H128" s="185">
        <f t="shared" si="37"/>
        <v>2.1201891282077883</v>
      </c>
      <c r="I128" s="184">
        <v>7.0763655647869896</v>
      </c>
      <c r="J128" s="185">
        <f t="shared" si="37"/>
        <v>0.53640031717621639</v>
      </c>
      <c r="K128" s="184">
        <v>6.0672817281728175</v>
      </c>
      <c r="L128" s="185">
        <f t="shared" si="38"/>
        <v>-1.0090838366141721</v>
      </c>
      <c r="M128" s="184">
        <v>5.9782175587727453</v>
      </c>
      <c r="N128" s="185">
        <f t="shared" si="39"/>
        <v>-8.9064169400072224E-2</v>
      </c>
      <c r="O128" s="185">
        <f t="shared" si="40"/>
        <v>-0.47936133413982596</v>
      </c>
    </row>
    <row r="129" spans="2:16" x14ac:dyDescent="0.25">
      <c r="B129" s="114" t="s">
        <v>91</v>
      </c>
      <c r="C129" s="184">
        <v>7.2569141193595339</v>
      </c>
      <c r="D129" s="185">
        <v>0.88372838750221572</v>
      </c>
      <c r="E129" s="184">
        <v>7.0533117932148626</v>
      </c>
      <c r="F129" s="185">
        <f t="shared" si="37"/>
        <v>-0.20360232614467133</v>
      </c>
      <c r="G129" s="184">
        <v>5.3751886507696955</v>
      </c>
      <c r="H129" s="185">
        <f t="shared" si="37"/>
        <v>-1.678123142445167</v>
      </c>
      <c r="I129" s="184">
        <v>6.9541828128561658</v>
      </c>
      <c r="J129" s="185">
        <f t="shared" si="37"/>
        <v>1.5789941620864703</v>
      </c>
      <c r="K129" s="184">
        <v>5.8860013103297666</v>
      </c>
      <c r="L129" s="185">
        <f t="shared" si="38"/>
        <v>-1.0681815025263992</v>
      </c>
      <c r="M129" s="184">
        <v>5.7116443745082615</v>
      </c>
      <c r="N129" s="185">
        <f t="shared" si="39"/>
        <v>-0.17435693582150513</v>
      </c>
      <c r="O129" s="185">
        <f t="shared" si="40"/>
        <v>-1.5452697448512724</v>
      </c>
    </row>
    <row r="130" spans="2:16" x14ac:dyDescent="0.25">
      <c r="B130" s="114" t="s">
        <v>93</v>
      </c>
      <c r="C130" s="184">
        <v>6.3131207527443802</v>
      </c>
      <c r="D130" s="185">
        <v>-0.27508437546074838</v>
      </c>
      <c r="E130" s="184">
        <v>7.3490139687756777</v>
      </c>
      <c r="F130" s="185">
        <f t="shared" si="37"/>
        <v>1.0358932160312975</v>
      </c>
      <c r="G130" s="184">
        <v>6.6219806763285023</v>
      </c>
      <c r="H130" s="185">
        <f t="shared" si="37"/>
        <v>-0.72703329244717541</v>
      </c>
      <c r="I130" s="184">
        <v>6.406141114982578</v>
      </c>
      <c r="J130" s="185">
        <f t="shared" si="37"/>
        <v>-0.2158395613459243</v>
      </c>
      <c r="K130" s="184">
        <v>6.3249634324719652</v>
      </c>
      <c r="L130" s="185">
        <f t="shared" si="38"/>
        <v>-8.1177682510612748E-2</v>
      </c>
      <c r="M130" s="184"/>
      <c r="N130" s="185"/>
      <c r="O130" s="185"/>
    </row>
    <row r="131" spans="2:16" ht="15.75" x14ac:dyDescent="0.25">
      <c r="B131" s="117" t="s">
        <v>30</v>
      </c>
      <c r="C131" s="186">
        <v>6.9788670599132256</v>
      </c>
      <c r="D131" s="187">
        <v>-0.27532673887068082</v>
      </c>
      <c r="E131" s="186">
        <v>6.7717101949780556</v>
      </c>
      <c r="F131" s="187">
        <f t="shared" si="37"/>
        <v>-0.20715686493517005</v>
      </c>
      <c r="G131" s="186">
        <v>6.9646118721461185</v>
      </c>
      <c r="H131" s="187">
        <f t="shared" si="37"/>
        <v>0.19290167716806295</v>
      </c>
      <c r="I131" s="186">
        <v>7.1221982489613236</v>
      </c>
      <c r="J131" s="187">
        <f t="shared" si="37"/>
        <v>0.15758637681520504</v>
      </c>
      <c r="K131" s="186">
        <v>6.4367679410190854</v>
      </c>
      <c r="L131" s="187">
        <f t="shared" si="38"/>
        <v>-0.68543030794223814</v>
      </c>
      <c r="M131" s="186">
        <v>6.2721075526231278</v>
      </c>
      <c r="N131" s="187">
        <v>-0.17455408042616583</v>
      </c>
      <c r="O131" s="187">
        <v>-0.77523115705429113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298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8.1356877323420083</v>
      </c>
      <c r="D141" s="185">
        <v>-2.7340754734867705</v>
      </c>
      <c r="E141" s="184">
        <v>7.8617021276595747</v>
      </c>
      <c r="F141" s="185">
        <f t="shared" ref="F141:J143" si="41">IFERROR(E141-C141,"-")</f>
        <v>-0.2739856046824336</v>
      </c>
      <c r="G141" s="184">
        <v>10.762376237623762</v>
      </c>
      <c r="H141" s="185">
        <f t="shared" si="41"/>
        <v>2.9006741099641875</v>
      </c>
      <c r="I141" s="184">
        <v>8.0026954177897576</v>
      </c>
      <c r="J141" s="185">
        <f t="shared" si="41"/>
        <v>-2.7596808198340046</v>
      </c>
      <c r="K141" s="184">
        <v>8.2559456398641</v>
      </c>
      <c r="L141" s="185">
        <f t="shared" ref="L141:L143" si="42">IFERROR(K141-I141,"-")</f>
        <v>0.25325022207434245</v>
      </c>
      <c r="M141" s="184">
        <v>7.1475548060708265</v>
      </c>
      <c r="N141" s="185">
        <f t="shared" ref="N141:N143" si="43">IFERROR(M141-K141,"-")</f>
        <v>-1.1083908337932735</v>
      </c>
      <c r="O141" s="185">
        <f t="shared" ref="O141" si="44">IFERROR(M141-C141,"-")</f>
        <v>-0.98813292627118177</v>
      </c>
    </row>
    <row r="142" spans="2:16" x14ac:dyDescent="0.25">
      <c r="B142" s="114" t="s">
        <v>73</v>
      </c>
      <c r="C142" s="184">
        <v>8.6707202993451826</v>
      </c>
      <c r="D142" s="185">
        <v>-0.32691749593040775</v>
      </c>
      <c r="E142" s="184">
        <v>7.505226480836237</v>
      </c>
      <c r="F142" s="185">
        <f t="shared" si="41"/>
        <v>-1.1654938185089456</v>
      </c>
      <c r="G142" s="184">
        <v>19.736318407960198</v>
      </c>
      <c r="H142" s="185">
        <f t="shared" si="41"/>
        <v>12.231091927123961</v>
      </c>
      <c r="I142" s="184">
        <v>6.4764444444444447</v>
      </c>
      <c r="J142" s="185">
        <f t="shared" si="41"/>
        <v>-13.259873963515753</v>
      </c>
      <c r="K142" s="184">
        <v>10.370414201183433</v>
      </c>
      <c r="L142" s="185">
        <f t="shared" si="42"/>
        <v>3.8939697567389882</v>
      </c>
      <c r="M142" s="184">
        <v>8.3796526054590572</v>
      </c>
      <c r="N142" s="185">
        <f t="shared" si="43"/>
        <v>-1.9907615957243756</v>
      </c>
      <c r="O142" s="185">
        <f>IFERROR(M142-C142,"-")</f>
        <v>-0.29106769388612541</v>
      </c>
    </row>
    <row r="143" spans="2:16" x14ac:dyDescent="0.25">
      <c r="B143" s="114" t="s">
        <v>75</v>
      </c>
      <c r="C143" s="184">
        <v>8.6465028355387528</v>
      </c>
      <c r="D143" s="185">
        <v>1.0782773390621356</v>
      </c>
      <c r="E143" s="184">
        <v>9.7437185929648233</v>
      </c>
      <c r="F143" s="185">
        <f t="shared" si="41"/>
        <v>1.0972157574260706</v>
      </c>
      <c r="G143" s="184">
        <v>10.463869463869464</v>
      </c>
      <c r="H143" s="185">
        <f t="shared" si="41"/>
        <v>0.72015087090464114</v>
      </c>
      <c r="I143" s="184">
        <v>7.698924731182796</v>
      </c>
      <c r="J143" s="185">
        <f t="shared" si="41"/>
        <v>-2.7649447326866685</v>
      </c>
      <c r="K143" s="184">
        <v>7.2857142857142856</v>
      </c>
      <c r="L143" s="185">
        <f t="shared" si="42"/>
        <v>-0.41321044546851038</v>
      </c>
      <c r="M143" s="184">
        <v>5.5732217573221758</v>
      </c>
      <c r="N143" s="185">
        <f t="shared" si="43"/>
        <v>-1.7124925283921097</v>
      </c>
      <c r="O143" s="185">
        <f t="shared" ref="O143:O146" si="45">IFERROR(M143-C143,"-")</f>
        <v>-3.0732810782165769</v>
      </c>
    </row>
    <row r="144" spans="2:16" x14ac:dyDescent="0.25">
      <c r="B144" s="114" t="s">
        <v>77</v>
      </c>
      <c r="C144" s="184">
        <v>7.2989690721649483</v>
      </c>
      <c r="D144" s="185">
        <v>-1.7597311374786573</v>
      </c>
      <c r="E144" s="184" t="s">
        <v>229</v>
      </c>
      <c r="F144" s="185" t="str">
        <f>IFERROR(E144-C144,"-")</f>
        <v>-</v>
      </c>
      <c r="G144" s="184">
        <v>22.977777777777778</v>
      </c>
      <c r="H144" s="185" t="str">
        <f>IFERROR(G144-E144,"-")</f>
        <v>-</v>
      </c>
      <c r="I144" s="184">
        <v>7.1142857142857139</v>
      </c>
      <c r="J144" s="185">
        <f>IFERROR(I144-G144,"-")</f>
        <v>-15.863492063492064</v>
      </c>
      <c r="K144" s="184">
        <v>7.2047413793103452</v>
      </c>
      <c r="L144" s="185">
        <f>IFERROR(K144-I144,"-")</f>
        <v>9.0455665024631315E-2</v>
      </c>
      <c r="M144" s="184">
        <v>12.068527918781726</v>
      </c>
      <c r="N144" s="185">
        <f>IFERROR(M144-K144,"-")</f>
        <v>4.8637865394713806</v>
      </c>
      <c r="O144" s="185">
        <f t="shared" si="45"/>
        <v>4.7695588466167775</v>
      </c>
    </row>
    <row r="145" spans="1:16" x14ac:dyDescent="0.25">
      <c r="B145" s="114" t="s">
        <v>79</v>
      </c>
      <c r="C145" s="184">
        <v>6.4338308457711442</v>
      </c>
      <c r="D145" s="185">
        <v>-1.1192072592751998</v>
      </c>
      <c r="E145" s="184" t="s">
        <v>229</v>
      </c>
      <c r="F145" s="185" t="str">
        <f t="shared" ref="F145:J153" si="46">IFERROR(E145-C145,"-")</f>
        <v>-</v>
      </c>
      <c r="G145" s="184">
        <v>15.326923076923077</v>
      </c>
      <c r="H145" s="185" t="str">
        <f t="shared" si="46"/>
        <v>-</v>
      </c>
      <c r="I145" s="184">
        <v>6.7809110629067249</v>
      </c>
      <c r="J145" s="185">
        <f t="shared" si="46"/>
        <v>-8.5460120140163518</v>
      </c>
      <c r="K145" s="184">
        <v>7.3737373737373737</v>
      </c>
      <c r="L145" s="185">
        <f t="shared" ref="L145:L153" si="47">IFERROR(K145-I145,"-")</f>
        <v>0.59282631083064885</v>
      </c>
      <c r="M145" s="184">
        <v>9.1675824175824179</v>
      </c>
      <c r="N145" s="185">
        <f t="shared" ref="N145:N152" si="48">IFERROR(M145-K145,"-")</f>
        <v>1.7938450438450442</v>
      </c>
      <c r="O145" s="185">
        <f t="shared" si="45"/>
        <v>2.7337515718112737</v>
      </c>
    </row>
    <row r="146" spans="1:16" x14ac:dyDescent="0.25">
      <c r="B146" s="114" t="s">
        <v>81</v>
      </c>
      <c r="C146" s="184">
        <v>8.1699867197875164</v>
      </c>
      <c r="D146" s="185">
        <v>0.30393897442942652</v>
      </c>
      <c r="E146" s="184" t="s">
        <v>229</v>
      </c>
      <c r="F146" s="185" t="str">
        <f t="shared" si="46"/>
        <v>-</v>
      </c>
      <c r="G146" s="184">
        <v>17.822784810126581</v>
      </c>
      <c r="H146" s="185" t="str">
        <f t="shared" si="46"/>
        <v>-</v>
      </c>
      <c r="I146" s="184">
        <v>5.6285266457680247</v>
      </c>
      <c r="J146" s="185">
        <f t="shared" si="46"/>
        <v>-12.194258164358557</v>
      </c>
      <c r="K146" s="184">
        <v>6.3149792776791003</v>
      </c>
      <c r="L146" s="185">
        <f t="shared" si="47"/>
        <v>0.68645263191107553</v>
      </c>
      <c r="M146" s="184">
        <v>6.4553571428571432</v>
      </c>
      <c r="N146" s="185">
        <f t="shared" si="48"/>
        <v>0.14037786517804296</v>
      </c>
      <c r="O146" s="185">
        <f t="shared" si="45"/>
        <v>-1.7146295769303732</v>
      </c>
    </row>
    <row r="147" spans="1:16" x14ac:dyDescent="0.25">
      <c r="B147" s="114" t="s">
        <v>83</v>
      </c>
      <c r="C147" s="184">
        <v>8.9221658206429773</v>
      </c>
      <c r="D147" s="185">
        <v>-0.38839318556820324</v>
      </c>
      <c r="E147" s="184" t="s">
        <v>229</v>
      </c>
      <c r="F147" s="185" t="str">
        <f t="shared" si="46"/>
        <v>-</v>
      </c>
      <c r="G147" s="184">
        <v>9.8461538461538467</v>
      </c>
      <c r="H147" s="185" t="str">
        <f t="shared" si="46"/>
        <v>-</v>
      </c>
      <c r="I147" s="184">
        <v>8.2565445026178015</v>
      </c>
      <c r="J147" s="185">
        <f t="shared" si="46"/>
        <v>-1.5896093435360452</v>
      </c>
      <c r="K147" s="184">
        <v>16.43010752688172</v>
      </c>
      <c r="L147" s="185">
        <f t="shared" si="47"/>
        <v>8.1735630242639186</v>
      </c>
      <c r="M147" s="184">
        <v>7.3354231974921627</v>
      </c>
      <c r="N147" s="185">
        <f t="shared" si="48"/>
        <v>-9.0946843293895583</v>
      </c>
      <c r="O147" s="185">
        <f>IFERROR(M147-C147,"-")</f>
        <v>-1.5867426231508146</v>
      </c>
    </row>
    <row r="148" spans="1:16" x14ac:dyDescent="0.25">
      <c r="B148" s="114" t="s">
        <v>85</v>
      </c>
      <c r="C148" s="184">
        <v>8.873217115689382</v>
      </c>
      <c r="D148" s="185">
        <v>0.15137803522961235</v>
      </c>
      <c r="E148" s="184">
        <v>11.794238683127572</v>
      </c>
      <c r="F148" s="185">
        <f t="shared" si="46"/>
        <v>2.9210215674381903</v>
      </c>
      <c r="G148" s="184">
        <v>6.5616438356164384</v>
      </c>
      <c r="H148" s="185">
        <f t="shared" si="46"/>
        <v>-5.2325948475111339</v>
      </c>
      <c r="I148" s="184">
        <v>9.6734693877551017</v>
      </c>
      <c r="J148" s="185">
        <f t="shared" si="46"/>
        <v>3.1118255521386633</v>
      </c>
      <c r="K148" s="184">
        <v>8.7648114901256733</v>
      </c>
      <c r="L148" s="185">
        <f t="shared" si="47"/>
        <v>-0.90865789762942839</v>
      </c>
      <c r="M148" s="184">
        <v>8.639705882352942</v>
      </c>
      <c r="N148" s="185">
        <f t="shared" si="48"/>
        <v>-0.12510560777273128</v>
      </c>
      <c r="O148" s="185">
        <f>IFERROR(M148-C148,"-")</f>
        <v>-0.23351123333643997</v>
      </c>
    </row>
    <row r="149" spans="1:16" x14ac:dyDescent="0.25">
      <c r="B149" s="114" t="s">
        <v>87</v>
      </c>
      <c r="C149" s="184">
        <v>8.2846846846846844</v>
      </c>
      <c r="D149" s="185">
        <v>0.22374489026471345</v>
      </c>
      <c r="E149" s="184">
        <v>14.543859649122806</v>
      </c>
      <c r="F149" s="185">
        <f t="shared" si="46"/>
        <v>6.259174964438122</v>
      </c>
      <c r="G149" s="184">
        <v>8.0187110187110182</v>
      </c>
      <c r="H149" s="185">
        <f t="shared" si="46"/>
        <v>-6.5251486304117883</v>
      </c>
      <c r="I149" s="184">
        <v>8.0555555555555554</v>
      </c>
      <c r="J149" s="185">
        <f t="shared" si="46"/>
        <v>3.6844536844537146E-2</v>
      </c>
      <c r="K149" s="184">
        <v>5.4844192634560907</v>
      </c>
      <c r="L149" s="185">
        <f t="shared" si="47"/>
        <v>-2.5711362920994647</v>
      </c>
      <c r="M149" s="184">
        <v>5.9034749034749039</v>
      </c>
      <c r="N149" s="185">
        <f t="shared" si="48"/>
        <v>0.41905564001881324</v>
      </c>
      <c r="O149" s="185">
        <f t="shared" ref="O149:O152" si="49">IFERROR(M149-C149,"-")</f>
        <v>-2.3812097812097806</v>
      </c>
    </row>
    <row r="150" spans="1:16" x14ac:dyDescent="0.25">
      <c r="A150" s="120"/>
      <c r="B150" s="114" t="s">
        <v>89</v>
      </c>
      <c r="C150" s="184">
        <v>7.5302013422818792</v>
      </c>
      <c r="D150" s="185">
        <v>-0.73418054266304189</v>
      </c>
      <c r="E150" s="184">
        <v>5.4363636363636365</v>
      </c>
      <c r="F150" s="185">
        <f t="shared" si="46"/>
        <v>-2.0938377059182427</v>
      </c>
      <c r="G150" s="184">
        <v>6.7181069958847734</v>
      </c>
      <c r="H150" s="185">
        <f t="shared" si="46"/>
        <v>1.2817433595211369</v>
      </c>
      <c r="I150" s="184">
        <v>7.819121447028424</v>
      </c>
      <c r="J150" s="185">
        <f t="shared" si="46"/>
        <v>1.1010144511436506</v>
      </c>
      <c r="K150" s="184">
        <v>8.6818181818181817</v>
      </c>
      <c r="L150" s="185">
        <f t="shared" si="47"/>
        <v>0.86269673478975761</v>
      </c>
      <c r="M150" s="184">
        <v>8.1320406278855035</v>
      </c>
      <c r="N150" s="185">
        <f t="shared" si="48"/>
        <v>-0.54977755393267813</v>
      </c>
      <c r="O150" s="185">
        <f t="shared" si="49"/>
        <v>0.60183928560362432</v>
      </c>
    </row>
    <row r="151" spans="1:16" x14ac:dyDescent="0.25">
      <c r="B151" s="114" t="s">
        <v>91</v>
      </c>
      <c r="C151" s="184">
        <v>9.1275862068965523</v>
      </c>
      <c r="D151" s="185">
        <v>1.0949306308028994</v>
      </c>
      <c r="E151" s="184">
        <v>6.5258855585831066</v>
      </c>
      <c r="F151" s="185">
        <f t="shared" si="46"/>
        <v>-2.6017006483134457</v>
      </c>
      <c r="G151" s="184">
        <v>7.9976247030878858</v>
      </c>
      <c r="H151" s="185">
        <f t="shared" si="46"/>
        <v>1.4717391445047792</v>
      </c>
      <c r="I151" s="184">
        <v>8.1650831353919244</v>
      </c>
      <c r="J151" s="185">
        <f t="shared" si="46"/>
        <v>0.16745843230403867</v>
      </c>
      <c r="K151" s="184">
        <v>7.4842931937172779</v>
      </c>
      <c r="L151" s="185">
        <f t="shared" si="47"/>
        <v>-0.68078994167464657</v>
      </c>
      <c r="M151" s="184">
        <v>7.177658142664872</v>
      </c>
      <c r="N151" s="185">
        <f t="shared" si="48"/>
        <v>-0.30663505105240585</v>
      </c>
      <c r="O151" s="185">
        <f t="shared" si="49"/>
        <v>-1.9499280642316803</v>
      </c>
    </row>
    <row r="152" spans="1:16" x14ac:dyDescent="0.25">
      <c r="B152" s="114" t="s">
        <v>93</v>
      </c>
      <c r="C152" s="184">
        <v>8.9207792207792203</v>
      </c>
      <c r="D152" s="185">
        <v>0.18890899177158715</v>
      </c>
      <c r="E152" s="184">
        <v>7.788321167883212</v>
      </c>
      <c r="F152" s="185">
        <f t="shared" si="46"/>
        <v>-1.1324580528960082</v>
      </c>
      <c r="G152" s="184">
        <v>7.1046831955922869</v>
      </c>
      <c r="H152" s="185">
        <f t="shared" si="46"/>
        <v>-0.68363797229092516</v>
      </c>
      <c r="I152" s="184">
        <v>7.3941176470588239</v>
      </c>
      <c r="J152" s="185">
        <f t="shared" si="46"/>
        <v>0.28943445146653701</v>
      </c>
      <c r="K152" s="184">
        <v>7.4029335634167381</v>
      </c>
      <c r="L152" s="185">
        <f t="shared" si="47"/>
        <v>8.815916357914233E-3</v>
      </c>
      <c r="M152" s="184"/>
      <c r="N152" s="185"/>
      <c r="O152" s="185"/>
    </row>
    <row r="153" spans="1:16" ht="15.75" x14ac:dyDescent="0.25">
      <c r="B153" s="117" t="s">
        <v>30</v>
      </c>
      <c r="C153" s="186">
        <v>8.1924744234437323</v>
      </c>
      <c r="D153" s="187">
        <v>-0.32630693856343562</v>
      </c>
      <c r="E153" s="186">
        <v>8.1043272080616475</v>
      </c>
      <c r="F153" s="187">
        <f t="shared" si="46"/>
        <v>-8.8147215382084809E-2</v>
      </c>
      <c r="G153" s="186">
        <v>10.078081427774679</v>
      </c>
      <c r="H153" s="187">
        <f t="shared" si="46"/>
        <v>1.9737542197130313</v>
      </c>
      <c r="I153" s="186">
        <v>7.3186628807434175</v>
      </c>
      <c r="J153" s="187">
        <f t="shared" si="46"/>
        <v>-2.7594185470312613</v>
      </c>
      <c r="K153" s="186">
        <v>7.7856686444545868</v>
      </c>
      <c r="L153" s="187">
        <f t="shared" si="47"/>
        <v>0.46700576371116931</v>
      </c>
      <c r="M153" s="186">
        <v>7.3589052456976987</v>
      </c>
      <c r="N153" s="187">
        <v>-0.47204616304056213</v>
      </c>
      <c r="O153" s="187">
        <v>-0.7814700794602345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299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7.1365409622886862</v>
      </c>
      <c r="D163" s="185">
        <v>-0.81848549273776872</v>
      </c>
      <c r="E163" s="184">
        <v>5.7492211838006231</v>
      </c>
      <c r="F163" s="185">
        <f t="shared" ref="F163:J165" si="50">IFERROR(E163-C163,"-")</f>
        <v>-1.3873197784880631</v>
      </c>
      <c r="G163" s="184">
        <v>4.729166666666667</v>
      </c>
      <c r="H163" s="185">
        <f t="shared" si="50"/>
        <v>-1.0200545171339561</v>
      </c>
      <c r="I163" s="184">
        <v>6.5365853658536581</v>
      </c>
      <c r="J163" s="185">
        <f t="shared" si="50"/>
        <v>1.8074186991869912</v>
      </c>
      <c r="K163" s="184">
        <v>7.2143184947223498</v>
      </c>
      <c r="L163" s="185">
        <f t="shared" ref="L163:L165" si="51">IFERROR(K163-I163,"-")</f>
        <v>0.67773312886869164</v>
      </c>
      <c r="M163" s="184">
        <v>7.8896882494004794</v>
      </c>
      <c r="N163" s="185">
        <f t="shared" ref="N163:N165" si="52">IFERROR(M163-K163,"-")</f>
        <v>0.67536975467812965</v>
      </c>
      <c r="O163" s="185">
        <f t="shared" ref="O163" si="53">IFERROR(M163-C163,"-")</f>
        <v>0.75314728711179324</v>
      </c>
    </row>
    <row r="164" spans="2:15" x14ac:dyDescent="0.25">
      <c r="B164" s="114" t="s">
        <v>73</v>
      </c>
      <c r="C164" s="184">
        <v>6.8485804416403786</v>
      </c>
      <c r="D164" s="185">
        <v>-0.3575524374056176</v>
      </c>
      <c r="E164" s="184">
        <v>6.7679449360865291</v>
      </c>
      <c r="F164" s="185">
        <f t="shared" si="50"/>
        <v>-8.0635505553849463E-2</v>
      </c>
      <c r="G164" s="184">
        <v>6.1937499999999996</v>
      </c>
      <c r="H164" s="185">
        <f t="shared" si="50"/>
        <v>-0.57419493608652949</v>
      </c>
      <c r="I164" s="184">
        <v>5.8539007092198583</v>
      </c>
      <c r="J164" s="185">
        <f t="shared" si="50"/>
        <v>-0.33984929078014137</v>
      </c>
      <c r="K164" s="184">
        <v>7.303468208092486</v>
      </c>
      <c r="L164" s="185">
        <f t="shared" si="51"/>
        <v>1.4495674988726277</v>
      </c>
      <c r="M164" s="184">
        <v>6.3089552238805968</v>
      </c>
      <c r="N164" s="185">
        <f t="shared" si="52"/>
        <v>-0.99451298421188916</v>
      </c>
      <c r="O164" s="185">
        <f>IFERROR(M164-C164,"-")</f>
        <v>-0.53962521775978178</v>
      </c>
    </row>
    <row r="165" spans="2:15" x14ac:dyDescent="0.25">
      <c r="B165" s="114" t="s">
        <v>75</v>
      </c>
      <c r="C165" s="184">
        <v>6.3845089903181194</v>
      </c>
      <c r="D165" s="185">
        <v>0.10363249629421478</v>
      </c>
      <c r="E165" s="184">
        <v>8.1036585365853657</v>
      </c>
      <c r="F165" s="185">
        <f t="shared" si="50"/>
        <v>1.7191495462672464</v>
      </c>
      <c r="G165" s="184">
        <v>6.4149377593360999</v>
      </c>
      <c r="H165" s="185">
        <f t="shared" si="50"/>
        <v>-1.6887207772492658</v>
      </c>
      <c r="I165" s="184">
        <v>6.8731343283582094</v>
      </c>
      <c r="J165" s="185">
        <f t="shared" si="50"/>
        <v>0.45819656902210948</v>
      </c>
      <c r="K165" s="184">
        <v>6.9717348927875245</v>
      </c>
      <c r="L165" s="185">
        <f t="shared" si="51"/>
        <v>9.8600564429315085E-2</v>
      </c>
      <c r="M165" s="184">
        <v>8.247519582245431</v>
      </c>
      <c r="N165" s="185">
        <f t="shared" si="52"/>
        <v>1.2757846894579066</v>
      </c>
      <c r="O165" s="185">
        <f t="shared" ref="O165:O168" si="54">IFERROR(M165-C165,"-")</f>
        <v>1.8630105919273117</v>
      </c>
    </row>
    <row r="166" spans="2:15" x14ac:dyDescent="0.25">
      <c r="B166" s="114" t="s">
        <v>77</v>
      </c>
      <c r="C166" s="184">
        <v>6.7543993879112474</v>
      </c>
      <c r="D166" s="185">
        <v>0.45666069444391066</v>
      </c>
      <c r="E166" s="184" t="s">
        <v>229</v>
      </c>
      <c r="F166" s="185" t="str">
        <f>IFERROR(E166-C166,"-")</f>
        <v>-</v>
      </c>
      <c r="G166" s="184">
        <v>7</v>
      </c>
      <c r="H166" s="185" t="str">
        <f>IFERROR(G166-E166,"-")</f>
        <v>-</v>
      </c>
      <c r="I166" s="184">
        <v>5.7451171875</v>
      </c>
      <c r="J166" s="185">
        <f>IFERROR(I166-G166,"-")</f>
        <v>-1.2548828125</v>
      </c>
      <c r="K166" s="184">
        <v>6.1101449275362318</v>
      </c>
      <c r="L166" s="185">
        <f>IFERROR(K166-I166,"-")</f>
        <v>0.36502774003623184</v>
      </c>
      <c r="M166" s="184">
        <v>6.5773298083278258</v>
      </c>
      <c r="N166" s="185">
        <f>IFERROR(M166-K166,"-")</f>
        <v>0.46718488079159393</v>
      </c>
      <c r="O166" s="185">
        <f t="shared" si="54"/>
        <v>-0.17706957958342162</v>
      </c>
    </row>
    <row r="167" spans="2:15" x14ac:dyDescent="0.25">
      <c r="B167" s="114" t="s">
        <v>79</v>
      </c>
      <c r="C167" s="184">
        <v>7.287558685446009</v>
      </c>
      <c r="D167" s="185">
        <v>0.29679656073469296</v>
      </c>
      <c r="E167" s="184" t="s">
        <v>229</v>
      </c>
      <c r="F167" s="185" t="str">
        <f t="shared" ref="F167:J175" si="55">IFERROR(E167-C167,"-")</f>
        <v>-</v>
      </c>
      <c r="G167" s="184">
        <v>4.4880239520958085</v>
      </c>
      <c r="H167" s="185" t="str">
        <f t="shared" si="55"/>
        <v>-</v>
      </c>
      <c r="I167" s="184">
        <v>7.0894308943089435</v>
      </c>
      <c r="J167" s="185">
        <f t="shared" si="55"/>
        <v>2.601406942213135</v>
      </c>
      <c r="K167" s="184">
        <v>6.3323216995447646</v>
      </c>
      <c r="L167" s="185">
        <f t="shared" ref="L167:L175" si="56">IFERROR(K167-I167,"-")</f>
        <v>-0.75710919476417882</v>
      </c>
      <c r="M167" s="184">
        <v>7.4274533413606258</v>
      </c>
      <c r="N167" s="185">
        <f t="shared" ref="N167:N174" si="57">IFERROR(M167-K167,"-")</f>
        <v>1.0951316418158612</v>
      </c>
      <c r="O167" s="185">
        <f t="shared" si="54"/>
        <v>0.13989465591461681</v>
      </c>
    </row>
    <row r="168" spans="2:15" x14ac:dyDescent="0.25">
      <c r="B168" s="114" t="s">
        <v>81</v>
      </c>
      <c r="C168" s="184">
        <v>6.0024875621890548</v>
      </c>
      <c r="D168" s="185">
        <v>-1.5451963615166671</v>
      </c>
      <c r="E168" s="184" t="s">
        <v>229</v>
      </c>
      <c r="F168" s="185" t="str">
        <f t="shared" si="55"/>
        <v>-</v>
      </c>
      <c r="G168" s="184">
        <v>6.6040609137055837</v>
      </c>
      <c r="H168" s="185" t="str">
        <f t="shared" si="55"/>
        <v>-</v>
      </c>
      <c r="I168" s="184">
        <v>5.8227848101265822</v>
      </c>
      <c r="J168" s="185">
        <f t="shared" si="55"/>
        <v>-0.78127610357900146</v>
      </c>
      <c r="K168" s="184">
        <v>6.5613636363636365</v>
      </c>
      <c r="L168" s="185">
        <f t="shared" si="56"/>
        <v>0.73857882623705429</v>
      </c>
      <c r="M168" s="184">
        <v>6.0972568578553616</v>
      </c>
      <c r="N168" s="185">
        <f t="shared" si="57"/>
        <v>-0.46410677850827486</v>
      </c>
      <c r="O168" s="185">
        <f t="shared" si="54"/>
        <v>9.4769295666306874E-2</v>
      </c>
    </row>
    <row r="169" spans="2:15" x14ac:dyDescent="0.25">
      <c r="B169" s="114" t="s">
        <v>83</v>
      </c>
      <c r="C169" s="184">
        <v>8.576407506702413</v>
      </c>
      <c r="D169" s="185">
        <v>1.4910683382122603</v>
      </c>
      <c r="E169" s="184" t="s">
        <v>229</v>
      </c>
      <c r="F169" s="185" t="str">
        <f t="shared" si="55"/>
        <v>-</v>
      </c>
      <c r="G169" s="184">
        <v>4.1475409836065573</v>
      </c>
      <c r="H169" s="185" t="str">
        <f t="shared" si="55"/>
        <v>-</v>
      </c>
      <c r="I169" s="184">
        <v>8.4603174603174605</v>
      </c>
      <c r="J169" s="185">
        <f t="shared" si="55"/>
        <v>4.3127764767109031</v>
      </c>
      <c r="K169" s="184">
        <v>7.6562698917886696</v>
      </c>
      <c r="L169" s="185">
        <f t="shared" si="56"/>
        <v>-0.80404756852879089</v>
      </c>
      <c r="M169" s="184">
        <v>6.3948832035595107</v>
      </c>
      <c r="N169" s="185">
        <f t="shared" si="57"/>
        <v>-1.2613866882291589</v>
      </c>
      <c r="O169" s="185">
        <f>IFERROR(M169-C169,"-")</f>
        <v>-2.1815243031429024</v>
      </c>
    </row>
    <row r="170" spans="2:15" x14ac:dyDescent="0.25">
      <c r="B170" s="114" t="s">
        <v>85</v>
      </c>
      <c r="C170" s="184">
        <v>8.4161735700197244</v>
      </c>
      <c r="D170" s="185">
        <v>-1.2435846337799301</v>
      </c>
      <c r="E170" s="184">
        <v>10.433333333333334</v>
      </c>
      <c r="F170" s="185">
        <f t="shared" si="55"/>
        <v>2.0171597633136091</v>
      </c>
      <c r="G170" s="184">
        <v>8.2528735632183903</v>
      </c>
      <c r="H170" s="185">
        <f t="shared" si="55"/>
        <v>-2.1804597701149433</v>
      </c>
      <c r="I170" s="184">
        <v>8.2962720732504902</v>
      </c>
      <c r="J170" s="185">
        <f t="shared" si="55"/>
        <v>4.3398510032099935E-2</v>
      </c>
      <c r="K170" s="184">
        <v>10.346733668341708</v>
      </c>
      <c r="L170" s="185">
        <f t="shared" si="56"/>
        <v>2.0504615950912175</v>
      </c>
      <c r="M170" s="184">
        <v>9.152667723190703</v>
      </c>
      <c r="N170" s="185">
        <f t="shared" si="57"/>
        <v>-1.1940659451510047</v>
      </c>
      <c r="O170" s="185">
        <f>IFERROR(M170-C170,"-")</f>
        <v>0.73649415317097855</v>
      </c>
    </row>
    <row r="171" spans="2:15" x14ac:dyDescent="0.25">
      <c r="B171" s="114" t="s">
        <v>87</v>
      </c>
      <c r="C171" s="184">
        <v>7.2002945508100149</v>
      </c>
      <c r="D171" s="185">
        <v>1.4145802650957293</v>
      </c>
      <c r="E171" s="184">
        <v>5.2180451127819545</v>
      </c>
      <c r="F171" s="185">
        <f t="shared" si="55"/>
        <v>-1.9822494380280604</v>
      </c>
      <c r="G171" s="184">
        <v>7.3111702127659575</v>
      </c>
      <c r="H171" s="185">
        <f t="shared" si="55"/>
        <v>2.093125099984003</v>
      </c>
      <c r="I171" s="184">
        <v>7.2282157676348548</v>
      </c>
      <c r="J171" s="185">
        <f t="shared" si="55"/>
        <v>-8.2954445131102617E-2</v>
      </c>
      <c r="K171" s="184">
        <v>7.003300330033003</v>
      </c>
      <c r="L171" s="185">
        <f t="shared" si="56"/>
        <v>-0.22491543760185184</v>
      </c>
      <c r="M171" s="184">
        <v>3.8022199798183651</v>
      </c>
      <c r="N171" s="185">
        <f t="shared" si="57"/>
        <v>-3.2010803502146379</v>
      </c>
      <c r="O171" s="185">
        <f t="shared" ref="O171:O174" si="58">IFERROR(M171-C171,"-")</f>
        <v>-3.3980745709916498</v>
      </c>
    </row>
    <row r="172" spans="2:15" x14ac:dyDescent="0.25">
      <c r="B172" s="114" t="s">
        <v>89</v>
      </c>
      <c r="C172" s="184">
        <v>5.8696264975334742</v>
      </c>
      <c r="D172" s="185">
        <v>-0.94518831728134067</v>
      </c>
      <c r="E172" s="184">
        <v>6.267942583732057</v>
      </c>
      <c r="F172" s="185">
        <f t="shared" si="55"/>
        <v>0.39831608619858283</v>
      </c>
      <c r="G172" s="184">
        <v>5.4994388327721664</v>
      </c>
      <c r="H172" s="185">
        <f t="shared" si="55"/>
        <v>-0.76850375095989065</v>
      </c>
      <c r="I172" s="184">
        <v>6.1459524526030691</v>
      </c>
      <c r="J172" s="185">
        <f t="shared" si="55"/>
        <v>0.64651361983090272</v>
      </c>
      <c r="K172" s="184">
        <v>6.1748318924111434</v>
      </c>
      <c r="L172" s="185">
        <f t="shared" si="56"/>
        <v>2.8879439808074281E-2</v>
      </c>
      <c r="M172" s="184">
        <v>6.659903626680193</v>
      </c>
      <c r="N172" s="185">
        <f t="shared" si="57"/>
        <v>0.48507173426904959</v>
      </c>
      <c r="O172" s="185">
        <f t="shared" si="58"/>
        <v>0.79027712914671877</v>
      </c>
    </row>
    <row r="173" spans="2:15" x14ac:dyDescent="0.25">
      <c r="B173" s="114" t="s">
        <v>91</v>
      </c>
      <c r="C173" s="184">
        <v>6.5869565217391308</v>
      </c>
      <c r="D173" s="185">
        <v>-0.12504347826086892</v>
      </c>
      <c r="E173" s="184">
        <v>4.4545454545454541</v>
      </c>
      <c r="F173" s="185">
        <f t="shared" si="55"/>
        <v>-2.1324110671936767</v>
      </c>
      <c r="G173" s="184">
        <v>8.594678217821782</v>
      </c>
      <c r="H173" s="185">
        <f t="shared" si="55"/>
        <v>4.1401327632763278</v>
      </c>
      <c r="I173" s="184">
        <v>9.0160278745644593</v>
      </c>
      <c r="J173" s="185">
        <f t="shared" si="55"/>
        <v>0.42134965674267733</v>
      </c>
      <c r="K173" s="184">
        <v>8.294520547945206</v>
      </c>
      <c r="L173" s="185">
        <f t="shared" si="56"/>
        <v>-0.72150732661925332</v>
      </c>
      <c r="M173" s="184">
        <v>6.7973199329983247</v>
      </c>
      <c r="N173" s="185">
        <f t="shared" si="57"/>
        <v>-1.4972006149468813</v>
      </c>
      <c r="O173" s="185">
        <f t="shared" si="58"/>
        <v>0.21036341125919389</v>
      </c>
    </row>
    <row r="174" spans="2:15" x14ac:dyDescent="0.25">
      <c r="B174" s="114" t="s">
        <v>93</v>
      </c>
      <c r="C174" s="184">
        <v>6.5323450134770891</v>
      </c>
      <c r="D174" s="185">
        <v>0.50204198317405879</v>
      </c>
      <c r="E174" s="184">
        <v>6.1395793499043974</v>
      </c>
      <c r="F174" s="185">
        <f t="shared" si="55"/>
        <v>-0.39276566357269171</v>
      </c>
      <c r="G174" s="184">
        <v>6.6066790352504636</v>
      </c>
      <c r="H174" s="185">
        <f t="shared" si="55"/>
        <v>0.46709968534606627</v>
      </c>
      <c r="I174" s="184">
        <v>6.6683569979716024</v>
      </c>
      <c r="J174" s="185">
        <f t="shared" si="55"/>
        <v>6.167796272113879E-2</v>
      </c>
      <c r="K174" s="184">
        <v>6.2648752399232244</v>
      </c>
      <c r="L174" s="185">
        <f t="shared" si="56"/>
        <v>-0.40348175804837805</v>
      </c>
      <c r="M174" s="184"/>
      <c r="N174" s="185"/>
      <c r="O174" s="185"/>
    </row>
    <row r="175" spans="2:15" ht="15.75" x14ac:dyDescent="0.25">
      <c r="B175" s="117" t="s">
        <v>30</v>
      </c>
      <c r="C175" s="186">
        <v>6.9148897058823531</v>
      </c>
      <c r="D175" s="187">
        <v>-9.1544117647059053E-2</v>
      </c>
      <c r="E175" s="186">
        <v>6.2528269063496662</v>
      </c>
      <c r="F175" s="187">
        <f t="shared" si="55"/>
        <v>-0.66206279953268687</v>
      </c>
      <c r="G175" s="186">
        <v>7.0498887829679058</v>
      </c>
      <c r="H175" s="187">
        <f t="shared" si="55"/>
        <v>0.79706187661823957</v>
      </c>
      <c r="I175" s="186">
        <v>7.0258214661716627</v>
      </c>
      <c r="J175" s="187">
        <f t="shared" si="55"/>
        <v>-2.4067316796243077E-2</v>
      </c>
      <c r="K175" s="186">
        <v>6.864052535202374</v>
      </c>
      <c r="L175" s="187">
        <f t="shared" si="56"/>
        <v>-0.16176893096928868</v>
      </c>
      <c r="M175" s="186">
        <v>6.939043586820822</v>
      </c>
      <c r="N175" s="187">
        <v>5.4609008601965492E-2</v>
      </c>
      <c r="O175" s="187">
        <v>-3.8445567972482664E-3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300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6.0629629629629633</v>
      </c>
      <c r="D185" s="185">
        <v>-1.8668029233246619</v>
      </c>
      <c r="E185" s="184">
        <v>5.3219178082191778</v>
      </c>
      <c r="F185" s="185">
        <f t="shared" ref="F185:J187" si="59">IFERROR(E185-C185,"-")</f>
        <v>-0.74104515474378552</v>
      </c>
      <c r="G185" s="184">
        <v>32.443708609271525</v>
      </c>
      <c r="H185" s="185">
        <f t="shared" si="59"/>
        <v>27.121790801052349</v>
      </c>
      <c r="I185" s="184">
        <v>6.6523809523809527</v>
      </c>
      <c r="J185" s="185">
        <f t="shared" si="59"/>
        <v>-25.791327656890573</v>
      </c>
      <c r="K185" s="184">
        <v>6.8395904436860064</v>
      </c>
      <c r="L185" s="185">
        <f t="shared" ref="L185:L187" si="60">IFERROR(K185-I185,"-")</f>
        <v>0.18720949130505371</v>
      </c>
      <c r="M185" s="184">
        <v>7.064327485380117</v>
      </c>
      <c r="N185" s="185">
        <f t="shared" ref="N185:N187" si="61">IFERROR(M185-K185,"-")</f>
        <v>0.22473704169411057</v>
      </c>
      <c r="O185" s="185">
        <f t="shared" ref="O185" si="62">IFERROR(M185-C185,"-")</f>
        <v>1.0013645224171537</v>
      </c>
    </row>
    <row r="186" spans="1:16" x14ac:dyDescent="0.25">
      <c r="B186" s="114" t="s">
        <v>73</v>
      </c>
      <c r="C186" s="184">
        <v>6.2685185185185182</v>
      </c>
      <c r="D186" s="185">
        <v>-1.8215136358223178</v>
      </c>
      <c r="E186" s="184">
        <v>5.7124463519313302</v>
      </c>
      <c r="F186" s="185">
        <f t="shared" si="59"/>
        <v>-0.55607216658718794</v>
      </c>
      <c r="G186" s="184" t="s">
        <v>229</v>
      </c>
      <c r="H186" s="185" t="str">
        <f t="shared" si="59"/>
        <v>-</v>
      </c>
      <c r="I186" s="184">
        <v>5.0331753554502372</v>
      </c>
      <c r="J186" s="185" t="str">
        <f t="shared" si="59"/>
        <v>-</v>
      </c>
      <c r="K186" s="184">
        <v>5.4823529411764707</v>
      </c>
      <c r="L186" s="185">
        <f t="shared" si="60"/>
        <v>0.44917758572623345</v>
      </c>
      <c r="M186" s="184">
        <v>6.0017182130584192</v>
      </c>
      <c r="N186" s="185">
        <f t="shared" si="61"/>
        <v>0.51936527188194859</v>
      </c>
      <c r="O186" s="185">
        <f>IFERROR(M186-C186,"-")</f>
        <v>-0.26680030546009892</v>
      </c>
    </row>
    <row r="187" spans="1:16" x14ac:dyDescent="0.25">
      <c r="B187" s="114" t="s">
        <v>75</v>
      </c>
      <c r="C187" s="184">
        <v>7.0067114093959733</v>
      </c>
      <c r="D187" s="185">
        <v>1.4873565706862957</v>
      </c>
      <c r="E187" s="184">
        <v>5.666666666666667</v>
      </c>
      <c r="F187" s="185">
        <f t="shared" si="59"/>
        <v>-1.3400447427293063</v>
      </c>
      <c r="G187" s="184">
        <v>1</v>
      </c>
      <c r="H187" s="185">
        <f t="shared" si="59"/>
        <v>-4.666666666666667</v>
      </c>
      <c r="I187" s="184">
        <v>7.8085585585585582</v>
      </c>
      <c r="J187" s="185">
        <f t="shared" si="59"/>
        <v>6.8085585585585582</v>
      </c>
      <c r="K187" s="184">
        <v>5.3860465116279066</v>
      </c>
      <c r="L187" s="185">
        <f t="shared" si="60"/>
        <v>-2.4225120469306516</v>
      </c>
      <c r="M187" s="184">
        <v>5.8</v>
      </c>
      <c r="N187" s="185">
        <f t="shared" si="61"/>
        <v>0.41395348837209323</v>
      </c>
      <c r="O187" s="185">
        <f t="shared" ref="O187:O190" si="63">IFERROR(M187-C187,"-")</f>
        <v>-1.2067114093959734</v>
      </c>
    </row>
    <row r="188" spans="1:16" x14ac:dyDescent="0.25">
      <c r="B188" s="114" t="s">
        <v>77</v>
      </c>
      <c r="C188" s="184">
        <v>5.5968379446640313</v>
      </c>
      <c r="D188" s="185">
        <v>-1.3218367541311498</v>
      </c>
      <c r="E188" s="184" t="s">
        <v>229</v>
      </c>
      <c r="F188" s="185" t="str">
        <f>IFERROR(E188-C188,"-")</f>
        <v>-</v>
      </c>
      <c r="G188" s="184">
        <v>32.390243902439025</v>
      </c>
      <c r="H188" s="185" t="str">
        <f>IFERROR(G188-E188,"-")</f>
        <v>-</v>
      </c>
      <c r="I188" s="184">
        <v>5.652582159624413</v>
      </c>
      <c r="J188" s="185">
        <f>IFERROR(I188-G188,"-")</f>
        <v>-26.737661742814613</v>
      </c>
      <c r="K188" s="184">
        <v>5.9813432835820892</v>
      </c>
      <c r="L188" s="185">
        <f>IFERROR(K188-I188,"-")</f>
        <v>0.3287611239576762</v>
      </c>
      <c r="M188" s="184">
        <v>7.638418079096045</v>
      </c>
      <c r="N188" s="185">
        <f>IFERROR(M188-K188,"-")</f>
        <v>1.6570747955139558</v>
      </c>
      <c r="O188" s="185">
        <f t="shared" si="63"/>
        <v>2.0415801344320137</v>
      </c>
    </row>
    <row r="189" spans="1:16" x14ac:dyDescent="0.25">
      <c r="B189" s="114" t="s">
        <v>79</v>
      </c>
      <c r="C189" s="184">
        <v>5.8020304568527923</v>
      </c>
      <c r="D189" s="185">
        <v>1.0183766106989465</v>
      </c>
      <c r="E189" s="184" t="s">
        <v>229</v>
      </c>
      <c r="F189" s="185" t="str">
        <f t="shared" ref="F189:J197" si="64">IFERROR(E189-C189,"-")</f>
        <v>-</v>
      </c>
      <c r="G189" s="184">
        <v>10.127906976744185</v>
      </c>
      <c r="H189" s="185" t="str">
        <f t="shared" si="64"/>
        <v>-</v>
      </c>
      <c r="I189" s="184">
        <v>15.8</v>
      </c>
      <c r="J189" s="185">
        <f t="shared" si="64"/>
        <v>5.6720930232558153</v>
      </c>
      <c r="K189" s="184">
        <v>5.8587786259541987</v>
      </c>
      <c r="L189" s="185">
        <f t="shared" ref="L189:L197" si="65">IFERROR(K189-I189,"-")</f>
        <v>-9.9412213740458029</v>
      </c>
      <c r="M189" s="184">
        <v>7.21218487394958</v>
      </c>
      <c r="N189" s="185">
        <f t="shared" ref="N189:N196" si="66">IFERROR(M189-K189,"-")</f>
        <v>1.3534062479953812</v>
      </c>
      <c r="O189" s="185">
        <f t="shared" si="63"/>
        <v>1.4101544170967877</v>
      </c>
    </row>
    <row r="190" spans="1:16" x14ac:dyDescent="0.25">
      <c r="B190" s="114" t="s">
        <v>120</v>
      </c>
      <c r="C190" s="184">
        <v>5.7723577235772359</v>
      </c>
      <c r="D190" s="185">
        <v>-0.87880506712043882</v>
      </c>
      <c r="E190" s="184" t="s">
        <v>229</v>
      </c>
      <c r="F190" s="185" t="str">
        <f t="shared" si="64"/>
        <v>-</v>
      </c>
      <c r="G190" s="184">
        <v>12.737704918032787</v>
      </c>
      <c r="H190" s="185" t="str">
        <f t="shared" si="64"/>
        <v>-</v>
      </c>
      <c r="I190" s="184">
        <v>4.3795180722891569</v>
      </c>
      <c r="J190" s="185">
        <f t="shared" si="64"/>
        <v>-8.3581868457436297</v>
      </c>
      <c r="K190" s="184">
        <v>7.9693877551020407</v>
      </c>
      <c r="L190" s="185">
        <f t="shared" si="65"/>
        <v>3.5898696828128838</v>
      </c>
      <c r="M190" s="184">
        <v>5.7923076923076922</v>
      </c>
      <c r="N190" s="185">
        <f t="shared" si="66"/>
        <v>-2.1770800627943485</v>
      </c>
      <c r="O190" s="185">
        <f t="shared" si="63"/>
        <v>1.9949968730456291E-2</v>
      </c>
    </row>
    <row r="191" spans="1:16" x14ac:dyDescent="0.25">
      <c r="B191" s="114" t="s">
        <v>83</v>
      </c>
      <c r="C191" s="184">
        <v>7.8608695652173912</v>
      </c>
      <c r="D191" s="185">
        <v>0.50891425795482181</v>
      </c>
      <c r="E191" s="184" t="s">
        <v>229</v>
      </c>
      <c r="F191" s="185" t="str">
        <f t="shared" si="64"/>
        <v>-</v>
      </c>
      <c r="G191" s="184">
        <v>8.5</v>
      </c>
      <c r="H191" s="185" t="str">
        <f t="shared" si="64"/>
        <v>-</v>
      </c>
      <c r="I191" s="184">
        <v>9.5711009174311918</v>
      </c>
      <c r="J191" s="185">
        <f t="shared" si="64"/>
        <v>1.0711009174311918</v>
      </c>
      <c r="K191" s="184">
        <v>7.0651085141903174</v>
      </c>
      <c r="L191" s="185">
        <f t="shared" si="65"/>
        <v>-2.5059924032408745</v>
      </c>
      <c r="M191" s="184">
        <v>6.7221052631578946</v>
      </c>
      <c r="N191" s="185">
        <f t="shared" si="66"/>
        <v>-0.3430032510324228</v>
      </c>
      <c r="O191" s="185">
        <f>IFERROR(M191-C191,"-")</f>
        <v>-1.1387643020594966</v>
      </c>
    </row>
    <row r="192" spans="1:16" x14ac:dyDescent="0.25">
      <c r="B192" s="114" t="s">
        <v>85</v>
      </c>
      <c r="C192" s="184">
        <v>7.0828402366863905</v>
      </c>
      <c r="D192" s="185">
        <v>0.53668639053254452</v>
      </c>
      <c r="E192" s="184">
        <v>9.4333333333333336</v>
      </c>
      <c r="F192" s="185">
        <f t="shared" si="64"/>
        <v>2.3504930966469431</v>
      </c>
      <c r="G192" s="184">
        <v>8.4782608695652169</v>
      </c>
      <c r="H192" s="185">
        <f t="shared" si="64"/>
        <v>-0.95507246376811672</v>
      </c>
      <c r="I192" s="184">
        <v>15.315384615384616</v>
      </c>
      <c r="J192" s="185">
        <f t="shared" si="64"/>
        <v>6.8371237458193992</v>
      </c>
      <c r="K192" s="184">
        <v>8.4124999999999996</v>
      </c>
      <c r="L192" s="185">
        <f t="shared" si="65"/>
        <v>-6.9028846153846164</v>
      </c>
      <c r="M192" s="184">
        <v>8.1743341404358354</v>
      </c>
      <c r="N192" s="185">
        <f t="shared" si="66"/>
        <v>-0.23816585956416425</v>
      </c>
      <c r="O192" s="185">
        <f>IFERROR(M192-C192,"-")</f>
        <v>1.0914939037494449</v>
      </c>
    </row>
    <row r="193" spans="2:16" x14ac:dyDescent="0.25">
      <c r="B193" s="114" t="s">
        <v>87</v>
      </c>
      <c r="C193" s="184">
        <v>6.6576576576576576</v>
      </c>
      <c r="D193" s="185">
        <v>1.055173185607968</v>
      </c>
      <c r="E193" s="184">
        <v>8.6834532374100721</v>
      </c>
      <c r="F193" s="185">
        <f t="shared" si="64"/>
        <v>2.0257955797524145</v>
      </c>
      <c r="G193" s="184">
        <v>7.233009708737864</v>
      </c>
      <c r="H193" s="185">
        <f t="shared" si="64"/>
        <v>-1.4504435286722082</v>
      </c>
      <c r="I193" s="184">
        <v>6.4681933842239188</v>
      </c>
      <c r="J193" s="185">
        <f t="shared" si="64"/>
        <v>-0.76481632451394521</v>
      </c>
      <c r="K193" s="184">
        <v>7.1875</v>
      </c>
      <c r="L193" s="185">
        <f t="shared" si="65"/>
        <v>0.71930661577608124</v>
      </c>
      <c r="M193" s="184">
        <v>6.3220973782771539</v>
      </c>
      <c r="N193" s="185">
        <f t="shared" si="66"/>
        <v>-0.8654026217228461</v>
      </c>
      <c r="O193" s="185">
        <f t="shared" ref="O193:O196" si="67">IFERROR(M193-C193,"-")</f>
        <v>-0.3355602793805037</v>
      </c>
    </row>
    <row r="194" spans="2:16" x14ac:dyDescent="0.25">
      <c r="B194" s="114" t="s">
        <v>89</v>
      </c>
      <c r="C194" s="184">
        <v>5.76953125</v>
      </c>
      <c r="D194" s="185">
        <v>0.44188619880546032</v>
      </c>
      <c r="E194" s="184">
        <v>6.1818181818181817</v>
      </c>
      <c r="F194" s="185">
        <f t="shared" si="64"/>
        <v>0.41228693181818166</v>
      </c>
      <c r="G194" s="184">
        <v>5.6141732283464565</v>
      </c>
      <c r="H194" s="185">
        <f t="shared" si="64"/>
        <v>-0.56764495347172517</v>
      </c>
      <c r="I194" s="184">
        <v>5.7664974619289344</v>
      </c>
      <c r="J194" s="185">
        <f t="shared" si="64"/>
        <v>0.15232423358247793</v>
      </c>
      <c r="K194" s="184">
        <v>6.537366548042705</v>
      </c>
      <c r="L194" s="185">
        <f t="shared" si="65"/>
        <v>0.77086908611377059</v>
      </c>
      <c r="M194" s="184">
        <v>5.6042884990253414</v>
      </c>
      <c r="N194" s="185">
        <f t="shared" si="66"/>
        <v>-0.93307804901736358</v>
      </c>
      <c r="O194" s="185">
        <f t="shared" si="67"/>
        <v>-0.16524275097465857</v>
      </c>
    </row>
    <row r="195" spans="2:16" x14ac:dyDescent="0.25">
      <c r="B195" s="114" t="s">
        <v>91</v>
      </c>
      <c r="C195" s="184">
        <v>15.755555555555556</v>
      </c>
      <c r="D195" s="185">
        <v>9.334171907756815</v>
      </c>
      <c r="E195" s="184">
        <v>7.9651162790697674</v>
      </c>
      <c r="F195" s="185">
        <f t="shared" si="64"/>
        <v>-7.790439276485789</v>
      </c>
      <c r="G195" s="184">
        <v>6.1492063492063496</v>
      </c>
      <c r="H195" s="185">
        <f t="shared" si="64"/>
        <v>-1.8159099298634178</v>
      </c>
      <c r="I195" s="184">
        <v>5.2762148337595907</v>
      </c>
      <c r="J195" s="185">
        <f t="shared" si="64"/>
        <v>-0.8729915154467589</v>
      </c>
      <c r="K195" s="184">
        <v>6.3534482758620694</v>
      </c>
      <c r="L195" s="185">
        <f t="shared" si="65"/>
        <v>1.0772334421024787</v>
      </c>
      <c r="M195" s="184">
        <v>6.9888888888888889</v>
      </c>
      <c r="N195" s="185">
        <f t="shared" si="66"/>
        <v>0.63544061302681953</v>
      </c>
      <c r="O195" s="185">
        <f t="shared" si="67"/>
        <v>-8.7666666666666675</v>
      </c>
    </row>
    <row r="196" spans="2:16" x14ac:dyDescent="0.25">
      <c r="B196" s="114" t="s">
        <v>93</v>
      </c>
      <c r="C196" s="184">
        <v>6.0805194805194809</v>
      </c>
      <c r="D196" s="185">
        <v>6.957057540999223E-2</v>
      </c>
      <c r="E196" s="184">
        <v>6.3183520599250933</v>
      </c>
      <c r="F196" s="185">
        <f t="shared" si="64"/>
        <v>0.23783257940561242</v>
      </c>
      <c r="G196" s="184">
        <v>6.48</v>
      </c>
      <c r="H196" s="185">
        <f t="shared" si="64"/>
        <v>0.16164794007490713</v>
      </c>
      <c r="I196" s="184">
        <v>7.3392857142857144</v>
      </c>
      <c r="J196" s="185">
        <f t="shared" si="64"/>
        <v>0.85928571428571399</v>
      </c>
      <c r="K196" s="184">
        <v>7.0505050505050502</v>
      </c>
      <c r="L196" s="185">
        <f t="shared" si="65"/>
        <v>-0.28878066378066425</v>
      </c>
      <c r="M196" s="184"/>
      <c r="N196" s="185"/>
      <c r="O196" s="185"/>
    </row>
    <row r="197" spans="2:16" ht="15.75" x14ac:dyDescent="0.25">
      <c r="B197" s="117" t="s">
        <v>30</v>
      </c>
      <c r="C197" s="186">
        <v>7.0907249898744427</v>
      </c>
      <c r="D197" s="187">
        <v>0.61416248987444266</v>
      </c>
      <c r="E197" s="186">
        <v>6.706572769953052</v>
      </c>
      <c r="F197" s="187">
        <f t="shared" si="64"/>
        <v>-0.3841522199213907</v>
      </c>
      <c r="G197" s="186">
        <v>10.31743119266055</v>
      </c>
      <c r="H197" s="187">
        <f t="shared" si="64"/>
        <v>3.6108584227074978</v>
      </c>
      <c r="I197" s="186">
        <v>7.0584975369458132</v>
      </c>
      <c r="J197" s="187">
        <f t="shared" si="64"/>
        <v>-3.2589336557147366</v>
      </c>
      <c r="K197" s="186">
        <v>6.4716561689514638</v>
      </c>
      <c r="L197" s="187">
        <f t="shared" si="65"/>
        <v>-0.58684136799434938</v>
      </c>
      <c r="M197" s="186">
        <v>6.5922528032619772</v>
      </c>
      <c r="N197" s="187">
        <v>0.14263741864659263</v>
      </c>
      <c r="O197" s="187">
        <v>-0.68509844433879064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301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7.0291262135922334</v>
      </c>
      <c r="D207" s="185">
        <v>0.46790172379631478</v>
      </c>
      <c r="E207" s="184">
        <v>7.6545454545454543</v>
      </c>
      <c r="F207" s="185">
        <f t="shared" ref="F207:J209" si="68">IFERROR(E207-C207,"-")</f>
        <v>0.62541924095322088</v>
      </c>
      <c r="G207" s="184" t="s">
        <v>229</v>
      </c>
      <c r="H207" s="185" t="str">
        <f t="shared" si="68"/>
        <v>-</v>
      </c>
      <c r="I207" s="184">
        <v>8.172043010752688</v>
      </c>
      <c r="J207" s="185" t="str">
        <f t="shared" si="68"/>
        <v>-</v>
      </c>
      <c r="K207" s="184">
        <v>7.4015544041450774</v>
      </c>
      <c r="L207" s="185">
        <f t="shared" ref="L207:L209" si="69">IFERROR(K207-I207,"-")</f>
        <v>-0.77048860660761065</v>
      </c>
      <c r="M207" s="184">
        <v>6.0776859504132235</v>
      </c>
      <c r="N207" s="185">
        <f t="shared" ref="N207:N209" si="70">IFERROR(M207-K207,"-")</f>
        <v>-1.3238684537318539</v>
      </c>
      <c r="O207" s="185">
        <f t="shared" ref="O207" si="71">IFERROR(M207-C207,"-")</f>
        <v>-0.95144026317900998</v>
      </c>
    </row>
    <row r="208" spans="2:16" x14ac:dyDescent="0.25">
      <c r="B208" s="114" t="s">
        <v>73</v>
      </c>
      <c r="C208" s="184">
        <v>6.947115384615385</v>
      </c>
      <c r="D208" s="185">
        <v>-5.6094063545150501</v>
      </c>
      <c r="E208" s="184">
        <v>5.2622950819672134</v>
      </c>
      <c r="F208" s="185">
        <f t="shared" si="68"/>
        <v>-1.6848203026481716</v>
      </c>
      <c r="G208" s="184">
        <v>199.5</v>
      </c>
      <c r="H208" s="185">
        <f t="shared" si="68"/>
        <v>194.23770491803279</v>
      </c>
      <c r="I208" s="184">
        <v>5.4190476190476193</v>
      </c>
      <c r="J208" s="185">
        <f t="shared" si="68"/>
        <v>-194.08095238095237</v>
      </c>
      <c r="K208" s="184">
        <v>5.191011235955056</v>
      </c>
      <c r="L208" s="185">
        <f t="shared" si="69"/>
        <v>-0.22803638309256336</v>
      </c>
      <c r="M208" s="184">
        <v>5.9933774834437088</v>
      </c>
      <c r="N208" s="185">
        <f t="shared" si="70"/>
        <v>0.80236624748865282</v>
      </c>
      <c r="O208" s="185">
        <f>IFERROR(M208-C208,"-")</f>
        <v>-0.95373790117167623</v>
      </c>
    </row>
    <row r="209" spans="2:16" x14ac:dyDescent="0.25">
      <c r="B209" s="114" t="s">
        <v>75</v>
      </c>
      <c r="C209" s="184">
        <v>6.5</v>
      </c>
      <c r="D209" s="185">
        <v>-0.578125</v>
      </c>
      <c r="E209" s="184">
        <v>5.0909090909090908</v>
      </c>
      <c r="F209" s="185">
        <f t="shared" si="68"/>
        <v>-1.4090909090909092</v>
      </c>
      <c r="G209" s="184">
        <v>22.25</v>
      </c>
      <c r="H209" s="185">
        <f t="shared" si="68"/>
        <v>17.15909090909091</v>
      </c>
      <c r="I209" s="184">
        <v>9.435483870967742</v>
      </c>
      <c r="J209" s="185">
        <f t="shared" si="68"/>
        <v>-12.814516129032258</v>
      </c>
      <c r="K209" s="184">
        <v>5.8201634877384194</v>
      </c>
      <c r="L209" s="185">
        <f t="shared" si="69"/>
        <v>-3.6153203832293226</v>
      </c>
      <c r="M209" s="184">
        <v>8.1340579710144922</v>
      </c>
      <c r="N209" s="185">
        <f t="shared" si="70"/>
        <v>2.3138944832760728</v>
      </c>
      <c r="O209" s="185">
        <f t="shared" ref="O209:O212" si="72">IFERROR(M209-C209,"-")</f>
        <v>1.6340579710144922</v>
      </c>
    </row>
    <row r="210" spans="2:16" x14ac:dyDescent="0.25">
      <c r="B210" s="114" t="s">
        <v>77</v>
      </c>
      <c r="C210" s="184">
        <v>6.3298969072164946</v>
      </c>
      <c r="D210" s="185">
        <v>0.5455102901161224</v>
      </c>
      <c r="E210" s="184" t="s">
        <v>229</v>
      </c>
      <c r="F210" s="185" t="str">
        <f>IFERROR(E210-C210,"-")</f>
        <v>-</v>
      </c>
      <c r="G210" s="184">
        <v>22.166666666666668</v>
      </c>
      <c r="H210" s="185" t="str">
        <f>IFERROR(G210-E210,"-")</f>
        <v>-</v>
      </c>
      <c r="I210" s="184">
        <v>5.6883116883116882</v>
      </c>
      <c r="J210" s="185">
        <f>IFERROR(I210-G210,"-")</f>
        <v>-16.478354978354979</v>
      </c>
      <c r="K210" s="184">
        <v>5.4449648711943794</v>
      </c>
      <c r="L210" s="185">
        <f>IFERROR(K210-I210,"-")</f>
        <v>-0.24334681711730877</v>
      </c>
      <c r="M210" s="184">
        <v>6.2178649237472765</v>
      </c>
      <c r="N210" s="185">
        <f>IFERROR(M210-K210,"-")</f>
        <v>0.77290005255289707</v>
      </c>
      <c r="O210" s="185">
        <f t="shared" si="72"/>
        <v>-0.11203198346921805</v>
      </c>
    </row>
    <row r="211" spans="2:16" x14ac:dyDescent="0.25">
      <c r="B211" s="114" t="s">
        <v>79</v>
      </c>
      <c r="C211" s="184">
        <v>5.4383561643835616</v>
      </c>
      <c r="D211" s="185">
        <v>-1.8949771689497714</v>
      </c>
      <c r="E211" s="184" t="s">
        <v>229</v>
      </c>
      <c r="F211" s="185" t="str">
        <f t="shared" ref="F211:J219" si="73">IFERROR(E211-C211,"-")</f>
        <v>-</v>
      </c>
      <c r="G211" s="184">
        <v>5.22463768115942</v>
      </c>
      <c r="H211" s="185" t="str">
        <f t="shared" si="73"/>
        <v>-</v>
      </c>
      <c r="I211" s="184">
        <v>8.7866666666666671</v>
      </c>
      <c r="J211" s="185">
        <f t="shared" si="73"/>
        <v>3.5620289855072471</v>
      </c>
      <c r="K211" s="184">
        <v>8.0511627906976742</v>
      </c>
      <c r="L211" s="185">
        <f t="shared" ref="L211:L219" si="74">IFERROR(K211-I211,"-")</f>
        <v>-0.73550387596899292</v>
      </c>
      <c r="M211" s="184">
        <v>6.8917682926829267</v>
      </c>
      <c r="N211" s="185">
        <f t="shared" ref="N211:N218" si="75">IFERROR(M211-K211,"-")</f>
        <v>-1.1593944980147475</v>
      </c>
      <c r="O211" s="185">
        <f t="shared" si="72"/>
        <v>1.4534121282993651</v>
      </c>
    </row>
    <row r="212" spans="2:16" x14ac:dyDescent="0.25">
      <c r="B212" s="114" t="s">
        <v>81</v>
      </c>
      <c r="C212" s="184">
        <v>7.2113821138211378</v>
      </c>
      <c r="D212" s="185">
        <v>0.60162601626016254</v>
      </c>
      <c r="E212" s="184" t="s">
        <v>229</v>
      </c>
      <c r="F212" s="185" t="str">
        <f t="shared" si="73"/>
        <v>-</v>
      </c>
      <c r="G212" s="184">
        <v>6.5864978902953588</v>
      </c>
      <c r="H212" s="185" t="str">
        <f t="shared" si="73"/>
        <v>-</v>
      </c>
      <c r="I212" s="184">
        <v>7.080645161290323</v>
      </c>
      <c r="J212" s="185">
        <f t="shared" si="73"/>
        <v>0.49414727099496414</v>
      </c>
      <c r="K212" s="184">
        <v>7.1764705882352944</v>
      </c>
      <c r="L212" s="185">
        <f t="shared" si="74"/>
        <v>9.5825426944971426E-2</v>
      </c>
      <c r="M212" s="184">
        <v>9.4403669724770634</v>
      </c>
      <c r="N212" s="185">
        <f t="shared" si="75"/>
        <v>2.263896384241769</v>
      </c>
      <c r="O212" s="185">
        <f t="shared" si="72"/>
        <v>2.2289848586559255</v>
      </c>
    </row>
    <row r="213" spans="2:16" x14ac:dyDescent="0.25">
      <c r="B213" s="114" t="s">
        <v>83</v>
      </c>
      <c r="C213" s="184">
        <v>6.2584269662921352</v>
      </c>
      <c r="D213" s="185">
        <v>-1.4006639427987739</v>
      </c>
      <c r="E213" s="184" t="s">
        <v>229</v>
      </c>
      <c r="F213" s="185" t="str">
        <f t="shared" si="73"/>
        <v>-</v>
      </c>
      <c r="G213" s="184">
        <v>8</v>
      </c>
      <c r="H213" s="185" t="str">
        <f t="shared" si="73"/>
        <v>-</v>
      </c>
      <c r="I213" s="184">
        <v>9.2362204724409445</v>
      </c>
      <c r="J213" s="185">
        <f t="shared" si="73"/>
        <v>1.2362204724409445</v>
      </c>
      <c r="K213" s="184">
        <v>8.1</v>
      </c>
      <c r="L213" s="185">
        <f t="shared" si="74"/>
        <v>-1.1362204724409448</v>
      </c>
      <c r="M213" s="184">
        <v>7.887096774193548</v>
      </c>
      <c r="N213" s="185">
        <f t="shared" si="75"/>
        <v>-0.2129032258064516</v>
      </c>
      <c r="O213" s="185">
        <f>IFERROR(M213-C213,"-")</f>
        <v>1.6286698079014128</v>
      </c>
    </row>
    <row r="214" spans="2:16" x14ac:dyDescent="0.25">
      <c r="B214" s="114" t="s">
        <v>85</v>
      </c>
      <c r="C214" s="184">
        <v>8.6162790697674421</v>
      </c>
      <c r="D214" s="185">
        <v>0.82728824407936852</v>
      </c>
      <c r="E214" s="184">
        <v>6.395833333333333</v>
      </c>
      <c r="F214" s="185">
        <f t="shared" si="73"/>
        <v>-2.220445736434109</v>
      </c>
      <c r="G214" s="184">
        <v>6.2767295597484276</v>
      </c>
      <c r="H214" s="185">
        <f t="shared" si="73"/>
        <v>-0.11910377358490543</v>
      </c>
      <c r="I214" s="184">
        <v>8.7773722627737225</v>
      </c>
      <c r="J214" s="185">
        <f t="shared" si="73"/>
        <v>2.5006427030252949</v>
      </c>
      <c r="K214" s="184">
        <v>9.8805970149253728</v>
      </c>
      <c r="L214" s="185">
        <f t="shared" si="74"/>
        <v>1.1032247521516503</v>
      </c>
      <c r="M214" s="184">
        <v>10.66044142614601</v>
      </c>
      <c r="N214" s="185">
        <f t="shared" si="75"/>
        <v>0.77984441122063686</v>
      </c>
      <c r="O214" s="185">
        <f>IFERROR(M214-C214,"-")</f>
        <v>2.0441623563785676</v>
      </c>
    </row>
    <row r="215" spans="2:16" x14ac:dyDescent="0.25">
      <c r="B215" s="114" t="s">
        <v>87</v>
      </c>
      <c r="C215" s="184">
        <v>6.532258064516129</v>
      </c>
      <c r="D215" s="185">
        <v>-2.6662713472485775</v>
      </c>
      <c r="E215" s="184">
        <v>2.875</v>
      </c>
      <c r="F215" s="185">
        <f t="shared" si="73"/>
        <v>-3.657258064516129</v>
      </c>
      <c r="G215" s="184">
        <v>7.1424936386768447</v>
      </c>
      <c r="H215" s="185">
        <f t="shared" si="73"/>
        <v>4.2674936386768447</v>
      </c>
      <c r="I215" s="184">
        <v>6.3837209302325579</v>
      </c>
      <c r="J215" s="185">
        <f t="shared" si="73"/>
        <v>-0.75877270844428679</v>
      </c>
      <c r="K215" s="184">
        <v>5.4143835616438354</v>
      </c>
      <c r="L215" s="185">
        <f t="shared" si="74"/>
        <v>-0.96933736858872255</v>
      </c>
      <c r="M215" s="184">
        <v>7.0082644628099171</v>
      </c>
      <c r="N215" s="185">
        <f t="shared" si="75"/>
        <v>1.5938809011660817</v>
      </c>
      <c r="O215" s="185">
        <f t="shared" ref="O215:O218" si="76">IFERROR(M215-C215,"-")</f>
        <v>0.4760063982937881</v>
      </c>
    </row>
    <row r="216" spans="2:16" x14ac:dyDescent="0.25">
      <c r="B216" s="114" t="s">
        <v>89</v>
      </c>
      <c r="C216" s="184">
        <v>6.1646341463414638</v>
      </c>
      <c r="D216" s="185">
        <v>-1.6849233757824305</v>
      </c>
      <c r="E216" s="184">
        <v>7.4285714285714288</v>
      </c>
      <c r="F216" s="185">
        <f t="shared" si="73"/>
        <v>1.263937282229965</v>
      </c>
      <c r="G216" s="184">
        <v>7.0343749999999998</v>
      </c>
      <c r="H216" s="185">
        <f t="shared" si="73"/>
        <v>-0.394196428571429</v>
      </c>
      <c r="I216" s="184">
        <v>7.9291044776119399</v>
      </c>
      <c r="J216" s="185">
        <f t="shared" si="73"/>
        <v>0.8947294776119401</v>
      </c>
      <c r="K216" s="184">
        <v>6.5320197044334973</v>
      </c>
      <c r="L216" s="185">
        <f t="shared" si="74"/>
        <v>-1.3970847731784426</v>
      </c>
      <c r="M216" s="184">
        <v>7.85121107266436</v>
      </c>
      <c r="N216" s="185">
        <f t="shared" si="75"/>
        <v>1.3191913682308627</v>
      </c>
      <c r="O216" s="185">
        <f t="shared" si="76"/>
        <v>1.6865769263228962</v>
      </c>
    </row>
    <row r="217" spans="2:16" x14ac:dyDescent="0.25">
      <c r="B217" s="114" t="s">
        <v>91</v>
      </c>
      <c r="C217" s="184">
        <v>5.3385826771653546</v>
      </c>
      <c r="D217" s="185">
        <v>-1.8587267398750038</v>
      </c>
      <c r="E217" s="184">
        <v>4.375</v>
      </c>
      <c r="F217" s="185">
        <f t="shared" si="73"/>
        <v>-0.96358267716535462</v>
      </c>
      <c r="G217" s="184">
        <v>8.2730192719486073</v>
      </c>
      <c r="H217" s="185">
        <f t="shared" si="73"/>
        <v>3.8980192719486073</v>
      </c>
      <c r="I217" s="184">
        <v>5.4848484848484844</v>
      </c>
      <c r="J217" s="185">
        <f t="shared" si="73"/>
        <v>-2.7881707871001229</v>
      </c>
      <c r="K217" s="184">
        <v>5.7896103896103899</v>
      </c>
      <c r="L217" s="185">
        <f t="shared" si="74"/>
        <v>0.30476190476190546</v>
      </c>
      <c r="M217" s="184">
        <v>6.8798185941043082</v>
      </c>
      <c r="N217" s="185">
        <f t="shared" si="75"/>
        <v>1.0902082044939183</v>
      </c>
      <c r="O217" s="185">
        <f t="shared" si="76"/>
        <v>1.5412359169389536</v>
      </c>
    </row>
    <row r="218" spans="2:16" x14ac:dyDescent="0.25">
      <c r="B218" s="114" t="s">
        <v>93</v>
      </c>
      <c r="C218" s="184">
        <v>7.2774566473988438</v>
      </c>
      <c r="D218" s="185">
        <v>-5.5876685934489245E-2</v>
      </c>
      <c r="E218" s="184">
        <v>11.349693251533742</v>
      </c>
      <c r="F218" s="185">
        <f t="shared" si="73"/>
        <v>4.0722366041348979</v>
      </c>
      <c r="G218" s="184">
        <v>6.3706981317600784</v>
      </c>
      <c r="H218" s="185">
        <f t="shared" si="73"/>
        <v>-4.9789951197736633</v>
      </c>
      <c r="I218" s="184">
        <v>7.3365384615384617</v>
      </c>
      <c r="J218" s="185">
        <f t="shared" si="73"/>
        <v>0.9658403297783833</v>
      </c>
      <c r="K218" s="184">
        <v>7.65034965034965</v>
      </c>
      <c r="L218" s="185">
        <f t="shared" si="74"/>
        <v>0.3138111888111883</v>
      </c>
      <c r="M218" s="184"/>
      <c r="N218" s="185"/>
      <c r="O218" s="185"/>
    </row>
    <row r="219" spans="2:16" ht="15.75" x14ac:dyDescent="0.25">
      <c r="B219" s="117" t="s">
        <v>30</v>
      </c>
      <c r="C219" s="186">
        <v>6.6098654708520179</v>
      </c>
      <c r="D219" s="187">
        <v>-1.1316021059397912</v>
      </c>
      <c r="E219" s="186">
        <v>7.3022388059701493</v>
      </c>
      <c r="F219" s="187">
        <f t="shared" si="73"/>
        <v>0.69237333511813137</v>
      </c>
      <c r="G219" s="186">
        <v>7.3112139917695469</v>
      </c>
      <c r="H219" s="187">
        <f t="shared" si="73"/>
        <v>8.9751857993976003E-3</v>
      </c>
      <c r="I219" s="186">
        <v>7.4078327444051828</v>
      </c>
      <c r="J219" s="187">
        <f t="shared" si="73"/>
        <v>9.6618752635635907E-2</v>
      </c>
      <c r="K219" s="186">
        <v>6.7425893083354449</v>
      </c>
      <c r="L219" s="187">
        <f t="shared" si="74"/>
        <v>-0.6652434360697379</v>
      </c>
      <c r="M219" s="186">
        <v>7.3855601659751038</v>
      </c>
      <c r="N219" s="187">
        <v>0.71388576007507609</v>
      </c>
      <c r="O219" s="187">
        <v>0.84738511942016892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300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6.0629629629629633</v>
      </c>
      <c r="D229" s="185">
        <v>-1.8668029233246619</v>
      </c>
      <c r="E229" s="184">
        <v>5.3219178082191778</v>
      </c>
      <c r="F229" s="185">
        <f t="shared" ref="F229:J231" si="77">IFERROR(E229-C229,"-")</f>
        <v>-0.74104515474378552</v>
      </c>
      <c r="G229" s="184">
        <v>32.443708609271525</v>
      </c>
      <c r="H229" s="185">
        <f t="shared" si="77"/>
        <v>27.121790801052349</v>
      </c>
      <c r="I229" s="184">
        <v>6.6523809523809527</v>
      </c>
      <c r="J229" s="185">
        <f t="shared" si="77"/>
        <v>-25.791327656890573</v>
      </c>
      <c r="K229" s="184">
        <v>6.8395904436860064</v>
      </c>
      <c r="L229" s="185">
        <f t="shared" ref="L229:L231" si="78">IFERROR(K229-I229,"-")</f>
        <v>0.18720949130505371</v>
      </c>
      <c r="M229" s="184">
        <v>7.064327485380117</v>
      </c>
      <c r="N229" s="185">
        <f t="shared" ref="N229:N231" si="79">IFERROR(M229-K229,"-")</f>
        <v>0.22473704169411057</v>
      </c>
      <c r="O229" s="185">
        <f t="shared" ref="O229" si="80">IFERROR(M229-C229,"-")</f>
        <v>1.0013645224171537</v>
      </c>
    </row>
    <row r="230" spans="2:16" x14ac:dyDescent="0.25">
      <c r="B230" s="114" t="s">
        <v>73</v>
      </c>
      <c r="C230" s="184">
        <v>6.2685185185185182</v>
      </c>
      <c r="D230" s="185">
        <v>-1.8215136358223178</v>
      </c>
      <c r="E230" s="184">
        <v>5.7124463519313302</v>
      </c>
      <c r="F230" s="185">
        <f t="shared" si="77"/>
        <v>-0.55607216658718794</v>
      </c>
      <c r="G230" s="184" t="s">
        <v>229</v>
      </c>
      <c r="H230" s="185" t="str">
        <f t="shared" si="77"/>
        <v>-</v>
      </c>
      <c r="I230" s="184">
        <v>5.0331753554502372</v>
      </c>
      <c r="J230" s="185" t="str">
        <f t="shared" si="77"/>
        <v>-</v>
      </c>
      <c r="K230" s="184">
        <v>5.4823529411764707</v>
      </c>
      <c r="L230" s="185">
        <f t="shared" si="78"/>
        <v>0.44917758572623345</v>
      </c>
      <c r="M230" s="184">
        <v>6.0017182130584192</v>
      </c>
      <c r="N230" s="185">
        <f t="shared" si="79"/>
        <v>0.51936527188194859</v>
      </c>
      <c r="O230" s="185">
        <f>IFERROR(M230-C230,"-")</f>
        <v>-0.26680030546009892</v>
      </c>
    </row>
    <row r="231" spans="2:16" x14ac:dyDescent="0.25">
      <c r="B231" s="114" t="s">
        <v>75</v>
      </c>
      <c r="C231" s="184">
        <v>7.0067114093959733</v>
      </c>
      <c r="D231" s="185">
        <v>1.4873565706862957</v>
      </c>
      <c r="E231" s="184">
        <v>5.666666666666667</v>
      </c>
      <c r="F231" s="185">
        <f t="shared" si="77"/>
        <v>-1.3400447427293063</v>
      </c>
      <c r="G231" s="184">
        <v>1</v>
      </c>
      <c r="H231" s="185">
        <f t="shared" si="77"/>
        <v>-4.666666666666667</v>
      </c>
      <c r="I231" s="184">
        <v>7.8085585585585582</v>
      </c>
      <c r="J231" s="185">
        <f t="shared" si="77"/>
        <v>6.8085585585585582</v>
      </c>
      <c r="K231" s="184">
        <v>5.3860465116279066</v>
      </c>
      <c r="L231" s="185">
        <f t="shared" si="78"/>
        <v>-2.4225120469306516</v>
      </c>
      <c r="M231" s="184">
        <v>5.8</v>
      </c>
      <c r="N231" s="185">
        <f t="shared" si="79"/>
        <v>0.41395348837209323</v>
      </c>
      <c r="O231" s="185">
        <f t="shared" ref="O231:O234" si="81">IFERROR(M231-C231,"-")</f>
        <v>-1.2067114093959734</v>
      </c>
    </row>
    <row r="232" spans="2:16" x14ac:dyDescent="0.25">
      <c r="B232" s="114" t="s">
        <v>77</v>
      </c>
      <c r="C232" s="184">
        <v>5.5968379446640313</v>
      </c>
      <c r="D232" s="185">
        <v>-1.3218367541311498</v>
      </c>
      <c r="E232" s="184" t="s">
        <v>229</v>
      </c>
      <c r="F232" s="185" t="str">
        <f>IFERROR(E232-C232,"-")</f>
        <v>-</v>
      </c>
      <c r="G232" s="184">
        <v>32.390243902439025</v>
      </c>
      <c r="H232" s="185" t="str">
        <f>IFERROR(G232-E232,"-")</f>
        <v>-</v>
      </c>
      <c r="I232" s="184">
        <v>5.652582159624413</v>
      </c>
      <c r="J232" s="185">
        <f>IFERROR(I232-G232,"-")</f>
        <v>-26.737661742814613</v>
      </c>
      <c r="K232" s="184">
        <v>5.9813432835820892</v>
      </c>
      <c r="L232" s="185">
        <f>IFERROR(K232-I232,"-")</f>
        <v>0.3287611239576762</v>
      </c>
      <c r="M232" s="184">
        <v>7.638418079096045</v>
      </c>
      <c r="N232" s="185">
        <f>IFERROR(M232-K232,"-")</f>
        <v>1.6570747955139558</v>
      </c>
      <c r="O232" s="185">
        <f t="shared" si="81"/>
        <v>2.0415801344320137</v>
      </c>
    </row>
    <row r="233" spans="2:16" x14ac:dyDescent="0.25">
      <c r="B233" s="114" t="s">
        <v>79</v>
      </c>
      <c r="C233" s="184">
        <v>5.8020304568527923</v>
      </c>
      <c r="D233" s="185">
        <v>1.0183766106989465</v>
      </c>
      <c r="E233" s="184" t="s">
        <v>229</v>
      </c>
      <c r="F233" s="185" t="str">
        <f t="shared" ref="F233:J241" si="82">IFERROR(E233-C233,"-")</f>
        <v>-</v>
      </c>
      <c r="G233" s="184">
        <v>10.127906976744185</v>
      </c>
      <c r="H233" s="185" t="str">
        <f t="shared" si="82"/>
        <v>-</v>
      </c>
      <c r="I233" s="184">
        <v>15.8</v>
      </c>
      <c r="J233" s="185">
        <f t="shared" si="82"/>
        <v>5.6720930232558153</v>
      </c>
      <c r="K233" s="184">
        <v>5.8587786259541987</v>
      </c>
      <c r="L233" s="185">
        <f t="shared" ref="L233:L241" si="83">IFERROR(K233-I233,"-")</f>
        <v>-9.9412213740458029</v>
      </c>
      <c r="M233" s="184">
        <v>7.21218487394958</v>
      </c>
      <c r="N233" s="185">
        <f t="shared" ref="N233:N240" si="84">IFERROR(M233-K233,"-")</f>
        <v>1.3534062479953812</v>
      </c>
      <c r="O233" s="185">
        <f t="shared" si="81"/>
        <v>1.4101544170967877</v>
      </c>
    </row>
    <row r="234" spans="2:16" x14ac:dyDescent="0.25">
      <c r="B234" s="114" t="s">
        <v>81</v>
      </c>
      <c r="C234" s="184">
        <v>5.7723577235772359</v>
      </c>
      <c r="D234" s="185">
        <v>-0.87880506712043882</v>
      </c>
      <c r="E234" s="184" t="s">
        <v>229</v>
      </c>
      <c r="F234" s="185" t="str">
        <f t="shared" si="82"/>
        <v>-</v>
      </c>
      <c r="G234" s="184">
        <v>12.737704918032787</v>
      </c>
      <c r="H234" s="185" t="str">
        <f t="shared" si="82"/>
        <v>-</v>
      </c>
      <c r="I234" s="184">
        <v>4.3795180722891569</v>
      </c>
      <c r="J234" s="185">
        <f t="shared" si="82"/>
        <v>-8.3581868457436297</v>
      </c>
      <c r="K234" s="184">
        <v>7.9693877551020407</v>
      </c>
      <c r="L234" s="185">
        <f t="shared" si="83"/>
        <v>3.5898696828128838</v>
      </c>
      <c r="M234" s="184">
        <v>5.7923076923076922</v>
      </c>
      <c r="N234" s="185">
        <f t="shared" si="84"/>
        <v>-2.1770800627943485</v>
      </c>
      <c r="O234" s="185">
        <f t="shared" si="81"/>
        <v>1.9949968730456291E-2</v>
      </c>
    </row>
    <row r="235" spans="2:16" x14ac:dyDescent="0.25">
      <c r="B235" s="114" t="s">
        <v>83</v>
      </c>
      <c r="C235" s="184">
        <v>7.8608695652173912</v>
      </c>
      <c r="D235" s="185">
        <v>0.50891425795482181</v>
      </c>
      <c r="E235" s="184" t="s">
        <v>229</v>
      </c>
      <c r="F235" s="185" t="str">
        <f t="shared" si="82"/>
        <v>-</v>
      </c>
      <c r="G235" s="184">
        <v>8.5</v>
      </c>
      <c r="H235" s="185" t="str">
        <f t="shared" si="82"/>
        <v>-</v>
      </c>
      <c r="I235" s="184">
        <v>9.5711009174311918</v>
      </c>
      <c r="J235" s="185">
        <f t="shared" si="82"/>
        <v>1.0711009174311918</v>
      </c>
      <c r="K235" s="184">
        <v>7.0651085141903174</v>
      </c>
      <c r="L235" s="185">
        <f t="shared" si="83"/>
        <v>-2.5059924032408745</v>
      </c>
      <c r="M235" s="184">
        <v>6.7221052631578946</v>
      </c>
      <c r="N235" s="185">
        <f t="shared" si="84"/>
        <v>-0.3430032510324228</v>
      </c>
      <c r="O235" s="185">
        <f>IFERROR(M235-C235,"-")</f>
        <v>-1.1387643020594966</v>
      </c>
    </row>
    <row r="236" spans="2:16" x14ac:dyDescent="0.25">
      <c r="B236" s="114" t="s">
        <v>85</v>
      </c>
      <c r="C236" s="184">
        <v>7.0828402366863905</v>
      </c>
      <c r="D236" s="185">
        <v>0.53668639053254452</v>
      </c>
      <c r="E236" s="184">
        <v>9.4333333333333336</v>
      </c>
      <c r="F236" s="185">
        <f t="shared" si="82"/>
        <v>2.3504930966469431</v>
      </c>
      <c r="G236" s="184">
        <v>8.4782608695652169</v>
      </c>
      <c r="H236" s="185">
        <f t="shared" si="82"/>
        <v>-0.95507246376811672</v>
      </c>
      <c r="I236" s="184">
        <v>15.315384615384616</v>
      </c>
      <c r="J236" s="185">
        <f t="shared" si="82"/>
        <v>6.8371237458193992</v>
      </c>
      <c r="K236" s="184">
        <v>8.4124999999999996</v>
      </c>
      <c r="L236" s="185">
        <f t="shared" si="83"/>
        <v>-6.9028846153846164</v>
      </c>
      <c r="M236" s="184">
        <v>8.1743341404358354</v>
      </c>
      <c r="N236" s="185">
        <f t="shared" si="84"/>
        <v>-0.23816585956416425</v>
      </c>
      <c r="O236" s="185">
        <f>IFERROR(M236-C236,"-")</f>
        <v>1.0914939037494449</v>
      </c>
    </row>
    <row r="237" spans="2:16" x14ac:dyDescent="0.25">
      <c r="B237" s="114" t="s">
        <v>87</v>
      </c>
      <c r="C237" s="184">
        <v>6.6576576576576576</v>
      </c>
      <c r="D237" s="185">
        <v>1.055173185607968</v>
      </c>
      <c r="E237" s="184">
        <v>8.6834532374100721</v>
      </c>
      <c r="F237" s="185">
        <f t="shared" si="82"/>
        <v>2.0257955797524145</v>
      </c>
      <c r="G237" s="184">
        <v>7.233009708737864</v>
      </c>
      <c r="H237" s="185">
        <f t="shared" si="82"/>
        <v>-1.4504435286722082</v>
      </c>
      <c r="I237" s="184">
        <v>6.4681933842239188</v>
      </c>
      <c r="J237" s="185">
        <f t="shared" si="82"/>
        <v>-0.76481632451394521</v>
      </c>
      <c r="K237" s="184">
        <v>7.1875</v>
      </c>
      <c r="L237" s="185">
        <f t="shared" si="83"/>
        <v>0.71930661577608124</v>
      </c>
      <c r="M237" s="184">
        <v>6.3220973782771539</v>
      </c>
      <c r="N237" s="185">
        <f t="shared" si="84"/>
        <v>-0.8654026217228461</v>
      </c>
      <c r="O237" s="185">
        <f t="shared" ref="O237:O240" si="85">IFERROR(M237-C237,"-")</f>
        <v>-0.3355602793805037</v>
      </c>
    </row>
    <row r="238" spans="2:16" x14ac:dyDescent="0.25">
      <c r="B238" s="114" t="s">
        <v>89</v>
      </c>
      <c r="C238" s="184">
        <v>5.76953125</v>
      </c>
      <c r="D238" s="185">
        <v>0.44188619880546032</v>
      </c>
      <c r="E238" s="184">
        <v>6.1818181818181817</v>
      </c>
      <c r="F238" s="185">
        <f t="shared" si="82"/>
        <v>0.41228693181818166</v>
      </c>
      <c r="G238" s="184">
        <v>5.6141732283464565</v>
      </c>
      <c r="H238" s="185">
        <f t="shared" si="82"/>
        <v>-0.56764495347172517</v>
      </c>
      <c r="I238" s="184">
        <v>5.7664974619289344</v>
      </c>
      <c r="J238" s="185">
        <f t="shared" si="82"/>
        <v>0.15232423358247793</v>
      </c>
      <c r="K238" s="184">
        <v>6.537366548042705</v>
      </c>
      <c r="L238" s="185">
        <f t="shared" si="83"/>
        <v>0.77086908611377059</v>
      </c>
      <c r="M238" s="184">
        <v>5.6042884990253414</v>
      </c>
      <c r="N238" s="185">
        <f t="shared" si="84"/>
        <v>-0.93307804901736358</v>
      </c>
      <c r="O238" s="185">
        <f t="shared" si="85"/>
        <v>-0.16524275097465857</v>
      </c>
    </row>
    <row r="239" spans="2:16" x14ac:dyDescent="0.25">
      <c r="B239" s="114" t="s">
        <v>91</v>
      </c>
      <c r="C239" s="184">
        <v>15.755555555555556</v>
      </c>
      <c r="D239" s="185">
        <v>9.334171907756815</v>
      </c>
      <c r="E239" s="184">
        <v>7.9651162790697674</v>
      </c>
      <c r="F239" s="185">
        <f t="shared" si="82"/>
        <v>-7.790439276485789</v>
      </c>
      <c r="G239" s="184">
        <v>6.1492063492063496</v>
      </c>
      <c r="H239" s="185">
        <f t="shared" si="82"/>
        <v>-1.8159099298634178</v>
      </c>
      <c r="I239" s="184">
        <v>5.2762148337595907</v>
      </c>
      <c r="J239" s="185">
        <f t="shared" si="82"/>
        <v>-0.8729915154467589</v>
      </c>
      <c r="K239" s="184">
        <v>6.3534482758620694</v>
      </c>
      <c r="L239" s="185">
        <f t="shared" si="83"/>
        <v>1.0772334421024787</v>
      </c>
      <c r="M239" s="184">
        <v>6.9888888888888889</v>
      </c>
      <c r="N239" s="185">
        <f t="shared" si="84"/>
        <v>0.63544061302681953</v>
      </c>
      <c r="O239" s="185">
        <f t="shared" si="85"/>
        <v>-8.7666666666666675</v>
      </c>
    </row>
    <row r="240" spans="2:16" x14ac:dyDescent="0.25">
      <c r="B240" s="114" t="s">
        <v>93</v>
      </c>
      <c r="C240" s="184">
        <v>6.0805194805194809</v>
      </c>
      <c r="D240" s="185">
        <v>6.957057540999223E-2</v>
      </c>
      <c r="E240" s="184">
        <v>6.3183520599250933</v>
      </c>
      <c r="F240" s="185">
        <f t="shared" si="82"/>
        <v>0.23783257940561242</v>
      </c>
      <c r="G240" s="184">
        <v>6.48</v>
      </c>
      <c r="H240" s="185">
        <f t="shared" si="82"/>
        <v>0.16164794007490713</v>
      </c>
      <c r="I240" s="184">
        <v>7.3392857142857144</v>
      </c>
      <c r="J240" s="185">
        <f t="shared" si="82"/>
        <v>0.85928571428571399</v>
      </c>
      <c r="K240" s="184">
        <v>7.0505050505050502</v>
      </c>
      <c r="L240" s="185">
        <f t="shared" si="83"/>
        <v>-0.28878066378066425</v>
      </c>
      <c r="M240" s="184"/>
      <c r="N240" s="185"/>
      <c r="O240" s="185"/>
    </row>
    <row r="241" spans="2:16" ht="15.75" x14ac:dyDescent="0.25">
      <c r="B241" s="117" t="s">
        <v>30</v>
      </c>
      <c r="C241" s="186">
        <v>7.0907249898744427</v>
      </c>
      <c r="D241" s="187">
        <v>0.61416248987444266</v>
      </c>
      <c r="E241" s="186">
        <v>6.706572769953052</v>
      </c>
      <c r="F241" s="187">
        <f t="shared" si="82"/>
        <v>-0.3841522199213907</v>
      </c>
      <c r="G241" s="186">
        <v>10.31743119266055</v>
      </c>
      <c r="H241" s="187">
        <f t="shared" si="82"/>
        <v>3.6108584227074978</v>
      </c>
      <c r="I241" s="186">
        <v>7.0584975369458132</v>
      </c>
      <c r="J241" s="187">
        <f t="shared" si="82"/>
        <v>-3.2589336557147366</v>
      </c>
      <c r="K241" s="186">
        <v>6.4716561689514638</v>
      </c>
      <c r="L241" s="187">
        <f t="shared" si="83"/>
        <v>-0.58684136799434938</v>
      </c>
      <c r="M241" s="186">
        <v>6.5922528032619772</v>
      </c>
      <c r="N241" s="187">
        <v>0.14263741864659263</v>
      </c>
      <c r="O241" s="187">
        <v>-0.68509844433879064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302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7.2397260273972606</v>
      </c>
      <c r="D251" s="185">
        <v>-1.798441911534038</v>
      </c>
      <c r="E251" s="184">
        <v>8.47463768115942</v>
      </c>
      <c r="F251" s="185">
        <f t="shared" ref="F251:J253" si="86">IFERROR(E251-C251,"-")</f>
        <v>1.2349116537621594</v>
      </c>
      <c r="G251" s="184" t="s">
        <v>229</v>
      </c>
      <c r="H251" s="185" t="str">
        <f t="shared" si="86"/>
        <v>-</v>
      </c>
      <c r="I251" s="184">
        <v>7.4354166666666668</v>
      </c>
      <c r="J251" s="185" t="str">
        <f t="shared" si="86"/>
        <v>-</v>
      </c>
      <c r="K251" s="184">
        <v>6.0960735171261486</v>
      </c>
      <c r="L251" s="185">
        <f t="shared" ref="L251:L253" si="87">IFERROR(K251-I251,"-")</f>
        <v>-1.3393431495405181</v>
      </c>
      <c r="M251" s="184">
        <v>6.6791044776119399</v>
      </c>
      <c r="N251" s="185">
        <f t="shared" ref="N251:N253" si="88">IFERROR(M251-K251,"-")</f>
        <v>0.58303096048579128</v>
      </c>
      <c r="O251" s="185">
        <f t="shared" ref="O251" si="89">IFERROR(M251-C251,"-")</f>
        <v>-0.56062154978532064</v>
      </c>
    </row>
    <row r="252" spans="2:16" x14ac:dyDescent="0.25">
      <c r="B252" s="114" t="s">
        <v>73</v>
      </c>
      <c r="C252" s="184">
        <v>7.9112627986348123</v>
      </c>
      <c r="D252" s="185">
        <v>1.1587544374307992</v>
      </c>
      <c r="E252" s="184">
        <v>7.3103448275862073</v>
      </c>
      <c r="F252" s="185">
        <f t="shared" si="86"/>
        <v>-0.600917971048605</v>
      </c>
      <c r="G252" s="184" t="s">
        <v>229</v>
      </c>
      <c r="H252" s="185" t="str">
        <f t="shared" si="86"/>
        <v>-</v>
      </c>
      <c r="I252" s="184">
        <v>7.1851851851851851</v>
      </c>
      <c r="J252" s="185" t="str">
        <f t="shared" si="86"/>
        <v>-</v>
      </c>
      <c r="K252" s="184">
        <v>6.4446366782006921</v>
      </c>
      <c r="L252" s="185">
        <f t="shared" si="87"/>
        <v>-0.74054850698449304</v>
      </c>
      <c r="M252" s="184">
        <v>7.3864491844416564</v>
      </c>
      <c r="N252" s="185">
        <f t="shared" si="88"/>
        <v>0.94181250624096435</v>
      </c>
      <c r="O252" s="185">
        <f>IFERROR(M252-C252,"-")</f>
        <v>-0.52481361419315586</v>
      </c>
    </row>
    <row r="253" spans="2:16" x14ac:dyDescent="0.25">
      <c r="B253" s="114" t="s">
        <v>75</v>
      </c>
      <c r="C253" s="184">
        <v>6.629943502824859</v>
      </c>
      <c r="D253" s="185">
        <v>-1.3772507417794584</v>
      </c>
      <c r="E253" s="184">
        <v>14.225</v>
      </c>
      <c r="F253" s="185">
        <f t="shared" si="86"/>
        <v>7.5950564971751406</v>
      </c>
      <c r="G253" s="184" t="s">
        <v>229</v>
      </c>
      <c r="H253" s="185" t="str">
        <f t="shared" si="86"/>
        <v>-</v>
      </c>
      <c r="I253" s="184">
        <v>7.5436893203883493</v>
      </c>
      <c r="J253" s="185" t="str">
        <f t="shared" si="86"/>
        <v>-</v>
      </c>
      <c r="K253" s="184">
        <v>10.536585365853659</v>
      </c>
      <c r="L253" s="185">
        <f t="shared" si="87"/>
        <v>2.9928960454653097</v>
      </c>
      <c r="M253" s="184">
        <v>8.1396011396011403</v>
      </c>
      <c r="N253" s="185">
        <f t="shared" si="88"/>
        <v>-2.3969842262525187</v>
      </c>
      <c r="O253" s="185">
        <f t="shared" ref="O253:O256" si="90">IFERROR(M253-C253,"-")</f>
        <v>1.5096576367762813</v>
      </c>
    </row>
    <row r="254" spans="2:16" x14ac:dyDescent="0.25">
      <c r="B254" s="114" t="s">
        <v>77</v>
      </c>
      <c r="C254" s="184">
        <v>8.8396946564885504</v>
      </c>
      <c r="D254" s="185">
        <v>1.5725190839694667</v>
      </c>
      <c r="E254" s="184" t="s">
        <v>229</v>
      </c>
      <c r="F254" s="185" t="str">
        <f>IFERROR(E254-C254,"-")</f>
        <v>-</v>
      </c>
      <c r="G254" s="184">
        <v>1</v>
      </c>
      <c r="H254" s="185" t="str">
        <f>IFERROR(G254-E254,"-")</f>
        <v>-</v>
      </c>
      <c r="I254" s="184">
        <v>8</v>
      </c>
      <c r="J254" s="185">
        <f>IFERROR(I254-G254,"-")</f>
        <v>7</v>
      </c>
      <c r="K254" s="184">
        <v>6.4554973821989527</v>
      </c>
      <c r="L254" s="185">
        <f>IFERROR(K254-I254,"-")</f>
        <v>-1.5445026178010473</v>
      </c>
      <c r="M254" s="184">
        <v>10.617021276595745</v>
      </c>
      <c r="N254" s="185">
        <f>IFERROR(M254-K254,"-")</f>
        <v>4.161523894396792</v>
      </c>
      <c r="O254" s="185">
        <f t="shared" si="90"/>
        <v>1.7773266201071944</v>
      </c>
    </row>
    <row r="255" spans="2:16" x14ac:dyDescent="0.25">
      <c r="B255" s="114" t="s">
        <v>79</v>
      </c>
      <c r="C255" s="184">
        <v>7</v>
      </c>
      <c r="D255" s="185">
        <v>-9.0909090909090828E-2</v>
      </c>
      <c r="E255" s="184" t="s">
        <v>229</v>
      </c>
      <c r="F255" s="185" t="str">
        <f t="shared" ref="F255:J263" si="91">IFERROR(E255-C255,"-")</f>
        <v>-</v>
      </c>
      <c r="G255" s="184" t="s">
        <v>229</v>
      </c>
      <c r="H255" s="185" t="str">
        <f t="shared" si="91"/>
        <v>-</v>
      </c>
      <c r="I255" s="184">
        <v>7</v>
      </c>
      <c r="J255" s="185" t="str">
        <f t="shared" si="91"/>
        <v>-</v>
      </c>
      <c r="K255" s="184">
        <v>3</v>
      </c>
      <c r="L255" s="185">
        <f t="shared" ref="L255:L263" si="92">IFERROR(K255-I255,"-")</f>
        <v>-4</v>
      </c>
      <c r="M255" s="184"/>
      <c r="N255" s="185">
        <f t="shared" ref="N255:N262" si="93">IFERROR(M255-K255,"-")</f>
        <v>-3</v>
      </c>
      <c r="O255" s="185">
        <f t="shared" si="90"/>
        <v>-7</v>
      </c>
    </row>
    <row r="256" spans="2:16" x14ac:dyDescent="0.25">
      <c r="B256" s="114" t="s">
        <v>81</v>
      </c>
      <c r="C256" s="184">
        <v>6.3888888888888893</v>
      </c>
      <c r="D256" s="185" t="s">
        <v>229</v>
      </c>
      <c r="E256" s="184" t="s">
        <v>229</v>
      </c>
      <c r="F256" s="185" t="str">
        <f t="shared" si="91"/>
        <v>-</v>
      </c>
      <c r="G256" s="184" t="s">
        <v>229</v>
      </c>
      <c r="H256" s="185" t="str">
        <f t="shared" si="91"/>
        <v>-</v>
      </c>
      <c r="I256" s="184">
        <v>4.4102564102564106</v>
      </c>
      <c r="J256" s="185" t="str">
        <f t="shared" si="91"/>
        <v>-</v>
      </c>
      <c r="K256" s="184" t="s">
        <v>229</v>
      </c>
      <c r="L256" s="185" t="str">
        <f t="shared" si="92"/>
        <v>-</v>
      </c>
      <c r="M256" s="184">
        <v>1</v>
      </c>
      <c r="N256" s="185" t="str">
        <f t="shared" si="93"/>
        <v>-</v>
      </c>
      <c r="O256" s="185">
        <f t="shared" si="90"/>
        <v>-5.3888888888888893</v>
      </c>
    </row>
    <row r="257" spans="2:16" x14ac:dyDescent="0.25">
      <c r="B257" s="114" t="s">
        <v>83</v>
      </c>
      <c r="C257" s="184">
        <v>9.6716417910447756</v>
      </c>
      <c r="D257" s="185">
        <v>0.7859275053304895</v>
      </c>
      <c r="E257" s="184" t="s">
        <v>229</v>
      </c>
      <c r="F257" s="185" t="str">
        <f t="shared" si="91"/>
        <v>-</v>
      </c>
      <c r="G257" s="184" t="s">
        <v>229</v>
      </c>
      <c r="H257" s="185" t="str">
        <f t="shared" si="91"/>
        <v>-</v>
      </c>
      <c r="I257" s="184">
        <v>11.375</v>
      </c>
      <c r="J257" s="185" t="str">
        <f t="shared" si="91"/>
        <v>-</v>
      </c>
      <c r="K257" s="184">
        <v>7.7241379310344831</v>
      </c>
      <c r="L257" s="185">
        <f t="shared" si="92"/>
        <v>-3.6508620689655169</v>
      </c>
      <c r="M257" s="184"/>
      <c r="N257" s="185">
        <f t="shared" si="93"/>
        <v>-7.7241379310344831</v>
      </c>
      <c r="O257" s="185">
        <f>IFERROR(M257-C257,"-")</f>
        <v>-9.6716417910447756</v>
      </c>
    </row>
    <row r="258" spans="2:16" x14ac:dyDescent="0.25">
      <c r="B258" s="114" t="s">
        <v>85</v>
      </c>
      <c r="C258" s="184">
        <v>6.5769230769230766</v>
      </c>
      <c r="D258" s="185">
        <v>-0.17307692307692335</v>
      </c>
      <c r="E258" s="184" t="s">
        <v>229</v>
      </c>
      <c r="F258" s="185" t="str">
        <f t="shared" si="91"/>
        <v>-</v>
      </c>
      <c r="G258" s="184" t="s">
        <v>229</v>
      </c>
      <c r="H258" s="185" t="str">
        <f t="shared" si="91"/>
        <v>-</v>
      </c>
      <c r="I258" s="184">
        <v>7.666666666666667</v>
      </c>
      <c r="J258" s="185" t="str">
        <f t="shared" si="91"/>
        <v>-</v>
      </c>
      <c r="K258" s="184">
        <v>6</v>
      </c>
      <c r="L258" s="185">
        <f t="shared" si="92"/>
        <v>-1.666666666666667</v>
      </c>
      <c r="M258" s="184"/>
      <c r="N258" s="185">
        <f t="shared" si="93"/>
        <v>-6</v>
      </c>
      <c r="O258" s="185">
        <f>IFERROR(M258-C258,"-")</f>
        <v>-6.5769230769230766</v>
      </c>
    </row>
    <row r="259" spans="2:16" x14ac:dyDescent="0.25">
      <c r="B259" s="114" t="s">
        <v>87</v>
      </c>
      <c r="C259" s="184">
        <v>6.5</v>
      </c>
      <c r="D259" s="185">
        <v>0.69230769230769251</v>
      </c>
      <c r="E259" s="184" t="s">
        <v>229</v>
      </c>
      <c r="F259" s="185" t="str">
        <f t="shared" si="91"/>
        <v>-</v>
      </c>
      <c r="G259" s="184">
        <v>3</v>
      </c>
      <c r="H259" s="185" t="str">
        <f t="shared" si="91"/>
        <v>-</v>
      </c>
      <c r="I259" s="184">
        <v>9.3333333333333339</v>
      </c>
      <c r="J259" s="185">
        <f t="shared" si="91"/>
        <v>6.3333333333333339</v>
      </c>
      <c r="K259" s="184">
        <v>12</v>
      </c>
      <c r="L259" s="185">
        <f t="shared" si="92"/>
        <v>2.6666666666666661</v>
      </c>
      <c r="M259" s="184">
        <v>5.4848484848484844</v>
      </c>
      <c r="N259" s="185">
        <f t="shared" si="93"/>
        <v>-6.5151515151515156</v>
      </c>
      <c r="O259" s="185">
        <f t="shared" ref="O259:O262" si="94">IFERROR(M259-C259,"-")</f>
        <v>-1.0151515151515156</v>
      </c>
    </row>
    <row r="260" spans="2:16" x14ac:dyDescent="0.25">
      <c r="B260" s="114" t="s">
        <v>89</v>
      </c>
      <c r="C260" s="184">
        <v>6.4189944134078214</v>
      </c>
      <c r="D260" s="185">
        <v>0.24355581691659367</v>
      </c>
      <c r="E260" s="184">
        <v>1</v>
      </c>
      <c r="F260" s="185">
        <f t="shared" si="91"/>
        <v>-5.4189944134078214</v>
      </c>
      <c r="G260" s="184">
        <v>5.8113207547169807</v>
      </c>
      <c r="H260" s="185">
        <f t="shared" si="91"/>
        <v>4.8113207547169807</v>
      </c>
      <c r="I260" s="184">
        <v>6.2485714285714282</v>
      </c>
      <c r="J260" s="185">
        <f t="shared" si="91"/>
        <v>0.43725067385444749</v>
      </c>
      <c r="K260" s="184">
        <v>4.757042253521127</v>
      </c>
      <c r="L260" s="185">
        <f t="shared" si="92"/>
        <v>-1.4915291750503012</v>
      </c>
      <c r="M260" s="184">
        <v>7.0281124497991971</v>
      </c>
      <c r="N260" s="185">
        <f t="shared" si="93"/>
        <v>2.2710701962780702</v>
      </c>
      <c r="O260" s="185">
        <f t="shared" si="94"/>
        <v>0.60911803639137574</v>
      </c>
    </row>
    <row r="261" spans="2:16" x14ac:dyDescent="0.25">
      <c r="B261" s="114" t="s">
        <v>91</v>
      </c>
      <c r="C261" s="184">
        <v>7.3456375838926178</v>
      </c>
      <c r="D261" s="185">
        <v>-0.27863987275478141</v>
      </c>
      <c r="E261" s="184">
        <v>6</v>
      </c>
      <c r="F261" s="185">
        <f t="shared" si="91"/>
        <v>-1.3456375838926178</v>
      </c>
      <c r="G261" s="184">
        <v>8.0554577464788739</v>
      </c>
      <c r="H261" s="185">
        <f t="shared" si="91"/>
        <v>2.0554577464788739</v>
      </c>
      <c r="I261" s="184">
        <v>7.2815126050420167</v>
      </c>
      <c r="J261" s="185">
        <f t="shared" si="91"/>
        <v>-0.77394514143685722</v>
      </c>
      <c r="K261" s="184">
        <v>7.9064748201438846</v>
      </c>
      <c r="L261" s="185">
        <f t="shared" si="92"/>
        <v>0.62496221510186789</v>
      </c>
      <c r="M261" s="184">
        <v>6.9292035398230087</v>
      </c>
      <c r="N261" s="185">
        <f t="shared" si="93"/>
        <v>-0.97727128032087585</v>
      </c>
      <c r="O261" s="185">
        <f t="shared" si="94"/>
        <v>-0.41643404406960904</v>
      </c>
    </row>
    <row r="262" spans="2:16" x14ac:dyDescent="0.25">
      <c r="B262" s="114" t="s">
        <v>93</v>
      </c>
      <c r="C262" s="184">
        <v>6.7304347826086959</v>
      </c>
      <c r="D262" s="185">
        <v>0.11165025222195535</v>
      </c>
      <c r="E262" s="184">
        <v>4.615384615384615</v>
      </c>
      <c r="F262" s="185">
        <f t="shared" si="91"/>
        <v>-2.1150501672240809</v>
      </c>
      <c r="G262" s="184">
        <v>7.8370497427101204</v>
      </c>
      <c r="H262" s="185">
        <f t="shared" si="91"/>
        <v>3.2216651273255055</v>
      </c>
      <c r="I262" s="184">
        <v>7.6372155287817938</v>
      </c>
      <c r="J262" s="185">
        <f t="shared" si="91"/>
        <v>-0.19983421392832668</v>
      </c>
      <c r="K262" s="184">
        <v>9.3700787401574797</v>
      </c>
      <c r="L262" s="185">
        <f t="shared" si="92"/>
        <v>1.7328632113756859</v>
      </c>
      <c r="M262" s="184"/>
      <c r="N262" s="185">
        <f t="shared" si="93"/>
        <v>-9.3700787401574797</v>
      </c>
      <c r="O262" s="185">
        <f t="shared" si="94"/>
        <v>-6.7304347826086959</v>
      </c>
    </row>
    <row r="263" spans="2:16" ht="15.75" x14ac:dyDescent="0.25">
      <c r="B263" s="117" t="s">
        <v>30</v>
      </c>
      <c r="C263" s="186">
        <v>7.1839237057220711</v>
      </c>
      <c r="D263" s="187">
        <v>-0.21954537421759746</v>
      </c>
      <c r="E263" s="186">
        <v>8.0772594752186588</v>
      </c>
      <c r="F263" s="187">
        <f t="shared" si="91"/>
        <v>0.89333576949658777</v>
      </c>
      <c r="G263" s="186">
        <v>7.7943722943722946</v>
      </c>
      <c r="H263" s="187">
        <f t="shared" si="91"/>
        <v>-0.28288718084636422</v>
      </c>
      <c r="I263" s="186">
        <v>7.2893913043478262</v>
      </c>
      <c r="J263" s="187">
        <f t="shared" si="91"/>
        <v>-0.50498099002446839</v>
      </c>
      <c r="K263" s="186">
        <v>7.0789751716851557</v>
      </c>
      <c r="L263" s="187">
        <f t="shared" si="92"/>
        <v>-0.21041613266267056</v>
      </c>
      <c r="M263" s="186">
        <v>7.6172012689460695</v>
      </c>
      <c r="N263" s="187">
        <v>0.61774786637706125</v>
      </c>
      <c r="O263" s="187">
        <v>0.34902679398645731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303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6.0905923344947732</v>
      </c>
      <c r="D273" s="185">
        <v>-2.9858949176298735</v>
      </c>
      <c r="E273" s="184">
        <v>6.1849529780564261</v>
      </c>
      <c r="F273" s="185">
        <f t="shared" ref="F273:J275" si="95">IFERROR(E273-C273,"-")</f>
        <v>9.4360643561652857E-2</v>
      </c>
      <c r="G273" s="184" t="s">
        <v>229</v>
      </c>
      <c r="H273" s="185" t="str">
        <f t="shared" si="95"/>
        <v>-</v>
      </c>
      <c r="I273" s="184">
        <v>8.5487804878048781</v>
      </c>
      <c r="J273" s="185" t="str">
        <f t="shared" si="95"/>
        <v>-</v>
      </c>
      <c r="K273" s="184">
        <v>8.4419354838709673</v>
      </c>
      <c r="L273" s="185">
        <f t="shared" ref="L273:L275" si="96">IFERROR(K273-I273,"-")</f>
        <v>-0.10684500393391083</v>
      </c>
      <c r="M273" s="184">
        <v>5.9621513944223103</v>
      </c>
      <c r="N273" s="185">
        <f t="shared" ref="N273:N275" si="97">IFERROR(M273-K273,"-")</f>
        <v>-2.4797840894486569</v>
      </c>
      <c r="O273" s="185">
        <f t="shared" ref="O273" si="98">IFERROR(M273-C273,"-")</f>
        <v>-0.12844094007246287</v>
      </c>
    </row>
    <row r="274" spans="2:15" x14ac:dyDescent="0.25">
      <c r="B274" s="114" t="s">
        <v>73</v>
      </c>
      <c r="C274" s="184">
        <v>4.842443729903537</v>
      </c>
      <c r="D274" s="185">
        <v>0.2195989023173297</v>
      </c>
      <c r="E274" s="184">
        <v>5.3005617977528088</v>
      </c>
      <c r="F274" s="185">
        <f t="shared" si="95"/>
        <v>0.45811806784927178</v>
      </c>
      <c r="G274" s="184" t="s">
        <v>229</v>
      </c>
      <c r="H274" s="185" t="str">
        <f t="shared" si="95"/>
        <v>-</v>
      </c>
      <c r="I274" s="184">
        <v>4.2684563758389258</v>
      </c>
      <c r="J274" s="185" t="str">
        <f t="shared" si="95"/>
        <v>-</v>
      </c>
      <c r="K274" s="184">
        <v>6.3348623853211006</v>
      </c>
      <c r="L274" s="185">
        <f t="shared" si="96"/>
        <v>2.0664060094821748</v>
      </c>
      <c r="M274" s="184">
        <v>8.2921052631578949</v>
      </c>
      <c r="N274" s="185">
        <f t="shared" si="97"/>
        <v>1.9572428778367943</v>
      </c>
      <c r="O274" s="185">
        <f>IFERROR(M274-C274,"-")</f>
        <v>3.4496615332543579</v>
      </c>
    </row>
    <row r="275" spans="2:15" x14ac:dyDescent="0.25">
      <c r="B275" s="114" t="s">
        <v>75</v>
      </c>
      <c r="C275" s="184">
        <v>4.9299363057324843</v>
      </c>
      <c r="D275" s="185">
        <v>0.21816126179575335</v>
      </c>
      <c r="E275" s="184">
        <v>5.9911504424778759</v>
      </c>
      <c r="F275" s="185">
        <f t="shared" si="95"/>
        <v>1.0612141367453916</v>
      </c>
      <c r="G275" s="184" t="s">
        <v>229</v>
      </c>
      <c r="H275" s="185" t="str">
        <f t="shared" si="95"/>
        <v>-</v>
      </c>
      <c r="I275" s="184">
        <v>7</v>
      </c>
      <c r="J275" s="185" t="str">
        <f t="shared" si="95"/>
        <v>-</v>
      </c>
      <c r="K275" s="184">
        <v>7.1617647058823533</v>
      </c>
      <c r="L275" s="185">
        <f t="shared" si="96"/>
        <v>0.16176470588235325</v>
      </c>
      <c r="M275" s="184">
        <v>6.15</v>
      </c>
      <c r="N275" s="185">
        <f t="shared" si="97"/>
        <v>-1.0117647058823529</v>
      </c>
      <c r="O275" s="185">
        <f t="shared" ref="O275:O278" si="99">IFERROR(M275-C275,"-")</f>
        <v>1.220063694267516</v>
      </c>
    </row>
    <row r="276" spans="2:15" x14ac:dyDescent="0.25">
      <c r="B276" s="114" t="s">
        <v>77</v>
      </c>
      <c r="C276" s="184">
        <v>6.0522875816993462</v>
      </c>
      <c r="D276" s="185">
        <v>1.8479279086748228</v>
      </c>
      <c r="E276" s="184" t="s">
        <v>229</v>
      </c>
      <c r="F276" s="185" t="str">
        <f>IFERROR(E276-C276,"-")</f>
        <v>-</v>
      </c>
      <c r="G276" s="184" t="s">
        <v>229</v>
      </c>
      <c r="H276" s="185" t="str">
        <f>IFERROR(G276-E276,"-")</f>
        <v>-</v>
      </c>
      <c r="I276" s="184">
        <v>2</v>
      </c>
      <c r="J276" s="185" t="str">
        <f>IFERROR(I276-G276,"-")</f>
        <v>-</v>
      </c>
      <c r="K276" s="184">
        <v>6.010752688172043</v>
      </c>
      <c r="L276" s="185">
        <f>IFERROR(K276-I276,"-")</f>
        <v>4.010752688172043</v>
      </c>
      <c r="M276" s="184">
        <v>9.4021739130434785</v>
      </c>
      <c r="N276" s="185">
        <f>IFERROR(M276-K276,"-")</f>
        <v>3.3914212248714355</v>
      </c>
      <c r="O276" s="185">
        <f t="shared" si="99"/>
        <v>3.3498863313441323</v>
      </c>
    </row>
    <row r="277" spans="2:15" x14ac:dyDescent="0.25">
      <c r="B277" s="114" t="s">
        <v>79</v>
      </c>
      <c r="C277" s="184">
        <v>3.1904761904761907</v>
      </c>
      <c r="D277" s="185">
        <v>-4.4295238095238094</v>
      </c>
      <c r="E277" s="184" t="s">
        <v>229</v>
      </c>
      <c r="F277" s="185" t="str">
        <f t="shared" ref="F277:J285" si="100">IFERROR(E277-C277,"-")</f>
        <v>-</v>
      </c>
      <c r="G277" s="184" t="s">
        <v>229</v>
      </c>
      <c r="H277" s="185" t="str">
        <f t="shared" si="100"/>
        <v>-</v>
      </c>
      <c r="I277" s="184">
        <v>3.3846153846153846</v>
      </c>
      <c r="J277" s="185" t="str">
        <f t="shared" si="100"/>
        <v>-</v>
      </c>
      <c r="K277" s="184">
        <v>3.6875</v>
      </c>
      <c r="L277" s="185">
        <f t="shared" ref="L277:L285" si="101">IFERROR(K277-I277,"-")</f>
        <v>0.30288461538461542</v>
      </c>
      <c r="M277" s="184">
        <v>7.1363636363636367</v>
      </c>
      <c r="N277" s="185">
        <f t="shared" ref="N277:N284" si="102">IFERROR(M277-K277,"-")</f>
        <v>3.4488636363636367</v>
      </c>
      <c r="O277" s="185">
        <f t="shared" si="99"/>
        <v>3.945887445887446</v>
      </c>
    </row>
    <row r="278" spans="2:15" x14ac:dyDescent="0.25">
      <c r="B278" s="114" t="s">
        <v>81</v>
      </c>
      <c r="C278" s="184">
        <v>5.354838709677419</v>
      </c>
      <c r="D278" s="185">
        <v>-2.5682382133995043</v>
      </c>
      <c r="E278" s="184" t="s">
        <v>229</v>
      </c>
      <c r="F278" s="185" t="str">
        <f t="shared" si="100"/>
        <v>-</v>
      </c>
      <c r="G278" s="184" t="s">
        <v>229</v>
      </c>
      <c r="H278" s="185" t="str">
        <f t="shared" si="100"/>
        <v>-</v>
      </c>
      <c r="I278" s="184">
        <v>5</v>
      </c>
      <c r="J278" s="185" t="str">
        <f t="shared" si="100"/>
        <v>-</v>
      </c>
      <c r="K278" s="184">
        <v>4</v>
      </c>
      <c r="L278" s="185">
        <f t="shared" si="101"/>
        <v>-1</v>
      </c>
      <c r="M278" s="184">
        <v>77</v>
      </c>
      <c r="N278" s="185">
        <f t="shared" si="102"/>
        <v>73</v>
      </c>
      <c r="O278" s="185">
        <f t="shared" si="99"/>
        <v>71.645161290322577</v>
      </c>
    </row>
    <row r="279" spans="2:15" x14ac:dyDescent="0.25">
      <c r="B279" s="114" t="s">
        <v>83</v>
      </c>
      <c r="C279" s="184">
        <v>8.9615384615384617</v>
      </c>
      <c r="D279" s="185">
        <v>5.350427350427351</v>
      </c>
      <c r="E279" s="184" t="s">
        <v>229</v>
      </c>
      <c r="F279" s="185" t="str">
        <f t="shared" si="100"/>
        <v>-</v>
      </c>
      <c r="G279" s="184" t="s">
        <v>229</v>
      </c>
      <c r="H279" s="185" t="str">
        <f t="shared" si="100"/>
        <v>-</v>
      </c>
      <c r="I279" s="184">
        <v>3.1</v>
      </c>
      <c r="J279" s="185" t="str">
        <f t="shared" si="100"/>
        <v>-</v>
      </c>
      <c r="K279" s="184">
        <v>8.8148148148148149</v>
      </c>
      <c r="L279" s="185">
        <f t="shared" si="101"/>
        <v>5.7148148148148152</v>
      </c>
      <c r="M279" s="184"/>
      <c r="N279" s="185">
        <f t="shared" si="102"/>
        <v>-8.8148148148148149</v>
      </c>
      <c r="O279" s="185">
        <f>IFERROR(M279-C279,"-")</f>
        <v>-8.9615384615384617</v>
      </c>
    </row>
    <row r="280" spans="2:15" x14ac:dyDescent="0.25">
      <c r="B280" s="114" t="s">
        <v>85</v>
      </c>
      <c r="C280" s="184">
        <v>7.2972972972972974</v>
      </c>
      <c r="D280" s="185" t="s">
        <v>229</v>
      </c>
      <c r="E280" s="184" t="s">
        <v>229</v>
      </c>
      <c r="F280" s="185" t="str">
        <f t="shared" si="100"/>
        <v>-</v>
      </c>
      <c r="G280" s="184" t="s">
        <v>229</v>
      </c>
      <c r="H280" s="185" t="str">
        <f t="shared" si="100"/>
        <v>-</v>
      </c>
      <c r="I280" s="184">
        <v>27.857142857142858</v>
      </c>
      <c r="J280" s="185" t="str">
        <f t="shared" si="100"/>
        <v>-</v>
      </c>
      <c r="K280" s="184">
        <v>7.5555555555555554</v>
      </c>
      <c r="L280" s="185">
        <f t="shared" si="101"/>
        <v>-20.301587301587304</v>
      </c>
      <c r="M280" s="184"/>
      <c r="N280" s="185">
        <f t="shared" si="102"/>
        <v>-7.5555555555555554</v>
      </c>
      <c r="O280" s="185">
        <f>IFERROR(M280-C280,"-")</f>
        <v>-7.2972972972972974</v>
      </c>
    </row>
    <row r="281" spans="2:15" x14ac:dyDescent="0.25">
      <c r="B281" s="114" t="s">
        <v>87</v>
      </c>
      <c r="C281" s="184">
        <v>9.2222222222222214</v>
      </c>
      <c r="D281" s="185">
        <v>4.2222222222222214</v>
      </c>
      <c r="E281" s="184">
        <v>1.2222222222222223</v>
      </c>
      <c r="F281" s="185">
        <f t="shared" si="100"/>
        <v>-7.9999999999999991</v>
      </c>
      <c r="G281" s="184">
        <v>11.142857142857142</v>
      </c>
      <c r="H281" s="185">
        <f t="shared" si="100"/>
        <v>9.9206349206349209</v>
      </c>
      <c r="I281" s="184">
        <v>2.5555555555555554</v>
      </c>
      <c r="J281" s="185">
        <f t="shared" si="100"/>
        <v>-8.587301587301587</v>
      </c>
      <c r="K281" s="184">
        <v>8</v>
      </c>
      <c r="L281" s="185">
        <f t="shared" si="101"/>
        <v>5.4444444444444446</v>
      </c>
      <c r="M281" s="184">
        <v>8.7659574468085104</v>
      </c>
      <c r="N281" s="185">
        <f t="shared" si="102"/>
        <v>0.76595744680851041</v>
      </c>
      <c r="O281" s="185">
        <f t="shared" ref="O281:O284" si="103">IFERROR(M281-C281,"-")</f>
        <v>-0.45626477541371102</v>
      </c>
    </row>
    <row r="282" spans="2:15" x14ac:dyDescent="0.25">
      <c r="B282" s="114" t="s">
        <v>89</v>
      </c>
      <c r="C282" s="184">
        <v>5.0137931034482754</v>
      </c>
      <c r="D282" s="185">
        <v>1.7076706544686835</v>
      </c>
      <c r="E282" s="184">
        <v>3.4324324324324325</v>
      </c>
      <c r="F282" s="185">
        <f t="shared" si="100"/>
        <v>-1.581360671015843</v>
      </c>
      <c r="G282" s="184">
        <v>2.5384615384615383</v>
      </c>
      <c r="H282" s="185">
        <f t="shared" si="100"/>
        <v>-0.89397089397089413</v>
      </c>
      <c r="I282" s="184">
        <v>6.9523809523809526</v>
      </c>
      <c r="J282" s="185">
        <f t="shared" si="100"/>
        <v>4.4139194139194142</v>
      </c>
      <c r="K282" s="184">
        <v>2.9473684210526314</v>
      </c>
      <c r="L282" s="185">
        <f t="shared" si="101"/>
        <v>-4.0050125313283207</v>
      </c>
      <c r="M282" s="184">
        <v>6.5714285714285712</v>
      </c>
      <c r="N282" s="185">
        <f t="shared" si="102"/>
        <v>3.6240601503759398</v>
      </c>
      <c r="O282" s="185">
        <f t="shared" si="103"/>
        <v>1.5576354679802957</v>
      </c>
    </row>
    <row r="283" spans="2:15" x14ac:dyDescent="0.25">
      <c r="B283" s="114" t="s">
        <v>91</v>
      </c>
      <c r="C283" s="184">
        <v>5.9968051118210859</v>
      </c>
      <c r="D283" s="185">
        <v>0.44578470365782064</v>
      </c>
      <c r="E283" s="184">
        <v>3.08</v>
      </c>
      <c r="F283" s="185">
        <f t="shared" si="100"/>
        <v>-2.9168051118210858</v>
      </c>
      <c r="G283" s="184">
        <v>3.6551724137931036</v>
      </c>
      <c r="H283" s="185">
        <f t="shared" si="100"/>
        <v>0.57517241379310358</v>
      </c>
      <c r="I283" s="184">
        <v>4.8807339449541285</v>
      </c>
      <c r="J283" s="185">
        <f t="shared" si="100"/>
        <v>1.2255615311610248</v>
      </c>
      <c r="K283" s="184">
        <v>13.5</v>
      </c>
      <c r="L283" s="185">
        <f t="shared" si="101"/>
        <v>8.6192660550458715</v>
      </c>
      <c r="M283" s="184">
        <v>5.0602636534839922</v>
      </c>
      <c r="N283" s="185">
        <f t="shared" si="102"/>
        <v>-8.4397363465160069</v>
      </c>
      <c r="O283" s="185">
        <f t="shared" si="103"/>
        <v>-0.93654145833709368</v>
      </c>
    </row>
    <row r="284" spans="2:15" x14ac:dyDescent="0.25">
      <c r="B284" s="114" t="s">
        <v>93</v>
      </c>
      <c r="C284" s="184">
        <v>5.8951841359773374</v>
      </c>
      <c r="D284" s="185">
        <v>1.616632603943911</v>
      </c>
      <c r="E284" s="184">
        <v>4.5517241379310347</v>
      </c>
      <c r="F284" s="185">
        <f t="shared" si="100"/>
        <v>-1.3434599980463027</v>
      </c>
      <c r="G284" s="184">
        <v>5.7798742138364778</v>
      </c>
      <c r="H284" s="185">
        <f t="shared" si="100"/>
        <v>1.2281500759054431</v>
      </c>
      <c r="I284" s="184">
        <v>7.4068441064638781</v>
      </c>
      <c r="J284" s="185">
        <f t="shared" si="100"/>
        <v>1.6269698926274003</v>
      </c>
      <c r="K284" s="184">
        <v>6.0625</v>
      </c>
      <c r="L284" s="185">
        <f t="shared" si="101"/>
        <v>-1.3443441064638781</v>
      </c>
      <c r="M284" s="184"/>
      <c r="N284" s="185"/>
      <c r="O284" s="185"/>
    </row>
    <row r="285" spans="2:15" ht="15.75" x14ac:dyDescent="0.25">
      <c r="B285" s="117" t="s">
        <v>30</v>
      </c>
      <c r="C285" s="186">
        <v>5.5312771503040832</v>
      </c>
      <c r="D285" s="187">
        <v>0.24902840174805707</v>
      </c>
      <c r="E285" s="186">
        <v>5.3841201716738194</v>
      </c>
      <c r="F285" s="187">
        <f t="shared" si="100"/>
        <v>-0.14715697863026378</v>
      </c>
      <c r="G285" s="186">
        <v>4.5702479338842972</v>
      </c>
      <c r="H285" s="187">
        <f t="shared" si="100"/>
        <v>-0.81387223778952222</v>
      </c>
      <c r="I285" s="186">
        <v>6.3081695966907967</v>
      </c>
      <c r="J285" s="187">
        <f t="shared" si="100"/>
        <v>1.7379216628064995</v>
      </c>
      <c r="K285" s="186">
        <v>6.8085106382978724</v>
      </c>
      <c r="L285" s="187">
        <f t="shared" si="101"/>
        <v>0.50034104160707571</v>
      </c>
      <c r="M285" s="186">
        <v>6.7066553624417127</v>
      </c>
      <c r="N285" s="187">
        <v>-0.13501130422495411</v>
      </c>
      <c r="O285" s="187">
        <v>1.2412885076443807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96DC5-85B1-477B-9B1E-EDA1227EE58C}">
  <sheetPr>
    <tabColor theme="4" tint="0.79998168889431442"/>
  </sheetPr>
  <dimension ref="A4:P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292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ref="O11:O14" si="3">IFERROR(M11-C11,"-")</f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229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>IFERROR(M12-C12,"-")</f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229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>IFERROR(M13-C13,"-")</f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229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229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>
        <v>6.7142914171656685</v>
      </c>
      <c r="N16" s="185">
        <f>IFERROR(M16-K16,"-")</f>
        <v>0.37553467474812496</v>
      </c>
      <c r="O16" s="185">
        <f>IFERROR(M16-C16,"-")</f>
        <v>0.19109981031862233</v>
      </c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>
        <v>4.7806432748538015</v>
      </c>
      <c r="N17" s="185">
        <f t="shared" ref="N17:N19" si="4">IFERROR(M17-K17,"-")</f>
        <v>0.69642503977507531</v>
      </c>
      <c r="O17" s="185">
        <f t="shared" ref="O17:O19" si="5">IFERROR(M17-C17,"-")</f>
        <v>-0.86791260626800693</v>
      </c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>
        <v>5.9375076235007116</v>
      </c>
      <c r="N18" s="185">
        <f t="shared" si="4"/>
        <v>-3.0721701711229343E-3</v>
      </c>
      <c r="O18" s="185">
        <f t="shared" si="5"/>
        <v>0.31878668440474378</v>
      </c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>
        <v>5.6613178343546657</v>
      </c>
      <c r="N19" s="185">
        <f t="shared" si="4"/>
        <v>-2.38180637016292E-2</v>
      </c>
      <c r="O19" s="185">
        <f t="shared" si="5"/>
        <v>-1.0157091926723609</v>
      </c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5.8961027552119694</v>
      </c>
      <c r="N21" s="187">
        <v>0.13968935773968116</v>
      </c>
      <c r="O21" s="187">
        <v>-0.18760510995656965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6.5328444536252839</v>
      </c>
      <c r="D31" s="185">
        <v>-1.5324299832870274</v>
      </c>
      <c r="E31" s="184">
        <v>6.4900515843773032</v>
      </c>
      <c r="F31" s="185">
        <f t="shared" ref="F31:J43" si="6">IFERROR(E31-C31,"-")</f>
        <v>-4.2792869247980647E-2</v>
      </c>
      <c r="G31" s="184">
        <v>10.781739130434783</v>
      </c>
      <c r="H31" s="185">
        <f t="shared" si="6"/>
        <v>4.2916875460574797</v>
      </c>
      <c r="I31" s="184">
        <v>7.0059634243307709</v>
      </c>
      <c r="J31" s="185">
        <f t="shared" si="6"/>
        <v>-3.775775706104012</v>
      </c>
      <c r="K31" s="184">
        <v>6.62392623983507</v>
      </c>
      <c r="L31" s="185">
        <f t="shared" ref="L31:L43" si="7">IFERROR(K31-I31,"-")</f>
        <v>-0.3820371844957009</v>
      </c>
      <c r="M31" s="184">
        <v>5.7470627171934465</v>
      </c>
      <c r="N31" s="185">
        <f>IFERROR(M31-K31,"-")</f>
        <v>-0.87686352264162348</v>
      </c>
      <c r="O31" s="185">
        <f>IFERROR(M31-C31,"-")</f>
        <v>-0.78578173643183735</v>
      </c>
    </row>
    <row r="32" spans="1:16" x14ac:dyDescent="0.25">
      <c r="B32" s="114" t="s">
        <v>73</v>
      </c>
      <c r="C32" s="184">
        <v>6.2373718192176222</v>
      </c>
      <c r="D32" s="185">
        <v>-1.7978338769849094</v>
      </c>
      <c r="E32" s="184">
        <v>5.5330749581608387</v>
      </c>
      <c r="F32" s="185">
        <f t="shared" si="6"/>
        <v>-0.70429686105678346</v>
      </c>
      <c r="G32" s="184">
        <v>8.2687165775401077</v>
      </c>
      <c r="H32" s="185">
        <f t="shared" si="6"/>
        <v>2.735641619379269</v>
      </c>
      <c r="I32" s="184">
        <v>5.3090469960752742</v>
      </c>
      <c r="J32" s="185">
        <f t="shared" si="6"/>
        <v>-2.9596695814648335</v>
      </c>
      <c r="K32" s="184">
        <v>6.3307474518686293</v>
      </c>
      <c r="L32" s="185">
        <f t="shared" si="7"/>
        <v>1.0217004557933551</v>
      </c>
      <c r="M32" s="184">
        <v>6.0842718259697754</v>
      </c>
      <c r="N32" s="185">
        <f t="shared" ref="N32:N39" si="8">IFERROR(M32-K32,"-")</f>
        <v>-0.24647562589885386</v>
      </c>
      <c r="O32" s="185">
        <f t="shared" ref="O32:O41" si="9">IFERROR(M32-C32,"-")</f>
        <v>-0.15309999324784673</v>
      </c>
    </row>
    <row r="33" spans="2:16" x14ac:dyDescent="0.25">
      <c r="B33" s="114" t="s">
        <v>75</v>
      </c>
      <c r="C33" s="184">
        <v>5.9864710365853657</v>
      </c>
      <c r="D33" s="185">
        <v>9.3810066185610275E-2</v>
      </c>
      <c r="E33" s="184">
        <v>7.8179621425694723</v>
      </c>
      <c r="F33" s="185">
        <f t="shared" si="6"/>
        <v>1.8314911059841066</v>
      </c>
      <c r="G33" s="184">
        <v>6.3125641903457721</v>
      </c>
      <c r="H33" s="185">
        <f t="shared" si="6"/>
        <v>-1.5053979522237002</v>
      </c>
      <c r="I33" s="184">
        <v>6.2285045817898226</v>
      </c>
      <c r="J33" s="185">
        <f t="shared" si="6"/>
        <v>-8.4059608555949517E-2</v>
      </c>
      <c r="K33" s="184">
        <v>6.7041655784800209</v>
      </c>
      <c r="L33" s="185">
        <f t="shared" si="7"/>
        <v>0.47566099669019835</v>
      </c>
      <c r="M33" s="184">
        <v>6.5040378058264041</v>
      </c>
      <c r="N33" s="185">
        <f t="shared" si="8"/>
        <v>-0.20012777265361681</v>
      </c>
      <c r="O33" s="185">
        <f t="shared" si="9"/>
        <v>0.51756676924103839</v>
      </c>
    </row>
    <row r="34" spans="2:16" x14ac:dyDescent="0.25">
      <c r="B34" s="114" t="s">
        <v>77</v>
      </c>
      <c r="C34" s="184">
        <v>6.7435571687840294</v>
      </c>
      <c r="D34" s="185">
        <v>0.36516807729837897</v>
      </c>
      <c r="E34" s="184" t="s">
        <v>229</v>
      </c>
      <c r="F34" s="185" t="str">
        <f t="shared" si="6"/>
        <v>-</v>
      </c>
      <c r="G34" s="184">
        <v>7.0400112707805018</v>
      </c>
      <c r="H34" s="185" t="str">
        <f t="shared" si="6"/>
        <v>-</v>
      </c>
      <c r="I34" s="184">
        <v>5.7304454434000816</v>
      </c>
      <c r="J34" s="185">
        <f t="shared" si="6"/>
        <v>-1.3095658273804203</v>
      </c>
      <c r="K34" s="184">
        <v>6.052169855342977</v>
      </c>
      <c r="L34" s="185">
        <f t="shared" si="7"/>
        <v>0.32172441194289547</v>
      </c>
      <c r="M34" s="184">
        <v>6.9441348108320762</v>
      </c>
      <c r="N34" s="185">
        <f t="shared" si="8"/>
        <v>0.89196495548909915</v>
      </c>
      <c r="O34" s="185">
        <f t="shared" si="9"/>
        <v>0.20057764204804673</v>
      </c>
    </row>
    <row r="35" spans="2:16" x14ac:dyDescent="0.25">
      <c r="B35" s="114" t="s">
        <v>79</v>
      </c>
      <c r="C35" s="184">
        <v>5.2305953278070838</v>
      </c>
      <c r="D35" s="185">
        <v>-0.55277093768600061</v>
      </c>
      <c r="E35" s="184" t="s">
        <v>229</v>
      </c>
      <c r="F35" s="185" t="str">
        <f t="shared" si="6"/>
        <v>-</v>
      </c>
      <c r="G35" s="184">
        <v>8.1148775894538598</v>
      </c>
      <c r="H35" s="185" t="str">
        <f t="shared" si="6"/>
        <v>-</v>
      </c>
      <c r="I35" s="184">
        <v>5.3908008213552359</v>
      </c>
      <c r="J35" s="185">
        <f t="shared" si="6"/>
        <v>-2.724076768098624</v>
      </c>
      <c r="K35" s="184">
        <v>5.4883446444378876</v>
      </c>
      <c r="L35" s="185">
        <f t="shared" si="7"/>
        <v>9.7543823082651748E-2</v>
      </c>
      <c r="M35" s="184">
        <v>5.520277979462711</v>
      </c>
      <c r="N35" s="185">
        <f t="shared" si="8"/>
        <v>3.1933335024823428E-2</v>
      </c>
      <c r="O35" s="185">
        <f t="shared" si="9"/>
        <v>0.28968265165562723</v>
      </c>
    </row>
    <row r="36" spans="2:16" x14ac:dyDescent="0.25">
      <c r="B36" s="114" t="s">
        <v>81</v>
      </c>
      <c r="C36" s="184">
        <v>5.4563115408498177</v>
      </c>
      <c r="D36" s="185">
        <v>-0.13570421282007139</v>
      </c>
      <c r="E36" s="184" t="s">
        <v>229</v>
      </c>
      <c r="F36" s="185" t="str">
        <f t="shared" si="6"/>
        <v>-</v>
      </c>
      <c r="G36" s="184">
        <v>4.1833899351651747</v>
      </c>
      <c r="H36" s="185" t="str">
        <f t="shared" si="6"/>
        <v>-</v>
      </c>
      <c r="I36" s="184">
        <v>4.8459616153538585</v>
      </c>
      <c r="J36" s="185">
        <f t="shared" si="6"/>
        <v>0.66257168018868384</v>
      </c>
      <c r="K36" s="184">
        <v>4.0088215024121299</v>
      </c>
      <c r="L36" s="185">
        <f t="shared" si="7"/>
        <v>-0.83714011294172863</v>
      </c>
      <c r="M36" s="184">
        <v>4.7706911430140426</v>
      </c>
      <c r="N36" s="185">
        <f t="shared" si="8"/>
        <v>0.76186964060191276</v>
      </c>
      <c r="O36" s="185">
        <f t="shared" si="9"/>
        <v>-0.68562039783577511</v>
      </c>
    </row>
    <row r="37" spans="2:16" x14ac:dyDescent="0.25">
      <c r="B37" s="114" t="s">
        <v>83</v>
      </c>
      <c r="C37" s="184">
        <v>6.2362303994957058</v>
      </c>
      <c r="D37" s="185">
        <v>-0.18926870083845593</v>
      </c>
      <c r="E37" s="184" t="s">
        <v>229</v>
      </c>
      <c r="F37" s="185" t="str">
        <f t="shared" si="6"/>
        <v>-</v>
      </c>
      <c r="G37" s="184">
        <v>2.4581344902386117</v>
      </c>
      <c r="H37" s="185" t="str">
        <f t="shared" si="6"/>
        <v>-</v>
      </c>
      <c r="I37" s="184">
        <v>5.5404870239298951</v>
      </c>
      <c r="J37" s="185">
        <f t="shared" si="6"/>
        <v>3.0823525336912834</v>
      </c>
      <c r="K37" s="184">
        <v>5.6409070698088035</v>
      </c>
      <c r="L37" s="185">
        <f t="shared" si="7"/>
        <v>0.1004200458789084</v>
      </c>
      <c r="M37" s="184">
        <v>5.9238321927997619</v>
      </c>
      <c r="N37" s="185">
        <f t="shared" si="8"/>
        <v>0.2829251229909584</v>
      </c>
      <c r="O37" s="185">
        <f t="shared" si="9"/>
        <v>-0.31239820669594387</v>
      </c>
    </row>
    <row r="38" spans="2:16" x14ac:dyDescent="0.25">
      <c r="B38" s="114" t="s">
        <v>85</v>
      </c>
      <c r="C38" s="184">
        <v>6.5318985395849349</v>
      </c>
      <c r="D38" s="185">
        <v>-0.26067649990953612</v>
      </c>
      <c r="E38" s="184">
        <v>3.8994387987259214</v>
      </c>
      <c r="F38" s="185">
        <f t="shared" si="6"/>
        <v>-2.6324597408590136</v>
      </c>
      <c r="G38" s="184">
        <v>5.0060060060060056</v>
      </c>
      <c r="H38" s="185">
        <f t="shared" si="6"/>
        <v>1.1065672072800843</v>
      </c>
      <c r="I38" s="184">
        <v>8.4287738188000283</v>
      </c>
      <c r="J38" s="185">
        <f t="shared" si="6"/>
        <v>3.4227678127940226</v>
      </c>
      <c r="K38" s="184">
        <v>6.2301963439404195</v>
      </c>
      <c r="L38" s="185">
        <f t="shared" si="7"/>
        <v>-2.1985774748596087</v>
      </c>
      <c r="M38" s="184">
        <v>6.8219171814230153</v>
      </c>
      <c r="N38" s="185">
        <f t="shared" si="8"/>
        <v>0.59172083748259574</v>
      </c>
      <c r="O38" s="185">
        <f t="shared" si="9"/>
        <v>0.29001864183808035</v>
      </c>
    </row>
    <row r="39" spans="2:16" x14ac:dyDescent="0.25">
      <c r="B39" s="114" t="s">
        <v>87</v>
      </c>
      <c r="C39" s="184">
        <v>5.6228907448440433</v>
      </c>
      <c r="D39" s="185">
        <v>-0.14911849303124569</v>
      </c>
      <c r="E39" s="184">
        <v>3.3909120206252013</v>
      </c>
      <c r="F39" s="185">
        <f t="shared" si="6"/>
        <v>-2.231978724218842</v>
      </c>
      <c r="G39" s="184">
        <v>5.3024403253767165</v>
      </c>
      <c r="H39" s="185">
        <f t="shared" si="6"/>
        <v>1.9115283047515153</v>
      </c>
      <c r="I39" s="184">
        <v>6.9837580237307915</v>
      </c>
      <c r="J39" s="185">
        <f t="shared" si="6"/>
        <v>1.681317698354075</v>
      </c>
      <c r="K39" s="184">
        <v>4.0259542951193268</v>
      </c>
      <c r="L39" s="185">
        <f t="shared" si="7"/>
        <v>-2.9578037286114647</v>
      </c>
      <c r="M39" s="184">
        <v>4.5044354552551278</v>
      </c>
      <c r="N39" s="185">
        <f t="shared" si="8"/>
        <v>0.478481160135801</v>
      </c>
      <c r="O39" s="185">
        <f t="shared" si="9"/>
        <v>-1.1184552895889155</v>
      </c>
    </row>
    <row r="40" spans="2:16" x14ac:dyDescent="0.25">
      <c r="B40" s="114" t="s">
        <v>89</v>
      </c>
      <c r="C40" s="184">
        <v>5.6033266901732333</v>
      </c>
      <c r="D40" s="185">
        <v>-1.1701738359579492</v>
      </c>
      <c r="E40" s="184">
        <v>3.4535422644007947</v>
      </c>
      <c r="F40" s="185">
        <f t="shared" si="6"/>
        <v>-2.1497844257724386</v>
      </c>
      <c r="G40" s="184">
        <v>5.2102621787661159</v>
      </c>
      <c r="H40" s="185">
        <f t="shared" si="6"/>
        <v>1.7567199143653212</v>
      </c>
      <c r="I40" s="184">
        <v>6.5610728524827833</v>
      </c>
      <c r="J40" s="185">
        <f t="shared" si="6"/>
        <v>1.3508106737166674</v>
      </c>
      <c r="K40" s="184">
        <v>5.9226381894302529</v>
      </c>
      <c r="L40" s="185">
        <f t="shared" si="7"/>
        <v>-0.63843466305253038</v>
      </c>
      <c r="M40" s="184">
        <v>6.0487654320987652</v>
      </c>
      <c r="N40" s="185">
        <f>IFERROR(M40-K40,"-")</f>
        <v>0.12612724266851227</v>
      </c>
      <c r="O40" s="185">
        <f t="shared" si="9"/>
        <v>0.4454387419255319</v>
      </c>
    </row>
    <row r="41" spans="2:16" x14ac:dyDescent="0.25">
      <c r="B41" s="114" t="s">
        <v>91</v>
      </c>
      <c r="C41" s="184">
        <v>6.7591295917268122</v>
      </c>
      <c r="D41" s="185">
        <v>0.26680713491299279</v>
      </c>
      <c r="E41" s="184">
        <v>4.8069084628670122</v>
      </c>
      <c r="F41" s="185">
        <f t="shared" si="6"/>
        <v>-1.9522211288597999</v>
      </c>
      <c r="G41" s="184">
        <v>6.2716303708063563</v>
      </c>
      <c r="H41" s="185">
        <f t="shared" si="6"/>
        <v>1.4647219079393441</v>
      </c>
      <c r="I41" s="184">
        <v>6.6006127974918058</v>
      </c>
      <c r="J41" s="185">
        <f t="shared" si="6"/>
        <v>0.32898242668544952</v>
      </c>
      <c r="K41" s="184">
        <v>5.5950314786455673</v>
      </c>
      <c r="L41" s="185">
        <f t="shared" si="7"/>
        <v>-1.0055813188462386</v>
      </c>
      <c r="M41" s="184">
        <v>5.8603922861381239</v>
      </c>
      <c r="N41" s="185">
        <f>IFERROR(M41-K41,"-")</f>
        <v>0.26536080749255664</v>
      </c>
      <c r="O41" s="185">
        <f t="shared" si="9"/>
        <v>-0.89873730558868825</v>
      </c>
    </row>
    <row r="42" spans="2:16" x14ac:dyDescent="0.25">
      <c r="B42" s="114" t="s">
        <v>93</v>
      </c>
      <c r="C42" s="184">
        <v>6.0420884889388828</v>
      </c>
      <c r="D42" s="185">
        <v>-0.19429070664921255</v>
      </c>
      <c r="E42" s="184">
        <v>7.5835396039603964</v>
      </c>
      <c r="F42" s="185">
        <f t="shared" si="6"/>
        <v>1.5414511150215136</v>
      </c>
      <c r="G42" s="184">
        <v>5.8107498341074981</v>
      </c>
      <c r="H42" s="185">
        <f t="shared" si="6"/>
        <v>-1.7727897698528983</v>
      </c>
      <c r="I42" s="184">
        <v>6.5766062602965407</v>
      </c>
      <c r="J42" s="185">
        <f t="shared" si="6"/>
        <v>0.76585642618904259</v>
      </c>
      <c r="K42" s="184">
        <v>5.6649794097460537</v>
      </c>
      <c r="L42" s="185">
        <f t="shared" si="7"/>
        <v>-0.91162685055048698</v>
      </c>
      <c r="M42" s="184"/>
      <c r="N42" s="185"/>
      <c r="O42" s="185"/>
    </row>
    <row r="43" spans="2:16" ht="15.75" x14ac:dyDescent="0.25">
      <c r="B43" s="117" t="s">
        <v>30</v>
      </c>
      <c r="C43" s="186">
        <v>6.0732903835924112</v>
      </c>
      <c r="D43" s="187">
        <v>-0.40773467149613829</v>
      </c>
      <c r="E43" s="186">
        <v>5.3433321620771919</v>
      </c>
      <c r="F43" s="187">
        <f t="shared" si="6"/>
        <v>-0.72995822151521939</v>
      </c>
      <c r="G43" s="186">
        <v>5.824717832957111</v>
      </c>
      <c r="H43" s="187">
        <f t="shared" si="6"/>
        <v>0.48138567087991913</v>
      </c>
      <c r="I43" s="186">
        <v>6.252011909713282</v>
      </c>
      <c r="J43" s="187">
        <f t="shared" si="6"/>
        <v>0.42729407675617104</v>
      </c>
      <c r="K43" s="186">
        <v>5.7010961756688774</v>
      </c>
      <c r="L43" s="187">
        <f t="shared" si="7"/>
        <v>-0.55091573404440464</v>
      </c>
      <c r="M43" s="186">
        <v>5.9542868288333475</v>
      </c>
      <c r="N43" s="187">
        <v>0.25054801827227458</v>
      </c>
      <c r="O43" s="187">
        <v>-0.12167319811477739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284</v>
      </c>
      <c r="F51" s="296"/>
      <c r="G51" s="297" t="s">
        <v>285</v>
      </c>
      <c r="H51" s="296"/>
      <c r="I51" s="297" t="s">
        <v>286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6.3122565864833904</v>
      </c>
      <c r="D53" s="185">
        <v>-1.8033395144913653</v>
      </c>
      <c r="E53" s="184">
        <v>6.3594960120217312</v>
      </c>
      <c r="F53" s="185">
        <f t="shared" ref="F53:J65" si="10">IFERROR(E53-C53,"-")</f>
        <v>4.7239425538340818E-2</v>
      </c>
      <c r="G53" s="184">
        <v>10.781739130434783</v>
      </c>
      <c r="H53" s="185">
        <f t="shared" si="10"/>
        <v>4.4222431184130517</v>
      </c>
      <c r="I53" s="184" t="s">
        <v>229</v>
      </c>
      <c r="J53" s="185" t="str">
        <f t="shared" si="10"/>
        <v>-</v>
      </c>
      <c r="K53" s="184" t="s">
        <v>229</v>
      </c>
      <c r="L53" s="185" t="str">
        <f t="shared" ref="L53:L65" si="11">IFERROR(K53-I53,"-")</f>
        <v>-</v>
      </c>
      <c r="M53" s="184" t="s">
        <v>229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>
        <v>6.0948429786787104</v>
      </c>
      <c r="D54" s="185">
        <v>-2.0349314238229654</v>
      </c>
      <c r="E54" s="184">
        <v>5.3644797879390325</v>
      </c>
      <c r="F54" s="185">
        <f t="shared" si="10"/>
        <v>-0.73036319073967793</v>
      </c>
      <c r="G54" s="184">
        <v>8.2687165775401077</v>
      </c>
      <c r="H54" s="185">
        <f t="shared" si="10"/>
        <v>2.9042367896010752</v>
      </c>
      <c r="I54" s="184" t="s">
        <v>229</v>
      </c>
      <c r="J54" s="185" t="str">
        <f t="shared" si="10"/>
        <v>-</v>
      </c>
      <c r="K54" s="184" t="s">
        <v>229</v>
      </c>
      <c r="L54" s="185" t="str">
        <f t="shared" si="11"/>
        <v>-</v>
      </c>
      <c r="M54" s="184" t="s">
        <v>229</v>
      </c>
      <c r="N54" s="185" t="str">
        <f t="shared" ref="N54:N64" si="12">IFERROR(M54-K54,"-")</f>
        <v>-</v>
      </c>
      <c r="O54" s="185" t="str">
        <f t="shared" ref="O54:O64" si="13">IFERROR(M54-C54,"-")</f>
        <v>-</v>
      </c>
    </row>
    <row r="55" spans="1:16" x14ac:dyDescent="0.25">
      <c r="A55" s="1"/>
      <c r="B55" s="114" t="s">
        <v>75</v>
      </c>
      <c r="C55" s="184">
        <v>5.9024075666380051</v>
      </c>
      <c r="D55" s="185">
        <v>0.10182830094246054</v>
      </c>
      <c r="E55" s="184">
        <v>7.5818431911966986</v>
      </c>
      <c r="F55" s="185">
        <f t="shared" si="10"/>
        <v>1.6794356245586934</v>
      </c>
      <c r="G55" s="184">
        <v>6.3125641903457721</v>
      </c>
      <c r="H55" s="185">
        <f t="shared" si="10"/>
        <v>-1.2692790008509265</v>
      </c>
      <c r="I55" s="184" t="s">
        <v>229</v>
      </c>
      <c r="J55" s="185" t="str">
        <f t="shared" si="10"/>
        <v>-</v>
      </c>
      <c r="K55" s="184" t="s">
        <v>229</v>
      </c>
      <c r="L55" s="185" t="str">
        <f t="shared" si="11"/>
        <v>-</v>
      </c>
      <c r="M55" s="184" t="s">
        <v>229</v>
      </c>
      <c r="N55" s="185" t="str">
        <f t="shared" si="12"/>
        <v>-</v>
      </c>
      <c r="O55" s="185" t="str">
        <f t="shared" si="13"/>
        <v>-</v>
      </c>
    </row>
    <row r="56" spans="1:16" x14ac:dyDescent="0.25">
      <c r="A56" s="1"/>
      <c r="B56" s="114" t="s">
        <v>77</v>
      </c>
      <c r="C56" s="184">
        <v>6.7494133251709005</v>
      </c>
      <c r="D56" s="185">
        <v>0.42372930045775004</v>
      </c>
      <c r="E56" s="184" t="s">
        <v>229</v>
      </c>
      <c r="F56" s="185" t="str">
        <f t="shared" si="10"/>
        <v>-</v>
      </c>
      <c r="G56" s="184">
        <v>7.0400112707805018</v>
      </c>
      <c r="H56" s="185" t="str">
        <f t="shared" si="10"/>
        <v>-</v>
      </c>
      <c r="I56" s="184" t="s">
        <v>229</v>
      </c>
      <c r="J56" s="185" t="str">
        <f t="shared" si="10"/>
        <v>-</v>
      </c>
      <c r="K56" s="184" t="s">
        <v>229</v>
      </c>
      <c r="L56" s="185" t="str">
        <f t="shared" si="11"/>
        <v>-</v>
      </c>
      <c r="M56" s="184" t="s">
        <v>229</v>
      </c>
      <c r="N56" s="185" t="str">
        <f t="shared" si="12"/>
        <v>-</v>
      </c>
      <c r="O56" s="185" t="str">
        <f t="shared" si="13"/>
        <v>-</v>
      </c>
    </row>
    <row r="57" spans="1:16" x14ac:dyDescent="0.25">
      <c r="A57" s="1"/>
      <c r="B57" s="114" t="s">
        <v>79</v>
      </c>
      <c r="C57" s="184">
        <v>5.105104166666667</v>
      </c>
      <c r="D57" s="185">
        <v>-0.55992883993465359</v>
      </c>
      <c r="E57" s="184" t="s">
        <v>229</v>
      </c>
      <c r="F57" s="185" t="str">
        <f t="shared" si="10"/>
        <v>-</v>
      </c>
      <c r="G57" s="184">
        <v>8.1148775894538598</v>
      </c>
      <c r="H57" s="185" t="str">
        <f t="shared" si="10"/>
        <v>-</v>
      </c>
      <c r="I57" s="184" t="s">
        <v>229</v>
      </c>
      <c r="J57" s="185" t="str">
        <f t="shared" si="10"/>
        <v>-</v>
      </c>
      <c r="K57" s="184">
        <v>5.4883446444378876</v>
      </c>
      <c r="L57" s="185" t="str">
        <f t="shared" si="11"/>
        <v>-</v>
      </c>
      <c r="M57" s="184" t="s">
        <v>229</v>
      </c>
      <c r="N57" s="185" t="str">
        <f t="shared" si="12"/>
        <v>-</v>
      </c>
      <c r="O57" s="185" t="str">
        <f t="shared" si="13"/>
        <v>-</v>
      </c>
    </row>
    <row r="58" spans="1:16" x14ac:dyDescent="0.25">
      <c r="A58" s="1"/>
      <c r="B58" s="114" t="s">
        <v>81</v>
      </c>
      <c r="C58" s="184">
        <v>5.2742561448900389</v>
      </c>
      <c r="D58" s="185">
        <v>-0.1547205521717645</v>
      </c>
      <c r="E58" s="184" t="s">
        <v>229</v>
      </c>
      <c r="F58" s="185" t="str">
        <f t="shared" si="10"/>
        <v>-</v>
      </c>
      <c r="G58" s="184">
        <v>4.1833899351651747</v>
      </c>
      <c r="H58" s="185" t="str">
        <f t="shared" si="10"/>
        <v>-</v>
      </c>
      <c r="I58" s="184" t="s">
        <v>229</v>
      </c>
      <c r="J58" s="185" t="str">
        <f t="shared" si="10"/>
        <v>-</v>
      </c>
      <c r="K58" s="184">
        <v>4.0088215024121299</v>
      </c>
      <c r="L58" s="185" t="str">
        <f t="shared" si="11"/>
        <v>-</v>
      </c>
      <c r="M58" s="184" t="s">
        <v>229</v>
      </c>
      <c r="N58" s="185" t="str">
        <f t="shared" si="12"/>
        <v>-</v>
      </c>
      <c r="O58" s="185" t="str">
        <f t="shared" si="13"/>
        <v>-</v>
      </c>
    </row>
    <row r="59" spans="1:16" x14ac:dyDescent="0.25">
      <c r="A59" s="1"/>
      <c r="B59" s="114" t="s">
        <v>83</v>
      </c>
      <c r="C59" s="184">
        <v>6.0041145208297619</v>
      </c>
      <c r="D59" s="185">
        <v>-0.2748313177517705</v>
      </c>
      <c r="E59" s="184" t="s">
        <v>229</v>
      </c>
      <c r="F59" s="185" t="str">
        <f t="shared" si="10"/>
        <v>-</v>
      </c>
      <c r="G59" s="184">
        <v>2.4581344902386117</v>
      </c>
      <c r="H59" s="185" t="str">
        <f t="shared" si="10"/>
        <v>-</v>
      </c>
      <c r="I59" s="184" t="s">
        <v>229</v>
      </c>
      <c r="J59" s="185" t="str">
        <f t="shared" si="10"/>
        <v>-</v>
      </c>
      <c r="K59" s="184">
        <v>5.6409070698088035</v>
      </c>
      <c r="L59" s="185" t="str">
        <f t="shared" si="11"/>
        <v>-</v>
      </c>
      <c r="M59" s="184" t="s">
        <v>229</v>
      </c>
      <c r="N59" s="185" t="str">
        <f t="shared" si="12"/>
        <v>-</v>
      </c>
      <c r="O59" s="185" t="str">
        <f t="shared" si="13"/>
        <v>-</v>
      </c>
    </row>
    <row r="60" spans="1:16" x14ac:dyDescent="0.25">
      <c r="A60" s="1"/>
      <c r="B60" s="114" t="s">
        <v>85</v>
      </c>
      <c r="C60" s="184">
        <v>6.4184944593045472</v>
      </c>
      <c r="D60" s="185">
        <v>-0.23061455537050524</v>
      </c>
      <c r="E60" s="184">
        <v>3.8994387987259214</v>
      </c>
      <c r="F60" s="185">
        <f t="shared" si="10"/>
        <v>-2.5190556605786258</v>
      </c>
      <c r="G60" s="184">
        <v>5.0060060060060056</v>
      </c>
      <c r="H60" s="185">
        <f t="shared" si="10"/>
        <v>1.1065672072800843</v>
      </c>
      <c r="I60" s="184" t="s">
        <v>229</v>
      </c>
      <c r="J60" s="185" t="str">
        <f t="shared" si="10"/>
        <v>-</v>
      </c>
      <c r="K60" s="184">
        <v>6.2301963439404195</v>
      </c>
      <c r="L60" s="185" t="str">
        <f t="shared" si="11"/>
        <v>-</v>
      </c>
      <c r="M60" s="184" t="s">
        <v>229</v>
      </c>
      <c r="N60" s="185" t="str">
        <f t="shared" si="12"/>
        <v>-</v>
      </c>
      <c r="O60" s="185" t="str">
        <f t="shared" si="13"/>
        <v>-</v>
      </c>
    </row>
    <row r="61" spans="1:16" x14ac:dyDescent="0.25">
      <c r="A61" s="1"/>
      <c r="B61" s="114" t="s">
        <v>87</v>
      </c>
      <c r="C61" s="184">
        <v>5.4179048687038591</v>
      </c>
      <c r="D61" s="185">
        <v>-0.15415425673239636</v>
      </c>
      <c r="E61" s="184" t="s">
        <v>229</v>
      </c>
      <c r="F61" s="185" t="str">
        <f t="shared" si="10"/>
        <v>-</v>
      </c>
      <c r="G61" s="184">
        <v>5.3024403253767165</v>
      </c>
      <c r="H61" s="185" t="str">
        <f t="shared" si="10"/>
        <v>-</v>
      </c>
      <c r="I61" s="184" t="s">
        <v>229</v>
      </c>
      <c r="J61" s="185" t="str">
        <f t="shared" si="10"/>
        <v>-</v>
      </c>
      <c r="K61" s="184">
        <v>4.0259542951193268</v>
      </c>
      <c r="L61" s="185" t="str">
        <f t="shared" si="11"/>
        <v>-</v>
      </c>
      <c r="M61" s="184" t="s">
        <v>229</v>
      </c>
      <c r="N61" s="185" t="str">
        <f t="shared" si="12"/>
        <v>-</v>
      </c>
      <c r="O61" s="185" t="str">
        <f t="shared" si="13"/>
        <v>-</v>
      </c>
    </row>
    <row r="62" spans="1:16" x14ac:dyDescent="0.25">
      <c r="A62" s="1"/>
      <c r="B62" s="114" t="s">
        <v>89</v>
      </c>
      <c r="C62" s="184">
        <v>5.6961609698602462</v>
      </c>
      <c r="D62" s="185">
        <v>-1.1156130795788481</v>
      </c>
      <c r="E62" s="184" t="s">
        <v>229</v>
      </c>
      <c r="F62" s="185" t="str">
        <f t="shared" si="10"/>
        <v>-</v>
      </c>
      <c r="G62" s="184">
        <v>5.2102621787661159</v>
      </c>
      <c r="H62" s="185" t="str">
        <f t="shared" si="10"/>
        <v>-</v>
      </c>
      <c r="I62" s="184" t="s">
        <v>229</v>
      </c>
      <c r="J62" s="185" t="str">
        <f t="shared" si="10"/>
        <v>-</v>
      </c>
      <c r="K62" s="184">
        <v>5.9226381894302529</v>
      </c>
      <c r="L62" s="185" t="str">
        <f t="shared" si="11"/>
        <v>-</v>
      </c>
      <c r="M62" s="184" t="s">
        <v>229</v>
      </c>
      <c r="N62" s="185" t="str">
        <f t="shared" si="12"/>
        <v>-</v>
      </c>
      <c r="O62" s="185" t="str">
        <f t="shared" si="13"/>
        <v>-</v>
      </c>
    </row>
    <row r="63" spans="1:16" x14ac:dyDescent="0.25">
      <c r="A63" s="1"/>
      <c r="B63" s="114" t="s">
        <v>91</v>
      </c>
      <c r="C63" s="184">
        <v>6.7415299892254277</v>
      </c>
      <c r="D63" s="185">
        <v>0.37438178162778168</v>
      </c>
      <c r="E63" s="184">
        <v>4.8069084628670122</v>
      </c>
      <c r="F63" s="185">
        <f t="shared" si="10"/>
        <v>-1.9346215263584154</v>
      </c>
      <c r="G63" s="184" t="s">
        <v>229</v>
      </c>
      <c r="H63" s="185" t="str">
        <f t="shared" si="10"/>
        <v>-</v>
      </c>
      <c r="I63" s="184" t="s">
        <v>229</v>
      </c>
      <c r="J63" s="185" t="str">
        <f t="shared" si="10"/>
        <v>-</v>
      </c>
      <c r="K63" s="184">
        <v>5.5950314786455673</v>
      </c>
      <c r="L63" s="185" t="str">
        <f t="shared" si="11"/>
        <v>-</v>
      </c>
      <c r="M63" s="184" t="s">
        <v>229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>
        <v>5.8959367717093931</v>
      </c>
      <c r="D64" s="185">
        <v>-0.13223816521238962</v>
      </c>
      <c r="E64" s="184">
        <v>7.5835396039603964</v>
      </c>
      <c r="F64" s="185">
        <f t="shared" si="10"/>
        <v>1.6876028322510033</v>
      </c>
      <c r="G64" s="184" t="s">
        <v>229</v>
      </c>
      <c r="H64" s="185" t="str">
        <f t="shared" si="10"/>
        <v>-</v>
      </c>
      <c r="I64" s="184" t="s">
        <v>229</v>
      </c>
      <c r="J64" s="185" t="str">
        <f t="shared" si="10"/>
        <v>-</v>
      </c>
      <c r="K64" s="184">
        <v>5.5941216281543076</v>
      </c>
      <c r="L64" s="185" t="str">
        <f t="shared" si="11"/>
        <v>-</v>
      </c>
      <c r="M64" s="184" t="s">
        <v>229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5.9594882381259335</v>
      </c>
      <c r="D65" s="187">
        <v>-0.42593898942405239</v>
      </c>
      <c r="E65" s="186" t="s">
        <v>229</v>
      </c>
      <c r="F65" s="187" t="str">
        <f t="shared" si="10"/>
        <v>-</v>
      </c>
      <c r="G65" s="186" t="s">
        <v>229</v>
      </c>
      <c r="H65" s="187" t="str">
        <f t="shared" si="10"/>
        <v>-</v>
      </c>
      <c r="I65" s="186" t="s">
        <v>229</v>
      </c>
      <c r="J65" s="187" t="str">
        <f t="shared" si="10"/>
        <v>-</v>
      </c>
      <c r="K65" s="186" t="s">
        <v>229</v>
      </c>
      <c r="L65" s="187" t="str">
        <f t="shared" si="11"/>
        <v>-</v>
      </c>
      <c r="M65" s="186" t="s">
        <v>229</v>
      </c>
      <c r="N65" s="187" t="s">
        <v>229</v>
      </c>
      <c r="O65" s="187" t="s">
        <v>229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284</v>
      </c>
      <c r="F73" s="296"/>
      <c r="G73" s="297" t="s">
        <v>285</v>
      </c>
      <c r="H73" s="296"/>
      <c r="I73" s="297" t="s">
        <v>286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8.5556722689075624</v>
      </c>
      <c r="D75" s="185">
        <v>0.84238555562084905</v>
      </c>
      <c r="E75" s="184">
        <v>7.8219339622641506</v>
      </c>
      <c r="F75" s="185">
        <f t="shared" ref="F75:J87" si="14">IFERROR(E75-C75,"-")</f>
        <v>-0.73373830664341178</v>
      </c>
      <c r="G75" s="184" t="s">
        <v>229</v>
      </c>
      <c r="H75" s="185" t="str">
        <f t="shared" si="14"/>
        <v>-</v>
      </c>
      <c r="I75" s="184" t="s">
        <v>229</v>
      </c>
      <c r="J75" s="185" t="str">
        <f t="shared" si="14"/>
        <v>-</v>
      </c>
      <c r="K75" s="184" t="s">
        <v>229</v>
      </c>
      <c r="L75" s="185" t="str">
        <f t="shared" ref="L75:L87" si="15">IFERROR(K75-I75,"-")</f>
        <v>-</v>
      </c>
      <c r="M75" s="184" t="s">
        <v>229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>
        <v>7.5796241345202766</v>
      </c>
      <c r="D76" s="185">
        <v>0.27565176837174477</v>
      </c>
      <c r="E76" s="184">
        <v>7.7873417721518985</v>
      </c>
      <c r="F76" s="185">
        <f t="shared" si="14"/>
        <v>0.20771763763162188</v>
      </c>
      <c r="G76" s="184" t="s">
        <v>229</v>
      </c>
      <c r="H76" s="185" t="str">
        <f t="shared" si="14"/>
        <v>-</v>
      </c>
      <c r="I76" s="184" t="s">
        <v>229</v>
      </c>
      <c r="J76" s="185" t="str">
        <f t="shared" si="14"/>
        <v>-</v>
      </c>
      <c r="K76" s="184" t="s">
        <v>229</v>
      </c>
      <c r="L76" s="185" t="str">
        <f t="shared" si="15"/>
        <v>-</v>
      </c>
      <c r="M76" s="184" t="s">
        <v>229</v>
      </c>
      <c r="N76" s="185" t="str">
        <f t="shared" ref="N76:N86" si="16">IFERROR(M76-K76,"-")</f>
        <v>-</v>
      </c>
      <c r="O76" s="185" t="str">
        <f t="shared" ref="O76:O86" si="17">IFERROR(M76-C76,"-")</f>
        <v>-</v>
      </c>
    </row>
    <row r="77" spans="1:16" x14ac:dyDescent="0.25">
      <c r="A77" s="1"/>
      <c r="B77" s="114" t="s">
        <v>75</v>
      </c>
      <c r="C77" s="184">
        <v>6.6426174496644297</v>
      </c>
      <c r="D77" s="185">
        <v>-3.9632367720522588E-2</v>
      </c>
      <c r="E77" s="184">
        <v>9.5231788079470192</v>
      </c>
      <c r="F77" s="185">
        <f t="shared" si="14"/>
        <v>2.8805613582825895</v>
      </c>
      <c r="G77" s="184" t="s">
        <v>229</v>
      </c>
      <c r="H77" s="185" t="str">
        <f t="shared" si="14"/>
        <v>-</v>
      </c>
      <c r="I77" s="184" t="s">
        <v>229</v>
      </c>
      <c r="J77" s="185" t="str">
        <f t="shared" si="14"/>
        <v>-</v>
      </c>
      <c r="K77" s="184" t="s">
        <v>229</v>
      </c>
      <c r="L77" s="185" t="str">
        <f t="shared" si="15"/>
        <v>-</v>
      </c>
      <c r="M77" s="184" t="s">
        <v>229</v>
      </c>
      <c r="N77" s="185" t="str">
        <f t="shared" si="16"/>
        <v>-</v>
      </c>
      <c r="O77" s="185" t="str">
        <f t="shared" si="17"/>
        <v>-</v>
      </c>
    </row>
    <row r="78" spans="1:16" x14ac:dyDescent="0.25">
      <c r="A78" s="1"/>
      <c r="B78" s="114" t="s">
        <v>77</v>
      </c>
      <c r="C78" s="184">
        <v>6.6964725184577523</v>
      </c>
      <c r="D78" s="185">
        <v>-0.14698542546748161</v>
      </c>
      <c r="E78" s="184" t="s">
        <v>229</v>
      </c>
      <c r="F78" s="185" t="str">
        <f t="shared" si="14"/>
        <v>-</v>
      </c>
      <c r="G78" s="184" t="s">
        <v>229</v>
      </c>
      <c r="H78" s="185" t="str">
        <f t="shared" si="14"/>
        <v>-</v>
      </c>
      <c r="I78" s="184" t="s">
        <v>229</v>
      </c>
      <c r="J78" s="185" t="str">
        <f t="shared" si="14"/>
        <v>-</v>
      </c>
      <c r="K78" s="184" t="s">
        <v>229</v>
      </c>
      <c r="L78" s="185" t="str">
        <f t="shared" si="15"/>
        <v>-</v>
      </c>
      <c r="M78" s="184" t="s">
        <v>229</v>
      </c>
      <c r="N78" s="185" t="str">
        <f t="shared" si="16"/>
        <v>-</v>
      </c>
      <c r="O78" s="185" t="str">
        <f t="shared" si="17"/>
        <v>-</v>
      </c>
    </row>
    <row r="79" spans="1:16" x14ac:dyDescent="0.25">
      <c r="A79" s="1"/>
      <c r="B79" s="114" t="s">
        <v>79</v>
      </c>
      <c r="C79" s="184">
        <v>6.4163385826771657</v>
      </c>
      <c r="D79" s="185">
        <v>-0.40848536098480626</v>
      </c>
      <c r="E79" s="184" t="s">
        <v>229</v>
      </c>
      <c r="F79" s="185" t="str">
        <f t="shared" si="14"/>
        <v>-</v>
      </c>
      <c r="G79" s="184" t="s">
        <v>229</v>
      </c>
      <c r="H79" s="185" t="str">
        <f t="shared" si="14"/>
        <v>-</v>
      </c>
      <c r="I79" s="184" t="s">
        <v>229</v>
      </c>
      <c r="J79" s="185" t="str">
        <f t="shared" si="14"/>
        <v>-</v>
      </c>
      <c r="K79" s="184" t="s">
        <v>229</v>
      </c>
      <c r="L79" s="185" t="str">
        <f t="shared" si="15"/>
        <v>-</v>
      </c>
      <c r="M79" s="184" t="s">
        <v>229</v>
      </c>
      <c r="N79" s="185" t="str">
        <f t="shared" si="16"/>
        <v>-</v>
      </c>
      <c r="O79" s="185" t="str">
        <f t="shared" si="17"/>
        <v>-</v>
      </c>
    </row>
    <row r="80" spans="1:16" x14ac:dyDescent="0.25">
      <c r="A80" s="1"/>
      <c r="B80" s="114" t="s">
        <v>81</v>
      </c>
      <c r="C80" s="184">
        <v>6.9509803921568629</v>
      </c>
      <c r="D80" s="185">
        <v>0.12302340290955094</v>
      </c>
      <c r="E80" s="184" t="s">
        <v>229</v>
      </c>
      <c r="F80" s="185" t="str">
        <f t="shared" si="14"/>
        <v>-</v>
      </c>
      <c r="G80" s="184" t="s">
        <v>229</v>
      </c>
      <c r="H80" s="185" t="str">
        <f t="shared" si="14"/>
        <v>-</v>
      </c>
      <c r="I80" s="184" t="s">
        <v>229</v>
      </c>
      <c r="J80" s="185" t="str">
        <f t="shared" si="14"/>
        <v>-</v>
      </c>
      <c r="K80" s="184" t="s">
        <v>229</v>
      </c>
      <c r="L80" s="185" t="str">
        <f t="shared" si="15"/>
        <v>-</v>
      </c>
      <c r="M80" s="184" t="s">
        <v>229</v>
      </c>
      <c r="N80" s="185" t="str">
        <f t="shared" si="16"/>
        <v>-</v>
      </c>
      <c r="O80" s="185" t="str">
        <f t="shared" si="17"/>
        <v>-</v>
      </c>
    </row>
    <row r="81" spans="1:15" x14ac:dyDescent="0.25">
      <c r="A81" s="1"/>
      <c r="B81" s="114" t="s">
        <v>83</v>
      </c>
      <c r="C81" s="184">
        <v>8.8780487804878057</v>
      </c>
      <c r="D81" s="185">
        <v>1.33212285456188</v>
      </c>
      <c r="E81" s="184" t="s">
        <v>229</v>
      </c>
      <c r="F81" s="185" t="str">
        <f t="shared" si="14"/>
        <v>-</v>
      </c>
      <c r="G81" s="184" t="s">
        <v>229</v>
      </c>
      <c r="H81" s="185" t="str">
        <f t="shared" si="14"/>
        <v>-</v>
      </c>
      <c r="I81" s="184" t="s">
        <v>229</v>
      </c>
      <c r="J81" s="185" t="str">
        <f t="shared" si="14"/>
        <v>-</v>
      </c>
      <c r="K81" s="184" t="s">
        <v>229</v>
      </c>
      <c r="L81" s="185" t="str">
        <f t="shared" si="15"/>
        <v>-</v>
      </c>
      <c r="M81" s="184" t="s">
        <v>229</v>
      </c>
      <c r="N81" s="185" t="str">
        <f t="shared" si="16"/>
        <v>-</v>
      </c>
      <c r="O81" s="185" t="str">
        <f t="shared" si="17"/>
        <v>-</v>
      </c>
    </row>
    <row r="82" spans="1:15" x14ac:dyDescent="0.25">
      <c r="A82" s="1"/>
      <c r="B82" s="114" t="s">
        <v>85</v>
      </c>
      <c r="C82" s="184">
        <v>7.7422512234910279</v>
      </c>
      <c r="D82" s="185">
        <v>-0.40543854548586999</v>
      </c>
      <c r="E82" s="184" t="s">
        <v>229</v>
      </c>
      <c r="F82" s="185" t="str">
        <f t="shared" si="14"/>
        <v>-</v>
      </c>
      <c r="G82" s="184" t="s">
        <v>229</v>
      </c>
      <c r="H82" s="185" t="str">
        <f t="shared" si="14"/>
        <v>-</v>
      </c>
      <c r="I82" s="184" t="s">
        <v>229</v>
      </c>
      <c r="J82" s="185" t="str">
        <f t="shared" si="14"/>
        <v>-</v>
      </c>
      <c r="K82" s="184" t="s">
        <v>229</v>
      </c>
      <c r="L82" s="185" t="str">
        <f t="shared" si="15"/>
        <v>-</v>
      </c>
      <c r="M82" s="184" t="s">
        <v>229</v>
      </c>
      <c r="N82" s="185" t="str">
        <f t="shared" si="16"/>
        <v>-</v>
      </c>
      <c r="O82" s="185" t="str">
        <f t="shared" si="17"/>
        <v>-</v>
      </c>
    </row>
    <row r="83" spans="1:15" x14ac:dyDescent="0.25">
      <c r="A83" s="1"/>
      <c r="B83" s="114" t="s">
        <v>87</v>
      </c>
      <c r="C83" s="184">
        <v>7.746369796708616</v>
      </c>
      <c r="D83" s="185">
        <v>0.1757326775950423</v>
      </c>
      <c r="E83" s="184" t="s">
        <v>229</v>
      </c>
      <c r="F83" s="185" t="str">
        <f t="shared" si="14"/>
        <v>-</v>
      </c>
      <c r="G83" s="184" t="s">
        <v>229</v>
      </c>
      <c r="H83" s="185" t="str">
        <f t="shared" si="14"/>
        <v>-</v>
      </c>
      <c r="I83" s="184" t="s">
        <v>229</v>
      </c>
      <c r="J83" s="185" t="str">
        <f t="shared" si="14"/>
        <v>-</v>
      </c>
      <c r="K83" s="184" t="s">
        <v>229</v>
      </c>
      <c r="L83" s="185" t="str">
        <f t="shared" si="15"/>
        <v>-</v>
      </c>
      <c r="M83" s="184" t="s">
        <v>229</v>
      </c>
      <c r="N83" s="185" t="str">
        <f t="shared" si="16"/>
        <v>-</v>
      </c>
      <c r="O83" s="185" t="str">
        <f t="shared" si="17"/>
        <v>-</v>
      </c>
    </row>
    <row r="84" spans="1:15" x14ac:dyDescent="0.25">
      <c r="A84" s="1"/>
      <c r="B84" s="114" t="s">
        <v>89</v>
      </c>
      <c r="C84" s="184">
        <v>4.6592465753424657</v>
      </c>
      <c r="D84" s="185">
        <v>-1.8246001564381507</v>
      </c>
      <c r="E84" s="184" t="s">
        <v>229</v>
      </c>
      <c r="F84" s="185" t="str">
        <f t="shared" si="14"/>
        <v>-</v>
      </c>
      <c r="G84" s="184" t="s">
        <v>229</v>
      </c>
      <c r="H84" s="185" t="str">
        <f t="shared" si="14"/>
        <v>-</v>
      </c>
      <c r="I84" s="184" t="s">
        <v>229</v>
      </c>
      <c r="J84" s="185" t="str">
        <f t="shared" si="14"/>
        <v>-</v>
      </c>
      <c r="K84" s="184" t="s">
        <v>229</v>
      </c>
      <c r="L84" s="185" t="str">
        <f t="shared" si="15"/>
        <v>-</v>
      </c>
      <c r="M84" s="184" t="s">
        <v>229</v>
      </c>
      <c r="N84" s="185" t="str">
        <f t="shared" si="16"/>
        <v>-</v>
      </c>
      <c r="O84" s="185" t="str">
        <f t="shared" si="17"/>
        <v>-</v>
      </c>
    </row>
    <row r="85" spans="1:15" x14ac:dyDescent="0.25">
      <c r="A85" s="1"/>
      <c r="B85" s="114" t="s">
        <v>91</v>
      </c>
      <c r="C85" s="184">
        <v>6.9172043010752686</v>
      </c>
      <c r="D85" s="185">
        <v>-0.66326081520380153</v>
      </c>
      <c r="E85" s="184" t="s">
        <v>229</v>
      </c>
      <c r="F85" s="185" t="str">
        <f t="shared" si="14"/>
        <v>-</v>
      </c>
      <c r="G85" s="184" t="s">
        <v>229</v>
      </c>
      <c r="H85" s="185" t="str">
        <f t="shared" si="14"/>
        <v>-</v>
      </c>
      <c r="I85" s="184" t="s">
        <v>229</v>
      </c>
      <c r="J85" s="185" t="str">
        <f t="shared" si="14"/>
        <v>-</v>
      </c>
      <c r="K85" s="184" t="s">
        <v>229</v>
      </c>
      <c r="L85" s="185" t="str">
        <f t="shared" si="15"/>
        <v>-</v>
      </c>
      <c r="M85" s="184" t="s">
        <v>229</v>
      </c>
      <c r="N85" s="185" t="str">
        <f t="shared" si="16"/>
        <v>-</v>
      </c>
      <c r="O85" s="185" t="str">
        <f t="shared" si="17"/>
        <v>-</v>
      </c>
    </row>
    <row r="86" spans="1:15" x14ac:dyDescent="0.25">
      <c r="A86" s="1"/>
      <c r="B86" s="114" t="s">
        <v>93</v>
      </c>
      <c r="C86" s="184">
        <v>7.8473091364205256</v>
      </c>
      <c r="D86" s="185">
        <v>-0.35965603770882737</v>
      </c>
      <c r="E86" s="184" t="s">
        <v>229</v>
      </c>
      <c r="F86" s="185" t="str">
        <f t="shared" si="14"/>
        <v>-</v>
      </c>
      <c r="G86" s="184" t="s">
        <v>229</v>
      </c>
      <c r="H86" s="185" t="str">
        <f t="shared" si="14"/>
        <v>-</v>
      </c>
      <c r="I86" s="184" t="s">
        <v>229</v>
      </c>
      <c r="J86" s="185" t="str">
        <f t="shared" si="14"/>
        <v>-</v>
      </c>
      <c r="K86" s="184">
        <v>6.2231530845392236</v>
      </c>
      <c r="L86" s="185" t="str">
        <f t="shared" si="15"/>
        <v>-</v>
      </c>
      <c r="M86" s="184" t="s">
        <v>229</v>
      </c>
      <c r="N86" s="185" t="str">
        <f t="shared" si="16"/>
        <v>-</v>
      </c>
      <c r="O86" s="185" t="str">
        <f t="shared" si="17"/>
        <v>-</v>
      </c>
    </row>
    <row r="87" spans="1:15" ht="15.75" x14ac:dyDescent="0.25">
      <c r="B87" s="117" t="s">
        <v>30</v>
      </c>
      <c r="C87" s="186">
        <v>7.1633450566627586</v>
      </c>
      <c r="D87" s="187">
        <v>-0.1138367552273376</v>
      </c>
      <c r="E87" s="186" t="s">
        <v>229</v>
      </c>
      <c r="F87" s="187" t="str">
        <f t="shared" si="14"/>
        <v>-</v>
      </c>
      <c r="G87" s="186" t="s">
        <v>229</v>
      </c>
      <c r="H87" s="187" t="str">
        <f t="shared" si="14"/>
        <v>-</v>
      </c>
      <c r="I87" s="186" t="s">
        <v>229</v>
      </c>
      <c r="J87" s="187" t="str">
        <f t="shared" si="14"/>
        <v>-</v>
      </c>
      <c r="K87" s="186" t="s">
        <v>229</v>
      </c>
      <c r="L87" s="187" t="str">
        <f t="shared" si="15"/>
        <v>-</v>
      </c>
      <c r="M87" s="186" t="s">
        <v>229</v>
      </c>
      <c r="N87" s="187" t="s">
        <v>229</v>
      </c>
      <c r="O87" s="187" t="s">
        <v>229</v>
      </c>
    </row>
    <row r="88" spans="1:15" ht="6" customHeight="1" x14ac:dyDescent="0.25"/>
    <row r="89" spans="1:15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</sheetData>
  <mergeCells count="32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65CFB-2C46-440C-B878-12EDE18F5E90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0CBC-55C9-433E-BD34-B6F84BD1A36C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307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284</v>
      </c>
      <c r="F7" s="296"/>
      <c r="G7" s="297" t="s">
        <v>285</v>
      </c>
      <c r="H7" s="296"/>
      <c r="I7" s="297" t="s">
        <v>286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0.5131</v>
      </c>
      <c r="D9" s="116">
        <v>-0.14096768792901382</v>
      </c>
      <c r="E9" s="193">
        <v>0.50470000000000004</v>
      </c>
      <c r="F9" s="116">
        <f t="shared" ref="F9:L20" si="0">IFERROR(E9/C9-1,"-")</f>
        <v>-1.6371077762619257E-2</v>
      </c>
      <c r="G9" s="193">
        <v>0.11410000000000001</v>
      </c>
      <c r="H9" s="116">
        <f t="shared" si="0"/>
        <v>-0.77392510402219139</v>
      </c>
      <c r="I9" s="193">
        <v>0.49990000000000001</v>
      </c>
      <c r="J9" s="116">
        <f t="shared" si="0"/>
        <v>3.3812445223488163</v>
      </c>
      <c r="K9" s="193">
        <v>0.84950000000000003</v>
      </c>
      <c r="L9" s="116">
        <f t="shared" si="0"/>
        <v>0.69933986797359471</v>
      </c>
      <c r="M9" s="193">
        <v>0.63280000000000003</v>
      </c>
      <c r="N9" s="116">
        <f t="shared" ref="N9:N14" si="1">IFERROR(M9/K9-1,"-")</f>
        <v>-0.25509123013537371</v>
      </c>
      <c r="O9" s="116">
        <f>IFERROR(M9/C9-1,"-")</f>
        <v>0.23328785811732611</v>
      </c>
    </row>
    <row r="10" spans="1:17" x14ac:dyDescent="0.25">
      <c r="A10" s="1" t="s">
        <v>72</v>
      </c>
      <c r="B10" s="114" t="s">
        <v>73</v>
      </c>
      <c r="C10" s="193">
        <v>0.58760000000000001</v>
      </c>
      <c r="D10" s="116">
        <v>-0.18974076116933258</v>
      </c>
      <c r="E10" s="193">
        <v>0.54400000000000004</v>
      </c>
      <c r="F10" s="116">
        <f t="shared" si="0"/>
        <v>-7.4200136147038798E-2</v>
      </c>
      <c r="G10" s="193">
        <v>0.1265</v>
      </c>
      <c r="H10" s="116">
        <f t="shared" si="0"/>
        <v>-0.76746323529411764</v>
      </c>
      <c r="I10" s="193">
        <v>0.44229999999999997</v>
      </c>
      <c r="J10" s="116">
        <f t="shared" si="0"/>
        <v>2.4964426877470354</v>
      </c>
      <c r="K10" s="193">
        <v>0.91339999999999999</v>
      </c>
      <c r="L10" s="116">
        <f t="shared" si="0"/>
        <v>1.0651141758987115</v>
      </c>
      <c r="M10" s="193">
        <v>1.1008</v>
      </c>
      <c r="N10" s="116">
        <f t="shared" si="1"/>
        <v>0.20516750602145839</v>
      </c>
      <c r="O10" s="116">
        <f t="shared" ref="O10:O14" si="2">IFERROR(M10/C10-1,"-")</f>
        <v>0.87338325391422744</v>
      </c>
    </row>
    <row r="11" spans="1:17" x14ac:dyDescent="0.25">
      <c r="A11" s="1" t="s">
        <v>74</v>
      </c>
      <c r="B11" s="114" t="s">
        <v>75</v>
      </c>
      <c r="C11" s="193">
        <v>0.50890000000000002</v>
      </c>
      <c r="D11" s="116">
        <v>-0.18419365181147807</v>
      </c>
      <c r="E11" s="193">
        <v>0.1598</v>
      </c>
      <c r="F11" s="116">
        <f t="shared" si="0"/>
        <v>-0.68598938887797212</v>
      </c>
      <c r="G11" s="193">
        <v>0.16949999999999998</v>
      </c>
      <c r="H11" s="116">
        <f t="shared" si="0"/>
        <v>6.0700876095118872E-2</v>
      </c>
      <c r="I11" s="193">
        <v>0.48359999999999997</v>
      </c>
      <c r="J11" s="116">
        <f t="shared" si="0"/>
        <v>1.8530973451327433</v>
      </c>
      <c r="K11" s="193">
        <v>0.76170000000000004</v>
      </c>
      <c r="L11" s="116">
        <f t="shared" si="0"/>
        <v>0.57506203473945416</v>
      </c>
      <c r="M11" s="193">
        <v>0.96689999999999998</v>
      </c>
      <c r="N11" s="116">
        <f t="shared" si="1"/>
        <v>0.26939740055139816</v>
      </c>
      <c r="O11" s="116">
        <f t="shared" si="2"/>
        <v>0.89998034977402219</v>
      </c>
    </row>
    <row r="12" spans="1:17" x14ac:dyDescent="0.25">
      <c r="A12" s="1" t="s">
        <v>76</v>
      </c>
      <c r="B12" s="114" t="s">
        <v>77</v>
      </c>
      <c r="C12" s="193">
        <v>0.6119</v>
      </c>
      <c r="D12" s="116">
        <v>-8.1093257245832828E-2</v>
      </c>
      <c r="E12" s="193">
        <v>0</v>
      </c>
      <c r="F12" s="116">
        <f t="shared" si="0"/>
        <v>-1</v>
      </c>
      <c r="G12" s="193">
        <v>0.2369</v>
      </c>
      <c r="H12" s="116" t="str">
        <f t="shared" si="0"/>
        <v>-</v>
      </c>
      <c r="I12" s="193">
        <v>0.55730000000000002</v>
      </c>
      <c r="J12" s="116">
        <f t="shared" si="0"/>
        <v>1.3524693963697763</v>
      </c>
      <c r="K12" s="193">
        <v>0.52239999999999998</v>
      </c>
      <c r="L12" s="116">
        <f t="shared" si="0"/>
        <v>-6.2623362641306413E-2</v>
      </c>
      <c r="M12" s="193">
        <v>0.9487000000000001</v>
      </c>
      <c r="N12" s="116">
        <f t="shared" si="1"/>
        <v>0.81604134762634017</v>
      </c>
      <c r="O12" s="116">
        <f t="shared" si="2"/>
        <v>0.55041673476058195</v>
      </c>
    </row>
    <row r="13" spans="1:17" x14ac:dyDescent="0.25">
      <c r="A13" s="1" t="s">
        <v>78</v>
      </c>
      <c r="B13" s="114" t="s">
        <v>79</v>
      </c>
      <c r="C13" s="193">
        <v>0.44290000000000002</v>
      </c>
      <c r="D13" s="116">
        <v>-0.14990403071017278</v>
      </c>
      <c r="E13" s="193">
        <v>0</v>
      </c>
      <c r="F13" s="116">
        <f t="shared" si="0"/>
        <v>-1</v>
      </c>
      <c r="G13" s="193">
        <v>0.30940000000000001</v>
      </c>
      <c r="H13" s="116" t="str">
        <f t="shared" si="0"/>
        <v>-</v>
      </c>
      <c r="I13" s="193">
        <v>0.48409999999999997</v>
      </c>
      <c r="J13" s="116">
        <f t="shared" si="0"/>
        <v>0.56464124111182912</v>
      </c>
      <c r="K13" s="193">
        <v>0.31019999999999998</v>
      </c>
      <c r="L13" s="116">
        <f t="shared" si="0"/>
        <v>-0.35922330097087385</v>
      </c>
      <c r="M13" s="193">
        <v>0.93459999999999999</v>
      </c>
      <c r="N13" s="116">
        <f t="shared" si="1"/>
        <v>2.0128949065119279</v>
      </c>
      <c r="O13" s="116">
        <f t="shared" si="2"/>
        <v>1.1101828855272071</v>
      </c>
    </row>
    <row r="14" spans="1:17" x14ac:dyDescent="0.25">
      <c r="A14" s="1" t="s">
        <v>80</v>
      </c>
      <c r="B14" s="114" t="s">
        <v>81</v>
      </c>
      <c r="C14" s="193">
        <v>0.50819999999999999</v>
      </c>
      <c r="D14" s="116">
        <v>-2.0809248554913395E-2</v>
      </c>
      <c r="E14" s="193">
        <v>0</v>
      </c>
      <c r="F14" s="116">
        <f t="shared" si="0"/>
        <v>-1</v>
      </c>
      <c r="G14" s="193">
        <v>0.12839999999999999</v>
      </c>
      <c r="H14" s="116" t="str">
        <f t="shared" si="0"/>
        <v>-</v>
      </c>
      <c r="I14" s="193">
        <v>0.37180000000000002</v>
      </c>
      <c r="J14" s="116">
        <f t="shared" si="0"/>
        <v>1.8956386292834897</v>
      </c>
      <c r="K14" s="193">
        <v>0.4783</v>
      </c>
      <c r="L14" s="116">
        <f t="shared" si="0"/>
        <v>0.28644432490586325</v>
      </c>
      <c r="M14" s="193">
        <v>0.60770000000000002</v>
      </c>
      <c r="N14" s="116">
        <f t="shared" si="1"/>
        <v>0.27054150114990594</v>
      </c>
      <c r="O14" s="116">
        <f t="shared" si="2"/>
        <v>0.19578905942542324</v>
      </c>
    </row>
    <row r="15" spans="1:17" x14ac:dyDescent="0.25">
      <c r="A15" s="1" t="s">
        <v>82</v>
      </c>
      <c r="B15" s="114" t="s">
        <v>83</v>
      </c>
      <c r="C15" s="193">
        <v>0.6371</v>
      </c>
      <c r="D15" s="116">
        <v>6.0242968880013237E-2</v>
      </c>
      <c r="E15" s="193">
        <v>0</v>
      </c>
      <c r="F15" s="116">
        <f t="shared" si="0"/>
        <v>-1</v>
      </c>
      <c r="G15" s="193">
        <v>4.9800000000000004E-2</v>
      </c>
      <c r="H15" s="116" t="str">
        <f t="shared" si="0"/>
        <v>-</v>
      </c>
      <c r="I15" s="193">
        <v>0.97129999999999994</v>
      </c>
      <c r="J15" s="116">
        <f t="shared" si="0"/>
        <v>18.504016064257026</v>
      </c>
      <c r="K15" s="193">
        <v>1.0004999999999999</v>
      </c>
      <c r="L15" s="116">
        <f t="shared" si="0"/>
        <v>3.006280242973336E-2</v>
      </c>
      <c r="M15" s="193">
        <v>0.74549999999999994</v>
      </c>
      <c r="N15" s="116">
        <f>IFERROR(M15/K15-1,"-")</f>
        <v>-0.25487256371814093</v>
      </c>
      <c r="O15" s="116">
        <f>IFERROR(M15/C15-1,"-")</f>
        <v>0.17014597394443554</v>
      </c>
    </row>
    <row r="16" spans="1:17" x14ac:dyDescent="0.25">
      <c r="A16" s="1" t="s">
        <v>84</v>
      </c>
      <c r="B16" s="114" t="s">
        <v>85</v>
      </c>
      <c r="C16" s="193">
        <v>0.74909999999999999</v>
      </c>
      <c r="D16" s="116">
        <v>8.8491717523975666E-2</v>
      </c>
      <c r="E16" s="193">
        <v>0.22920000000000001</v>
      </c>
      <c r="F16" s="116">
        <f t="shared" si="0"/>
        <v>-0.69403283940728877</v>
      </c>
      <c r="G16" s="193">
        <v>0.24660000000000001</v>
      </c>
      <c r="H16" s="116">
        <f t="shared" si="0"/>
        <v>7.5916230366492199E-2</v>
      </c>
      <c r="I16" s="193">
        <v>0.88819999999999988</v>
      </c>
      <c r="J16" s="116">
        <f t="shared" si="0"/>
        <v>2.6017842660178419</v>
      </c>
      <c r="K16" s="193">
        <v>0.54079999999999995</v>
      </c>
      <c r="L16" s="116">
        <f t="shared" si="0"/>
        <v>-0.39112812429632959</v>
      </c>
      <c r="M16" s="193">
        <v>1.26</v>
      </c>
      <c r="N16" s="116">
        <f>IFERROR(M16/K16-1,"-")</f>
        <v>1.329881656804734</v>
      </c>
      <c r="O16" s="116">
        <f>IFERROR(M16/C16-1,"-")</f>
        <v>0.68201842210652797</v>
      </c>
    </row>
    <row r="17" spans="1:30" x14ac:dyDescent="0.25">
      <c r="A17" s="1" t="s">
        <v>86</v>
      </c>
      <c r="B17" s="114" t="s">
        <v>87</v>
      </c>
      <c r="C17" s="193">
        <v>0.55259999999999998</v>
      </c>
      <c r="D17" s="116">
        <v>6.8445475638051034E-2</v>
      </c>
      <c r="E17" s="193">
        <v>0.1744</v>
      </c>
      <c r="F17" s="116">
        <f t="shared" si="0"/>
        <v>-0.68440101339124138</v>
      </c>
      <c r="G17" s="193">
        <v>0.36749999999999999</v>
      </c>
      <c r="H17" s="116">
        <f t="shared" si="0"/>
        <v>1.1072247706422016</v>
      </c>
      <c r="I17" s="193">
        <v>0.54430000000000001</v>
      </c>
      <c r="J17" s="116">
        <f t="shared" si="0"/>
        <v>0.4810884353741498</v>
      </c>
      <c r="K17" s="193">
        <v>0.52170000000000005</v>
      </c>
      <c r="L17" s="116">
        <f t="shared" si="0"/>
        <v>-4.1521219915487739E-2</v>
      </c>
      <c r="M17" s="193">
        <v>0.63280000000000003</v>
      </c>
      <c r="N17" s="116">
        <f t="shared" ref="N17:N20" si="3">IFERROR(M17/K17-1,"-")</f>
        <v>0.21295763848955329</v>
      </c>
      <c r="O17" s="116">
        <f t="shared" ref="O17:O20" si="4">IFERROR(M17/C17-1,"-")</f>
        <v>0.14513210278682598</v>
      </c>
    </row>
    <row r="18" spans="1:30" x14ac:dyDescent="0.25">
      <c r="A18" s="1" t="s">
        <v>88</v>
      </c>
      <c r="B18" s="114" t="s">
        <v>89</v>
      </c>
      <c r="C18" s="193">
        <v>0.58420000000000005</v>
      </c>
      <c r="D18" s="116">
        <v>-5.6524547803617486E-2</v>
      </c>
      <c r="E18" s="193">
        <v>0.1298</v>
      </c>
      <c r="F18" s="116">
        <f t="shared" si="0"/>
        <v>-0.77781581650119824</v>
      </c>
      <c r="G18" s="193">
        <v>0.56200000000000006</v>
      </c>
      <c r="H18" s="116">
        <f t="shared" si="0"/>
        <v>3.3297380585516185</v>
      </c>
      <c r="I18" s="193">
        <v>0.68049999999999999</v>
      </c>
      <c r="J18" s="116">
        <f t="shared" si="0"/>
        <v>0.21085409252669018</v>
      </c>
      <c r="K18" s="193">
        <v>0.77760000000000007</v>
      </c>
      <c r="L18" s="116">
        <f t="shared" si="0"/>
        <v>0.14268919911829547</v>
      </c>
      <c r="M18" s="193">
        <v>1.0205</v>
      </c>
      <c r="N18" s="116">
        <f t="shared" si="3"/>
        <v>0.31237139917695456</v>
      </c>
      <c r="O18" s="116">
        <f t="shared" si="4"/>
        <v>0.74683327627524809</v>
      </c>
      <c r="AC18" s="194"/>
    </row>
    <row r="19" spans="1:30" x14ac:dyDescent="0.25">
      <c r="A19" s="1" t="s">
        <v>90</v>
      </c>
      <c r="B19" s="114" t="s">
        <v>91</v>
      </c>
      <c r="C19" s="193">
        <v>0.52610000000000001</v>
      </c>
      <c r="D19" s="116">
        <v>-7.0494699646643233E-2</v>
      </c>
      <c r="E19" s="193">
        <v>0.1321</v>
      </c>
      <c r="F19" s="116">
        <f t="shared" si="0"/>
        <v>-0.74890705189127549</v>
      </c>
      <c r="G19" s="193">
        <v>0.58889999999999998</v>
      </c>
      <c r="H19" s="116">
        <f t="shared" si="0"/>
        <v>3.4579863739591215</v>
      </c>
      <c r="I19" s="193">
        <v>0.70840000000000003</v>
      </c>
      <c r="J19" s="116">
        <f t="shared" si="0"/>
        <v>0.20292069960944148</v>
      </c>
      <c r="K19" s="193">
        <v>0.54949999999999999</v>
      </c>
      <c r="L19" s="116">
        <f t="shared" si="0"/>
        <v>-0.22430830039525695</v>
      </c>
      <c r="M19" s="193">
        <v>0.6470999999999999</v>
      </c>
      <c r="N19" s="116">
        <f t="shared" si="3"/>
        <v>0.17761601455868958</v>
      </c>
      <c r="O19" s="116">
        <f t="shared" si="4"/>
        <v>0.22999429766204127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0.52049999999999996</v>
      </c>
      <c r="D20" s="116">
        <v>-1.4017806402727873E-2</v>
      </c>
      <c r="E20" s="193">
        <v>0.5464</v>
      </c>
      <c r="F20" s="116">
        <f t="shared" si="0"/>
        <v>4.9759846301633104E-2</v>
      </c>
      <c r="G20" s="193">
        <v>0.40850000000000003</v>
      </c>
      <c r="H20" s="116">
        <f t="shared" si="0"/>
        <v>-0.25237920937042457</v>
      </c>
      <c r="I20" s="193">
        <v>0.65639999999999998</v>
      </c>
      <c r="J20" s="116">
        <f t="shared" si="0"/>
        <v>0.60685434516523862</v>
      </c>
      <c r="K20" s="193">
        <v>0.50659999999999994</v>
      </c>
      <c r="L20" s="116">
        <f t="shared" si="0"/>
        <v>-0.22821450335161497</v>
      </c>
      <c r="M20" s="193" t="s">
        <v>229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201">
        <v>0.56176365655817706</v>
      </c>
      <c r="D21" s="119">
        <v>-5.8907376813473689E-2</v>
      </c>
      <c r="E21" s="201">
        <v>0.31148476369141237</v>
      </c>
      <c r="F21" s="119">
        <v>-0.44552346871311965</v>
      </c>
      <c r="G21" s="201">
        <v>0.28621210694206145</v>
      </c>
      <c r="H21" s="119">
        <v>-8.1136092982026287E-2</v>
      </c>
      <c r="I21" s="201">
        <v>0.60938004840462912</v>
      </c>
      <c r="J21" s="119">
        <v>1.1291204446777203</v>
      </c>
      <c r="K21" s="201">
        <v>0.6452598187198163</v>
      </c>
      <c r="L21" s="119">
        <v>5.8879135293518736E-2</v>
      </c>
      <c r="M21" s="195" t="s">
        <v>229</v>
      </c>
      <c r="N21" s="119" t="s">
        <v>229</v>
      </c>
      <c r="O21" s="119" t="s">
        <v>229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284</v>
      </c>
      <c r="F29" s="296"/>
      <c r="G29" s="297" t="s">
        <v>285</v>
      </c>
      <c r="H29" s="296"/>
      <c r="I29" s="297" t="s">
        <v>286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0.50960000000000005</v>
      </c>
      <c r="D31" s="116"/>
      <c r="E31" s="193">
        <v>0.49670000000000003</v>
      </c>
      <c r="F31" s="116">
        <f t="shared" ref="F31:J42" si="5">IFERROR(E31/C31-1,"-")</f>
        <v>-2.531397174254324E-2</v>
      </c>
      <c r="G31" s="193">
        <v>0.13550000000000001</v>
      </c>
      <c r="H31" s="116">
        <f t="shared" si="5"/>
        <v>-0.7271995168109523</v>
      </c>
      <c r="I31" s="193">
        <v>0.44159999999999999</v>
      </c>
      <c r="J31" s="116">
        <f t="shared" si="5"/>
        <v>2.2590405904059039</v>
      </c>
      <c r="K31" s="193">
        <v>0.96609999999999996</v>
      </c>
      <c r="L31" s="116">
        <f t="shared" ref="L31:L42" si="6">IFERROR(K31/I31-1,"-")</f>
        <v>1.1877264492753623</v>
      </c>
      <c r="M31" s="193">
        <v>0.58020000000000005</v>
      </c>
      <c r="N31" s="116">
        <f t="shared" ref="N31:N39" si="7">IFERROR(M31/K31-1,"-")</f>
        <v>-0.39944105165096777</v>
      </c>
      <c r="O31" s="116">
        <f>IFERROR(M31/C31-1,"-")</f>
        <v>0.1385400313971743</v>
      </c>
    </row>
    <row r="32" spans="1:30" x14ac:dyDescent="0.25">
      <c r="B32" s="114" t="s">
        <v>73</v>
      </c>
      <c r="C32" s="193">
        <v>0.58590000000000009</v>
      </c>
      <c r="D32" s="116"/>
      <c r="E32" s="193">
        <v>0.54100000000000004</v>
      </c>
      <c r="F32" s="116">
        <f t="shared" si="5"/>
        <v>-7.6634237924560589E-2</v>
      </c>
      <c r="G32" s="193">
        <v>0.1497</v>
      </c>
      <c r="H32" s="116">
        <f t="shared" si="5"/>
        <v>-0.72329020332717198</v>
      </c>
      <c r="I32" s="193">
        <v>0.4879</v>
      </c>
      <c r="J32" s="116">
        <f t="shared" si="5"/>
        <v>2.2591850367401469</v>
      </c>
      <c r="K32" s="193">
        <v>1.0339</v>
      </c>
      <c r="L32" s="116">
        <f t="shared" si="6"/>
        <v>1.1190817790530847</v>
      </c>
      <c r="M32" s="193">
        <v>1.1691</v>
      </c>
      <c r="N32" s="116">
        <f t="shared" si="7"/>
        <v>0.13076699874262498</v>
      </c>
      <c r="O32" s="116">
        <f t="shared" ref="O32:O39" si="8">IFERROR(M32/C32-1,"-")</f>
        <v>0.99539170506912411</v>
      </c>
    </row>
    <row r="33" spans="2:17" x14ac:dyDescent="0.25">
      <c r="B33" s="114" t="s">
        <v>75</v>
      </c>
      <c r="C33" s="193">
        <v>0.50619999999999998</v>
      </c>
      <c r="D33" s="116"/>
      <c r="E33" s="193">
        <v>0.15640000000000001</v>
      </c>
      <c r="F33" s="116">
        <f t="shared" si="5"/>
        <v>-0.69103121295930459</v>
      </c>
      <c r="G33" s="193">
        <v>0.20149999999999998</v>
      </c>
      <c r="H33" s="116">
        <f t="shared" si="5"/>
        <v>0.2883631713554986</v>
      </c>
      <c r="I33" s="193">
        <v>0.53369999999999995</v>
      </c>
      <c r="J33" s="116">
        <f t="shared" si="5"/>
        <v>1.64863523573201</v>
      </c>
      <c r="K33" s="193">
        <v>0.85769999999999991</v>
      </c>
      <c r="L33" s="116">
        <f t="shared" si="6"/>
        <v>0.60708263069139967</v>
      </c>
      <c r="M33" s="193">
        <v>0.97239999999999993</v>
      </c>
      <c r="N33" s="116">
        <f t="shared" si="7"/>
        <v>0.13372974233414947</v>
      </c>
      <c r="O33" s="116">
        <f t="shared" si="8"/>
        <v>0.92097984986171477</v>
      </c>
    </row>
    <row r="34" spans="2:17" x14ac:dyDescent="0.25">
      <c r="B34" s="114" t="s">
        <v>77</v>
      </c>
      <c r="C34" s="193">
        <v>0.61870000000000003</v>
      </c>
      <c r="D34" s="116"/>
      <c r="E34" s="193">
        <v>0</v>
      </c>
      <c r="F34" s="116">
        <f t="shared" si="5"/>
        <v>-1</v>
      </c>
      <c r="G34" s="193">
        <v>0.28210000000000002</v>
      </c>
      <c r="H34" s="116" t="str">
        <f t="shared" si="5"/>
        <v>-</v>
      </c>
      <c r="I34" s="193">
        <v>0.60509999999999997</v>
      </c>
      <c r="J34" s="116">
        <f t="shared" si="5"/>
        <v>1.1449840482098543</v>
      </c>
      <c r="K34" s="193">
        <v>0.55969999999999998</v>
      </c>
      <c r="L34" s="116">
        <f t="shared" si="6"/>
        <v>-7.5028920839530611E-2</v>
      </c>
      <c r="M34" s="193">
        <v>0.97870000000000001</v>
      </c>
      <c r="N34" s="116">
        <f t="shared" si="7"/>
        <v>0.74861532964087907</v>
      </c>
      <c r="O34" s="116">
        <f t="shared" si="8"/>
        <v>0.58186520122838203</v>
      </c>
    </row>
    <row r="35" spans="2:17" x14ac:dyDescent="0.25">
      <c r="B35" s="114" t="s">
        <v>79</v>
      </c>
      <c r="C35" s="193">
        <v>0.44740000000000002</v>
      </c>
      <c r="D35" s="116"/>
      <c r="E35" s="193">
        <v>0</v>
      </c>
      <c r="F35" s="116">
        <f t="shared" si="5"/>
        <v>-1</v>
      </c>
      <c r="G35" s="193">
        <v>0.37670000000000003</v>
      </c>
      <c r="H35" s="116" t="str">
        <f t="shared" si="5"/>
        <v>-</v>
      </c>
      <c r="I35" s="193">
        <v>0.54820000000000002</v>
      </c>
      <c r="J35" s="116">
        <f t="shared" si="5"/>
        <v>0.4552694451818422</v>
      </c>
      <c r="K35" s="193">
        <v>0.33560000000000001</v>
      </c>
      <c r="L35" s="116">
        <f t="shared" si="6"/>
        <v>-0.3878146661802262</v>
      </c>
      <c r="M35" s="193">
        <v>0.95189999999999997</v>
      </c>
      <c r="N35" s="116">
        <f t="shared" si="7"/>
        <v>1.8364123957091776</v>
      </c>
      <c r="O35" s="116">
        <f t="shared" si="8"/>
        <v>1.1276262852033971</v>
      </c>
    </row>
    <row r="36" spans="2:17" x14ac:dyDescent="0.25">
      <c r="B36" s="114" t="s">
        <v>81</v>
      </c>
      <c r="C36" s="193">
        <v>0.5121</v>
      </c>
      <c r="D36" s="116"/>
      <c r="E36" s="193">
        <v>0</v>
      </c>
      <c r="F36" s="116">
        <f t="shared" si="5"/>
        <v>-1</v>
      </c>
      <c r="G36" s="193">
        <v>0.153</v>
      </c>
      <c r="H36" s="116" t="str">
        <f t="shared" si="5"/>
        <v>-</v>
      </c>
      <c r="I36" s="193">
        <v>0.41840000000000005</v>
      </c>
      <c r="J36" s="116">
        <f t="shared" si="5"/>
        <v>1.7346405228758175</v>
      </c>
      <c r="K36" s="193">
        <v>0.54220000000000002</v>
      </c>
      <c r="L36" s="116">
        <f t="shared" si="6"/>
        <v>0.29588910133843194</v>
      </c>
      <c r="M36" s="193">
        <v>0.56200000000000006</v>
      </c>
      <c r="N36" s="116">
        <f t="shared" si="7"/>
        <v>3.6517890077462312E-2</v>
      </c>
      <c r="O36" s="116">
        <f t="shared" si="8"/>
        <v>9.744190587775825E-2</v>
      </c>
    </row>
    <row r="37" spans="2:17" x14ac:dyDescent="0.25">
      <c r="B37" s="114" t="s">
        <v>83</v>
      </c>
      <c r="C37" s="193">
        <v>0.63759999999999994</v>
      </c>
      <c r="D37" s="116"/>
      <c r="E37" s="193">
        <v>0</v>
      </c>
      <c r="F37" s="116">
        <f t="shared" si="5"/>
        <v>-1</v>
      </c>
      <c r="G37" s="193">
        <v>5.1100000000000007E-2</v>
      </c>
      <c r="H37" s="116" t="str">
        <f t="shared" si="5"/>
        <v>-</v>
      </c>
      <c r="I37" s="193">
        <v>1.0985</v>
      </c>
      <c r="J37" s="116">
        <f t="shared" si="5"/>
        <v>20.497064579256357</v>
      </c>
      <c r="K37" s="193">
        <v>1.1444000000000001</v>
      </c>
      <c r="L37" s="116">
        <f t="shared" si="6"/>
        <v>4.1784251251706817E-2</v>
      </c>
      <c r="M37" s="193">
        <v>0.71239999999999992</v>
      </c>
      <c r="N37" s="116">
        <f t="shared" si="7"/>
        <v>-0.37749038797623224</v>
      </c>
      <c r="O37" s="116">
        <f t="shared" si="8"/>
        <v>0.11731493099121715</v>
      </c>
    </row>
    <row r="38" spans="2:17" x14ac:dyDescent="0.25">
      <c r="B38" s="114" t="s">
        <v>85</v>
      </c>
      <c r="C38" s="193">
        <v>0.75309999999999999</v>
      </c>
      <c r="D38" s="116"/>
      <c r="E38" s="193">
        <v>0.28089999999999998</v>
      </c>
      <c r="F38" s="116">
        <f t="shared" si="5"/>
        <v>-0.6270083654229186</v>
      </c>
      <c r="G38" s="193">
        <v>0.28570000000000001</v>
      </c>
      <c r="H38" s="116">
        <f t="shared" si="5"/>
        <v>1.7087931648273491E-2</v>
      </c>
      <c r="I38" s="193">
        <v>0.99390000000000001</v>
      </c>
      <c r="J38" s="116">
        <f t="shared" si="5"/>
        <v>2.4788239411970596</v>
      </c>
      <c r="K38" s="193">
        <v>0.58109999999999995</v>
      </c>
      <c r="L38" s="116">
        <f t="shared" si="6"/>
        <v>-0.41533353456082112</v>
      </c>
      <c r="M38" s="193">
        <v>1.3337000000000001</v>
      </c>
      <c r="N38" s="116">
        <f t="shared" si="7"/>
        <v>1.2951299260024096</v>
      </c>
      <c r="O38" s="116">
        <f t="shared" si="8"/>
        <v>0.77094675341920071</v>
      </c>
    </row>
    <row r="39" spans="2:17" x14ac:dyDescent="0.25">
      <c r="B39" s="114" t="s">
        <v>87</v>
      </c>
      <c r="C39" s="193">
        <v>0.54930000000000001</v>
      </c>
      <c r="D39" s="116"/>
      <c r="E39" s="193">
        <v>0.20949999999999999</v>
      </c>
      <c r="F39" s="116">
        <f t="shared" si="5"/>
        <v>-0.61860549790642638</v>
      </c>
      <c r="G39" s="193">
        <v>0.37060000000000004</v>
      </c>
      <c r="H39" s="116">
        <f t="shared" si="5"/>
        <v>0.76897374701670662</v>
      </c>
      <c r="I39" s="193">
        <v>0.61980000000000002</v>
      </c>
      <c r="J39" s="116">
        <f t="shared" si="5"/>
        <v>0.67242309767943853</v>
      </c>
      <c r="K39" s="193">
        <v>0.59279999999999999</v>
      </c>
      <c r="L39" s="116">
        <f t="shared" si="6"/>
        <v>-4.3562439496611871E-2</v>
      </c>
      <c r="M39" s="193">
        <v>0.5867</v>
      </c>
      <c r="N39" s="116">
        <f t="shared" si="7"/>
        <v>-1.0290148448043213E-2</v>
      </c>
      <c r="O39" s="116">
        <f t="shared" si="8"/>
        <v>6.8086655743673674E-2</v>
      </c>
    </row>
    <row r="40" spans="2:17" x14ac:dyDescent="0.25">
      <c r="B40" s="114" t="s">
        <v>89</v>
      </c>
      <c r="C40" s="193">
        <v>0.58889999999999998</v>
      </c>
      <c r="D40" s="116"/>
      <c r="E40" s="193">
        <v>0.15590000000000001</v>
      </c>
      <c r="F40" s="116">
        <f t="shared" si="5"/>
        <v>-0.73526914586517234</v>
      </c>
      <c r="G40" s="193">
        <v>0.54320000000000002</v>
      </c>
      <c r="H40" s="116">
        <f t="shared" si="5"/>
        <v>2.4842847979474021</v>
      </c>
      <c r="I40" s="193">
        <v>0.75599999999999989</v>
      </c>
      <c r="J40" s="116">
        <f t="shared" si="5"/>
        <v>0.39175257731958735</v>
      </c>
      <c r="K40" s="193">
        <v>0.88049999999999995</v>
      </c>
      <c r="L40" s="116">
        <f t="shared" si="6"/>
        <v>0.16468253968253976</v>
      </c>
      <c r="M40" s="193">
        <v>1.0493999999999999</v>
      </c>
      <c r="N40" s="116">
        <f>IFERROR(M40/K40-1,"-")</f>
        <v>0.19182282793867111</v>
      </c>
      <c r="O40" s="116">
        <f>IFERROR(M40/C40-1,"-")</f>
        <v>0.78196637799286783</v>
      </c>
    </row>
    <row r="41" spans="2:17" x14ac:dyDescent="0.25">
      <c r="B41" s="114" t="s">
        <v>91</v>
      </c>
      <c r="C41" s="193">
        <v>0.52239999999999998</v>
      </c>
      <c r="D41" s="116"/>
      <c r="E41" s="193">
        <v>0.15710000000000002</v>
      </c>
      <c r="F41" s="116">
        <f t="shared" si="5"/>
        <v>-0.69927258805513004</v>
      </c>
      <c r="G41" s="193">
        <v>0.55179999999999996</v>
      </c>
      <c r="H41" s="116">
        <f t="shared" si="5"/>
        <v>2.5124124761298527</v>
      </c>
      <c r="I41" s="193">
        <v>0.79949999999999999</v>
      </c>
      <c r="J41" s="116">
        <f t="shared" si="5"/>
        <v>0.44889452700253729</v>
      </c>
      <c r="K41" s="193">
        <v>0.61299999999999999</v>
      </c>
      <c r="L41" s="116">
        <f t="shared" si="6"/>
        <v>-0.23327079424640396</v>
      </c>
      <c r="M41" s="193">
        <v>0.60530000000000006</v>
      </c>
      <c r="N41" s="116">
        <f>IFERROR(M41/K41-1,"-")</f>
        <v>-1.25611745513865E-2</v>
      </c>
      <c r="O41" s="116">
        <f>IFERROR(M41/C41-1,"-")</f>
        <v>0.15869065849923447</v>
      </c>
    </row>
    <row r="42" spans="2:17" x14ac:dyDescent="0.25">
      <c r="B42" s="114" t="s">
        <v>93</v>
      </c>
      <c r="C42" s="193">
        <v>0.51929999999999998</v>
      </c>
      <c r="D42" s="116"/>
      <c r="E42" s="193">
        <v>0.66959999999999997</v>
      </c>
      <c r="F42" s="116">
        <f t="shared" si="5"/>
        <v>0.28942807625649913</v>
      </c>
      <c r="G42" s="193">
        <v>0.36570000000000003</v>
      </c>
      <c r="H42" s="116">
        <f t="shared" si="5"/>
        <v>-0.45385304659498205</v>
      </c>
      <c r="I42" s="193">
        <v>0.73360000000000003</v>
      </c>
      <c r="J42" s="116">
        <f t="shared" si="5"/>
        <v>1.0060158599945308</v>
      </c>
      <c r="K42" s="193">
        <v>0.55149999999999999</v>
      </c>
      <c r="L42" s="116">
        <f t="shared" si="6"/>
        <v>-0.24822791712104697</v>
      </c>
      <c r="M42" s="193" t="s">
        <v>229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201">
        <v>0.56247314329506115</v>
      </c>
      <c r="D43" s="119"/>
      <c r="E43" s="201">
        <v>0.34528128719544549</v>
      </c>
      <c r="F43" s="119">
        <v>-0.38613729151096832</v>
      </c>
      <c r="G43" s="201">
        <v>0.2986165645236753</v>
      </c>
      <c r="H43" s="119">
        <v>-0.13514987461615824</v>
      </c>
      <c r="I43" s="201">
        <v>0.6718152990501054</v>
      </c>
      <c r="J43" s="119">
        <v>1.2497589848095707</v>
      </c>
      <c r="K43" s="201">
        <v>0.72280421765821778</v>
      </c>
      <c r="L43" s="119">
        <v>7.5897227526980693E-2</v>
      </c>
      <c r="M43" s="195" t="s">
        <v>229</v>
      </c>
      <c r="N43" s="119" t="s">
        <v>229</v>
      </c>
      <c r="O43" s="119" t="s">
        <v>229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M51" s="297">
        <v>2024</v>
      </c>
      <c r="N51" s="298"/>
      <c r="O51" s="299"/>
    </row>
    <row r="52" spans="2:17" ht="16.5" thickTop="1" thickBot="1" x14ac:dyDescent="0.3">
      <c r="B52" s="85"/>
      <c r="M52" s="113" t="s">
        <v>69</v>
      </c>
      <c r="N52" s="112" t="str">
        <f>CONCATENATE("var ",RIGHT(M51,2),"/",RIGHT(K51,2))</f>
        <v>var 24/</v>
      </c>
      <c r="O52" s="112" t="str">
        <f>CONCATENATE("var ",RIGHT(M51,2),"/",RIGHT(C51,2))</f>
        <v>var 24/</v>
      </c>
    </row>
    <row r="53" spans="2:17" x14ac:dyDescent="0.25">
      <c r="B53" s="114" t="s">
        <v>71</v>
      </c>
      <c r="M53" s="193">
        <v>0</v>
      </c>
      <c r="N53" s="116" t="str">
        <f t="shared" ref="N53:N61" si="9">IFERROR(M53/K53-1,"-")</f>
        <v>-</v>
      </c>
      <c r="O53" s="116" t="str">
        <f>IFERROR(M53/C53-1,"-")</f>
        <v>-</v>
      </c>
    </row>
    <row r="54" spans="2:17" x14ac:dyDescent="0.25">
      <c r="B54" s="114" t="s">
        <v>73</v>
      </c>
      <c r="M54" s="193">
        <v>0</v>
      </c>
      <c r="N54" s="116" t="str">
        <f t="shared" si="9"/>
        <v>-</v>
      </c>
      <c r="O54" s="116" t="str">
        <f t="shared" ref="O54:O61" si="10">IFERROR(M54/C54-1,"-")</f>
        <v>-</v>
      </c>
    </row>
    <row r="55" spans="2:17" x14ac:dyDescent="0.25">
      <c r="B55" s="114" t="s">
        <v>75</v>
      </c>
      <c r="M55" s="193">
        <v>0</v>
      </c>
      <c r="N55" s="116" t="str">
        <f t="shared" si="9"/>
        <v>-</v>
      </c>
      <c r="O55" s="116" t="str">
        <f t="shared" si="10"/>
        <v>-</v>
      </c>
    </row>
    <row r="56" spans="2:17" x14ac:dyDescent="0.25">
      <c r="B56" s="114" t="s">
        <v>77</v>
      </c>
      <c r="M56" s="193">
        <v>0</v>
      </c>
      <c r="N56" s="116" t="str">
        <f t="shared" si="9"/>
        <v>-</v>
      </c>
      <c r="O56" s="116" t="str">
        <f t="shared" si="10"/>
        <v>-</v>
      </c>
    </row>
    <row r="57" spans="2:17" x14ac:dyDescent="0.25">
      <c r="B57" s="114" t="s">
        <v>79</v>
      </c>
      <c r="M57" s="193">
        <v>0</v>
      </c>
      <c r="N57" s="116" t="str">
        <f t="shared" si="9"/>
        <v>-</v>
      </c>
      <c r="O57" s="116" t="str">
        <f t="shared" si="10"/>
        <v>-</v>
      </c>
    </row>
    <row r="58" spans="2:17" x14ac:dyDescent="0.25">
      <c r="B58" s="114" t="s">
        <v>81</v>
      </c>
      <c r="M58" s="193">
        <v>0</v>
      </c>
      <c r="N58" s="116" t="str">
        <f t="shared" si="9"/>
        <v>-</v>
      </c>
      <c r="O58" s="116" t="str">
        <f t="shared" si="10"/>
        <v>-</v>
      </c>
    </row>
    <row r="59" spans="2:17" x14ac:dyDescent="0.25">
      <c r="B59" s="114" t="s">
        <v>83</v>
      </c>
      <c r="M59" s="193">
        <v>0</v>
      </c>
      <c r="N59" s="116" t="str">
        <f t="shared" si="9"/>
        <v>-</v>
      </c>
      <c r="O59" s="116" t="str">
        <f t="shared" si="10"/>
        <v>-</v>
      </c>
    </row>
    <row r="60" spans="2:17" x14ac:dyDescent="0.25">
      <c r="B60" s="114" t="s">
        <v>85</v>
      </c>
      <c r="M60" s="193">
        <v>0</v>
      </c>
      <c r="N60" s="116" t="str">
        <f t="shared" si="9"/>
        <v>-</v>
      </c>
      <c r="O60" s="116" t="str">
        <f t="shared" si="10"/>
        <v>-</v>
      </c>
    </row>
    <row r="61" spans="2:17" x14ac:dyDescent="0.25">
      <c r="B61" s="114" t="s">
        <v>87</v>
      </c>
      <c r="M61" s="193">
        <v>0</v>
      </c>
      <c r="N61" s="116" t="str">
        <f t="shared" si="9"/>
        <v>-</v>
      </c>
      <c r="O61" s="116" t="str">
        <f t="shared" si="10"/>
        <v>-</v>
      </c>
    </row>
    <row r="62" spans="2:17" x14ac:dyDescent="0.25">
      <c r="B62" s="114" t="s">
        <v>89</v>
      </c>
      <c r="M62" s="193">
        <v>0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M63" s="193">
        <v>0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M64" s="193" t="s">
        <v>229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M65" s="200" t="s">
        <v>229</v>
      </c>
      <c r="N65" s="199" t="s">
        <v>229</v>
      </c>
      <c r="O65" s="199" t="s">
        <v>229</v>
      </c>
    </row>
    <row r="66" spans="2:17" ht="6" customHeight="1" x14ac:dyDescent="0.25"/>
    <row r="67" spans="2:17" x14ac:dyDescent="0.25">
      <c r="B67" s="105" t="s">
        <v>55</v>
      </c>
      <c r="M67" s="105"/>
      <c r="N67" s="105"/>
      <c r="O67" s="105"/>
    </row>
    <row r="70" spans="2:17" ht="21.75" customHeight="1" thickBot="1" x14ac:dyDescent="0.3">
      <c r="B70" s="270" t="s">
        <v>310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M73" s="297">
        <v>2024</v>
      </c>
      <c r="N73" s="298"/>
      <c r="O73" s="299"/>
    </row>
    <row r="74" spans="2:17" ht="16.5" thickTop="1" thickBot="1" x14ac:dyDescent="0.3">
      <c r="B74" s="85"/>
      <c r="M74" s="113" t="s">
        <v>69</v>
      </c>
      <c r="N74" s="112" t="str">
        <f>CONCATENATE("var ",RIGHT(M73,2),"/",RIGHT(K73,2))</f>
        <v>var 24/</v>
      </c>
      <c r="O74" s="112" t="str">
        <f>CONCATENATE("var ",RIGHT(M73,2),"/",RIGHT(C73,2))</f>
        <v>var 24/</v>
      </c>
    </row>
    <row r="75" spans="2:17" x14ac:dyDescent="0.25">
      <c r="B75" s="114" t="s">
        <v>71</v>
      </c>
      <c r="M75" s="193">
        <v>0</v>
      </c>
      <c r="N75" s="116" t="str">
        <f t="shared" ref="N75:N83" si="11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M76" s="193">
        <v>0</v>
      </c>
      <c r="N76" s="116" t="str">
        <f t="shared" si="11"/>
        <v>-</v>
      </c>
      <c r="O76" s="116" t="str">
        <f t="shared" ref="O76:O83" si="12">IFERROR(M76/C76-1,"-")</f>
        <v>-</v>
      </c>
    </row>
    <row r="77" spans="2:17" x14ac:dyDescent="0.25">
      <c r="B77" s="114" t="s">
        <v>75</v>
      </c>
      <c r="M77" s="193">
        <v>0</v>
      </c>
      <c r="N77" s="116" t="str">
        <f t="shared" si="11"/>
        <v>-</v>
      </c>
      <c r="O77" s="116" t="str">
        <f t="shared" si="12"/>
        <v>-</v>
      </c>
    </row>
    <row r="78" spans="2:17" x14ac:dyDescent="0.25">
      <c r="B78" s="114" t="s">
        <v>77</v>
      </c>
      <c r="M78" s="193">
        <v>0</v>
      </c>
      <c r="N78" s="116" t="str">
        <f t="shared" si="11"/>
        <v>-</v>
      </c>
      <c r="O78" s="116" t="str">
        <f t="shared" si="12"/>
        <v>-</v>
      </c>
    </row>
    <row r="79" spans="2:17" x14ac:dyDescent="0.25">
      <c r="B79" s="114" t="s">
        <v>79</v>
      </c>
      <c r="M79" s="193">
        <v>0</v>
      </c>
      <c r="N79" s="116" t="str">
        <f t="shared" si="11"/>
        <v>-</v>
      </c>
      <c r="O79" s="116" t="str">
        <f t="shared" si="12"/>
        <v>-</v>
      </c>
    </row>
    <row r="80" spans="2:17" x14ac:dyDescent="0.25">
      <c r="B80" s="114" t="s">
        <v>81</v>
      </c>
      <c r="M80" s="193">
        <v>0</v>
      </c>
      <c r="N80" s="116" t="str">
        <f t="shared" si="11"/>
        <v>-</v>
      </c>
      <c r="O80" s="116" t="str">
        <f t="shared" si="12"/>
        <v>-</v>
      </c>
    </row>
    <row r="81" spans="2:17" x14ac:dyDescent="0.25">
      <c r="B81" s="114" t="s">
        <v>83</v>
      </c>
      <c r="M81" s="193">
        <v>0</v>
      </c>
      <c r="N81" s="116" t="str">
        <f t="shared" si="11"/>
        <v>-</v>
      </c>
      <c r="O81" s="116" t="str">
        <f t="shared" si="12"/>
        <v>-</v>
      </c>
    </row>
    <row r="82" spans="2:17" x14ac:dyDescent="0.25">
      <c r="B82" s="114" t="s">
        <v>85</v>
      </c>
      <c r="M82" s="193">
        <v>0</v>
      </c>
      <c r="N82" s="116" t="str">
        <f t="shared" si="11"/>
        <v>-</v>
      </c>
      <c r="O82" s="116" t="str">
        <f t="shared" si="12"/>
        <v>-</v>
      </c>
    </row>
    <row r="83" spans="2:17" x14ac:dyDescent="0.25">
      <c r="B83" s="114" t="s">
        <v>87</v>
      </c>
      <c r="M83" s="193">
        <v>0</v>
      </c>
      <c r="N83" s="116" t="str">
        <f t="shared" si="11"/>
        <v>-</v>
      </c>
      <c r="O83" s="116" t="str">
        <f t="shared" si="12"/>
        <v>-</v>
      </c>
    </row>
    <row r="84" spans="2:17" x14ac:dyDescent="0.25">
      <c r="B84" s="114" t="s">
        <v>89</v>
      </c>
      <c r="M84" s="193">
        <v>0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M85" s="193">
        <v>0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M86" s="193" t="s">
        <v>229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M87" s="198">
        <f>IFERROR(AVERAGE(M75:M86),"-")</f>
        <v>0</v>
      </c>
      <c r="N87" s="199" t="s">
        <v>229</v>
      </c>
      <c r="O87" s="199">
        <v>-1</v>
      </c>
    </row>
    <row r="88" spans="2:17" ht="6" customHeight="1" x14ac:dyDescent="0.25"/>
    <row r="89" spans="2:17" x14ac:dyDescent="0.25">
      <c r="B89" s="105" t="s">
        <v>55</v>
      </c>
      <c r="M89" s="105"/>
      <c r="N89" s="105"/>
      <c r="O89" s="105"/>
    </row>
    <row r="92" spans="2:17" ht="21.75" customHeight="1" thickBot="1" x14ac:dyDescent="0.3">
      <c r="B92" s="270" t="s">
        <v>311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M95" s="297">
        <v>2024</v>
      </c>
      <c r="N95" s="298"/>
      <c r="O95" s="299"/>
    </row>
    <row r="96" spans="2:17" ht="16.5" thickTop="1" thickBot="1" x14ac:dyDescent="0.3">
      <c r="B96" s="85"/>
      <c r="M96" s="113" t="s">
        <v>69</v>
      </c>
      <c r="N96" s="112" t="str">
        <f>CONCATENATE("var ",RIGHT(M95,2),"/",RIGHT(K95,2))</f>
        <v>var 24/</v>
      </c>
      <c r="O96" s="112" t="str">
        <f>CONCATENATE("var ",RIGHT(M95,2),"/",RIGHT(C95,2))</f>
        <v>var 24/</v>
      </c>
    </row>
    <row r="97" spans="2:15" x14ac:dyDescent="0.25">
      <c r="B97" s="114" t="s">
        <v>71</v>
      </c>
      <c r="M97" s="193" t="s">
        <v>229</v>
      </c>
      <c r="N97" s="116" t="str">
        <f t="shared" ref="N97:N105" si="13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M98" s="193" t="s">
        <v>229</v>
      </c>
      <c r="N98" s="116" t="str">
        <f t="shared" si="13"/>
        <v>-</v>
      </c>
      <c r="O98" s="116" t="str">
        <f t="shared" ref="O98:O105" si="14">IFERROR(M98/C98-1,"-")</f>
        <v>-</v>
      </c>
    </row>
    <row r="99" spans="2:15" x14ac:dyDescent="0.25">
      <c r="B99" s="114" t="s">
        <v>75</v>
      </c>
      <c r="M99" s="193" t="s">
        <v>229</v>
      </c>
      <c r="N99" s="116" t="str">
        <f t="shared" si="13"/>
        <v>-</v>
      </c>
      <c r="O99" s="116" t="str">
        <f t="shared" si="14"/>
        <v>-</v>
      </c>
    </row>
    <row r="100" spans="2:15" x14ac:dyDescent="0.25">
      <c r="B100" s="114" t="s">
        <v>77</v>
      </c>
      <c r="M100" s="193" t="s">
        <v>229</v>
      </c>
      <c r="N100" s="116" t="str">
        <f t="shared" si="13"/>
        <v>-</v>
      </c>
      <c r="O100" s="116" t="str">
        <f t="shared" si="14"/>
        <v>-</v>
      </c>
    </row>
    <row r="101" spans="2:15" x14ac:dyDescent="0.25">
      <c r="B101" s="114" t="s">
        <v>79</v>
      </c>
      <c r="M101" s="193" t="s">
        <v>229</v>
      </c>
      <c r="N101" s="116" t="str">
        <f t="shared" si="13"/>
        <v>-</v>
      </c>
      <c r="O101" s="116" t="str">
        <f t="shared" si="14"/>
        <v>-</v>
      </c>
    </row>
    <row r="102" spans="2:15" x14ac:dyDescent="0.25">
      <c r="B102" s="114" t="s">
        <v>81</v>
      </c>
      <c r="M102" s="193" t="s">
        <v>229</v>
      </c>
      <c r="N102" s="116" t="str">
        <f t="shared" si="13"/>
        <v>-</v>
      </c>
      <c r="O102" s="116" t="str">
        <f t="shared" si="14"/>
        <v>-</v>
      </c>
    </row>
    <row r="103" spans="2:15" x14ac:dyDescent="0.25">
      <c r="B103" s="114" t="s">
        <v>83</v>
      </c>
      <c r="M103" s="193" t="s">
        <v>229</v>
      </c>
      <c r="N103" s="116" t="str">
        <f t="shared" si="13"/>
        <v>-</v>
      </c>
      <c r="O103" s="116" t="str">
        <f t="shared" si="14"/>
        <v>-</v>
      </c>
    </row>
    <row r="104" spans="2:15" x14ac:dyDescent="0.25">
      <c r="B104" s="114" t="s">
        <v>85</v>
      </c>
      <c r="M104" s="193" t="s">
        <v>229</v>
      </c>
      <c r="N104" s="116" t="str">
        <f t="shared" si="13"/>
        <v>-</v>
      </c>
      <c r="O104" s="116" t="str">
        <f t="shared" si="14"/>
        <v>-</v>
      </c>
    </row>
    <row r="105" spans="2:15" x14ac:dyDescent="0.25">
      <c r="B105" s="114" t="s">
        <v>87</v>
      </c>
      <c r="M105" s="193" t="s">
        <v>229</v>
      </c>
      <c r="N105" s="116" t="str">
        <f t="shared" si="13"/>
        <v>-</v>
      </c>
      <c r="O105" s="116" t="str">
        <f t="shared" si="14"/>
        <v>-</v>
      </c>
    </row>
    <row r="106" spans="2:15" x14ac:dyDescent="0.25">
      <c r="B106" s="114" t="s">
        <v>89</v>
      </c>
      <c r="M106" s="193" t="s">
        <v>229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M107" s="193" t="s">
        <v>229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M108" s="193" t="s">
        <v>229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M109" s="201" t="str">
        <f>IFERROR(AVERAGE(M97:M108),"-")</f>
        <v>-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M111" s="105"/>
      <c r="N111" s="105"/>
      <c r="O111" s="105"/>
    </row>
    <row r="112" spans="2:15" x14ac:dyDescent="0.25">
      <c r="O112" s="197"/>
    </row>
    <row r="114" spans="15:15" x14ac:dyDescent="0.25">
      <c r="O114" s="197"/>
    </row>
  </sheetData>
  <mergeCells count="26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M51:O51"/>
    <mergeCell ref="B70:O70"/>
    <mergeCell ref="C72:O72"/>
    <mergeCell ref="M73:O73"/>
    <mergeCell ref="B92:O92"/>
    <mergeCell ref="C94:O94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3AD4D-751E-4B93-AF53-CBA07532CE3D}">
  <sheetPr>
    <tabColor theme="2" tint="-0.499984740745262"/>
  </sheetPr>
  <dimension ref="B4:B25"/>
  <sheetViews>
    <sheetView showGridLines="0" workbookViewId="0">
      <selection activeCell="Q25" sqref="Q2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72CEC-F835-45B1-8C6A-C38135416BAD}">
  <sheetPr>
    <tabColor theme="2" tint="-9.9978637043366805E-2"/>
  </sheetPr>
  <dimension ref="B1:BB44"/>
  <sheetViews>
    <sheetView showGridLines="0" workbookViewId="0">
      <selection activeCell="Q25" sqref="Q25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261</v>
      </c>
      <c r="D7" s="203" t="s">
        <v>268</v>
      </c>
      <c r="E7" s="203" t="s">
        <v>263</v>
      </c>
      <c r="F7" s="90" t="s">
        <v>264</v>
      </c>
      <c r="G7" s="90" t="s">
        <v>265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235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261</v>
      </c>
      <c r="T7" s="205" t="s">
        <v>268</v>
      </c>
      <c r="U7" s="205" t="s">
        <v>263</v>
      </c>
      <c r="V7" s="90" t="s">
        <v>264</v>
      </c>
      <c r="W7" s="90" t="s">
        <v>265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235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261</v>
      </c>
      <c r="AJ7" s="205" t="s">
        <v>268</v>
      </c>
      <c r="AK7" s="205" t="s">
        <v>263</v>
      </c>
      <c r="AL7" s="90" t="s">
        <v>264</v>
      </c>
      <c r="AM7" s="90" t="s">
        <v>265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235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87.232279267008167</v>
      </c>
      <c r="D8" s="209">
        <v>96.738889865871627</v>
      </c>
      <c r="E8" s="209">
        <v>104.07276898017454</v>
      </c>
      <c r="F8" s="210">
        <v>111.89251059570053</v>
      </c>
      <c r="G8" s="209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8">
        <v>88.76</v>
      </c>
      <c r="K8" s="211">
        <v>105.49</v>
      </c>
      <c r="L8" s="211">
        <v>109.02</v>
      </c>
      <c r="M8" s="211">
        <v>2921.31</v>
      </c>
      <c r="N8" s="211">
        <v>3131.39</v>
      </c>
      <c r="O8" s="132">
        <f t="shared" ref="O8:O18" si="1">N8/M8-1</f>
        <v>7.1912943165908461E-2</v>
      </c>
      <c r="P8" s="212">
        <f t="shared" ref="P8:P18" si="2">N8/J8-1</f>
        <v>34.27929247408742</v>
      </c>
      <c r="R8" s="207" t="s">
        <v>43</v>
      </c>
      <c r="S8" s="208">
        <v>69.880590061382236</v>
      </c>
      <c r="T8" s="210">
        <v>50.083775993777039</v>
      </c>
      <c r="U8" s="210">
        <v>78.948605319852987</v>
      </c>
      <c r="V8" s="210">
        <v>91.457347747777192</v>
      </c>
      <c r="W8" s="210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8">
        <v>25.34</v>
      </c>
      <c r="AA8" s="211">
        <v>82.66</v>
      </c>
      <c r="AB8" s="211">
        <v>92.53</v>
      </c>
      <c r="AC8" s="211">
        <v>2566.19</v>
      </c>
      <c r="AD8" s="211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3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4">
        <v>18512735.440000001</v>
      </c>
      <c r="AT8" s="215">
        <v>120781476.98</v>
      </c>
      <c r="AU8" s="215">
        <v>146090301.33000001</v>
      </c>
      <c r="AV8" s="215">
        <v>526456492.38999999</v>
      </c>
      <c r="AW8" s="215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106.28018758683909</v>
      </c>
      <c r="D9" s="217">
        <v>123.1070788831336</v>
      </c>
      <c r="E9" s="217">
        <v>128.85206759404383</v>
      </c>
      <c r="F9" s="217">
        <v>136.16014601016295</v>
      </c>
      <c r="G9" s="217">
        <v>148.65451923950542</v>
      </c>
      <c r="H9" s="74">
        <f>G9/F9-1</f>
        <v>9.1762337184993159E-2</v>
      </c>
      <c r="I9" s="74">
        <f t="shared" si="0"/>
        <v>0.39870395992708652</v>
      </c>
      <c r="J9" s="216">
        <v>110.73</v>
      </c>
      <c r="K9" s="217">
        <v>135.63999999999999</v>
      </c>
      <c r="L9" s="217">
        <v>138.49</v>
      </c>
      <c r="M9" s="217">
        <v>153.25</v>
      </c>
      <c r="N9" s="217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6">
        <v>89.444849069632653</v>
      </c>
      <c r="T9" s="217">
        <v>68.968584146601117</v>
      </c>
      <c r="U9" s="217">
        <v>105.61870343088057</v>
      </c>
      <c r="V9" s="217">
        <v>116.84868277938762</v>
      </c>
      <c r="W9" s="217">
        <v>128.48438335799833</v>
      </c>
      <c r="X9" s="74">
        <f t="shared" si="3"/>
        <v>9.957921905357825E-2</v>
      </c>
      <c r="Y9" s="74">
        <f t="shared" si="4"/>
        <v>0.43646486851326083</v>
      </c>
      <c r="Z9" s="216">
        <v>35.590000000000003</v>
      </c>
      <c r="AA9" s="217">
        <v>112.68</v>
      </c>
      <c r="AB9" s="217">
        <v>121.6</v>
      </c>
      <c r="AC9" s="217">
        <v>136.94999999999999</v>
      </c>
      <c r="AD9" s="217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8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9">
        <v>8523649.4100000001</v>
      </c>
      <c r="AT9" s="220">
        <v>60246299.920000002</v>
      </c>
      <c r="AU9" s="220">
        <v>69816940</v>
      </c>
      <c r="AV9" s="220">
        <v>81885386.510000005</v>
      </c>
      <c r="AW9" s="220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6">
        <v>84.197567277175338</v>
      </c>
      <c r="D10" s="217">
        <v>83.409747620419338</v>
      </c>
      <c r="E10" s="217">
        <v>92.183339986703388</v>
      </c>
      <c r="F10" s="217">
        <v>99.74063677813794</v>
      </c>
      <c r="G10" s="217">
        <v>114.16333542730909</v>
      </c>
      <c r="H10" s="74">
        <f>G10/F10-1</f>
        <v>0.1446020309781344</v>
      </c>
      <c r="I10" s="74">
        <f t="shared" si="0"/>
        <v>0.35589826546279579</v>
      </c>
      <c r="J10" s="216">
        <v>73.19</v>
      </c>
      <c r="K10" s="217">
        <v>93.03</v>
      </c>
      <c r="L10" s="217">
        <v>97.67</v>
      </c>
      <c r="M10" s="217">
        <v>110.27</v>
      </c>
      <c r="N10" s="217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6">
        <v>67.848630378631881</v>
      </c>
      <c r="T10" s="217">
        <v>39.874286537102982</v>
      </c>
      <c r="U10" s="217">
        <v>69.84325551176326</v>
      </c>
      <c r="V10" s="217">
        <v>82.312310810503618</v>
      </c>
      <c r="W10" s="217">
        <v>95.636068741358471</v>
      </c>
      <c r="X10" s="74">
        <f t="shared" si="3"/>
        <v>0.16186834994255372</v>
      </c>
      <c r="Y10" s="74">
        <f t="shared" si="4"/>
        <v>0.40955046856005373</v>
      </c>
      <c r="Z10" s="216">
        <v>18.399999999999999</v>
      </c>
      <c r="AA10" s="217">
        <v>74.430000000000007</v>
      </c>
      <c r="AB10" s="217">
        <v>83.12</v>
      </c>
      <c r="AC10" s="217">
        <v>98.91</v>
      </c>
      <c r="AD10" s="217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8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9">
        <v>3978476.34</v>
      </c>
      <c r="AT10" s="220">
        <v>30038738</v>
      </c>
      <c r="AU10" s="220">
        <v>37475223.869999997</v>
      </c>
      <c r="AV10" s="220">
        <v>42944731.969999999</v>
      </c>
      <c r="AW10" s="220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6">
        <v>67.16080862817941</v>
      </c>
      <c r="D11" s="217">
        <v>64.142499283799722</v>
      </c>
      <c r="E11" s="217">
        <v>74.276361274862467</v>
      </c>
      <c r="F11" s="217">
        <v>79.903761248264104</v>
      </c>
      <c r="G11" s="217">
        <v>88.273177124093067</v>
      </c>
      <c r="H11" s="74">
        <f>G11/F11-1</f>
        <v>0.10474370348881146</v>
      </c>
      <c r="I11" s="74">
        <f t="shared" si="0"/>
        <v>0.31435548390725154</v>
      </c>
      <c r="J11" s="216">
        <v>52.46</v>
      </c>
      <c r="K11" s="217">
        <v>68.38</v>
      </c>
      <c r="L11" s="217">
        <v>75.72</v>
      </c>
      <c r="M11" s="217">
        <v>92.38</v>
      </c>
      <c r="N11" s="217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6">
        <v>47.116585456334349</v>
      </c>
      <c r="T11" s="217">
        <v>33.910788910917773</v>
      </c>
      <c r="U11" s="217">
        <v>50.884724657424201</v>
      </c>
      <c r="V11" s="217">
        <v>53.255408657396089</v>
      </c>
      <c r="W11" s="217">
        <v>62.592673924088331</v>
      </c>
      <c r="X11" s="74">
        <f t="shared" si="3"/>
        <v>0.17532989610052474</v>
      </c>
      <c r="Y11" s="74">
        <f t="shared" si="4"/>
        <v>0.32846371013231779</v>
      </c>
      <c r="Z11" s="216">
        <v>20.58</v>
      </c>
      <c r="AA11" s="217">
        <v>60.93</v>
      </c>
      <c r="AB11" s="217">
        <v>58.99</v>
      </c>
      <c r="AC11" s="217">
        <v>83.19</v>
      </c>
      <c r="AD11" s="217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8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9">
        <v>88908.32</v>
      </c>
      <c r="AT11" s="220">
        <v>709235.89</v>
      </c>
      <c r="AU11" s="220">
        <v>780395.75</v>
      </c>
      <c r="AV11" s="220">
        <v>1123048.46</v>
      </c>
      <c r="AW11" s="220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6">
        <v>141.61664555305154</v>
      </c>
      <c r="D12" s="217">
        <v>155.23031022346311</v>
      </c>
      <c r="E12" s="217">
        <v>186.77533185229777</v>
      </c>
      <c r="F12" s="217">
        <v>199.42281108968533</v>
      </c>
      <c r="G12" s="217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6">
        <v>149.63</v>
      </c>
      <c r="K12" s="217">
        <v>130.75</v>
      </c>
      <c r="L12" s="217">
        <v>144.41</v>
      </c>
      <c r="M12" s="217">
        <v>262.73</v>
      </c>
      <c r="N12" s="217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6">
        <v>104.50635485176183</v>
      </c>
      <c r="T12" s="217">
        <v>45.73768608653738</v>
      </c>
      <c r="U12" s="217">
        <v>94.907352089072404</v>
      </c>
      <c r="V12" s="217">
        <v>109.3497013742879</v>
      </c>
      <c r="W12" s="217">
        <v>121.23411965273465</v>
      </c>
      <c r="X12" s="74">
        <f t="shared" si="3"/>
        <v>0.10868267703601808</v>
      </c>
      <c r="Y12" s="74">
        <f t="shared" si="4"/>
        <v>0.16006457047229805</v>
      </c>
      <c r="Z12" s="216">
        <v>23.45</v>
      </c>
      <c r="AA12" s="217">
        <v>71.12</v>
      </c>
      <c r="AB12" s="217">
        <v>91.77</v>
      </c>
      <c r="AC12" s="217">
        <v>176.29</v>
      </c>
      <c r="AD12" s="217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8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9">
        <v>1284125.23</v>
      </c>
      <c r="AT12" s="220">
        <v>3204581.44</v>
      </c>
      <c r="AU12" s="220">
        <v>4545355.21</v>
      </c>
      <c r="AV12" s="220">
        <v>8091866.0499999998</v>
      </c>
      <c r="AW12" s="220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6">
        <v>52.542370329642516</v>
      </c>
      <c r="D13" s="217">
        <v>49.602728688947906</v>
      </c>
      <c r="E13" s="217">
        <v>57.651913750142157</v>
      </c>
      <c r="F13" s="217">
        <v>65.101617086562655</v>
      </c>
      <c r="G13" s="217">
        <v>73.583384151379633</v>
      </c>
      <c r="H13" s="74">
        <f t="shared" si="17"/>
        <v>0.13028504427991638</v>
      </c>
      <c r="I13" s="74">
        <f t="shared" si="0"/>
        <v>0.40045802444254286</v>
      </c>
      <c r="J13" s="216">
        <v>37.18</v>
      </c>
      <c r="K13" s="217">
        <v>58.91</v>
      </c>
      <c r="L13" s="217">
        <v>60.47</v>
      </c>
      <c r="M13" s="217">
        <v>73.510000000000005</v>
      </c>
      <c r="N13" s="217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6">
        <v>40.837947578593784</v>
      </c>
      <c r="T13" s="217">
        <v>26.795900821592188</v>
      </c>
      <c r="U13" s="217">
        <v>40.600693942416498</v>
      </c>
      <c r="V13" s="217">
        <v>51.1901357025015</v>
      </c>
      <c r="W13" s="217">
        <v>60.295329053192198</v>
      </c>
      <c r="X13" s="74">
        <f t="shared" si="3"/>
        <v>0.1778700764461103</v>
      </c>
      <c r="Y13" s="74">
        <f t="shared" si="4"/>
        <v>0.47645346126056243</v>
      </c>
      <c r="Z13" s="216">
        <v>9.32</v>
      </c>
      <c r="AA13" s="217">
        <v>40.869999999999997</v>
      </c>
      <c r="AB13" s="217">
        <v>50.82</v>
      </c>
      <c r="AC13" s="217">
        <v>61.88</v>
      </c>
      <c r="AD13" s="217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8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9">
        <v>866429.78</v>
      </c>
      <c r="AT13" s="220">
        <v>10077392.939999999</v>
      </c>
      <c r="AU13" s="220">
        <v>13377747.789999999</v>
      </c>
      <c r="AV13" s="220">
        <v>17562019.460000001</v>
      </c>
      <c r="AW13" s="220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6">
        <v>80.723260524554448</v>
      </c>
      <c r="D14" s="217">
        <v>83.108601378255329</v>
      </c>
      <c r="E14" s="217">
        <v>88.102881940468919</v>
      </c>
      <c r="F14" s="217">
        <v>96.990287539416215</v>
      </c>
      <c r="G14" s="217">
        <v>106.87574285208477</v>
      </c>
      <c r="H14" s="74">
        <f t="shared" si="17"/>
        <v>0.1019221157443333</v>
      </c>
      <c r="I14" s="74">
        <f t="shared" si="0"/>
        <v>0.32397703162120473</v>
      </c>
      <c r="J14" s="216">
        <v>77.489999999999995</v>
      </c>
      <c r="K14" s="217">
        <v>94.46</v>
      </c>
      <c r="L14" s="217">
        <v>99.76</v>
      </c>
      <c r="M14" s="217">
        <v>118.31</v>
      </c>
      <c r="N14" s="217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6">
        <v>51.176911189686138</v>
      </c>
      <c r="T14" s="217">
        <v>43.318349466567163</v>
      </c>
      <c r="U14" s="217">
        <v>63.930435750186014</v>
      </c>
      <c r="V14" s="217">
        <v>72.575947070356932</v>
      </c>
      <c r="W14" s="217">
        <v>79.95708382649039</v>
      </c>
      <c r="X14" s="74">
        <f t="shared" si="3"/>
        <v>0.10170224508373282</v>
      </c>
      <c r="Y14" s="74">
        <f t="shared" si="4"/>
        <v>0.56236634778779737</v>
      </c>
      <c r="Z14" s="216">
        <v>36.33</v>
      </c>
      <c r="AA14" s="217">
        <v>73.72</v>
      </c>
      <c r="AB14" s="217">
        <v>81.010000000000005</v>
      </c>
      <c r="AC14" s="217">
        <v>105.7</v>
      </c>
      <c r="AD14" s="217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8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9">
        <v>160197.32</v>
      </c>
      <c r="AT14" s="220">
        <v>698875.6</v>
      </c>
      <c r="AU14" s="220">
        <v>823834.76</v>
      </c>
      <c r="AV14" s="220">
        <v>1090866.23</v>
      </c>
      <c r="AW14" s="220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6">
        <v>84.723851734048139</v>
      </c>
      <c r="D15" s="217">
        <v>124.85761728973627</v>
      </c>
      <c r="E15" s="217">
        <v>126.86035094191953</v>
      </c>
      <c r="F15" s="217">
        <v>147.54834169654006</v>
      </c>
      <c r="G15" s="217">
        <v>164.16015568848897</v>
      </c>
      <c r="H15" s="74">
        <f t="shared" si="17"/>
        <v>0.11258556891214755</v>
      </c>
      <c r="I15" s="74">
        <f t="shared" si="0"/>
        <v>0.93759080033087794</v>
      </c>
      <c r="J15" s="216">
        <v>132.72</v>
      </c>
      <c r="K15" s="217">
        <v>110.91</v>
      </c>
      <c r="L15" s="217">
        <v>141.82</v>
      </c>
      <c r="M15" s="217">
        <v>148.51</v>
      </c>
      <c r="N15" s="217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6">
        <v>67.431236848948842</v>
      </c>
      <c r="T15" s="217">
        <v>81.235983485701468</v>
      </c>
      <c r="U15" s="217">
        <v>94.765816423433947</v>
      </c>
      <c r="V15" s="217">
        <v>120.83212131838611</v>
      </c>
      <c r="W15" s="217">
        <v>141.07893632205003</v>
      </c>
      <c r="X15" s="74">
        <f t="shared" si="3"/>
        <v>0.16756152902682753</v>
      </c>
      <c r="Y15" s="74">
        <f t="shared" si="4"/>
        <v>1.0921896574146741</v>
      </c>
      <c r="Z15" s="216">
        <v>71.45</v>
      </c>
      <c r="AA15" s="217">
        <v>93.36</v>
      </c>
      <c r="AB15" s="217">
        <v>112.23</v>
      </c>
      <c r="AC15" s="217">
        <v>131.36000000000001</v>
      </c>
      <c r="AD15" s="217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8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9">
        <v>1438367.6</v>
      </c>
      <c r="AT15" s="220">
        <v>4313220.38</v>
      </c>
      <c r="AU15" s="220">
        <v>6010171.8600000003</v>
      </c>
      <c r="AV15" s="220">
        <v>7046287.75</v>
      </c>
      <c r="AW15" s="220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6">
        <v>63.286162937655483</v>
      </c>
      <c r="D16" s="217">
        <v>67.80220771830254</v>
      </c>
      <c r="E16" s="217">
        <v>75.403863670467913</v>
      </c>
      <c r="F16" s="217">
        <v>85.550308369608189</v>
      </c>
      <c r="G16" s="217">
        <v>95.09830088504971</v>
      </c>
      <c r="H16" s="74">
        <f t="shared" si="17"/>
        <v>0.11160675744371074</v>
      </c>
      <c r="I16" s="74">
        <f t="shared" si="0"/>
        <v>0.5026713023940641</v>
      </c>
      <c r="J16" s="216">
        <v>60.45</v>
      </c>
      <c r="K16" s="217">
        <v>77.849999999999994</v>
      </c>
      <c r="L16" s="217">
        <v>78.95</v>
      </c>
      <c r="M16" s="217">
        <v>91.2</v>
      </c>
      <c r="N16" s="217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6">
        <v>42.917087731519054</v>
      </c>
      <c r="T16" s="217">
        <v>35.851933862727996</v>
      </c>
      <c r="U16" s="217">
        <v>52.408241682549821</v>
      </c>
      <c r="V16" s="217">
        <v>61.123431743545289</v>
      </c>
      <c r="W16" s="217">
        <v>67.790193400036074</v>
      </c>
      <c r="X16" s="74">
        <f t="shared" si="3"/>
        <v>0.10907047373358258</v>
      </c>
      <c r="Y16" s="74">
        <f t="shared" si="4"/>
        <v>0.5795618245142431</v>
      </c>
      <c r="Z16" s="216">
        <v>26.01</v>
      </c>
      <c r="AA16" s="217">
        <v>63.8</v>
      </c>
      <c r="AB16" s="217">
        <v>63.63</v>
      </c>
      <c r="AC16" s="217">
        <v>76.900000000000006</v>
      </c>
      <c r="AD16" s="217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8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9">
        <v>707603.45</v>
      </c>
      <c r="AT16" s="220">
        <v>2511209.04</v>
      </c>
      <c r="AU16" s="220">
        <v>2907364.88</v>
      </c>
      <c r="AV16" s="220">
        <v>3379825.89</v>
      </c>
      <c r="AW16" s="220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6">
        <v>92.449307814436125</v>
      </c>
      <c r="D17" s="217">
        <v>95.317966508166279</v>
      </c>
      <c r="E17" s="217">
        <v>112.99562215510745</v>
      </c>
      <c r="F17" s="217">
        <v>127.80209639577045</v>
      </c>
      <c r="G17" s="217">
        <v>139.6894174958143</v>
      </c>
      <c r="H17" s="74">
        <f t="shared" si="17"/>
        <v>9.3013506313948557E-2</v>
      </c>
      <c r="I17" s="74">
        <f t="shared" si="0"/>
        <v>0.51098391970871559</v>
      </c>
      <c r="J17" s="216">
        <v>84.41</v>
      </c>
      <c r="K17" s="217">
        <v>107.29</v>
      </c>
      <c r="L17" s="217">
        <v>112.19</v>
      </c>
      <c r="M17" s="217">
        <v>131.1</v>
      </c>
      <c r="N17" s="217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6">
        <v>70.832295650830943</v>
      </c>
      <c r="T17" s="217">
        <v>50.595239093933735</v>
      </c>
      <c r="U17" s="217">
        <v>87.134749361810961</v>
      </c>
      <c r="V17" s="217">
        <v>108.02256496644317</v>
      </c>
      <c r="W17" s="217">
        <v>120.8023326342695</v>
      </c>
      <c r="X17" s="74">
        <f t="shared" si="3"/>
        <v>0.1183064637633473</v>
      </c>
      <c r="Y17" s="74">
        <f t="shared" si="4"/>
        <v>0.7054696805220988</v>
      </c>
      <c r="Z17" s="216">
        <v>27.02</v>
      </c>
      <c r="AA17" s="217">
        <v>83.07</v>
      </c>
      <c r="AB17" s="217">
        <v>98.38</v>
      </c>
      <c r="AC17" s="217">
        <v>119.93</v>
      </c>
      <c r="AD17" s="217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8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9">
        <v>1186870.6000000001</v>
      </c>
      <c r="AT17" s="220">
        <v>6781407.1299999999</v>
      </c>
      <c r="AU17" s="220">
        <v>8033533.6399999997</v>
      </c>
      <c r="AV17" s="220">
        <v>9793488.4600000009</v>
      </c>
      <c r="AW17" s="220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6">
        <v>54.893644856483505</v>
      </c>
      <c r="D18" s="217">
        <v>73.225520705719703</v>
      </c>
      <c r="E18" s="217">
        <v>63.239056646158929</v>
      </c>
      <c r="F18" s="217">
        <v>68.839944467302104</v>
      </c>
      <c r="G18" s="217">
        <v>71.501426277239077</v>
      </c>
      <c r="H18" s="74">
        <f t="shared" si="17"/>
        <v>3.8661882000807557E-2</v>
      </c>
      <c r="I18" s="74">
        <f t="shared" si="0"/>
        <v>0.30254470192634741</v>
      </c>
      <c r="J18" s="216">
        <v>55.88</v>
      </c>
      <c r="K18" s="217">
        <v>72.959999999999994</v>
      </c>
      <c r="L18" s="217">
        <v>76.739999999999995</v>
      </c>
      <c r="M18" s="217">
        <v>80.25</v>
      </c>
      <c r="N18" s="217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6">
        <v>39.484878406131649</v>
      </c>
      <c r="T18" s="217">
        <v>27.400159533824013</v>
      </c>
      <c r="U18" s="217">
        <v>41.799626259250026</v>
      </c>
      <c r="V18" s="217">
        <v>52.956064418796082</v>
      </c>
      <c r="W18" s="217">
        <v>55.361447908010746</v>
      </c>
      <c r="X18" s="74">
        <f t="shared" si="3"/>
        <v>4.5422247963746054E-2</v>
      </c>
      <c r="Y18" s="74">
        <f t="shared" si="4"/>
        <v>0.40209239948966413</v>
      </c>
      <c r="Z18" s="216">
        <v>10.25</v>
      </c>
      <c r="AA18" s="217">
        <v>51.19</v>
      </c>
      <c r="AB18" s="217">
        <v>63.07</v>
      </c>
      <c r="AC18" s="217">
        <v>69.09</v>
      </c>
      <c r="AD18" s="217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8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9">
        <v>278107.39</v>
      </c>
      <c r="AT18" s="220">
        <v>2200516.66</v>
      </c>
      <c r="AU18" s="220">
        <v>2319733.58</v>
      </c>
      <c r="AV18" s="220">
        <v>2567976.67</v>
      </c>
      <c r="AW18" s="220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11979.888705385816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F3AAB-052E-4ACF-9FC1-24D9012DF41A}">
  <sheetPr>
    <tabColor theme="4"/>
  </sheetPr>
  <dimension ref="B4:B25"/>
  <sheetViews>
    <sheetView showGridLines="0" workbookViewId="0">
      <selection activeCell="Q25" sqref="Q2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710B6-0A1A-4BB4-B567-7237C8C69F2C}">
  <sheetPr>
    <tabColor theme="4" tint="0.39997558519241921"/>
  </sheetPr>
  <dimension ref="A1:AE131"/>
  <sheetViews>
    <sheetView showGridLines="0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312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261</v>
      </c>
      <c r="D5" s="172" t="s">
        <v>262</v>
      </c>
      <c r="E5" s="172" t="s">
        <v>268</v>
      </c>
      <c r="F5" s="172" t="s">
        <v>263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264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265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126380</v>
      </c>
      <c r="D6" s="225">
        <v>44479</v>
      </c>
      <c r="E6" s="225">
        <v>60811</v>
      </c>
      <c r="F6" s="225">
        <v>146959</v>
      </c>
      <c r="G6" s="226">
        <f t="shared" ref="G6:G11" si="0">F6/E6-1</f>
        <v>1.4166515926394894</v>
      </c>
      <c r="H6" s="225">
        <f t="shared" ref="H6:H11" si="1">F6-E6</f>
        <v>86148</v>
      </c>
      <c r="I6" s="226"/>
      <c r="J6" s="225">
        <v>167345</v>
      </c>
      <c r="K6" s="226">
        <f t="shared" ref="K6:K11" si="2">J6/F6-1</f>
        <v>0.13871896243169868</v>
      </c>
      <c r="L6" s="225">
        <f t="shared" ref="L6:L11" si="3">J6-F6</f>
        <v>20386</v>
      </c>
      <c r="M6" s="226"/>
      <c r="N6" s="225">
        <v>216281</v>
      </c>
      <c r="O6" s="226">
        <f t="shared" ref="O6:O11" si="4">N6/J6-1</f>
        <v>0.29242582688457985</v>
      </c>
      <c r="P6" s="225">
        <f t="shared" ref="P6:P11" si="5">N6-J6</f>
        <v>48936</v>
      </c>
      <c r="Q6" s="226">
        <f>N6/C6-1</f>
        <v>0.71135464472226628</v>
      </c>
      <c r="R6" s="225">
        <f>N6-C6</f>
        <v>89901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39570</v>
      </c>
      <c r="D7" s="225">
        <v>21572</v>
      </c>
      <c r="E7" s="225">
        <v>25442</v>
      </c>
      <c r="F7" s="225">
        <v>31498</v>
      </c>
      <c r="G7" s="226">
        <f t="shared" si="0"/>
        <v>0.23803160128920675</v>
      </c>
      <c r="H7" s="225">
        <f t="shared" si="1"/>
        <v>6056</v>
      </c>
      <c r="I7" s="226">
        <f>F7/$F$7</f>
        <v>1</v>
      </c>
      <c r="J7" s="225">
        <v>43404</v>
      </c>
      <c r="K7" s="226">
        <f t="shared" si="2"/>
        <v>0.3779922534764113</v>
      </c>
      <c r="L7" s="225">
        <f t="shared" si="3"/>
        <v>11906</v>
      </c>
      <c r="M7" s="226">
        <f>J7/$J$7</f>
        <v>1</v>
      </c>
      <c r="N7" s="225">
        <v>57295</v>
      </c>
      <c r="O7" s="226">
        <f t="shared" si="4"/>
        <v>0.32003962768408445</v>
      </c>
      <c r="P7" s="225">
        <f t="shared" si="5"/>
        <v>13891</v>
      </c>
      <c r="Q7" s="226">
        <f t="shared" ref="Q7:Q11" si="6">N7/C7-1</f>
        <v>0.44794035885772043</v>
      </c>
      <c r="R7" s="225">
        <f t="shared" ref="R7:R11" si="7">N7-C7</f>
        <v>17725</v>
      </c>
      <c r="S7" s="226">
        <f>N7/$N$7</f>
        <v>1</v>
      </c>
      <c r="T7" s="226">
        <f>N7/$N$6</f>
        <v>0.26491000134084824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17704</v>
      </c>
      <c r="D8" s="228">
        <v>13892</v>
      </c>
      <c r="E8" s="228">
        <v>4061</v>
      </c>
      <c r="F8" s="228">
        <v>8286</v>
      </c>
      <c r="G8" s="229">
        <f t="shared" si="0"/>
        <v>1.0403841418369861</v>
      </c>
      <c r="H8" s="228">
        <f t="shared" si="1"/>
        <v>4225</v>
      </c>
      <c r="I8" s="229">
        <f>F8/$F$7</f>
        <v>0.26306432154422504</v>
      </c>
      <c r="J8" s="228">
        <v>13152</v>
      </c>
      <c r="K8" s="229">
        <f t="shared" si="2"/>
        <v>0.58725561187545261</v>
      </c>
      <c r="L8" s="228">
        <f t="shared" si="3"/>
        <v>4866</v>
      </c>
      <c r="M8" s="229">
        <f>J8/$J$7</f>
        <v>0.30301354713851258</v>
      </c>
      <c r="N8" s="228">
        <v>21202</v>
      </c>
      <c r="O8" s="229">
        <f t="shared" si="4"/>
        <v>0.61207420924574207</v>
      </c>
      <c r="P8" s="228">
        <f t="shared" si="5"/>
        <v>8050</v>
      </c>
      <c r="Q8" s="229">
        <f t="shared" si="6"/>
        <v>0.19758246723904205</v>
      </c>
      <c r="R8" s="228">
        <f t="shared" si="7"/>
        <v>3498</v>
      </c>
      <c r="S8" s="229">
        <f>N8/$N$7</f>
        <v>0.37004974256043283</v>
      </c>
      <c r="T8" s="229">
        <f>N8/$N$6</f>
        <v>9.8029877797864817E-2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21866</v>
      </c>
      <c r="D9" s="231">
        <v>7680</v>
      </c>
      <c r="E9" s="231">
        <v>21381</v>
      </c>
      <c r="F9" s="231">
        <v>23212</v>
      </c>
      <c r="G9" s="232">
        <f t="shared" si="0"/>
        <v>8.5636780318974814E-2</v>
      </c>
      <c r="H9" s="233">
        <f t="shared" si="1"/>
        <v>1831</v>
      </c>
      <c r="I9" s="234">
        <f>F9/$F$7</f>
        <v>0.73693567845577501</v>
      </c>
      <c r="J9" s="231">
        <v>30252</v>
      </c>
      <c r="K9" s="232">
        <f t="shared" si="2"/>
        <v>0.30329140099948293</v>
      </c>
      <c r="L9" s="233">
        <f t="shared" si="3"/>
        <v>7040</v>
      </c>
      <c r="M9" s="234">
        <f>J9/$J$7</f>
        <v>0.69698645286148742</v>
      </c>
      <c r="N9" s="231">
        <v>36093</v>
      </c>
      <c r="O9" s="232">
        <f t="shared" si="4"/>
        <v>0.19307814359381203</v>
      </c>
      <c r="P9" s="233">
        <f t="shared" si="5"/>
        <v>5841</v>
      </c>
      <c r="Q9" s="232">
        <f t="shared" si="6"/>
        <v>0.65064483673282725</v>
      </c>
      <c r="R9" s="233">
        <f t="shared" si="7"/>
        <v>14227</v>
      </c>
      <c r="S9" s="234">
        <f>N9/$N$7</f>
        <v>0.62995025743956712</v>
      </c>
      <c r="T9" s="234">
        <f>N9/$N$6</f>
        <v>0.16688012354298343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21843</v>
      </c>
      <c r="D10" s="29">
        <v>7672</v>
      </c>
      <c r="E10" s="29">
        <v>11325</v>
      </c>
      <c r="F10" s="29">
        <v>13852</v>
      </c>
      <c r="G10" s="22">
        <f t="shared" si="0"/>
        <v>0.22313465783664466</v>
      </c>
      <c r="H10" s="20">
        <f t="shared" si="1"/>
        <v>2527</v>
      </c>
      <c r="I10" s="31">
        <f>F10/$F$7</f>
        <v>0.43977395390183505</v>
      </c>
      <c r="J10" s="29">
        <v>13440</v>
      </c>
      <c r="K10" s="22">
        <f t="shared" si="2"/>
        <v>-2.9742997401097315E-2</v>
      </c>
      <c r="L10" s="20">
        <f t="shared" si="3"/>
        <v>-412</v>
      </c>
      <c r="M10" s="31">
        <f>J10/$J$7</f>
        <v>0.30964888028753113</v>
      </c>
      <c r="N10" s="29">
        <v>23090</v>
      </c>
      <c r="O10" s="22">
        <f t="shared" si="4"/>
        <v>0.71800595238095233</v>
      </c>
      <c r="P10" s="20">
        <f t="shared" si="5"/>
        <v>9650</v>
      </c>
      <c r="Q10" s="22">
        <f t="shared" si="6"/>
        <v>5.7089227670191756E-2</v>
      </c>
      <c r="R10" s="20">
        <f t="shared" si="7"/>
        <v>1247</v>
      </c>
      <c r="S10" s="31">
        <f>N10/$N$7</f>
        <v>0.40300200715594731</v>
      </c>
      <c r="T10" s="31">
        <f>N10/$N$6</f>
        <v>0.10675926225604654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23</v>
      </c>
      <c r="D11" s="29">
        <f>D9-D10</f>
        <v>8</v>
      </c>
      <c r="E11" s="29">
        <f>E9-E10</f>
        <v>10056</v>
      </c>
      <c r="F11" s="29">
        <f>F9-F10</f>
        <v>9360</v>
      </c>
      <c r="G11" s="22">
        <f t="shared" si="0"/>
        <v>-6.9212410501193311E-2</v>
      </c>
      <c r="H11" s="20">
        <f t="shared" si="1"/>
        <v>-696</v>
      </c>
      <c r="I11" s="31">
        <f>F11/$F$7</f>
        <v>0.29716172455393991</v>
      </c>
      <c r="J11" s="29">
        <f>J9-J10</f>
        <v>16812</v>
      </c>
      <c r="K11" s="22">
        <f t="shared" si="2"/>
        <v>0.79615384615384621</v>
      </c>
      <c r="L11" s="20">
        <f t="shared" si="3"/>
        <v>7452</v>
      </c>
      <c r="M11" s="31">
        <f>J11/$J$7</f>
        <v>0.38733757257395629</v>
      </c>
      <c r="N11" s="29">
        <f>N9-N10</f>
        <v>13003</v>
      </c>
      <c r="O11" s="22">
        <f t="shared" si="4"/>
        <v>-0.22656435879133952</v>
      </c>
      <c r="P11" s="20">
        <f t="shared" si="5"/>
        <v>-3809</v>
      </c>
      <c r="Q11" s="22">
        <f t="shared" si="6"/>
        <v>564.3478260869565</v>
      </c>
      <c r="R11" s="20">
        <f t="shared" si="7"/>
        <v>12980</v>
      </c>
      <c r="S11" s="31">
        <f>N11/$N$7</f>
        <v>0.22694825028361987</v>
      </c>
      <c r="T11" s="31">
        <f>N11/$N$6</f>
        <v>6.0120861286936902E-2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313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137126</v>
      </c>
      <c r="D124" s="225">
        <v>55313</v>
      </c>
      <c r="E124" s="225">
        <v>70304</v>
      </c>
      <c r="F124" s="225">
        <v>161080</v>
      </c>
      <c r="G124" s="226">
        <f t="shared" ref="G124:G129" si="8">F124/E124-1</f>
        <v>1.2911925352753757</v>
      </c>
      <c r="H124" s="225">
        <f t="shared" ref="H124:H129" si="9">F124-E124</f>
        <v>90776</v>
      </c>
      <c r="I124" s="226"/>
      <c r="J124" s="225">
        <v>179837</v>
      </c>
      <c r="K124" s="226"/>
      <c r="L124" s="226">
        <f t="shared" ref="L124:L129" si="10">J124/F124-1</f>
        <v>0.116445244598957</v>
      </c>
      <c r="M124" s="225">
        <f t="shared" ref="M124:M129" si="11">J124-F124</f>
        <v>18757</v>
      </c>
      <c r="N124" s="226">
        <f t="shared" ref="N124:N129" si="12">J124/D124-1</f>
        <v>2.2512610055502322</v>
      </c>
      <c r="O124" s="225">
        <f t="shared" ref="O124:O129" si="13">J124-D124</f>
        <v>124524</v>
      </c>
      <c r="Z124" s="1"/>
      <c r="AE124"/>
    </row>
    <row r="125" spans="2:31" ht="18.75" x14ac:dyDescent="0.3">
      <c r="B125" s="224" t="s">
        <v>174</v>
      </c>
      <c r="C125" s="225">
        <v>41904</v>
      </c>
      <c r="D125" s="225">
        <v>24273</v>
      </c>
      <c r="E125" s="225">
        <v>26311</v>
      </c>
      <c r="F125" s="225">
        <v>32375</v>
      </c>
      <c r="G125" s="226">
        <f t="shared" si="8"/>
        <v>0.23047394625821904</v>
      </c>
      <c r="H125" s="225">
        <f t="shared" si="9"/>
        <v>6064</v>
      </c>
      <c r="I125" s="226">
        <f>F125/$F$7</f>
        <v>1.0278430376531844</v>
      </c>
      <c r="J125" s="225">
        <v>47068</v>
      </c>
      <c r="K125" s="226">
        <f>J125/$J$125</f>
        <v>1</v>
      </c>
      <c r="L125" s="226">
        <f t="shared" si="10"/>
        <v>0.45383783783783782</v>
      </c>
      <c r="M125" s="225">
        <f t="shared" si="11"/>
        <v>14693</v>
      </c>
      <c r="N125" s="226">
        <f t="shared" si="12"/>
        <v>0.93910929839739632</v>
      </c>
      <c r="O125" s="225">
        <f t="shared" si="13"/>
        <v>22795</v>
      </c>
      <c r="Z125" s="1"/>
      <c r="AE125"/>
    </row>
    <row r="126" spans="2:31" ht="15.75" x14ac:dyDescent="0.25">
      <c r="B126" s="227" t="s">
        <v>100</v>
      </c>
      <c r="C126" s="228">
        <v>19152</v>
      </c>
      <c r="D126" s="228">
        <v>15343</v>
      </c>
      <c r="E126" s="228">
        <v>4744</v>
      </c>
      <c r="F126" s="228">
        <v>9037</v>
      </c>
      <c r="G126" s="229">
        <f t="shared" si="8"/>
        <v>0.9049325463743676</v>
      </c>
      <c r="H126" s="228">
        <f t="shared" si="9"/>
        <v>4293</v>
      </c>
      <c r="I126" s="229">
        <f>F126/$F$7</f>
        <v>0.28690710521302942</v>
      </c>
      <c r="J126" s="228">
        <v>15069</v>
      </c>
      <c r="K126" s="229">
        <f>J126/$J$125</f>
        <v>0.32015382000509901</v>
      </c>
      <c r="L126" s="229">
        <f t="shared" si="10"/>
        <v>0.66747814540223516</v>
      </c>
      <c r="M126" s="228">
        <f t="shared" si="11"/>
        <v>6032</v>
      </c>
      <c r="N126" s="229">
        <f t="shared" si="12"/>
        <v>-1.7858306719676698E-2</v>
      </c>
      <c r="O126" s="228">
        <f t="shared" si="13"/>
        <v>-274</v>
      </c>
      <c r="Z126" s="1"/>
      <c r="AE126"/>
    </row>
    <row r="127" spans="2:31" x14ac:dyDescent="0.25">
      <c r="B127" s="230" t="s">
        <v>103</v>
      </c>
      <c r="C127" s="231">
        <v>22752</v>
      </c>
      <c r="D127" s="231">
        <v>8930</v>
      </c>
      <c r="E127" s="231">
        <v>21567</v>
      </c>
      <c r="F127" s="231">
        <v>23338</v>
      </c>
      <c r="G127" s="232">
        <f t="shared" si="8"/>
        <v>8.2116196040246781E-2</v>
      </c>
      <c r="H127" s="233">
        <f t="shared" si="9"/>
        <v>1771</v>
      </c>
      <c r="I127" s="234">
        <f>F127/$F$7</f>
        <v>0.74093593244015488</v>
      </c>
      <c r="J127" s="231">
        <v>31999</v>
      </c>
      <c r="K127" s="234">
        <f>J127/$J$125</f>
        <v>0.67984617999490105</v>
      </c>
      <c r="L127" s="232">
        <f t="shared" si="10"/>
        <v>0.37111149198731685</v>
      </c>
      <c r="M127" s="233">
        <f t="shared" si="11"/>
        <v>8661</v>
      </c>
      <c r="N127" s="232">
        <f t="shared" si="12"/>
        <v>2.5833146696528555</v>
      </c>
      <c r="O127" s="233">
        <f t="shared" si="13"/>
        <v>23069</v>
      </c>
      <c r="Z127" s="1"/>
      <c r="AE127"/>
    </row>
    <row r="128" spans="2:31" x14ac:dyDescent="0.25">
      <c r="B128" s="235" t="s">
        <v>178</v>
      </c>
      <c r="C128" s="29">
        <v>22729</v>
      </c>
      <c r="D128" s="29">
        <v>8908</v>
      </c>
      <c r="E128" s="29">
        <v>11511</v>
      </c>
      <c r="F128" s="29">
        <v>13915</v>
      </c>
      <c r="G128" s="22">
        <f t="shared" si="8"/>
        <v>0.20884371470767094</v>
      </c>
      <c r="H128" s="20">
        <f t="shared" si="9"/>
        <v>2404</v>
      </c>
      <c r="I128" s="31">
        <f>F128/$F$7</f>
        <v>0.44177408089402503</v>
      </c>
      <c r="J128" s="29">
        <v>15149</v>
      </c>
      <c r="K128" s="31">
        <f>J128/$J$125</f>
        <v>0.3218534885697289</v>
      </c>
      <c r="L128" s="22">
        <f t="shared" si="10"/>
        <v>8.8681279195113261E-2</v>
      </c>
      <c r="M128" s="20">
        <f t="shared" si="11"/>
        <v>1234</v>
      </c>
      <c r="N128" s="22">
        <f t="shared" si="12"/>
        <v>0.70060619667714419</v>
      </c>
      <c r="O128" s="20">
        <f t="shared" si="13"/>
        <v>6241</v>
      </c>
      <c r="Z128" s="1"/>
      <c r="AE128"/>
    </row>
    <row r="129" spans="2:31" x14ac:dyDescent="0.25">
      <c r="B129" s="235" t="s">
        <v>180</v>
      </c>
      <c r="C129" s="29">
        <f>C127-C128</f>
        <v>23</v>
      </c>
      <c r="D129" s="29">
        <f>D127-D128</f>
        <v>22</v>
      </c>
      <c r="E129" s="29">
        <f>E127-E128</f>
        <v>10056</v>
      </c>
      <c r="F129" s="29">
        <f>F127-F128</f>
        <v>9423</v>
      </c>
      <c r="G129" s="22">
        <f t="shared" si="8"/>
        <v>-6.2947494033412932E-2</v>
      </c>
      <c r="H129" s="20">
        <f t="shared" si="9"/>
        <v>-633</v>
      </c>
      <c r="I129" s="31">
        <f>F129/$F$7</f>
        <v>0.2991618515461299</v>
      </c>
      <c r="J129" s="29">
        <f>J127-J128</f>
        <v>16850</v>
      </c>
      <c r="K129" s="31">
        <f>J129/$J$125</f>
        <v>0.35799269142517209</v>
      </c>
      <c r="L129" s="22">
        <f t="shared" si="10"/>
        <v>0.78817786267642997</v>
      </c>
      <c r="M129" s="20">
        <f t="shared" si="11"/>
        <v>7427</v>
      </c>
      <c r="N129" s="22">
        <f t="shared" si="12"/>
        <v>764.90909090909088</v>
      </c>
      <c r="O129" s="20">
        <f t="shared" si="13"/>
        <v>16828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00E08-C5AC-4997-9889-F53C59FDAEB5}">
  <sheetPr>
    <tabColor theme="4" tint="0.39997558519241921"/>
  </sheetPr>
  <dimension ref="A1:AE142"/>
  <sheetViews>
    <sheetView showGridLines="0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39570</v>
      </c>
      <c r="D6" s="243">
        <v>21572</v>
      </c>
      <c r="E6" s="243">
        <v>25442</v>
      </c>
      <c r="F6" s="244">
        <f>E6/$E$6</f>
        <v>1</v>
      </c>
      <c r="G6" s="243">
        <v>31498</v>
      </c>
      <c r="H6" s="244">
        <f>G6/E6-1</f>
        <v>0.23803160128920675</v>
      </c>
      <c r="I6" s="243">
        <f>G6-E6</f>
        <v>6056</v>
      </c>
      <c r="J6" s="244">
        <f>G6/$G$6</f>
        <v>1</v>
      </c>
      <c r="K6" s="243">
        <v>43404</v>
      </c>
      <c r="L6" s="244">
        <f t="shared" ref="L6:L12" si="0">K6/G6-1</f>
        <v>0.3779922534764113</v>
      </c>
      <c r="M6" s="243">
        <f t="shared" ref="M6:M12" si="1">K6-G6</f>
        <v>11906</v>
      </c>
      <c r="N6" s="244">
        <f>K6/$K$6</f>
        <v>1</v>
      </c>
      <c r="O6" s="243">
        <v>57295</v>
      </c>
      <c r="P6" s="244">
        <f t="shared" ref="P6:P11" si="2">O6/K6-1</f>
        <v>0.32003962768408445</v>
      </c>
      <c r="Q6" s="243">
        <f t="shared" ref="Q6:Q12" si="3">O6-K6</f>
        <v>13891</v>
      </c>
      <c r="R6" s="244">
        <f>O6/C6-1</f>
        <v>0.44794035885772043</v>
      </c>
      <c r="S6" s="243">
        <f>O6-C6</f>
        <v>17725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39048</v>
      </c>
      <c r="D7" s="246">
        <v>21440</v>
      </c>
      <c r="E7" s="246">
        <v>25120</v>
      </c>
      <c r="F7" s="247">
        <f t="shared" ref="F7:F12" si="4">E7/$E$6</f>
        <v>0.98734376228283938</v>
      </c>
      <c r="G7" s="246">
        <v>30198</v>
      </c>
      <c r="H7" s="248">
        <f>G7/E7-1</f>
        <v>0.20214968152866253</v>
      </c>
      <c r="I7" s="249">
        <f>G7-E7</f>
        <v>5078</v>
      </c>
      <c r="J7" s="247">
        <f>G7/$G$6</f>
        <v>0.95872753825639723</v>
      </c>
      <c r="K7" s="246">
        <v>41999</v>
      </c>
      <c r="L7" s="250">
        <f t="shared" si="0"/>
        <v>0.39078746936883246</v>
      </c>
      <c r="M7" s="251">
        <f t="shared" si="1"/>
        <v>11801</v>
      </c>
      <c r="N7" s="247">
        <f>K7/$K$6</f>
        <v>0.9676297115473228</v>
      </c>
      <c r="O7" s="246">
        <v>54803</v>
      </c>
      <c r="P7" s="248">
        <f t="shared" si="2"/>
        <v>0.30486440153336991</v>
      </c>
      <c r="Q7" s="249">
        <f t="shared" si="3"/>
        <v>12804</v>
      </c>
      <c r="R7" s="248">
        <f t="shared" ref="R7:R10" si="5">O7/C7-1</f>
        <v>0.40347777094857618</v>
      </c>
      <c r="S7" s="249">
        <f t="shared" ref="S7:S10" si="6">O7-C7</f>
        <v>15755</v>
      </c>
      <c r="T7" s="247">
        <f>O7/$O$6</f>
        <v>0.95650580329871715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1930</v>
      </c>
      <c r="D8" s="252">
        <v>97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-1930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37118</v>
      </c>
      <c r="D9" s="252">
        <v>12691</v>
      </c>
      <c r="E9" s="252">
        <v>23633</v>
      </c>
      <c r="F9" s="258">
        <f t="shared" si="4"/>
        <v>0.92889709928464748</v>
      </c>
      <c r="G9" s="252">
        <v>0</v>
      </c>
      <c r="H9" s="254">
        <f>IFERROR(G9/E9-1,"-")</f>
        <v>-1</v>
      </c>
      <c r="I9" s="259">
        <f t="shared" si="7"/>
        <v>-23633</v>
      </c>
      <c r="J9" s="258">
        <f t="shared" si="8"/>
        <v>0</v>
      </c>
      <c r="K9" s="252">
        <v>36190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0.83379412035757072</v>
      </c>
      <c r="O9" s="252">
        <v>0</v>
      </c>
      <c r="P9" s="256">
        <f t="shared" si="2"/>
        <v>-1</v>
      </c>
      <c r="Q9" s="259">
        <f t="shared" si="3"/>
        <v>-36190</v>
      </c>
      <c r="R9" s="260">
        <f t="shared" si="5"/>
        <v>-1</v>
      </c>
      <c r="S9" s="259">
        <f t="shared" si="6"/>
        <v>-37118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 t="e">
        <v>#REF!</v>
      </c>
      <c r="D10" s="261" t="e">
        <v>#REF!</v>
      </c>
      <c r="E10" s="261" t="e">
        <v>#REF!</v>
      </c>
      <c r="F10" s="262" t="str">
        <f>IFERROR(E10/$E$6,"-")</f>
        <v>-</v>
      </c>
      <c r="G10" s="261" t="e">
        <v>#REF!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e">
        <v>#REF!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e">
        <v>#REF!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#REF!</v>
      </c>
      <c r="S10" s="251" t="e">
        <f t="shared" si="6"/>
        <v>#REF!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54,803 viajeros 
cuota: 95.7%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39570</v>
      </c>
      <c r="D134" s="228">
        <v>15343</v>
      </c>
      <c r="E134" s="228">
        <v>4744</v>
      </c>
      <c r="F134" s="228">
        <v>9037</v>
      </c>
      <c r="G134" s="229">
        <f>F134/E134-1</f>
        <v>0.9049325463743676</v>
      </c>
      <c r="H134" s="228">
        <f>F134-E134</f>
        <v>4293</v>
      </c>
      <c r="I134" s="229">
        <f>F134/F$134</f>
        <v>1</v>
      </c>
      <c r="J134" s="228">
        <v>15069</v>
      </c>
      <c r="K134" s="229">
        <f>J134/J$134</f>
        <v>1</v>
      </c>
      <c r="L134" s="229">
        <f>J134/F134-1</f>
        <v>0.66747814540223516</v>
      </c>
      <c r="M134" s="228">
        <f>J134-F134</f>
        <v>6032</v>
      </c>
      <c r="N134" s="229">
        <f>J134/D134-1</f>
        <v>-1.7858306719676698E-2</v>
      </c>
      <c r="O134" s="228">
        <f>J134-D134</f>
        <v>-274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39048</v>
      </c>
      <c r="D135" s="246">
        <v>15218</v>
      </c>
      <c r="E135" s="246">
        <v>4596</v>
      </c>
      <c r="F135" s="246">
        <v>8021</v>
      </c>
      <c r="G135" s="250">
        <f>IFERROR(F135/E135-1,"-")</f>
        <v>0.7452132288946911</v>
      </c>
      <c r="H135" s="246">
        <f t="shared" ref="H135:H138" si="14">F135-E135</f>
        <v>3425</v>
      </c>
      <c r="I135" s="248">
        <f>F135/F$134</f>
        <v>0.88757330972667925</v>
      </c>
      <c r="J135" s="246">
        <v>14084</v>
      </c>
      <c r="K135" s="247">
        <f t="shared" ref="K135:K138" si="15">J135/J$134</f>
        <v>0.93463401685579672</v>
      </c>
      <c r="L135" s="248">
        <f t="shared" ref="L135:L138" si="16">J135/F135-1</f>
        <v>0.75589078668495202</v>
      </c>
      <c r="M135" s="249">
        <f t="shared" ref="M135:M138" si="17">J135-F135</f>
        <v>6063</v>
      </c>
      <c r="N135" s="247">
        <f t="shared" ref="N135:N138" si="18">J135/D135-1</f>
        <v>-7.4517019319227273E-2</v>
      </c>
      <c r="O135" s="246">
        <f t="shared" ref="O135:O138" si="19">J135-D135</f>
        <v>-1134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1930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18633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E49A9-8E59-4D4F-A246-C12E511B1CAD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D19A8-1550-4333-9128-7EAE88461523}">
  <sheetPr>
    <tabColor theme="4" tint="0.39997558519241921"/>
  </sheetPr>
  <dimension ref="A1:AE142"/>
  <sheetViews>
    <sheetView showGridLines="0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17704</v>
      </c>
      <c r="D6" s="243">
        <v>13892</v>
      </c>
      <c r="E6" s="243">
        <v>4061</v>
      </c>
      <c r="F6" s="244">
        <f>E6/$E$6</f>
        <v>1</v>
      </c>
      <c r="G6" s="243">
        <v>8286</v>
      </c>
      <c r="H6" s="244">
        <f>G6/E6-1</f>
        <v>1.0403841418369861</v>
      </c>
      <c r="I6" s="243">
        <f>G6-E6</f>
        <v>4225</v>
      </c>
      <c r="J6" s="244">
        <f>G6/$G$6</f>
        <v>1</v>
      </c>
      <c r="K6" s="243">
        <v>13152</v>
      </c>
      <c r="L6" s="244">
        <f t="shared" ref="L6:L12" si="0">K6/G6-1</f>
        <v>0.58725561187545261</v>
      </c>
      <c r="M6" s="243">
        <f t="shared" ref="M6:M12" si="1">K6-G6</f>
        <v>4866</v>
      </c>
      <c r="N6" s="244">
        <f>K6/$K$6</f>
        <v>1</v>
      </c>
      <c r="O6" s="243">
        <v>21202</v>
      </c>
      <c r="P6" s="244">
        <f t="shared" ref="P6:P11" si="2">O6/K6-1</f>
        <v>0.61207420924574207</v>
      </c>
      <c r="Q6" s="243">
        <f t="shared" ref="Q6:Q12" si="3">O6-K6</f>
        <v>8050</v>
      </c>
      <c r="R6" s="244">
        <f>O6/C6-1</f>
        <v>0.19758246723904205</v>
      </c>
      <c r="S6" s="243">
        <f>O6-C6</f>
        <v>3498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17677</v>
      </c>
      <c r="D7" s="246">
        <v>13860</v>
      </c>
      <c r="E7" s="246">
        <v>3913</v>
      </c>
      <c r="F7" s="247">
        <f t="shared" ref="F7:F12" si="4">E7/$E$6</f>
        <v>0.96355577443979312</v>
      </c>
      <c r="G7" s="246">
        <v>7392</v>
      </c>
      <c r="H7" s="248">
        <f>G7/E7-1</f>
        <v>0.88908765652951693</v>
      </c>
      <c r="I7" s="249">
        <f>G7-E7</f>
        <v>3479</v>
      </c>
      <c r="J7" s="247">
        <f>G7/$G$6</f>
        <v>0.89210716871832008</v>
      </c>
      <c r="K7" s="246">
        <v>12252</v>
      </c>
      <c r="L7" s="250">
        <f t="shared" si="0"/>
        <v>0.65746753246753253</v>
      </c>
      <c r="M7" s="251">
        <f t="shared" si="1"/>
        <v>4860</v>
      </c>
      <c r="N7" s="247">
        <f>K7/$K$6</f>
        <v>0.93156934306569339</v>
      </c>
      <c r="O7" s="246">
        <v>21202</v>
      </c>
      <c r="P7" s="248">
        <f t="shared" si="2"/>
        <v>0.73049298073783864</v>
      </c>
      <c r="Q7" s="249">
        <f t="shared" si="3"/>
        <v>8950</v>
      </c>
      <c r="R7" s="248">
        <f t="shared" ref="R7:R10" si="5">O7/C7-1</f>
        <v>0.19941166487526174</v>
      </c>
      <c r="S7" s="249">
        <f t="shared" ref="S7:S10" si="6">O7-C7</f>
        <v>3525</v>
      </c>
      <c r="T7" s="247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462</v>
      </c>
      <c r="D8" s="252">
        <v>40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-462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17215</v>
      </c>
      <c r="D9" s="252">
        <v>8256</v>
      </c>
      <c r="E9" s="252">
        <v>3373</v>
      </c>
      <c r="F9" s="258">
        <f t="shared" si="4"/>
        <v>0.83058360009849785</v>
      </c>
      <c r="G9" s="252">
        <v>0</v>
      </c>
      <c r="H9" s="254">
        <f>IFERROR(G9/E9-1,"-")</f>
        <v>-1</v>
      </c>
      <c r="I9" s="259">
        <f t="shared" si="7"/>
        <v>-3373</v>
      </c>
      <c r="J9" s="258">
        <f t="shared" si="8"/>
        <v>0</v>
      </c>
      <c r="K9" s="252">
        <v>10794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0.82071167883211682</v>
      </c>
      <c r="O9" s="252">
        <v>0</v>
      </c>
      <c r="P9" s="256">
        <f t="shared" si="2"/>
        <v>-1</v>
      </c>
      <c r="Q9" s="259">
        <f t="shared" si="3"/>
        <v>-10794</v>
      </c>
      <c r="R9" s="260">
        <f t="shared" si="5"/>
        <v>-1</v>
      </c>
      <c r="S9" s="259">
        <f t="shared" si="6"/>
        <v>-17215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21,202 viajeros 
cuota: 100.0%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19152</v>
      </c>
      <c r="D134" s="228">
        <v>15343</v>
      </c>
      <c r="E134" s="228">
        <v>4744</v>
      </c>
      <c r="F134" s="228">
        <v>9037</v>
      </c>
      <c r="G134" s="229">
        <f>F134/E134-1</f>
        <v>0.9049325463743676</v>
      </c>
      <c r="H134" s="228">
        <f>F134-E134</f>
        <v>4293</v>
      </c>
      <c r="I134" s="229">
        <f>F134/F$134</f>
        <v>1</v>
      </c>
      <c r="J134" s="228">
        <v>15069</v>
      </c>
      <c r="K134" s="229">
        <f>J134/J$134</f>
        <v>1</v>
      </c>
      <c r="L134" s="229">
        <f>J134/F134-1</f>
        <v>0.66747814540223516</v>
      </c>
      <c r="M134" s="228">
        <f>J134-F134</f>
        <v>6032</v>
      </c>
      <c r="N134" s="229">
        <f>J134/D134-1</f>
        <v>-1.7858306719676698E-2</v>
      </c>
      <c r="O134" s="228">
        <f>J134-D134</f>
        <v>-274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19125</v>
      </c>
      <c r="D135" s="246">
        <v>15218</v>
      </c>
      <c r="E135" s="246">
        <v>4596</v>
      </c>
      <c r="F135" s="246">
        <v>8021</v>
      </c>
      <c r="G135" s="250">
        <f>IFERROR(F135/E135-1,"-")</f>
        <v>0.7452132288946911</v>
      </c>
      <c r="H135" s="246">
        <f t="shared" ref="H135:H138" si="14">F135-E135</f>
        <v>3425</v>
      </c>
      <c r="I135" s="248">
        <f>F135/F$134</f>
        <v>0.88757330972667925</v>
      </c>
      <c r="J135" s="246">
        <v>14084</v>
      </c>
      <c r="K135" s="247">
        <f t="shared" ref="K135:K138" si="15">J135/J$134</f>
        <v>0.93463401685579672</v>
      </c>
      <c r="L135" s="248">
        <f t="shared" ref="L135:L138" si="16">J135/F135-1</f>
        <v>0.75589078668495202</v>
      </c>
      <c r="M135" s="249">
        <f t="shared" ref="M135:M138" si="17">J135-F135</f>
        <v>6063</v>
      </c>
      <c r="N135" s="247">
        <f t="shared" ref="N135:N138" si="18">J135/D135-1</f>
        <v>-7.4517019319227273E-2</v>
      </c>
      <c r="O135" s="246">
        <f t="shared" ref="O135:O138" si="19">J135-D135</f>
        <v>-1134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492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18633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0F57-5D87-4E06-9B6D-ABCD96FD083B}">
  <sheetPr>
    <tabColor theme="4" tint="0.39997558519241921"/>
  </sheetPr>
  <dimension ref="A1:AE142"/>
  <sheetViews>
    <sheetView showGridLines="0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21866</v>
      </c>
      <c r="D6" s="243">
        <v>7680</v>
      </c>
      <c r="E6" s="243">
        <v>21381</v>
      </c>
      <c r="F6" s="244">
        <f>E6/$E$6</f>
        <v>1</v>
      </c>
      <c r="G6" s="243">
        <v>23212</v>
      </c>
      <c r="H6" s="244">
        <f>G6/E6-1</f>
        <v>8.5636780318974814E-2</v>
      </c>
      <c r="I6" s="243">
        <f>G6-E6</f>
        <v>1831</v>
      </c>
      <c r="J6" s="244">
        <f>G6/$G$6</f>
        <v>1</v>
      </c>
      <c r="K6" s="243">
        <v>30252</v>
      </c>
      <c r="L6" s="244">
        <f t="shared" ref="L6:L12" si="0">K6/G6-1</f>
        <v>0.30329140099948293</v>
      </c>
      <c r="M6" s="243">
        <f t="shared" ref="M6:M12" si="1">K6-G6</f>
        <v>7040</v>
      </c>
      <c r="N6" s="244">
        <f>K6/$K$6</f>
        <v>1</v>
      </c>
      <c r="O6" s="243">
        <v>36093</v>
      </c>
      <c r="P6" s="244">
        <f t="shared" ref="P6:P11" si="2">O6/K6-1</f>
        <v>0.19307814359381203</v>
      </c>
      <c r="Q6" s="243">
        <f t="shared" ref="Q6:Q12" si="3">O6-K6</f>
        <v>5841</v>
      </c>
      <c r="R6" s="244">
        <f>O6/C6-1</f>
        <v>0.65064483673282725</v>
      </c>
      <c r="S6" s="243">
        <f>O6-C6</f>
        <v>14227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21371</v>
      </c>
      <c r="D7" s="246">
        <v>7580</v>
      </c>
      <c r="E7" s="246">
        <v>21207</v>
      </c>
      <c r="F7" s="247">
        <f t="shared" ref="F7:F12" si="4">E7/$E$6</f>
        <v>0.99186193349235308</v>
      </c>
      <c r="G7" s="246">
        <v>22806</v>
      </c>
      <c r="H7" s="248">
        <f>G7/E7-1</f>
        <v>7.5399632196916144E-2</v>
      </c>
      <c r="I7" s="249">
        <f>G7-E7</f>
        <v>1599</v>
      </c>
      <c r="J7" s="247">
        <f>G7/$G$6</f>
        <v>0.98250904704463204</v>
      </c>
      <c r="K7" s="246">
        <v>29747</v>
      </c>
      <c r="L7" s="250">
        <f t="shared" si="0"/>
        <v>0.30434973252652808</v>
      </c>
      <c r="M7" s="251">
        <f t="shared" si="1"/>
        <v>6941</v>
      </c>
      <c r="N7" s="247">
        <f>K7/$K$6</f>
        <v>0.98330688880074046</v>
      </c>
      <c r="O7" s="246">
        <v>33601</v>
      </c>
      <c r="P7" s="248">
        <f t="shared" si="2"/>
        <v>0.12955928328907107</v>
      </c>
      <c r="Q7" s="249">
        <f t="shared" si="3"/>
        <v>3854</v>
      </c>
      <c r="R7" s="248">
        <f t="shared" ref="R7:R10" si="5">O7/C7-1</f>
        <v>0.5722708343081746</v>
      </c>
      <c r="S7" s="249">
        <f t="shared" ref="S7:S10" si="6">O7-C7</f>
        <v>12230</v>
      </c>
      <c r="T7" s="247">
        <f>O7/$O$6</f>
        <v>0.93095614107998781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1468</v>
      </c>
      <c r="D8" s="252">
        <v>57</v>
      </c>
      <c r="E8" s="252">
        <v>0</v>
      </c>
      <c r="F8" s="253">
        <f t="shared" si="4"/>
        <v>0</v>
      </c>
      <c r="G8" s="252">
        <v>0</v>
      </c>
      <c r="H8" s="254" t="str">
        <f>IFERROR(G8/E8-1,"-")</f>
        <v>-</v>
      </c>
      <c r="I8" s="255">
        <f t="shared" ref="I8:I12" si="7">G8-E8</f>
        <v>0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>
        <f>IFERROR(O8/C8-1,"-")</f>
        <v>-1</v>
      </c>
      <c r="S8" s="259">
        <f t="shared" si="6"/>
        <v>-1468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19903</v>
      </c>
      <c r="D9" s="252">
        <v>4435</v>
      </c>
      <c r="E9" s="252">
        <v>20260</v>
      </c>
      <c r="F9" s="258">
        <f t="shared" si="4"/>
        <v>0.94757027267199845</v>
      </c>
      <c r="G9" s="252">
        <v>0</v>
      </c>
      <c r="H9" s="254">
        <f>IFERROR(G9/E9-1,"-")</f>
        <v>-1</v>
      </c>
      <c r="I9" s="259">
        <f t="shared" si="7"/>
        <v>-20260</v>
      </c>
      <c r="J9" s="258">
        <f t="shared" si="8"/>
        <v>0</v>
      </c>
      <c r="K9" s="252">
        <v>25396</v>
      </c>
      <c r="L9" s="256" t="str">
        <f>IFERROR(K9/G9-1,"-")</f>
        <v>-</v>
      </c>
      <c r="M9" s="257" t="str">
        <f>IF(G9=0,"nd",K9-G9)</f>
        <v>nd</v>
      </c>
      <c r="N9" s="258">
        <f t="shared" si="9"/>
        <v>0.83948168716117944</v>
      </c>
      <c r="O9" s="252">
        <v>0</v>
      </c>
      <c r="P9" s="256">
        <f t="shared" si="2"/>
        <v>-1</v>
      </c>
      <c r="Q9" s="259">
        <f t="shared" si="3"/>
        <v>-25396</v>
      </c>
      <c r="R9" s="260">
        <f t="shared" si="5"/>
        <v>-1</v>
      </c>
      <c r="S9" s="259">
        <f t="shared" si="6"/>
        <v>-19903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193</v>
      </c>
      <c r="C10" s="261" t="s">
        <v>229</v>
      </c>
      <c r="D10" s="261" t="s">
        <v>229</v>
      </c>
      <c r="E10" s="261" t="s">
        <v>229</v>
      </c>
      <c r="F10" s="262" t="str">
        <f>IFERROR(E10/$E$6,"-")</f>
        <v>-</v>
      </c>
      <c r="G10" s="261" t="s">
        <v>229</v>
      </c>
      <c r="H10" s="250" t="str">
        <f>IFERROR(G10/E10-1,"-")</f>
        <v>-</v>
      </c>
      <c r="I10" s="251" t="str">
        <f>IFERROR(G10-E10,"-")</f>
        <v>-</v>
      </c>
      <c r="J10" s="262" t="str">
        <f>IFERROR(G10/$G$6,"-")</f>
        <v>-</v>
      </c>
      <c r="K10" s="261" t="s">
        <v>229</v>
      </c>
      <c r="L10" s="250" t="str">
        <f>IFERROR(K10/G10-1,"-")</f>
        <v>-</v>
      </c>
      <c r="M10" s="251" t="str">
        <f>IFERROR(K10-G10,"-")</f>
        <v>-</v>
      </c>
      <c r="N10" s="262" t="str">
        <f>IFERROR(K10/$K$6,"-")</f>
        <v>-</v>
      </c>
      <c r="O10" s="261" t="s">
        <v>229</v>
      </c>
      <c r="P10" s="250" t="str">
        <f>IFERROR(O10/K10-1,"-")</f>
        <v>-</v>
      </c>
      <c r="Q10" s="251" t="str">
        <f>IFERROR(O10-K10,"-")</f>
        <v>-</v>
      </c>
      <c r="R10" s="250" t="e">
        <f t="shared" si="5"/>
        <v>#VALUE!</v>
      </c>
      <c r="S10" s="251" t="e">
        <f t="shared" si="6"/>
        <v>#VALUE!</v>
      </c>
      <c r="T10" s="262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2" t="e">
        <v>#REF!</v>
      </c>
      <c r="D11" s="252" t="e">
        <v>#REF!</v>
      </c>
      <c r="E11" s="252" t="e">
        <v>#REF!</v>
      </c>
      <c r="F11" s="258" t="e">
        <f t="shared" si="4"/>
        <v>#REF!</v>
      </c>
      <c r="G11" s="252" t="e">
        <v>#REF!</v>
      </c>
      <c r="H11" s="260" t="e">
        <f t="shared" ref="H11:H12" si="11">G11/E11-1</f>
        <v>#REF!</v>
      </c>
      <c r="I11" s="259" t="e">
        <f t="shared" si="7"/>
        <v>#REF!</v>
      </c>
      <c r="J11" s="258" t="e">
        <f t="shared" si="8"/>
        <v>#REF!</v>
      </c>
      <c r="K11" s="252" t="e">
        <v>#REF!</v>
      </c>
      <c r="L11" s="256" t="e">
        <f>K11/G11-1</f>
        <v>#REF!</v>
      </c>
      <c r="M11" s="259" t="e">
        <f t="shared" si="1"/>
        <v>#REF!</v>
      </c>
      <c r="N11" s="258" t="e">
        <f t="shared" si="9"/>
        <v>#REF!</v>
      </c>
      <c r="O11" s="252" t="e">
        <v>#REF!</v>
      </c>
      <c r="P11" s="260" t="e">
        <f t="shared" si="2"/>
        <v>#REF!</v>
      </c>
      <c r="Q11" s="259" t="e">
        <f t="shared" si="3"/>
        <v>#REF!</v>
      </c>
      <c r="R11" s="260" t="e">
        <f t="shared" ref="R11:R12" si="12">O11/D11-1</f>
        <v>#REF!</v>
      </c>
      <c r="S11" s="259" t="e">
        <f t="shared" ref="S11:S12" si="13">O11-D11</f>
        <v>#REF!</v>
      </c>
      <c r="T11" s="258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33,601 viajeros 
cuota: 93.1%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22752</v>
      </c>
      <c r="D134" s="228">
        <v>8930</v>
      </c>
      <c r="E134" s="228">
        <v>21567</v>
      </c>
      <c r="F134" s="228">
        <v>23338</v>
      </c>
      <c r="G134" s="229">
        <f>F134/E134-1</f>
        <v>8.2116196040246781E-2</v>
      </c>
      <c r="H134" s="228">
        <f>F134-E134</f>
        <v>1771</v>
      </c>
      <c r="I134" s="229">
        <f>F134/F$134</f>
        <v>1</v>
      </c>
      <c r="J134" s="228">
        <v>31999</v>
      </c>
      <c r="K134" s="229">
        <f>J134/J$134</f>
        <v>1</v>
      </c>
      <c r="L134" s="229">
        <f>J134/F134-1</f>
        <v>0.37111149198731685</v>
      </c>
      <c r="M134" s="228">
        <f>J134-F134</f>
        <v>8661</v>
      </c>
      <c r="N134" s="229">
        <f>J134/D134-1</f>
        <v>2.5833146696528555</v>
      </c>
      <c r="O134" s="228">
        <f>J134-D134</f>
        <v>23069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22237</v>
      </c>
      <c r="D135" s="246">
        <v>8814</v>
      </c>
      <c r="E135" s="246">
        <v>21207</v>
      </c>
      <c r="F135" s="246">
        <v>22920</v>
      </c>
      <c r="G135" s="250">
        <f>IFERROR(F135/E135-1,"-")</f>
        <v>8.0775215730654937E-2</v>
      </c>
      <c r="H135" s="246">
        <f t="shared" ref="H135:H138" si="14">F135-E135</f>
        <v>1713</v>
      </c>
      <c r="I135" s="248">
        <f>F135/F$134</f>
        <v>0.98208929642642895</v>
      </c>
      <c r="J135" s="246">
        <v>31464</v>
      </c>
      <c r="K135" s="247">
        <f t="shared" ref="K135:K138" si="15">J135/J$134</f>
        <v>0.9832807275227351</v>
      </c>
      <c r="L135" s="248">
        <f t="shared" ref="L135:L138" si="16">J135/F135-1</f>
        <v>0.37277486910994773</v>
      </c>
      <c r="M135" s="249">
        <f t="shared" ref="M135:M138" si="17">J135-F135</f>
        <v>8544</v>
      </c>
      <c r="N135" s="247">
        <f t="shared" ref="N135:N138" si="18">J135/D135-1</f>
        <v>2.5697753573859767</v>
      </c>
      <c r="O135" s="246">
        <f t="shared" ref="O135:O138" si="19">J135-D135</f>
        <v>22650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1510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20727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193</v>
      </c>
      <c r="C138" s="246" t="e">
        <v>#REF!</v>
      </c>
      <c r="D138" s="246" t="e">
        <v>#REF!</v>
      </c>
      <c r="E138" s="246" t="e">
        <v>#REF!</v>
      </c>
      <c r="F138" s="246" t="e">
        <v>#REF!</v>
      </c>
      <c r="G138" s="250" t="str">
        <f t="shared" si="20"/>
        <v>-</v>
      </c>
      <c r="H138" s="246" t="e">
        <f t="shared" si="14"/>
        <v>#REF!</v>
      </c>
      <c r="I138" s="248" t="e">
        <f t="shared" si="21"/>
        <v>#REF!</v>
      </c>
      <c r="J138" s="246" t="e">
        <v>#REF!</v>
      </c>
      <c r="K138" s="247" t="e">
        <f t="shared" si="15"/>
        <v>#REF!</v>
      </c>
      <c r="L138" s="248" t="e">
        <f t="shared" si="16"/>
        <v>#REF!</v>
      </c>
      <c r="M138" s="249" t="e">
        <f t="shared" si="17"/>
        <v>#REF!</v>
      </c>
      <c r="N138" s="247" t="e">
        <f t="shared" si="18"/>
        <v>#REF!</v>
      </c>
      <c r="O138" s="246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82EE9-3355-4179-A886-6616A0C5EE1C}">
  <sheetPr>
    <tabColor theme="4" tint="0.39997558519241921"/>
  </sheetPr>
  <dimension ref="A1:AE149"/>
  <sheetViews>
    <sheetView showGridLines="0" topLeftCell="B1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977442</v>
      </c>
      <c r="D6" s="243">
        <v>431442</v>
      </c>
      <c r="E6" s="243">
        <v>739628</v>
      </c>
      <c r="F6" s="244">
        <f>E6/$E$6</f>
        <v>1</v>
      </c>
      <c r="G6" s="243">
        <v>947988</v>
      </c>
      <c r="H6" s="244">
        <f>G6/E6-1</f>
        <v>0.281709183535507</v>
      </c>
      <c r="I6" s="243">
        <f>G6-E6</f>
        <v>208360</v>
      </c>
      <c r="J6" s="244">
        <f>G6/$G$6</f>
        <v>1</v>
      </c>
      <c r="K6" s="243">
        <v>974590</v>
      </c>
      <c r="L6" s="244">
        <f>K6/G6-1</f>
        <v>2.8061536643923857E-2</v>
      </c>
      <c r="M6" s="243">
        <f>K6-G6</f>
        <v>26602</v>
      </c>
      <c r="N6" s="244">
        <f>K6/$K$6</f>
        <v>1</v>
      </c>
      <c r="O6" s="243">
        <v>990510</v>
      </c>
      <c r="P6" s="244">
        <f>O6/K6-1</f>
        <v>1.6335074236345504E-2</v>
      </c>
      <c r="Q6" s="243">
        <f>O6-K6</f>
        <v>15920</v>
      </c>
      <c r="R6" s="244">
        <f>IFERROR(O6/C6-1,"-")</f>
        <v>1.3369591239173362E-2</v>
      </c>
      <c r="S6" s="243">
        <f>O6-C6</f>
        <v>13068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210585</v>
      </c>
      <c r="D7" s="252">
        <v>95402</v>
      </c>
      <c r="E7" s="252">
        <v>233548</v>
      </c>
      <c r="F7" s="258">
        <f t="shared" ref="F7:F16" si="0">E7/$E$6</f>
        <v>0.31576414089244864</v>
      </c>
      <c r="G7" s="252">
        <v>194307</v>
      </c>
      <c r="H7" s="260">
        <f>G7/E7-1</f>
        <v>-0.16802113484165992</v>
      </c>
      <c r="I7" s="259">
        <f>G7-E7</f>
        <v>-39241</v>
      </c>
      <c r="J7" s="258">
        <f>G7/$G$6</f>
        <v>0.20496778440233421</v>
      </c>
      <c r="K7" s="252">
        <v>169678</v>
      </c>
      <c r="L7" s="260">
        <f>K7/G7-1</f>
        <v>-0.12675302485242423</v>
      </c>
      <c r="M7" s="259">
        <f>K7-G7</f>
        <v>-24629</v>
      </c>
      <c r="N7" s="258">
        <f>K7/$K$6</f>
        <v>0.17410193004237678</v>
      </c>
      <c r="O7" s="252">
        <v>151006</v>
      </c>
      <c r="P7" s="260">
        <f>O7/K7-1</f>
        <v>-0.11004372988837685</v>
      </c>
      <c r="Q7" s="259">
        <f>O7-K7</f>
        <v>-18672</v>
      </c>
      <c r="R7" s="260">
        <f t="shared" ref="R7:R16" si="1">IFERROR(O7/C7-1,"-")</f>
        <v>-0.28292138566374625</v>
      </c>
      <c r="S7" s="259">
        <f t="shared" ref="S7:S16" si="2">O7-C7</f>
        <v>-59579</v>
      </c>
      <c r="T7" s="258">
        <f>O7/$O$6</f>
        <v>0.15245277685232861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119383</v>
      </c>
      <c r="D8" s="252">
        <v>44587</v>
      </c>
      <c r="E8" s="252">
        <v>75925</v>
      </c>
      <c r="F8" s="258">
        <f t="shared" si="0"/>
        <v>0.1026529552694057</v>
      </c>
      <c r="G8" s="252">
        <v>115928</v>
      </c>
      <c r="H8" s="260">
        <f t="shared" ref="H8:H16" si="3">G8/E8-1</f>
        <v>0.52687520579519265</v>
      </c>
      <c r="I8" s="259">
        <f t="shared" ref="I8:I16" si="4">G8-E8</f>
        <v>40003</v>
      </c>
      <c r="J8" s="258">
        <f t="shared" ref="J8:J16" si="5">G8/$G$6</f>
        <v>0.12228846778651206</v>
      </c>
      <c r="K8" s="252">
        <v>111509</v>
      </c>
      <c r="L8" s="260">
        <f t="shared" ref="L8:L16" si="6">K8/G8-1</f>
        <v>-3.8118487336967766E-2</v>
      </c>
      <c r="M8" s="259">
        <f t="shared" ref="M8:M16" si="7">K8-G8</f>
        <v>-4419</v>
      </c>
      <c r="N8" s="258">
        <f t="shared" ref="N8:N16" si="8">K8/$K$6</f>
        <v>0.11441631865707631</v>
      </c>
      <c r="O8" s="252">
        <v>107119</v>
      </c>
      <c r="P8" s="260">
        <f t="shared" ref="P8:P16" si="9">O8/K8-1</f>
        <v>-3.9369019541023564E-2</v>
      </c>
      <c r="Q8" s="259">
        <f t="shared" ref="Q8:Q16" si="10">O8-K8</f>
        <v>-4390</v>
      </c>
      <c r="R8" s="260">
        <f t="shared" si="1"/>
        <v>-0.10272819413149281</v>
      </c>
      <c r="S8" s="259">
        <f t="shared" si="2"/>
        <v>-12264</v>
      </c>
      <c r="T8" s="258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5" t="s">
        <v>46</v>
      </c>
      <c r="C9" s="252">
        <v>10010</v>
      </c>
      <c r="D9" s="252">
        <v>2332</v>
      </c>
      <c r="E9" s="252">
        <v>4741</v>
      </c>
      <c r="F9" s="253">
        <f t="shared" si="0"/>
        <v>6.4099790705597947E-3</v>
      </c>
      <c r="G9" s="252">
        <v>5537</v>
      </c>
      <c r="H9" s="264">
        <f t="shared" si="3"/>
        <v>0.16789706812908678</v>
      </c>
      <c r="I9" s="255">
        <f t="shared" si="4"/>
        <v>796</v>
      </c>
      <c r="J9" s="253">
        <f t="shared" si="5"/>
        <v>5.8407912336443076E-3</v>
      </c>
      <c r="K9" s="252">
        <v>18264</v>
      </c>
      <c r="L9" s="260">
        <f t="shared" si="6"/>
        <v>2.2985371139606285</v>
      </c>
      <c r="M9" s="259">
        <f t="shared" si="7"/>
        <v>12727</v>
      </c>
      <c r="N9" s="258">
        <f t="shared" si="8"/>
        <v>1.8740188181696919E-2</v>
      </c>
      <c r="O9" s="252">
        <v>10070</v>
      </c>
      <c r="P9" s="260">
        <f t="shared" si="9"/>
        <v>-0.44864213753832671</v>
      </c>
      <c r="Q9" s="259">
        <f t="shared" si="10"/>
        <v>-8194</v>
      </c>
      <c r="R9" s="260">
        <f t="shared" si="1"/>
        <v>5.9940059940060131E-3</v>
      </c>
      <c r="S9" s="259">
        <f t="shared" si="2"/>
        <v>60</v>
      </c>
      <c r="T9" s="258">
        <f t="shared" si="11"/>
        <v>1.016647989419592E-2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333182</v>
      </c>
      <c r="D10" s="252">
        <v>89109</v>
      </c>
      <c r="E10" s="252">
        <v>165373</v>
      </c>
      <c r="F10" s="258">
        <f t="shared" si="0"/>
        <v>0.22358942603579096</v>
      </c>
      <c r="G10" s="252">
        <v>319738</v>
      </c>
      <c r="H10" s="260">
        <f t="shared" si="3"/>
        <v>0.93343532499259241</v>
      </c>
      <c r="I10" s="259">
        <f t="shared" si="4"/>
        <v>154365</v>
      </c>
      <c r="J10" s="258">
        <f t="shared" si="5"/>
        <v>0.33728064068321539</v>
      </c>
      <c r="K10" s="252">
        <v>322678</v>
      </c>
      <c r="L10" s="260">
        <f t="shared" si="6"/>
        <v>9.195028429526575E-3</v>
      </c>
      <c r="M10" s="259">
        <f t="shared" si="7"/>
        <v>2940</v>
      </c>
      <c r="N10" s="258">
        <f t="shared" si="8"/>
        <v>0.33109102289167752</v>
      </c>
      <c r="O10" s="252">
        <v>361792</v>
      </c>
      <c r="P10" s="260">
        <f t="shared" si="9"/>
        <v>0.12121681676470031</v>
      </c>
      <c r="Q10" s="259">
        <f t="shared" si="10"/>
        <v>39114</v>
      </c>
      <c r="R10" s="260">
        <f t="shared" si="1"/>
        <v>8.5868984518971514E-2</v>
      </c>
      <c r="S10" s="259">
        <f t="shared" si="2"/>
        <v>28610</v>
      </c>
      <c r="T10" s="258">
        <f>O10/$O$6</f>
        <v>0.36525830127913905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28852</v>
      </c>
      <c r="D11" s="252">
        <v>28150</v>
      </c>
      <c r="E11" s="252">
        <v>41202</v>
      </c>
      <c r="F11" s="253">
        <f t="shared" si="0"/>
        <v>5.570638212723153E-2</v>
      </c>
      <c r="G11" s="252">
        <v>45648</v>
      </c>
      <c r="H11" s="264">
        <f t="shared" si="3"/>
        <v>0.10790738313674098</v>
      </c>
      <c r="I11" s="255">
        <f t="shared" si="4"/>
        <v>4446</v>
      </c>
      <c r="J11" s="253">
        <f t="shared" si="5"/>
        <v>4.8152508259598222E-2</v>
      </c>
      <c r="K11" s="252">
        <v>51971</v>
      </c>
      <c r="L11" s="260">
        <f t="shared" si="6"/>
        <v>0.13851647388713628</v>
      </c>
      <c r="M11" s="259">
        <f t="shared" si="7"/>
        <v>6323</v>
      </c>
      <c r="N11" s="258">
        <f t="shared" si="8"/>
        <v>5.3326014016150385E-2</v>
      </c>
      <c r="O11" s="252">
        <v>46838</v>
      </c>
      <c r="P11" s="260">
        <f t="shared" si="9"/>
        <v>-9.8766619845683135E-2</v>
      </c>
      <c r="Q11" s="259">
        <f t="shared" si="10"/>
        <v>-5133</v>
      </c>
      <c r="R11" s="260">
        <f t="shared" si="1"/>
        <v>0.62338832663246913</v>
      </c>
      <c r="S11" s="259">
        <f t="shared" si="2"/>
        <v>17986</v>
      </c>
      <c r="T11" s="258">
        <f t="shared" si="11"/>
        <v>4.7286751269548011E-2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109887</v>
      </c>
      <c r="D12" s="252">
        <v>48506</v>
      </c>
      <c r="E12" s="252">
        <v>94808</v>
      </c>
      <c r="F12" s="258">
        <f t="shared" si="0"/>
        <v>0.1281833570389439</v>
      </c>
      <c r="G12" s="252">
        <v>124192</v>
      </c>
      <c r="H12" s="260">
        <f t="shared" si="3"/>
        <v>0.30993165133743994</v>
      </c>
      <c r="I12" s="259">
        <f t="shared" si="4"/>
        <v>29384</v>
      </c>
      <c r="J12" s="258">
        <f t="shared" si="5"/>
        <v>0.13100587771153221</v>
      </c>
      <c r="K12" s="252">
        <v>135981</v>
      </c>
      <c r="L12" s="260">
        <f t="shared" si="6"/>
        <v>9.4925599072404054E-2</v>
      </c>
      <c r="M12" s="259">
        <f t="shared" si="7"/>
        <v>11789</v>
      </c>
      <c r="N12" s="258">
        <f t="shared" si="8"/>
        <v>0.13952636493294615</v>
      </c>
      <c r="O12" s="252">
        <v>143457</v>
      </c>
      <c r="P12" s="260">
        <f t="shared" si="9"/>
        <v>5.4978269022878168E-2</v>
      </c>
      <c r="Q12" s="259">
        <f t="shared" si="10"/>
        <v>7476</v>
      </c>
      <c r="R12" s="260">
        <f t="shared" si="1"/>
        <v>0.30549564552676833</v>
      </c>
      <c r="S12" s="259">
        <f t="shared" si="2"/>
        <v>33570</v>
      </c>
      <c r="T12" s="258">
        <f t="shared" si="11"/>
        <v>0.14483145046491203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33141</v>
      </c>
      <c r="D13" s="252">
        <v>13638</v>
      </c>
      <c r="E13" s="252">
        <v>18779</v>
      </c>
      <c r="F13" s="253">
        <f t="shared" si="0"/>
        <v>2.5389790543354225E-2</v>
      </c>
      <c r="G13" s="252">
        <v>30450</v>
      </c>
      <c r="H13" s="264">
        <f t="shared" si="3"/>
        <v>0.62149209223068325</v>
      </c>
      <c r="I13" s="255">
        <f t="shared" si="4"/>
        <v>11671</v>
      </c>
      <c r="J13" s="253">
        <f t="shared" si="5"/>
        <v>3.2120659755186777E-2</v>
      </c>
      <c r="K13" s="252">
        <v>35140</v>
      </c>
      <c r="L13" s="260">
        <f t="shared" si="6"/>
        <v>0.15402298850574714</v>
      </c>
      <c r="M13" s="259">
        <f t="shared" si="7"/>
        <v>4690</v>
      </c>
      <c r="N13" s="258">
        <f t="shared" si="8"/>
        <v>3.6056187730225016E-2</v>
      </c>
      <c r="O13" s="252">
        <v>32599</v>
      </c>
      <c r="P13" s="260">
        <f t="shared" si="9"/>
        <v>-7.2310756972111534E-2</v>
      </c>
      <c r="Q13" s="259">
        <f t="shared" si="10"/>
        <v>-2541</v>
      </c>
      <c r="R13" s="260">
        <f t="shared" si="1"/>
        <v>-1.6354364684228018E-2</v>
      </c>
      <c r="S13" s="259">
        <f t="shared" si="2"/>
        <v>-542</v>
      </c>
      <c r="T13" s="258">
        <f t="shared" si="11"/>
        <v>3.2911328507536523E-2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43361</v>
      </c>
      <c r="D14" s="252">
        <v>19970</v>
      </c>
      <c r="E14" s="252">
        <v>43178</v>
      </c>
      <c r="F14" s="258">
        <f t="shared" si="0"/>
        <v>5.8377995424727026E-2</v>
      </c>
      <c r="G14" s="252">
        <v>27239</v>
      </c>
      <c r="H14" s="260">
        <f t="shared" si="3"/>
        <v>-0.36914632451711515</v>
      </c>
      <c r="I14" s="259">
        <f t="shared" si="4"/>
        <v>-15939</v>
      </c>
      <c r="J14" s="258">
        <f t="shared" si="5"/>
        <v>2.8733486077882842E-2</v>
      </c>
      <c r="K14" s="252">
        <v>30135</v>
      </c>
      <c r="L14" s="260">
        <f t="shared" si="6"/>
        <v>0.10631814677484486</v>
      </c>
      <c r="M14" s="259">
        <f t="shared" si="7"/>
        <v>2896</v>
      </c>
      <c r="N14" s="258">
        <f t="shared" si="8"/>
        <v>3.0920694856298545E-2</v>
      </c>
      <c r="O14" s="252">
        <v>27789</v>
      </c>
      <c r="P14" s="260">
        <f t="shared" si="9"/>
        <v>-7.7849676455948202E-2</v>
      </c>
      <c r="Q14" s="259">
        <f t="shared" si="10"/>
        <v>-2346</v>
      </c>
      <c r="R14" s="260">
        <f t="shared" si="1"/>
        <v>-0.35912455893544892</v>
      </c>
      <c r="S14" s="259">
        <f t="shared" si="2"/>
        <v>-15572</v>
      </c>
      <c r="T14" s="258">
        <f t="shared" si="11"/>
        <v>2.805524426810431E-2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39570</v>
      </c>
      <c r="D15" s="252">
        <v>21572</v>
      </c>
      <c r="E15" s="252">
        <v>25442</v>
      </c>
      <c r="F15" s="253">
        <f t="shared" si="0"/>
        <v>3.439837323627553E-2</v>
      </c>
      <c r="G15" s="252">
        <v>31498</v>
      </c>
      <c r="H15" s="264">
        <f t="shared" si="3"/>
        <v>0.23803160128920675</v>
      </c>
      <c r="I15" s="255">
        <f t="shared" si="4"/>
        <v>6056</v>
      </c>
      <c r="J15" s="253">
        <f t="shared" si="5"/>
        <v>3.3226158980915368E-2</v>
      </c>
      <c r="K15" s="252">
        <v>43404</v>
      </c>
      <c r="L15" s="260">
        <f t="shared" si="6"/>
        <v>0.3779922534764113</v>
      </c>
      <c r="M15" s="259">
        <f t="shared" si="7"/>
        <v>11906</v>
      </c>
      <c r="N15" s="258">
        <f t="shared" si="8"/>
        <v>4.4535650889091824E-2</v>
      </c>
      <c r="O15" s="252">
        <v>57295</v>
      </c>
      <c r="P15" s="260">
        <f t="shared" si="9"/>
        <v>0.32003962768408445</v>
      </c>
      <c r="Q15" s="259">
        <f t="shared" si="10"/>
        <v>13891</v>
      </c>
      <c r="R15" s="260">
        <f t="shared" si="1"/>
        <v>0.44794035885772043</v>
      </c>
      <c r="S15" s="259">
        <f t="shared" si="2"/>
        <v>17725</v>
      </c>
      <c r="T15" s="258">
        <f t="shared" si="11"/>
        <v>5.7843938980929016E-2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49471</v>
      </c>
      <c r="D16" s="252">
        <f>D6-SUM(D7:D15)</f>
        <v>68176</v>
      </c>
      <c r="E16" s="252">
        <f>E6-SUM(E7:E15)</f>
        <v>36632</v>
      </c>
      <c r="F16" s="258">
        <f t="shared" si="0"/>
        <v>4.9527600361262691E-2</v>
      </c>
      <c r="G16" s="252">
        <f>G6-SUM(G7:G15)</f>
        <v>53451</v>
      </c>
      <c r="H16" s="260">
        <f t="shared" si="3"/>
        <v>0.45913409041275388</v>
      </c>
      <c r="I16" s="259">
        <f t="shared" si="4"/>
        <v>16819</v>
      </c>
      <c r="J16" s="258">
        <f t="shared" si="5"/>
        <v>5.6383625109178596E-2</v>
      </c>
      <c r="K16" s="252">
        <f>K6-SUM(K7:K15)</f>
        <v>55830</v>
      </c>
      <c r="L16" s="260">
        <f t="shared" si="6"/>
        <v>4.4508054105629524E-2</v>
      </c>
      <c r="M16" s="259">
        <f t="shared" si="7"/>
        <v>2379</v>
      </c>
      <c r="N16" s="258">
        <f t="shared" si="8"/>
        <v>5.728562780246052E-2</v>
      </c>
      <c r="O16" s="252">
        <f>O6-SUM(O7:O15)</f>
        <v>52545</v>
      </c>
      <c r="P16" s="260">
        <f t="shared" si="9"/>
        <v>-5.8839333691563689E-2</v>
      </c>
      <c r="Q16" s="259">
        <f t="shared" si="10"/>
        <v>-3285</v>
      </c>
      <c r="R16" s="260">
        <f t="shared" si="1"/>
        <v>6.2137413838410316E-2</v>
      </c>
      <c r="S16" s="259">
        <f t="shared" si="2"/>
        <v>3074</v>
      </c>
      <c r="T16" s="258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A5F29-FAEC-4F6B-9826-CD9AB408DE94}">
  <sheetPr>
    <tabColor theme="4" tint="0.39997558519241921"/>
  </sheetPr>
  <dimension ref="A1:AE149"/>
  <sheetViews>
    <sheetView showGridLines="0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589548</v>
      </c>
      <c r="D6" s="243">
        <v>238407</v>
      </c>
      <c r="E6" s="243">
        <v>350763</v>
      </c>
      <c r="F6" s="244">
        <f>E6/$E$6</f>
        <v>1</v>
      </c>
      <c r="G6" s="243">
        <v>550203</v>
      </c>
      <c r="H6" s="244">
        <f>G6/E6-1</f>
        <v>0.56858904730544557</v>
      </c>
      <c r="I6" s="243">
        <f>G6-E6</f>
        <v>199440</v>
      </c>
      <c r="J6" s="244">
        <f>G6/$G$6</f>
        <v>1</v>
      </c>
      <c r="K6" s="243">
        <v>571683</v>
      </c>
      <c r="L6" s="244">
        <f>K6/G6-1</f>
        <v>3.9040136095223055E-2</v>
      </c>
      <c r="M6" s="243">
        <f>K6-G6</f>
        <v>21480</v>
      </c>
      <c r="N6" s="244">
        <f>K6/$K$6</f>
        <v>1</v>
      </c>
      <c r="O6" s="243">
        <v>594103</v>
      </c>
      <c r="P6" s="244">
        <f>O6/K6-1</f>
        <v>3.921753839103137E-2</v>
      </c>
      <c r="Q6" s="243">
        <f>O6-K6</f>
        <v>22420</v>
      </c>
      <c r="R6" s="244">
        <f>IFERROR(O6/C6-1,"-")</f>
        <v>7.7262580824630778E-3</v>
      </c>
      <c r="S6" s="243">
        <f>O6-C6</f>
        <v>4555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103226</v>
      </c>
      <c r="D7" s="252">
        <v>40412</v>
      </c>
      <c r="E7" s="252">
        <v>112354</v>
      </c>
      <c r="F7" s="258">
        <f t="shared" ref="F7:F16" si="0">E7/$E$6</f>
        <v>0.32031314591333748</v>
      </c>
      <c r="G7" s="252">
        <v>111983</v>
      </c>
      <c r="H7" s="260">
        <f>G7/E7-1</f>
        <v>-3.302063121918275E-3</v>
      </c>
      <c r="I7" s="259">
        <f>G7-E7</f>
        <v>-371</v>
      </c>
      <c r="J7" s="258">
        <f>G7/$G$6</f>
        <v>0.20353033334969092</v>
      </c>
      <c r="K7" s="252">
        <v>98343</v>
      </c>
      <c r="L7" s="260">
        <f>K7/G7-1</f>
        <v>-0.12180420242358214</v>
      </c>
      <c r="M7" s="259">
        <f>K7-G7</f>
        <v>-13640</v>
      </c>
      <c r="N7" s="258">
        <f>K7/$K$6</f>
        <v>0.17202365646695808</v>
      </c>
      <c r="O7" s="252">
        <v>93573</v>
      </c>
      <c r="P7" s="260">
        <f>O7/K7-1</f>
        <v>-4.8503706415301551E-2</v>
      </c>
      <c r="Q7" s="259">
        <f>O7-K7</f>
        <v>-4770</v>
      </c>
      <c r="R7" s="260">
        <f t="shared" ref="R7:R16" si="1">IFERROR(O7/C7-1,"-")</f>
        <v>-9.3513262162633448E-2</v>
      </c>
      <c r="S7" s="259">
        <f t="shared" ref="S7:S16" si="2">O7-C7</f>
        <v>-9653</v>
      </c>
      <c r="T7" s="258">
        <f>O7/$O$6</f>
        <v>0.15750299190544401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71029</v>
      </c>
      <c r="D8" s="252">
        <v>22598</v>
      </c>
      <c r="E8" s="252">
        <v>35094</v>
      </c>
      <c r="F8" s="258">
        <f t="shared" si="0"/>
        <v>0.10005046142267</v>
      </c>
      <c r="G8" s="252">
        <v>69808</v>
      </c>
      <c r="H8" s="260">
        <f t="shared" ref="H8:H16" si="3">G8/E8-1</f>
        <v>0.98917193822305816</v>
      </c>
      <c r="I8" s="259">
        <f t="shared" ref="I8:I16" si="4">G8-E8</f>
        <v>34714</v>
      </c>
      <c r="J8" s="258">
        <f t="shared" ref="J8:J16" si="5">G8/$G$6</f>
        <v>0.12687680728749207</v>
      </c>
      <c r="K8" s="252">
        <v>62410</v>
      </c>
      <c r="L8" s="260">
        <f t="shared" ref="L8:L16" si="6">K8/G8-1</f>
        <v>-0.10597639239055701</v>
      </c>
      <c r="M8" s="259">
        <f t="shared" ref="M8:M16" si="7">K8-G8</f>
        <v>-7398</v>
      </c>
      <c r="N8" s="258">
        <f t="shared" ref="N8:N16" si="8">K8/$K$6</f>
        <v>0.10916889255059185</v>
      </c>
      <c r="O8" s="252">
        <v>59614</v>
      </c>
      <c r="P8" s="260">
        <f t="shared" ref="P8:P16" si="9">O8/K8-1</f>
        <v>-4.4800512738343179E-2</v>
      </c>
      <c r="Q8" s="259">
        <f t="shared" ref="Q8:Q16" si="10">O8-K8</f>
        <v>-2796</v>
      </c>
      <c r="R8" s="260">
        <f t="shared" si="1"/>
        <v>-0.16070900618057415</v>
      </c>
      <c r="S8" s="259">
        <f t="shared" si="2"/>
        <v>-11415</v>
      </c>
      <c r="T8" s="258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5" t="s">
        <v>46</v>
      </c>
      <c r="C9" s="252">
        <v>4362</v>
      </c>
      <c r="D9" s="252">
        <v>678</v>
      </c>
      <c r="E9" s="252">
        <v>2391</v>
      </c>
      <c r="F9" s="253">
        <f t="shared" si="0"/>
        <v>6.8165684522027694E-3</v>
      </c>
      <c r="G9" s="252">
        <v>2792</v>
      </c>
      <c r="H9" s="264">
        <f t="shared" si="3"/>
        <v>0.16771225428690917</v>
      </c>
      <c r="I9" s="255">
        <f t="shared" si="4"/>
        <v>401</v>
      </c>
      <c r="J9" s="253">
        <f t="shared" si="5"/>
        <v>5.0744906879824359E-3</v>
      </c>
      <c r="K9" s="252">
        <v>4956</v>
      </c>
      <c r="L9" s="260">
        <f t="shared" si="6"/>
        <v>0.77507163323782224</v>
      </c>
      <c r="M9" s="259">
        <f t="shared" si="7"/>
        <v>2164</v>
      </c>
      <c r="N9" s="258">
        <f t="shared" si="8"/>
        <v>8.6691400653858865E-3</v>
      </c>
      <c r="O9" s="252">
        <v>3365</v>
      </c>
      <c r="P9" s="260">
        <f t="shared" si="9"/>
        <v>-0.32102502017756251</v>
      </c>
      <c r="Q9" s="259">
        <f t="shared" si="10"/>
        <v>-1591</v>
      </c>
      <c r="R9" s="260">
        <f t="shared" si="1"/>
        <v>-0.22856487849610274</v>
      </c>
      <c r="S9" s="259">
        <f t="shared" si="2"/>
        <v>-997</v>
      </c>
      <c r="T9" s="258">
        <f t="shared" si="11"/>
        <v>5.6640010233915666E-3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265361</v>
      </c>
      <c r="D10" s="252">
        <v>66693</v>
      </c>
      <c r="E10" s="252">
        <v>104771</v>
      </c>
      <c r="F10" s="258">
        <f t="shared" si="0"/>
        <v>0.29869456014459905</v>
      </c>
      <c r="G10" s="252">
        <v>228096</v>
      </c>
      <c r="H10" s="260">
        <f t="shared" si="3"/>
        <v>1.1770909889186894</v>
      </c>
      <c r="I10" s="259">
        <f t="shared" si="4"/>
        <v>123325</v>
      </c>
      <c r="J10" s="258">
        <f t="shared" si="5"/>
        <v>0.41456698709385448</v>
      </c>
      <c r="K10" s="252">
        <v>235494</v>
      </c>
      <c r="L10" s="260">
        <f t="shared" si="6"/>
        <v>3.2433712121212155E-2</v>
      </c>
      <c r="M10" s="259">
        <f t="shared" si="7"/>
        <v>7398</v>
      </c>
      <c r="N10" s="258">
        <f t="shared" si="8"/>
        <v>0.41193108768320907</v>
      </c>
      <c r="O10" s="252">
        <v>260897</v>
      </c>
      <c r="P10" s="260">
        <f t="shared" si="9"/>
        <v>0.10787111348909106</v>
      </c>
      <c r="Q10" s="259">
        <f t="shared" si="10"/>
        <v>25403</v>
      </c>
      <c r="R10" s="260">
        <f t="shared" si="1"/>
        <v>-1.6822366512034503E-2</v>
      </c>
      <c r="S10" s="259">
        <f t="shared" si="2"/>
        <v>-4464</v>
      </c>
      <c r="T10" s="258">
        <f>O10/$O$6</f>
        <v>0.43914439078745604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17589</v>
      </c>
      <c r="D11" s="252">
        <v>24632</v>
      </c>
      <c r="E11" s="252">
        <v>18395</v>
      </c>
      <c r="F11" s="253">
        <f t="shared" si="0"/>
        <v>5.2442817514960244E-2</v>
      </c>
      <c r="G11" s="252">
        <v>29988</v>
      </c>
      <c r="H11" s="264">
        <f t="shared" si="3"/>
        <v>0.63022560478390877</v>
      </c>
      <c r="I11" s="255">
        <f t="shared" si="4"/>
        <v>11593</v>
      </c>
      <c r="J11" s="253">
        <f t="shared" si="5"/>
        <v>5.4503519610034842E-2</v>
      </c>
      <c r="K11" s="252">
        <v>33119</v>
      </c>
      <c r="L11" s="260">
        <f t="shared" si="6"/>
        <v>0.10440843003868205</v>
      </c>
      <c r="M11" s="259">
        <f t="shared" si="7"/>
        <v>3131</v>
      </c>
      <c r="N11" s="258">
        <f t="shared" si="8"/>
        <v>5.7932455574155606E-2</v>
      </c>
      <c r="O11" s="252">
        <v>31431</v>
      </c>
      <c r="P11" s="260">
        <f t="shared" si="9"/>
        <v>-5.0967722455388165E-2</v>
      </c>
      <c r="Q11" s="259">
        <f t="shared" si="10"/>
        <v>-1688</v>
      </c>
      <c r="R11" s="260">
        <f t="shared" si="1"/>
        <v>0.78696912843254307</v>
      </c>
      <c r="S11" s="259">
        <f t="shared" si="2"/>
        <v>13842</v>
      </c>
      <c r="T11" s="258">
        <f t="shared" si="11"/>
        <v>5.2904967657123429E-2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54755</v>
      </c>
      <c r="D12" s="252">
        <v>26652</v>
      </c>
      <c r="E12" s="252">
        <v>46899</v>
      </c>
      <c r="F12" s="258">
        <f t="shared" si="0"/>
        <v>0.13370566450851429</v>
      </c>
      <c r="G12" s="252">
        <v>60065</v>
      </c>
      <c r="H12" s="260">
        <f t="shared" si="3"/>
        <v>0.28073093242926284</v>
      </c>
      <c r="I12" s="259">
        <f t="shared" si="4"/>
        <v>13166</v>
      </c>
      <c r="J12" s="258">
        <f t="shared" si="5"/>
        <v>0.10916879769830408</v>
      </c>
      <c r="K12" s="252">
        <v>75077</v>
      </c>
      <c r="L12" s="260">
        <f t="shared" si="6"/>
        <v>0.24992924331973687</v>
      </c>
      <c r="M12" s="259">
        <f t="shared" si="7"/>
        <v>15012</v>
      </c>
      <c r="N12" s="258">
        <f t="shared" si="8"/>
        <v>0.13132627697517679</v>
      </c>
      <c r="O12" s="252">
        <v>74846</v>
      </c>
      <c r="P12" s="260">
        <f t="shared" si="9"/>
        <v>-3.076841109793893E-3</v>
      </c>
      <c r="Q12" s="259">
        <f t="shared" si="10"/>
        <v>-231</v>
      </c>
      <c r="R12" s="260">
        <f t="shared" si="1"/>
        <v>0.36692539494110132</v>
      </c>
      <c r="S12" s="259">
        <f t="shared" si="2"/>
        <v>20091</v>
      </c>
      <c r="T12" s="258">
        <f t="shared" si="11"/>
        <v>0.12598152172266425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16564</v>
      </c>
      <c r="D13" s="252">
        <v>6381</v>
      </c>
      <c r="E13" s="252">
        <v>9254</v>
      </c>
      <c r="F13" s="253">
        <f t="shared" si="0"/>
        <v>2.6382486180127323E-2</v>
      </c>
      <c r="G13" s="252">
        <v>15975</v>
      </c>
      <c r="H13" s="264">
        <f t="shared" si="3"/>
        <v>0.72628052733952875</v>
      </c>
      <c r="I13" s="255">
        <f t="shared" si="4"/>
        <v>6721</v>
      </c>
      <c r="J13" s="253">
        <f t="shared" si="5"/>
        <v>2.9034738087578584E-2</v>
      </c>
      <c r="K13" s="252">
        <v>24273</v>
      </c>
      <c r="L13" s="260">
        <f t="shared" si="6"/>
        <v>0.51943661971830979</v>
      </c>
      <c r="M13" s="259">
        <f t="shared" si="7"/>
        <v>8298</v>
      </c>
      <c r="N13" s="258">
        <f t="shared" si="8"/>
        <v>4.2458845199175067E-2</v>
      </c>
      <c r="O13" s="252">
        <v>22192</v>
      </c>
      <c r="P13" s="260">
        <f t="shared" si="9"/>
        <v>-8.5733119103530653E-2</v>
      </c>
      <c r="Q13" s="259">
        <f t="shared" si="10"/>
        <v>-2081</v>
      </c>
      <c r="R13" s="260">
        <f t="shared" si="1"/>
        <v>0.33977300169041302</v>
      </c>
      <c r="S13" s="259">
        <f t="shared" si="2"/>
        <v>5628</v>
      </c>
      <c r="T13" s="258">
        <f t="shared" si="11"/>
        <v>3.7353792187549972E-2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19411</v>
      </c>
      <c r="D14" s="252">
        <v>5328</v>
      </c>
      <c r="E14" s="252">
        <v>10316</v>
      </c>
      <c r="F14" s="258">
        <f t="shared" si="0"/>
        <v>2.9410171540327799E-2</v>
      </c>
      <c r="G14" s="252">
        <v>8297</v>
      </c>
      <c r="H14" s="260">
        <f t="shared" si="3"/>
        <v>-0.19571539356339662</v>
      </c>
      <c r="I14" s="259">
        <f t="shared" si="4"/>
        <v>-2019</v>
      </c>
      <c r="J14" s="258">
        <f t="shared" si="5"/>
        <v>1.5079888695626887E-2</v>
      </c>
      <c r="K14" s="252">
        <v>10303</v>
      </c>
      <c r="L14" s="260">
        <f t="shared" si="6"/>
        <v>0.24177413522960101</v>
      </c>
      <c r="M14" s="259">
        <f t="shared" si="7"/>
        <v>2006</v>
      </c>
      <c r="N14" s="258">
        <f t="shared" si="8"/>
        <v>1.8022225604049796E-2</v>
      </c>
      <c r="O14" s="252">
        <v>9860</v>
      </c>
      <c r="P14" s="260">
        <f t="shared" si="9"/>
        <v>-4.2997185285839068E-2</v>
      </c>
      <c r="Q14" s="259">
        <f t="shared" si="10"/>
        <v>-443</v>
      </c>
      <c r="R14" s="260">
        <f t="shared" si="1"/>
        <v>-0.49204059553861212</v>
      </c>
      <c r="S14" s="259">
        <f t="shared" si="2"/>
        <v>-9551</v>
      </c>
      <c r="T14" s="258">
        <f t="shared" si="11"/>
        <v>1.6596448763934873E-2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17704</v>
      </c>
      <c r="D15" s="252">
        <v>13892</v>
      </c>
      <c r="E15" s="252">
        <v>4061</v>
      </c>
      <c r="F15" s="253">
        <f t="shared" si="0"/>
        <v>1.1577617935757192E-2</v>
      </c>
      <c r="G15" s="252">
        <v>8286</v>
      </c>
      <c r="H15" s="264">
        <f t="shared" si="3"/>
        <v>1.0403841418369861</v>
      </c>
      <c r="I15" s="255">
        <f t="shared" si="4"/>
        <v>4225</v>
      </c>
      <c r="J15" s="253">
        <f t="shared" si="5"/>
        <v>1.5059896074721512E-2</v>
      </c>
      <c r="K15" s="252">
        <v>13152</v>
      </c>
      <c r="L15" s="260">
        <f t="shared" si="6"/>
        <v>0.58725561187545261</v>
      </c>
      <c r="M15" s="259">
        <f t="shared" si="7"/>
        <v>4866</v>
      </c>
      <c r="N15" s="258">
        <f t="shared" si="8"/>
        <v>2.3005756686835188E-2</v>
      </c>
      <c r="O15" s="252">
        <v>21202</v>
      </c>
      <c r="P15" s="260">
        <f t="shared" si="9"/>
        <v>0.61207420924574207</v>
      </c>
      <c r="Q15" s="259">
        <f t="shared" si="10"/>
        <v>8050</v>
      </c>
      <c r="R15" s="260">
        <f t="shared" si="1"/>
        <v>0.19758246723904205</v>
      </c>
      <c r="S15" s="259">
        <f t="shared" si="2"/>
        <v>3498</v>
      </c>
      <c r="T15" s="258">
        <f t="shared" si="11"/>
        <v>3.5687414471901338E-2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19547</v>
      </c>
      <c r="D16" s="252">
        <f>D6-SUM(D7:D15)</f>
        <v>31141</v>
      </c>
      <c r="E16" s="252">
        <f>E6-SUM(E7:E15)</f>
        <v>7228</v>
      </c>
      <c r="F16" s="258">
        <f t="shared" si="0"/>
        <v>2.0606506387503814E-2</v>
      </c>
      <c r="G16" s="252">
        <f>G6-SUM(G7:G15)</f>
        <v>14913</v>
      </c>
      <c r="H16" s="260">
        <f t="shared" si="3"/>
        <v>1.0632263420033206</v>
      </c>
      <c r="I16" s="259">
        <f t="shared" si="4"/>
        <v>7685</v>
      </c>
      <c r="J16" s="258">
        <f t="shared" si="5"/>
        <v>2.7104541414714207E-2</v>
      </c>
      <c r="K16" s="252">
        <f>K6-SUM(K7:K15)</f>
        <v>14556</v>
      </c>
      <c r="L16" s="260">
        <f t="shared" si="6"/>
        <v>-2.3938845302756029E-2</v>
      </c>
      <c r="M16" s="259">
        <f t="shared" si="7"/>
        <v>-357</v>
      </c>
      <c r="N16" s="258">
        <f t="shared" si="8"/>
        <v>2.5461663194462667E-2</v>
      </c>
      <c r="O16" s="252">
        <f>O6-SUM(O7:O15)</f>
        <v>17123</v>
      </c>
      <c r="P16" s="260">
        <f t="shared" si="9"/>
        <v>0.17635339378950254</v>
      </c>
      <c r="Q16" s="259">
        <f t="shared" si="10"/>
        <v>2567</v>
      </c>
      <c r="R16" s="260">
        <f t="shared" si="1"/>
        <v>-0.12400879930424102</v>
      </c>
      <c r="S16" s="259">
        <f t="shared" si="2"/>
        <v>-2424</v>
      </c>
      <c r="T16" s="258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25CF3-A6EC-4FC5-82FA-D025976751D0}">
  <sheetPr>
    <tabColor theme="4" tint="0.39997558519241921"/>
  </sheetPr>
  <dimension ref="A1:AE149"/>
  <sheetViews>
    <sheetView showGridLines="0" zoomScaleNormal="100" workbookViewId="0">
      <selection activeCell="Q25" sqref="Q2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261</v>
      </c>
      <c r="D5" s="241" t="s">
        <v>262</v>
      </c>
      <c r="E5" s="241" t="s">
        <v>268</v>
      </c>
      <c r="F5" s="242" t="str">
        <f>CONCATENATE("%/s total Tenerife ",RIGHT(E5,4))</f>
        <v>%/s total Tenerife 2021</v>
      </c>
      <c r="G5" s="241" t="s">
        <v>263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264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265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387894</v>
      </c>
      <c r="D6" s="243">
        <v>193035</v>
      </c>
      <c r="E6" s="243">
        <v>388865</v>
      </c>
      <c r="F6" s="244">
        <f>E6/$E$6</f>
        <v>1</v>
      </c>
      <c r="G6" s="243">
        <v>397785</v>
      </c>
      <c r="H6" s="244">
        <f>G6/E6-1</f>
        <v>2.2938551939619245E-2</v>
      </c>
      <c r="I6" s="243">
        <f>G6-E6</f>
        <v>8920</v>
      </c>
      <c r="J6" s="244">
        <f>G6/$G$6</f>
        <v>1</v>
      </c>
      <c r="K6" s="243">
        <v>402907</v>
      </c>
      <c r="L6" s="244">
        <f>K6/G6-1</f>
        <v>1.2876302525233418E-2</v>
      </c>
      <c r="M6" s="243">
        <f>K6-G6</f>
        <v>5122</v>
      </c>
      <c r="N6" s="244">
        <f>K6/$K$6</f>
        <v>1</v>
      </c>
      <c r="O6" s="243">
        <v>396407</v>
      </c>
      <c r="P6" s="244">
        <f>O6/K6-1</f>
        <v>-1.6132755201572535E-2</v>
      </c>
      <c r="Q6" s="243">
        <f>O6-K6</f>
        <v>-6500</v>
      </c>
      <c r="R6" s="244">
        <f>IFERROR(O6/C6-1,"-")</f>
        <v>2.1946717402176796E-2</v>
      </c>
      <c r="S6" s="243">
        <f>O6-C6</f>
        <v>8513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107359</v>
      </c>
      <c r="D7" s="252">
        <v>54990</v>
      </c>
      <c r="E7" s="252">
        <v>121194</v>
      </c>
      <c r="F7" s="258">
        <f t="shared" ref="F7:F16" si="0">E7/$E$6</f>
        <v>0.3116608591670631</v>
      </c>
      <c r="G7" s="252">
        <v>82324</v>
      </c>
      <c r="H7" s="260">
        <f>G7/E7-1</f>
        <v>-0.32072544845454398</v>
      </c>
      <c r="I7" s="259">
        <f>G7-E7</f>
        <v>-38870</v>
      </c>
      <c r="J7" s="258">
        <f>G7/$G$6</f>
        <v>0.2069560189549631</v>
      </c>
      <c r="K7" s="252">
        <v>71335</v>
      </c>
      <c r="L7" s="260">
        <f>K7/G7-1</f>
        <v>-0.13348476750400851</v>
      </c>
      <c r="M7" s="259">
        <f>K7-G7</f>
        <v>-10989</v>
      </c>
      <c r="N7" s="258">
        <f>K7/$K$6</f>
        <v>0.1770507834314122</v>
      </c>
      <c r="O7" s="252">
        <v>57433</v>
      </c>
      <c r="P7" s="260">
        <f>O7/K7-1</f>
        <v>-0.19488329711922614</v>
      </c>
      <c r="Q7" s="259">
        <f>O7-K7</f>
        <v>-13902</v>
      </c>
      <c r="R7" s="260">
        <f t="shared" ref="R7:R16" si="1">IFERROR(O7/C7-1,"-")</f>
        <v>-0.46503786361646438</v>
      </c>
      <c r="S7" s="259">
        <f t="shared" ref="S7:S16" si="2">O7-C7</f>
        <v>-49926</v>
      </c>
      <c r="T7" s="258">
        <f>O7/$O$6</f>
        <v>0.14488391980969054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48354</v>
      </c>
      <c r="D8" s="252">
        <v>21989</v>
      </c>
      <c r="E8" s="252">
        <v>40831</v>
      </c>
      <c r="F8" s="258">
        <f t="shared" si="0"/>
        <v>0.10500045002764455</v>
      </c>
      <c r="G8" s="252">
        <v>46120</v>
      </c>
      <c r="H8" s="260">
        <f t="shared" ref="H8:H16" si="3">G8/E8-1</f>
        <v>0.1295339325512479</v>
      </c>
      <c r="I8" s="259">
        <f t="shared" ref="I8:I16" si="4">G8-E8</f>
        <v>5289</v>
      </c>
      <c r="J8" s="258">
        <f t="shared" ref="J8:J16" si="5">G8/$G$6</f>
        <v>0.11594202898550725</v>
      </c>
      <c r="K8" s="252">
        <v>49099</v>
      </c>
      <c r="L8" s="260">
        <f t="shared" ref="L8:L16" si="6">K8/G8-1</f>
        <v>6.4592367736340028E-2</v>
      </c>
      <c r="M8" s="259">
        <f t="shared" ref="M8:M16" si="7">K8-G8</f>
        <v>2979</v>
      </c>
      <c r="N8" s="258">
        <f t="shared" ref="N8:N16" si="8">K8/$K$6</f>
        <v>0.12186186886800179</v>
      </c>
      <c r="O8" s="252">
        <v>47505</v>
      </c>
      <c r="P8" s="260">
        <f t="shared" ref="P8:P16" si="9">O8/K8-1</f>
        <v>-3.2465019654168148E-2</v>
      </c>
      <c r="Q8" s="259">
        <f t="shared" ref="Q8:Q16" si="10">O8-K8</f>
        <v>-1594</v>
      </c>
      <c r="R8" s="260">
        <f t="shared" si="1"/>
        <v>-1.7558009678620201E-2</v>
      </c>
      <c r="S8" s="259">
        <f t="shared" si="2"/>
        <v>-849</v>
      </c>
      <c r="T8" s="258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5" t="s">
        <v>46</v>
      </c>
      <c r="C9" s="252">
        <v>5648</v>
      </c>
      <c r="D9" s="252">
        <v>1654</v>
      </c>
      <c r="E9" s="252">
        <v>2350</v>
      </c>
      <c r="F9" s="253">
        <f t="shared" si="0"/>
        <v>6.0432283697427125E-3</v>
      </c>
      <c r="G9" s="252">
        <v>2745</v>
      </c>
      <c r="H9" s="264">
        <f t="shared" si="3"/>
        <v>0.16808510638297869</v>
      </c>
      <c r="I9" s="255">
        <f t="shared" si="4"/>
        <v>395</v>
      </c>
      <c r="J9" s="253">
        <f t="shared" si="5"/>
        <v>6.900712696557185E-3</v>
      </c>
      <c r="K9" s="252">
        <v>13308</v>
      </c>
      <c r="L9" s="260">
        <f t="shared" si="6"/>
        <v>3.8480874316939895</v>
      </c>
      <c r="M9" s="259">
        <f t="shared" si="7"/>
        <v>10563</v>
      </c>
      <c r="N9" s="258">
        <f t="shared" si="8"/>
        <v>3.3029954803465815E-2</v>
      </c>
      <c r="O9" s="252">
        <v>6705</v>
      </c>
      <c r="P9" s="260">
        <f t="shared" si="9"/>
        <v>-0.49616771866546439</v>
      </c>
      <c r="Q9" s="259">
        <f t="shared" si="10"/>
        <v>-6603</v>
      </c>
      <c r="R9" s="260">
        <f t="shared" si="1"/>
        <v>0.18714589235127477</v>
      </c>
      <c r="S9" s="259">
        <f t="shared" si="2"/>
        <v>1057</v>
      </c>
      <c r="T9" s="258">
        <f t="shared" si="11"/>
        <v>1.6914433902529471E-2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67821</v>
      </c>
      <c r="D10" s="252">
        <v>22416</v>
      </c>
      <c r="E10" s="252">
        <v>60602</v>
      </c>
      <c r="F10" s="258">
        <f t="shared" si="0"/>
        <v>0.15584328751623314</v>
      </c>
      <c r="G10" s="252">
        <v>91642</v>
      </c>
      <c r="H10" s="260">
        <f t="shared" si="3"/>
        <v>0.51219431701924023</v>
      </c>
      <c r="I10" s="259">
        <f t="shared" si="4"/>
        <v>31040</v>
      </c>
      <c r="J10" s="258">
        <f t="shared" si="5"/>
        <v>0.23038073331070805</v>
      </c>
      <c r="K10" s="252">
        <v>87184</v>
      </c>
      <c r="L10" s="260">
        <f t="shared" si="6"/>
        <v>-4.8645817419960324E-2</v>
      </c>
      <c r="M10" s="259">
        <f t="shared" si="7"/>
        <v>-4458</v>
      </c>
      <c r="N10" s="258">
        <f t="shared" si="8"/>
        <v>0.21638740453752356</v>
      </c>
      <c r="O10" s="252">
        <v>100895</v>
      </c>
      <c r="P10" s="260">
        <f t="shared" si="9"/>
        <v>0.15726509451275472</v>
      </c>
      <c r="Q10" s="259">
        <f t="shared" si="10"/>
        <v>13711</v>
      </c>
      <c r="R10" s="260">
        <f t="shared" si="1"/>
        <v>0.48766606213414732</v>
      </c>
      <c r="S10" s="259">
        <f t="shared" si="2"/>
        <v>33074</v>
      </c>
      <c r="T10" s="258">
        <f>O10/$O$6</f>
        <v>0.25452375967124696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11263</v>
      </c>
      <c r="D11" s="252">
        <v>3518</v>
      </c>
      <c r="E11" s="252">
        <v>22807</v>
      </c>
      <c r="F11" s="253">
        <f t="shared" si="0"/>
        <v>5.8650174224988104E-2</v>
      </c>
      <c r="G11" s="252">
        <v>15660</v>
      </c>
      <c r="H11" s="264">
        <f t="shared" si="3"/>
        <v>-0.31336870259130967</v>
      </c>
      <c r="I11" s="255">
        <f t="shared" si="4"/>
        <v>-7147</v>
      </c>
      <c r="J11" s="253">
        <f t="shared" si="5"/>
        <v>3.9368000301670501E-2</v>
      </c>
      <c r="K11" s="252">
        <v>18852</v>
      </c>
      <c r="L11" s="260">
        <f t="shared" si="6"/>
        <v>0.20383141762452106</v>
      </c>
      <c r="M11" s="259">
        <f t="shared" si="7"/>
        <v>3192</v>
      </c>
      <c r="N11" s="258">
        <f t="shared" si="8"/>
        <v>4.6789954009237862E-2</v>
      </c>
      <c r="O11" s="252">
        <v>15407</v>
      </c>
      <c r="P11" s="260">
        <f t="shared" si="9"/>
        <v>-0.18273923191173347</v>
      </c>
      <c r="Q11" s="259">
        <f t="shared" si="10"/>
        <v>-3445</v>
      </c>
      <c r="R11" s="260">
        <f t="shared" si="1"/>
        <v>0.36793039154754514</v>
      </c>
      <c r="S11" s="259">
        <f t="shared" si="2"/>
        <v>4144</v>
      </c>
      <c r="T11" s="258">
        <f t="shared" si="11"/>
        <v>3.8866619408839904E-2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55132</v>
      </c>
      <c r="D12" s="252">
        <v>21854</v>
      </c>
      <c r="E12" s="252">
        <v>47909</v>
      </c>
      <c r="F12" s="258">
        <f t="shared" si="0"/>
        <v>0.12320213956000155</v>
      </c>
      <c r="G12" s="252">
        <v>64127</v>
      </c>
      <c r="H12" s="260">
        <f t="shared" si="3"/>
        <v>0.33851677137907288</v>
      </c>
      <c r="I12" s="259">
        <f t="shared" si="4"/>
        <v>16218</v>
      </c>
      <c r="J12" s="258">
        <f t="shared" si="5"/>
        <v>0.16121020149075505</v>
      </c>
      <c r="K12" s="252">
        <v>60904</v>
      </c>
      <c r="L12" s="260">
        <f t="shared" si="6"/>
        <v>-5.0259641024841373E-2</v>
      </c>
      <c r="M12" s="259">
        <f t="shared" si="7"/>
        <v>-3223</v>
      </c>
      <c r="N12" s="258">
        <f t="shared" si="8"/>
        <v>0.15116143427639628</v>
      </c>
      <c r="O12" s="252">
        <v>68611</v>
      </c>
      <c r="P12" s="260">
        <f t="shared" si="9"/>
        <v>0.12654341258373836</v>
      </c>
      <c r="Q12" s="259">
        <f t="shared" si="10"/>
        <v>7707</v>
      </c>
      <c r="R12" s="260">
        <f t="shared" si="1"/>
        <v>0.24448596096640784</v>
      </c>
      <c r="S12" s="259">
        <f t="shared" si="2"/>
        <v>13479</v>
      </c>
      <c r="T12" s="258">
        <f t="shared" si="11"/>
        <v>0.17308221095994772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16577</v>
      </c>
      <c r="D13" s="252">
        <v>7257</v>
      </c>
      <c r="E13" s="252">
        <v>9525</v>
      </c>
      <c r="F13" s="253">
        <f t="shared" si="0"/>
        <v>2.4494361796510357E-2</v>
      </c>
      <c r="G13" s="252">
        <v>14475</v>
      </c>
      <c r="H13" s="264">
        <f t="shared" si="3"/>
        <v>0.51968503937007871</v>
      </c>
      <c r="I13" s="255">
        <f t="shared" si="4"/>
        <v>4950</v>
      </c>
      <c r="J13" s="253">
        <f t="shared" si="5"/>
        <v>3.6389004110260567E-2</v>
      </c>
      <c r="K13" s="252">
        <v>10867</v>
      </c>
      <c r="L13" s="260">
        <f t="shared" si="6"/>
        <v>-0.24925734024179624</v>
      </c>
      <c r="M13" s="259">
        <f t="shared" si="7"/>
        <v>-3608</v>
      </c>
      <c r="N13" s="258">
        <f t="shared" si="8"/>
        <v>2.6971484734690635E-2</v>
      </c>
      <c r="O13" s="252">
        <v>10407</v>
      </c>
      <c r="P13" s="260">
        <f t="shared" si="9"/>
        <v>-4.2329989877611163E-2</v>
      </c>
      <c r="Q13" s="259">
        <f t="shared" si="10"/>
        <v>-460</v>
      </c>
      <c r="R13" s="260">
        <f t="shared" si="1"/>
        <v>-0.37220244917656997</v>
      </c>
      <c r="S13" s="259">
        <f t="shared" si="2"/>
        <v>-6170</v>
      </c>
      <c r="T13" s="258">
        <f t="shared" si="11"/>
        <v>2.6253320450950666E-2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23950</v>
      </c>
      <c r="D14" s="252">
        <v>14642</v>
      </c>
      <c r="E14" s="252">
        <v>32862</v>
      </c>
      <c r="F14" s="258">
        <f t="shared" si="0"/>
        <v>8.4507476887865973E-2</v>
      </c>
      <c r="G14" s="252">
        <v>18942</v>
      </c>
      <c r="H14" s="260">
        <f t="shared" si="3"/>
        <v>-0.42358955632645612</v>
      </c>
      <c r="I14" s="259">
        <f t="shared" si="4"/>
        <v>-13920</v>
      </c>
      <c r="J14" s="258">
        <f t="shared" si="5"/>
        <v>4.7618688487499526E-2</v>
      </c>
      <c r="K14" s="252">
        <v>19832</v>
      </c>
      <c r="L14" s="260">
        <f t="shared" si="6"/>
        <v>4.6985534790412897E-2</v>
      </c>
      <c r="M14" s="259">
        <f t="shared" si="7"/>
        <v>890</v>
      </c>
      <c r="N14" s="258">
        <f t="shared" si="8"/>
        <v>4.9222277101167264E-2</v>
      </c>
      <c r="O14" s="252">
        <v>17929</v>
      </c>
      <c r="P14" s="260">
        <f t="shared" si="9"/>
        <v>-9.5956030657523228E-2</v>
      </c>
      <c r="Q14" s="259">
        <f t="shared" si="10"/>
        <v>-1903</v>
      </c>
      <c r="R14" s="260">
        <f t="shared" si="1"/>
        <v>-0.25139874739039669</v>
      </c>
      <c r="S14" s="259">
        <f t="shared" si="2"/>
        <v>-6021</v>
      </c>
      <c r="T14" s="258">
        <f t="shared" si="11"/>
        <v>4.5228767403199234E-2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21866</v>
      </c>
      <c r="D15" s="252">
        <v>7680</v>
      </c>
      <c r="E15" s="252">
        <v>21381</v>
      </c>
      <c r="F15" s="253">
        <f t="shared" si="0"/>
        <v>5.498309181849742E-2</v>
      </c>
      <c r="G15" s="252">
        <v>23212</v>
      </c>
      <c r="H15" s="264">
        <f t="shared" si="3"/>
        <v>8.5636780318974814E-2</v>
      </c>
      <c r="I15" s="255">
        <f t="shared" si="4"/>
        <v>1831</v>
      </c>
      <c r="J15" s="253">
        <f t="shared" si="5"/>
        <v>5.8353130459921819E-2</v>
      </c>
      <c r="K15" s="252">
        <v>30252</v>
      </c>
      <c r="L15" s="260">
        <f t="shared" si="6"/>
        <v>0.30329140099948293</v>
      </c>
      <c r="M15" s="259">
        <f t="shared" si="7"/>
        <v>7040</v>
      </c>
      <c r="N15" s="258">
        <f t="shared" si="8"/>
        <v>7.5084324670457447E-2</v>
      </c>
      <c r="O15" s="252">
        <v>36093</v>
      </c>
      <c r="P15" s="260">
        <f t="shared" si="9"/>
        <v>0.19307814359381203</v>
      </c>
      <c r="Q15" s="259">
        <f t="shared" si="10"/>
        <v>5841</v>
      </c>
      <c r="R15" s="260">
        <f t="shared" si="1"/>
        <v>0.65064483673282725</v>
      </c>
      <c r="S15" s="259">
        <f t="shared" si="2"/>
        <v>14227</v>
      </c>
      <c r="T15" s="258">
        <f t="shared" si="11"/>
        <v>9.1050359857419272E-2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29924</v>
      </c>
      <c r="D16" s="252">
        <f>D6-SUM(D7:D15)</f>
        <v>37035</v>
      </c>
      <c r="E16" s="252">
        <f>E6-SUM(E7:E15)</f>
        <v>29404</v>
      </c>
      <c r="F16" s="258">
        <f t="shared" si="0"/>
        <v>7.5614930631453081E-2</v>
      </c>
      <c r="G16" s="252">
        <f>G6-SUM(G7:G15)</f>
        <v>38538</v>
      </c>
      <c r="H16" s="260">
        <f t="shared" si="3"/>
        <v>0.31063800843422662</v>
      </c>
      <c r="I16" s="259">
        <f t="shared" si="4"/>
        <v>9134</v>
      </c>
      <c r="J16" s="258">
        <f t="shared" si="5"/>
        <v>9.6881481202156949E-2</v>
      </c>
      <c r="K16" s="252">
        <f>K6-SUM(K7:K15)</f>
        <v>41274</v>
      </c>
      <c r="L16" s="260">
        <f t="shared" si="6"/>
        <v>7.0994862213918708E-2</v>
      </c>
      <c r="M16" s="259">
        <f t="shared" si="7"/>
        <v>2736</v>
      </c>
      <c r="N16" s="258">
        <f t="shared" si="8"/>
        <v>0.10244051356764712</v>
      </c>
      <c r="O16" s="252">
        <f>O6-SUM(O7:O15)</f>
        <v>35422</v>
      </c>
      <c r="P16" s="260">
        <f t="shared" si="9"/>
        <v>-0.14178417405630661</v>
      </c>
      <c r="Q16" s="259">
        <f t="shared" si="10"/>
        <v>-5852</v>
      </c>
      <c r="R16" s="260">
        <f t="shared" si="1"/>
        <v>0.18373212137414785</v>
      </c>
      <c r="S16" s="259">
        <f t="shared" si="2"/>
        <v>5498</v>
      </c>
      <c r="T16" s="258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E5A2C-0B41-487E-BAC0-6EE4A147B37A}">
  <sheetPr>
    <tabColor theme="4" tint="0.39997558519241921"/>
  </sheetPr>
  <dimension ref="A4:E23"/>
  <sheetViews>
    <sheetView showGridLines="0" zoomScaleNormal="100" workbookViewId="0">
      <selection activeCell="Q25" sqref="Q2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317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C2637-B1B0-4F7E-AA92-E58E175C5686}">
  <sheetPr>
    <tabColor theme="4" tint="0.39997558519241921"/>
  </sheetPr>
  <dimension ref="A4:E23"/>
  <sheetViews>
    <sheetView showGridLines="0" zoomScaleNormal="100" workbookViewId="0">
      <selection activeCell="Q25" sqref="Q2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318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15069</v>
      </c>
      <c r="D8" s="116">
        <f t="shared" ref="D8:D20" si="0">C8/C9-1</f>
        <v>0.66747814540223516</v>
      </c>
    </row>
    <row r="9" spans="1:5" x14ac:dyDescent="0.25">
      <c r="A9" s="1"/>
      <c r="B9" s="114">
        <v>2022</v>
      </c>
      <c r="C9" s="115">
        <v>9037</v>
      </c>
      <c r="D9" s="116">
        <f t="shared" si="0"/>
        <v>0.9049325463743676</v>
      </c>
    </row>
    <row r="10" spans="1:5" x14ac:dyDescent="0.25">
      <c r="A10" s="1"/>
      <c r="B10" s="114">
        <v>2021</v>
      </c>
      <c r="C10" s="115">
        <v>4744</v>
      </c>
      <c r="D10" s="116">
        <f t="shared" si="0"/>
        <v>-0.69080362380238547</v>
      </c>
    </row>
    <row r="11" spans="1:5" x14ac:dyDescent="0.25">
      <c r="A11" s="1" t="s">
        <v>72</v>
      </c>
      <c r="B11" s="114">
        <v>2020</v>
      </c>
      <c r="C11" s="115">
        <v>15343</v>
      </c>
      <c r="D11" s="116">
        <f t="shared" si="0"/>
        <v>-0.19888262322472849</v>
      </c>
    </row>
    <row r="12" spans="1:5" x14ac:dyDescent="0.25">
      <c r="A12" s="1" t="s">
        <v>74</v>
      </c>
      <c r="B12" s="114">
        <v>2019</v>
      </c>
      <c r="C12" s="115">
        <v>19152</v>
      </c>
      <c r="D12" s="116">
        <f t="shared" si="0"/>
        <v>0.24315201869401526</v>
      </c>
    </row>
    <row r="13" spans="1:5" x14ac:dyDescent="0.25">
      <c r="A13" s="1" t="s">
        <v>76</v>
      </c>
      <c r="B13" s="114">
        <v>2018</v>
      </c>
      <c r="C13" s="115">
        <v>15406</v>
      </c>
      <c r="D13" s="116">
        <f t="shared" si="0"/>
        <v>0.35128497500219269</v>
      </c>
    </row>
    <row r="14" spans="1:5" x14ac:dyDescent="0.25">
      <c r="A14" s="1" t="s">
        <v>78</v>
      </c>
      <c r="B14" s="114">
        <v>2017</v>
      </c>
      <c r="C14" s="115">
        <v>11401</v>
      </c>
      <c r="D14" s="116">
        <f>C14/C15-1</f>
        <v>-9.7450918302723233E-2</v>
      </c>
    </row>
    <row r="15" spans="1:5" x14ac:dyDescent="0.25">
      <c r="A15" s="1" t="s">
        <v>80</v>
      </c>
      <c r="B15" s="114">
        <v>2016</v>
      </c>
      <c r="C15" s="115">
        <v>12632</v>
      </c>
      <c r="D15" s="116">
        <f>C15/C16-1</f>
        <v>-0.26626394052044611</v>
      </c>
    </row>
    <row r="16" spans="1:5" x14ac:dyDescent="0.25">
      <c r="A16" s="1" t="s">
        <v>82</v>
      </c>
      <c r="B16" s="114">
        <v>2015</v>
      </c>
      <c r="C16" s="115">
        <v>17216</v>
      </c>
      <c r="D16" s="116">
        <f t="shared" si="0"/>
        <v>-0.16483942951392261</v>
      </c>
    </row>
    <row r="17" spans="1:4" x14ac:dyDescent="0.25">
      <c r="A17" s="1" t="s">
        <v>84</v>
      </c>
      <c r="B17" s="114">
        <v>2014</v>
      </c>
      <c r="C17" s="115">
        <v>20614</v>
      </c>
      <c r="D17" s="116">
        <f t="shared" si="0"/>
        <v>0.10176376269374665</v>
      </c>
    </row>
    <row r="18" spans="1:4" x14ac:dyDescent="0.25">
      <c r="A18" s="1" t="s">
        <v>86</v>
      </c>
      <c r="B18" s="114">
        <v>2013</v>
      </c>
      <c r="C18" s="115">
        <v>18710</v>
      </c>
      <c r="D18" s="116">
        <f t="shared" si="0"/>
        <v>-0.18758141554494134</v>
      </c>
    </row>
    <row r="19" spans="1:4" x14ac:dyDescent="0.25">
      <c r="A19" s="1" t="s">
        <v>88</v>
      </c>
      <c r="B19" s="114">
        <v>2012</v>
      </c>
      <c r="C19" s="115">
        <v>23030</v>
      </c>
      <c r="D19" s="116">
        <f>C19/C20-1</f>
        <v>0.29265828468792088</v>
      </c>
    </row>
    <row r="20" spans="1:4" x14ac:dyDescent="0.25">
      <c r="A20" s="1" t="s">
        <v>90</v>
      </c>
      <c r="B20" s="114">
        <v>2011</v>
      </c>
      <c r="C20" s="115">
        <v>17816</v>
      </c>
      <c r="D20" s="116">
        <f t="shared" si="0"/>
        <v>-9.5619301756726394E-3</v>
      </c>
    </row>
    <row r="21" spans="1:4" x14ac:dyDescent="0.25">
      <c r="A21" s="1" t="s">
        <v>92</v>
      </c>
      <c r="B21" s="114">
        <v>2010</v>
      </c>
      <c r="C21" s="115">
        <v>17988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B2987-369E-40DD-9F4C-EEAD20552D2F}">
  <sheetPr>
    <tabColor theme="4" tint="0.39997558519241921"/>
  </sheetPr>
  <dimension ref="A4:E23"/>
  <sheetViews>
    <sheetView showGridLines="0" zoomScaleNormal="100" workbookViewId="0">
      <selection activeCell="Q25" sqref="Q2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31999</v>
      </c>
      <c r="D8" s="116">
        <f t="shared" ref="D8:D20" si="0">C8/C9-1</f>
        <v>0.37111149198731685</v>
      </c>
    </row>
    <row r="9" spans="1:5" x14ac:dyDescent="0.25">
      <c r="A9" s="1"/>
      <c r="B9" s="114">
        <v>2022</v>
      </c>
      <c r="C9" s="115">
        <v>23338</v>
      </c>
      <c r="D9" s="116">
        <f t="shared" si="0"/>
        <v>8.2116196040246781E-2</v>
      </c>
    </row>
    <row r="10" spans="1:5" x14ac:dyDescent="0.25">
      <c r="A10" s="1"/>
      <c r="B10" s="114">
        <v>2021</v>
      </c>
      <c r="C10" s="115">
        <v>21567</v>
      </c>
      <c r="D10" s="116">
        <f t="shared" si="0"/>
        <v>1.41511758118701</v>
      </c>
    </row>
    <row r="11" spans="1:5" x14ac:dyDescent="0.25">
      <c r="A11" s="1" t="s">
        <v>72</v>
      </c>
      <c r="B11" s="114">
        <v>2020</v>
      </c>
      <c r="C11" s="115">
        <v>8930</v>
      </c>
      <c r="D11" s="116">
        <f t="shared" si="0"/>
        <v>-0.60750703234880454</v>
      </c>
    </row>
    <row r="12" spans="1:5" x14ac:dyDescent="0.25">
      <c r="A12" s="1" t="s">
        <v>74</v>
      </c>
      <c r="B12" s="114">
        <v>2019</v>
      </c>
      <c r="C12" s="115">
        <v>22752</v>
      </c>
      <c r="D12" s="116">
        <f t="shared" si="0"/>
        <v>0.15592135345221769</v>
      </c>
    </row>
    <row r="13" spans="1:5" x14ac:dyDescent="0.25">
      <c r="A13" s="1" t="s">
        <v>76</v>
      </c>
      <c r="B13" s="114">
        <v>2018</v>
      </c>
      <c r="C13" s="115">
        <v>19683</v>
      </c>
      <c r="D13" s="116">
        <f t="shared" si="0"/>
        <v>0.50712098009188367</v>
      </c>
    </row>
    <row r="14" spans="1:5" x14ac:dyDescent="0.25">
      <c r="A14" s="1" t="s">
        <v>78</v>
      </c>
      <c r="B14" s="114">
        <v>2017</v>
      </c>
      <c r="C14" s="115">
        <v>13060</v>
      </c>
      <c r="D14" s="116">
        <f>C14/C15-1</f>
        <v>0.2260608336462635</v>
      </c>
    </row>
    <row r="15" spans="1:5" x14ac:dyDescent="0.25">
      <c r="A15" s="1" t="s">
        <v>80</v>
      </c>
      <c r="B15" s="114">
        <v>2016</v>
      </c>
      <c r="C15" s="115">
        <v>10652</v>
      </c>
      <c r="D15" s="116">
        <f>C15/C16-1</f>
        <v>4.1760391198043978E-2</v>
      </c>
    </row>
    <row r="16" spans="1:5" x14ac:dyDescent="0.25">
      <c r="A16" s="1" t="s">
        <v>82</v>
      </c>
      <c r="B16" s="114">
        <v>2015</v>
      </c>
      <c r="C16" s="115">
        <v>10225</v>
      </c>
      <c r="D16" s="116">
        <f t="shared" si="0"/>
        <v>-0.14032285185807969</v>
      </c>
    </row>
    <row r="17" spans="1:4" x14ac:dyDescent="0.25">
      <c r="A17" s="1" t="s">
        <v>84</v>
      </c>
      <c r="B17" s="114">
        <v>2014</v>
      </c>
      <c r="C17" s="115">
        <v>11894</v>
      </c>
      <c r="D17" s="116">
        <f t="shared" si="0"/>
        <v>-0.21496930895650457</v>
      </c>
    </row>
    <row r="18" spans="1:4" x14ac:dyDescent="0.25">
      <c r="A18" s="1" t="s">
        <v>86</v>
      </c>
      <c r="B18" s="114">
        <v>2013</v>
      </c>
      <c r="C18" s="115">
        <v>15151</v>
      </c>
      <c r="D18" s="116">
        <f t="shared" si="0"/>
        <v>0.15260555344237359</v>
      </c>
    </row>
    <row r="19" spans="1:4" x14ac:dyDescent="0.25">
      <c r="A19" s="1" t="s">
        <v>88</v>
      </c>
      <c r="B19" s="114">
        <v>2012</v>
      </c>
      <c r="C19" s="115">
        <v>13145</v>
      </c>
      <c r="D19" s="116">
        <f>C19/C20-1</f>
        <v>0.30303330689928631</v>
      </c>
    </row>
    <row r="20" spans="1:4" x14ac:dyDescent="0.25">
      <c r="A20" s="1" t="s">
        <v>90</v>
      </c>
      <c r="B20" s="114">
        <v>2011</v>
      </c>
      <c r="C20" s="115">
        <v>10088</v>
      </c>
      <c r="D20" s="116">
        <f t="shared" si="0"/>
        <v>-0.3832609891789448</v>
      </c>
    </row>
    <row r="21" spans="1:4" x14ac:dyDescent="0.25">
      <c r="A21" s="1" t="s">
        <v>92</v>
      </c>
      <c r="B21" s="114">
        <v>2010</v>
      </c>
      <c r="C21" s="115">
        <v>16357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CE032-FC0F-4761-95BB-40F784B7C29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47</v>
      </c>
      <c r="C17" s="99">
        <v>4070</v>
      </c>
      <c r="D17" s="99">
        <v>4070</v>
      </c>
      <c r="E17" s="99">
        <v>2900</v>
      </c>
      <c r="F17" s="99">
        <v>4012</v>
      </c>
      <c r="G17" s="99">
        <v>4562</v>
      </c>
      <c r="H17" s="99">
        <v>4395</v>
      </c>
      <c r="I17" s="100">
        <f t="shared" si="0"/>
        <v>-3.6606751424813733E-2</v>
      </c>
      <c r="J17" s="100">
        <f t="shared" si="1"/>
        <v>7.9852579852579764E-2</v>
      </c>
      <c r="K17" s="99">
        <f t="shared" si="2"/>
        <v>-167</v>
      </c>
      <c r="L17" s="99">
        <f t="shared" si="3"/>
        <v>325</v>
      </c>
      <c r="M17" s="93">
        <f>H17/H17</f>
        <v>1</v>
      </c>
      <c r="N17" s="99">
        <v>3652</v>
      </c>
      <c r="O17" s="99">
        <v>4562</v>
      </c>
      <c r="P17" s="99">
        <v>4562</v>
      </c>
      <c r="Q17" s="99">
        <v>4276</v>
      </c>
      <c r="R17" s="99">
        <v>4616</v>
      </c>
      <c r="S17" s="100">
        <f t="shared" si="4"/>
        <v>7.9513564078578014E-2</v>
      </c>
      <c r="T17" s="100">
        <f t="shared" si="5"/>
        <v>0.2639649507119386</v>
      </c>
      <c r="U17" s="99">
        <f t="shared" si="6"/>
        <v>340</v>
      </c>
      <c r="V17" s="99">
        <f t="shared" si="7"/>
        <v>964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4004</v>
      </c>
      <c r="E18" s="95">
        <v>2534</v>
      </c>
      <c r="F18" s="95">
        <v>3312</v>
      </c>
      <c r="G18" s="95">
        <v>3862</v>
      </c>
      <c r="H18" s="95">
        <v>3695</v>
      </c>
      <c r="I18" s="96">
        <f t="shared" si="0"/>
        <v>-4.3241843604350128E-2</v>
      </c>
      <c r="J18" s="96">
        <f t="shared" si="1"/>
        <v>-7.7172827172827141E-2</v>
      </c>
      <c r="K18" s="95">
        <f t="shared" si="2"/>
        <v>-167</v>
      </c>
      <c r="L18" s="95">
        <f t="shared" si="3"/>
        <v>-309</v>
      </c>
      <c r="M18" s="96">
        <f>H18/H17</f>
        <v>0.84072810011376564</v>
      </c>
      <c r="N18" s="95">
        <v>2952</v>
      </c>
      <c r="O18" s="95">
        <v>3862</v>
      </c>
      <c r="P18" s="95">
        <v>3862</v>
      </c>
      <c r="Q18" s="95">
        <v>3576</v>
      </c>
      <c r="R18" s="95">
        <v>3916</v>
      </c>
      <c r="S18" s="96">
        <f t="shared" si="4"/>
        <v>9.5078299776286457E-2</v>
      </c>
      <c r="T18" s="96">
        <f t="shared" si="5"/>
        <v>0.32655826558265577</v>
      </c>
      <c r="U18" s="95">
        <f t="shared" si="6"/>
        <v>340</v>
      </c>
      <c r="V18" s="95">
        <f t="shared" si="7"/>
        <v>964</v>
      </c>
      <c r="W18" s="96">
        <f>R18/R17</f>
        <v>0.84835355285961866</v>
      </c>
    </row>
    <row r="19" spans="2:23" x14ac:dyDescent="0.25">
      <c r="B19" s="97" t="s">
        <v>61</v>
      </c>
      <c r="C19" s="52">
        <v>3576</v>
      </c>
      <c r="D19" s="52">
        <v>3576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-3576</v>
      </c>
      <c r="M19" s="98">
        <f>H19/H17</f>
        <v>0</v>
      </c>
      <c r="N19" s="52">
        <v>2952</v>
      </c>
      <c r="O19" s="52">
        <v>0</v>
      </c>
      <c r="P19" s="52">
        <v>0</v>
      </c>
      <c r="Q19" s="52">
        <v>3576</v>
      </c>
      <c r="R19" s="52">
        <v>0</v>
      </c>
      <c r="S19" s="98">
        <f t="shared" si="4"/>
        <v>-1</v>
      </c>
      <c r="T19" s="98">
        <f t="shared" si="5"/>
        <v>-1</v>
      </c>
      <c r="U19" s="52">
        <f t="shared" si="6"/>
        <v>-3576</v>
      </c>
      <c r="V19" s="52">
        <f t="shared" si="7"/>
        <v>-2952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428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>
        <f t="shared" si="1"/>
        <v>-1</v>
      </c>
      <c r="K20" s="52">
        <f t="shared" si="2"/>
        <v>0</v>
      </c>
      <c r="L20" s="52">
        <f t="shared" si="3"/>
        <v>-428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AA5C0-B7EF-4B22-BE55-7B91CBE2EEC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47</v>
      </c>
      <c r="C17" s="99">
        <v>6</v>
      </c>
      <c r="D17" s="99">
        <v>6</v>
      </c>
      <c r="E17" s="99">
        <v>3</v>
      </c>
      <c r="F17" s="99">
        <v>4</v>
      </c>
      <c r="G17" s="99">
        <v>5</v>
      </c>
      <c r="H17" s="99">
        <v>4</v>
      </c>
      <c r="I17" s="100">
        <f t="shared" si="4"/>
        <v>-0.19999999999999996</v>
      </c>
      <c r="J17" s="100">
        <f t="shared" si="5"/>
        <v>-0.33333333333333337</v>
      </c>
      <c r="K17" s="99">
        <f t="shared" si="6"/>
        <v>-1</v>
      </c>
      <c r="L17" s="99">
        <f t="shared" si="7"/>
        <v>-2</v>
      </c>
      <c r="M17" s="93">
        <f>H17/H17</f>
        <v>1</v>
      </c>
      <c r="N17" s="99">
        <v>3</v>
      </c>
      <c r="O17" s="99">
        <v>5</v>
      </c>
      <c r="P17" s="99">
        <v>5</v>
      </c>
      <c r="Q17" s="99">
        <v>4</v>
      </c>
      <c r="R17" s="99">
        <v>6</v>
      </c>
      <c r="S17" s="100">
        <f t="shared" si="0"/>
        <v>0.5</v>
      </c>
      <c r="T17" s="100">
        <f t="shared" si="1"/>
        <v>1</v>
      </c>
      <c r="U17" s="99">
        <f t="shared" si="2"/>
        <v>2</v>
      </c>
      <c r="V17" s="99">
        <f t="shared" si="3"/>
        <v>3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4</v>
      </c>
      <c r="H18" s="95">
        <v>3</v>
      </c>
      <c r="I18" s="96">
        <f t="shared" si="4"/>
        <v>-0.25</v>
      </c>
      <c r="J18" s="96">
        <f t="shared" si="5"/>
        <v>-0.4</v>
      </c>
      <c r="K18" s="95">
        <f t="shared" si="6"/>
        <v>-1</v>
      </c>
      <c r="L18" s="95">
        <f t="shared" si="7"/>
        <v>-2</v>
      </c>
      <c r="M18" s="96">
        <f>H18/H17</f>
        <v>0.75</v>
      </c>
      <c r="N18" s="95">
        <v>2</v>
      </c>
      <c r="O18" s="95">
        <v>4</v>
      </c>
      <c r="P18" s="95">
        <v>4</v>
      </c>
      <c r="Q18" s="95">
        <v>3</v>
      </c>
      <c r="R18" s="95">
        <v>5</v>
      </c>
      <c r="S18" s="96">
        <f t="shared" si="0"/>
        <v>0.66666666666666674</v>
      </c>
      <c r="T18" s="96">
        <f t="shared" si="1"/>
        <v>1.5</v>
      </c>
      <c r="U18" s="95">
        <f t="shared" si="2"/>
        <v>2</v>
      </c>
      <c r="V18" s="95">
        <f t="shared" si="3"/>
        <v>3</v>
      </c>
      <c r="W18" s="96">
        <f>R18/R17</f>
        <v>0.83333333333333337</v>
      </c>
    </row>
    <row r="19" spans="2:23" x14ac:dyDescent="0.25">
      <c r="B19" s="97" t="s">
        <v>61</v>
      </c>
      <c r="C19" s="52">
        <v>3</v>
      </c>
      <c r="D19" s="52">
        <v>3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-3</v>
      </c>
      <c r="M19" s="98">
        <f>H19/H17</f>
        <v>0</v>
      </c>
      <c r="N19" s="52">
        <v>2</v>
      </c>
      <c r="O19" s="52">
        <v>0</v>
      </c>
      <c r="P19" s="52">
        <v>0</v>
      </c>
      <c r="Q19" s="52">
        <v>3</v>
      </c>
      <c r="R19" s="52">
        <v>0</v>
      </c>
      <c r="S19" s="98">
        <f t="shared" si="0"/>
        <v>-1</v>
      </c>
      <c r="T19" s="98">
        <f t="shared" si="1"/>
        <v>-1</v>
      </c>
      <c r="U19" s="52">
        <f t="shared" si="2"/>
        <v>-3</v>
      </c>
      <c r="V19" s="52">
        <f t="shared" si="3"/>
        <v>-2</v>
      </c>
      <c r="W19" s="98">
        <f>R19/R17</f>
        <v>0</v>
      </c>
    </row>
    <row r="20" spans="2:23" x14ac:dyDescent="0.25">
      <c r="B20" s="97" t="s">
        <v>62</v>
      </c>
      <c r="C20" s="52">
        <v>2</v>
      </c>
      <c r="D20" s="52">
        <v>2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>
        <f t="shared" si="5"/>
        <v>-1</v>
      </c>
      <c r="K20" s="52">
        <f t="shared" si="6"/>
        <v>0</v>
      </c>
      <c r="L20" s="52">
        <f t="shared" si="7"/>
        <v>-2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2AB13-3888-47C2-B249-715F9BB4E4CF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5567B-77CC-466B-B542-A9F425B1205F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272</v>
      </c>
      <c r="O8" s="112" t="s">
        <v>273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N21" si="0">IFERROR(E9/C9-1,"-")</f>
        <v>2.1446078431373028E-3</v>
      </c>
      <c r="G9" s="115">
        <v>1197</v>
      </c>
      <c r="H9" s="116">
        <f>IFERROR(G9/E9-1,"-")</f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v>-0.11734551735666132</v>
      </c>
      <c r="O9" s="116"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v>0.32726086247213004</v>
      </c>
      <c r="O10" s="116"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v>0.2687612319514161</v>
      </c>
      <c r="O11" s="116"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v>0.52243781519788013</v>
      </c>
      <c r="O12" s="116"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v>1.9492715231788078</v>
      </c>
      <c r="O13" s="116"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v>7.5063613231552084E-2</v>
      </c>
      <c r="O14" s="116"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v>-0.27499569781448974</v>
      </c>
      <c r="O15" s="116"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>
        <v>25050</v>
      </c>
      <c r="N16" s="116">
        <v>1.2150499602086833</v>
      </c>
      <c r="O16" s="116">
        <v>0.72901711761457766</v>
      </c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>
        <v>17100</v>
      </c>
      <c r="N17" s="116">
        <v>4.3573782497253744E-2</v>
      </c>
      <c r="O17" s="116">
        <v>0.43156132272917547</v>
      </c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>
        <v>24595</v>
      </c>
      <c r="N18" s="116">
        <v>0.41749755057345395</v>
      </c>
      <c r="O18" s="116">
        <v>0.8747617958685876</v>
      </c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>
        <v>15829</v>
      </c>
      <c r="N19" s="116">
        <v>0.27663521251713852</v>
      </c>
      <c r="O19" s="116">
        <v>0.6454261954261955</v>
      </c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216281</v>
      </c>
      <c r="N21" s="119">
        <v>0.29242582688457985</v>
      </c>
      <c r="O21" s="119">
        <v>0.71135464472226628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272</v>
      </c>
      <c r="O30" s="112" t="s">
        <v>273</v>
      </c>
    </row>
    <row r="31" spans="1:16" x14ac:dyDescent="0.25">
      <c r="B31" s="114" t="s">
        <v>71</v>
      </c>
      <c r="C31" s="115">
        <v>1235</v>
      </c>
      <c r="D31" s="116">
        <v>0.80291970802919699</v>
      </c>
      <c r="E31" s="115">
        <v>2373</v>
      </c>
      <c r="F31" s="116">
        <f t="shared" ref="F31:L43" si="1">IFERROR(E31/C31-1,"-")</f>
        <v>0.92145748987854259</v>
      </c>
      <c r="G31" s="115">
        <v>570</v>
      </c>
      <c r="H31" s="116">
        <f t="shared" si="1"/>
        <v>-0.75979772439949433</v>
      </c>
      <c r="I31" s="115">
        <v>2005</v>
      </c>
      <c r="J31" s="116">
        <f t="shared" si="1"/>
        <v>2.5175438596491229</v>
      </c>
      <c r="K31" s="115">
        <v>2787</v>
      </c>
      <c r="L31" s="116">
        <f t="shared" si="1"/>
        <v>0.39002493765586044</v>
      </c>
      <c r="M31" s="115">
        <v>2799</v>
      </c>
      <c r="N31" s="116">
        <v>4.3057050592034685E-3</v>
      </c>
      <c r="O31" s="116">
        <v>1.2663967611336031</v>
      </c>
    </row>
    <row r="32" spans="1:16" x14ac:dyDescent="0.25">
      <c r="B32" s="114" t="s">
        <v>73</v>
      </c>
      <c r="C32" s="115">
        <v>1704</v>
      </c>
      <c r="D32" s="116">
        <v>1.8352745424292847</v>
      </c>
      <c r="E32" s="115">
        <v>2948</v>
      </c>
      <c r="F32" s="116">
        <f t="shared" si="1"/>
        <v>0.7300469483568075</v>
      </c>
      <c r="G32" s="115">
        <v>795</v>
      </c>
      <c r="H32" s="116">
        <f t="shared" si="1"/>
        <v>-0.73032564450474902</v>
      </c>
      <c r="I32" s="115">
        <v>2447</v>
      </c>
      <c r="J32" s="116">
        <f t="shared" si="1"/>
        <v>2.0779874213836478</v>
      </c>
      <c r="K32" s="115">
        <v>2288</v>
      </c>
      <c r="L32" s="116">
        <f t="shared" si="1"/>
        <v>-6.4977523498160994E-2</v>
      </c>
      <c r="M32" s="115">
        <v>3641</v>
      </c>
      <c r="N32" s="116">
        <v>0.59134615384615374</v>
      </c>
      <c r="O32" s="116">
        <v>1.136737089201878</v>
      </c>
    </row>
    <row r="33" spans="2:16" x14ac:dyDescent="0.25">
      <c r="B33" s="114" t="s">
        <v>75</v>
      </c>
      <c r="C33" s="115">
        <v>2384</v>
      </c>
      <c r="D33" s="116">
        <v>4.6991655687307787E-2</v>
      </c>
      <c r="E33" s="115">
        <v>224</v>
      </c>
      <c r="F33" s="116">
        <f t="shared" si="1"/>
        <v>-0.90604026845637586</v>
      </c>
      <c r="G33" s="115">
        <v>1702</v>
      </c>
      <c r="H33" s="116">
        <f t="shared" si="1"/>
        <v>6.5982142857142856</v>
      </c>
      <c r="I33" s="115">
        <v>1994</v>
      </c>
      <c r="J33" s="116">
        <f t="shared" si="1"/>
        <v>0.1715628672150411</v>
      </c>
      <c r="K33" s="115">
        <v>785</v>
      </c>
      <c r="L33" s="116">
        <f t="shared" si="1"/>
        <v>-0.60631895687061177</v>
      </c>
      <c r="M33" s="115">
        <v>2080</v>
      </c>
      <c r="N33" s="116">
        <v>1.6496815286624202</v>
      </c>
      <c r="O33" s="116">
        <v>-0.12751677852348997</v>
      </c>
    </row>
    <row r="34" spans="2:16" x14ac:dyDescent="0.25">
      <c r="B34" s="114" t="s">
        <v>77</v>
      </c>
      <c r="C34" s="115">
        <v>1468</v>
      </c>
      <c r="D34" s="116">
        <v>-0.41861386138613865</v>
      </c>
      <c r="E34" s="115">
        <v>0</v>
      </c>
      <c r="F34" s="116">
        <f t="shared" si="1"/>
        <v>-1</v>
      </c>
      <c r="G34" s="115">
        <v>1304</v>
      </c>
      <c r="H34" s="116" t="str">
        <f t="shared" si="1"/>
        <v>-</v>
      </c>
      <c r="I34" s="115">
        <v>2937</v>
      </c>
      <c r="J34" s="116">
        <f t="shared" si="1"/>
        <v>1.2523006134969323</v>
      </c>
      <c r="K34" s="115">
        <v>234</v>
      </c>
      <c r="L34" s="116">
        <f t="shared" si="1"/>
        <v>-0.92032686414708886</v>
      </c>
      <c r="M34" s="115">
        <v>3515</v>
      </c>
      <c r="N34" s="116">
        <v>14.021367521367521</v>
      </c>
      <c r="O34" s="116">
        <v>1.3944141689373297</v>
      </c>
    </row>
    <row r="35" spans="2:16" x14ac:dyDescent="0.25">
      <c r="B35" s="114" t="s">
        <v>79</v>
      </c>
      <c r="C35" s="115">
        <v>3493</v>
      </c>
      <c r="D35" s="116">
        <v>4.4557416267942518E-2</v>
      </c>
      <c r="E35" s="115">
        <v>0</v>
      </c>
      <c r="F35" s="116">
        <f t="shared" si="1"/>
        <v>-1</v>
      </c>
      <c r="G35" s="115">
        <v>2594</v>
      </c>
      <c r="H35" s="116" t="str">
        <f t="shared" si="1"/>
        <v>-</v>
      </c>
      <c r="I35" s="115">
        <v>3581</v>
      </c>
      <c r="J35" s="116">
        <f t="shared" si="1"/>
        <v>0.38049344641480332</v>
      </c>
      <c r="K35" s="115">
        <v>1078</v>
      </c>
      <c r="L35" s="116">
        <f t="shared" si="1"/>
        <v>-0.69896676905892208</v>
      </c>
      <c r="M35" s="115">
        <v>9559</v>
      </c>
      <c r="N35" s="116">
        <v>7.8673469387755102</v>
      </c>
      <c r="O35" s="116">
        <v>1.7366160893215001</v>
      </c>
    </row>
    <row r="36" spans="2:16" x14ac:dyDescent="0.25">
      <c r="B36" s="114" t="s">
        <v>81</v>
      </c>
      <c r="C36" s="115">
        <v>4807</v>
      </c>
      <c r="D36" s="116">
        <v>1.9728468392023801E-2</v>
      </c>
      <c r="E36" s="115">
        <v>0</v>
      </c>
      <c r="F36" s="116">
        <f t="shared" si="1"/>
        <v>-1</v>
      </c>
      <c r="G36" s="115">
        <v>2010</v>
      </c>
      <c r="H36" s="116" t="str">
        <f t="shared" si="1"/>
        <v>-</v>
      </c>
      <c r="I36" s="115">
        <v>2355</v>
      </c>
      <c r="J36" s="116">
        <f t="shared" si="1"/>
        <v>0.17164179104477606</v>
      </c>
      <c r="K36" s="115">
        <v>8383</v>
      </c>
      <c r="L36" s="116">
        <f t="shared" si="1"/>
        <v>2.559660297239915</v>
      </c>
      <c r="M36" s="115">
        <v>7136</v>
      </c>
      <c r="N36" s="116">
        <v>-0.1487534295598234</v>
      </c>
      <c r="O36" s="116">
        <v>0.48450176825462865</v>
      </c>
    </row>
    <row r="37" spans="2:16" x14ac:dyDescent="0.25">
      <c r="B37" s="114" t="s">
        <v>83</v>
      </c>
      <c r="C37" s="115">
        <v>6493</v>
      </c>
      <c r="D37" s="116">
        <v>0.40328506591744118</v>
      </c>
      <c r="E37" s="115">
        <v>0</v>
      </c>
      <c r="F37" s="116">
        <f t="shared" si="1"/>
        <v>-1</v>
      </c>
      <c r="G37" s="115">
        <v>2073</v>
      </c>
      <c r="H37" s="116" t="str">
        <f t="shared" si="1"/>
        <v>-</v>
      </c>
      <c r="I37" s="115">
        <v>11839</v>
      </c>
      <c r="J37" s="116">
        <f t="shared" si="1"/>
        <v>4.7110467920887604</v>
      </c>
      <c r="K37" s="115">
        <v>11986</v>
      </c>
      <c r="L37" s="116">
        <f t="shared" si="1"/>
        <v>1.2416589238956055E-2</v>
      </c>
      <c r="M37" s="115">
        <v>4179</v>
      </c>
      <c r="N37" s="116">
        <v>-0.65134323377273484</v>
      </c>
      <c r="O37" s="116">
        <v>-0.35638379793623898</v>
      </c>
    </row>
    <row r="38" spans="2:16" x14ac:dyDescent="0.25">
      <c r="B38" s="114" t="s">
        <v>85</v>
      </c>
      <c r="C38" s="115">
        <v>6315</v>
      </c>
      <c r="D38" s="116">
        <v>9.4074844074844011E-2</v>
      </c>
      <c r="E38" s="115">
        <v>5897</v>
      </c>
      <c r="F38" s="116">
        <f t="shared" si="1"/>
        <v>-6.6191607284243892E-2</v>
      </c>
      <c r="G38" s="115">
        <v>3882</v>
      </c>
      <c r="H38" s="116">
        <f t="shared" si="1"/>
        <v>-0.34169916906901809</v>
      </c>
      <c r="I38" s="115">
        <v>1035</v>
      </c>
      <c r="J38" s="116">
        <f t="shared" si="1"/>
        <v>-0.73338485316846991</v>
      </c>
      <c r="K38" s="115">
        <v>2774</v>
      </c>
      <c r="L38" s="116">
        <f t="shared" si="1"/>
        <v>1.6801932367149757</v>
      </c>
      <c r="M38" s="115">
        <v>8835</v>
      </c>
      <c r="N38" s="116">
        <v>2.1849315068493151</v>
      </c>
      <c r="O38" s="116">
        <v>0.39904988123515439</v>
      </c>
    </row>
    <row r="39" spans="2:16" x14ac:dyDescent="0.25">
      <c r="B39" s="114" t="s">
        <v>87</v>
      </c>
      <c r="C39" s="115">
        <v>5993</v>
      </c>
      <c r="D39" s="116">
        <v>0.35588235294117654</v>
      </c>
      <c r="E39" s="115">
        <v>5480</v>
      </c>
      <c r="F39" s="116">
        <f t="shared" si="1"/>
        <v>-8.5599866510929434E-2</v>
      </c>
      <c r="G39" s="115">
        <v>4392</v>
      </c>
      <c r="H39" s="116">
        <f t="shared" si="1"/>
        <v>-0.19854014598540148</v>
      </c>
      <c r="I39" s="115">
        <v>1239</v>
      </c>
      <c r="J39" s="116">
        <f t="shared" si="1"/>
        <v>-0.71789617486338797</v>
      </c>
      <c r="K39" s="115">
        <v>8868</v>
      </c>
      <c r="L39" s="116">
        <f t="shared" si="1"/>
        <v>6.1573849878934626</v>
      </c>
      <c r="M39" s="115">
        <v>7018</v>
      </c>
      <c r="N39" s="116">
        <v>-0.20861524582769508</v>
      </c>
      <c r="O39" s="116">
        <v>0.1710328716836309</v>
      </c>
    </row>
    <row r="40" spans="2:16" x14ac:dyDescent="0.25">
      <c r="B40" s="114" t="s">
        <v>89</v>
      </c>
      <c r="C40" s="115">
        <v>3601</v>
      </c>
      <c r="D40" s="116">
        <v>0.36195158850226927</v>
      </c>
      <c r="E40" s="115">
        <v>3209</v>
      </c>
      <c r="F40" s="116">
        <f t="shared" si="1"/>
        <v>-0.10885865037489584</v>
      </c>
      <c r="G40" s="115">
        <v>4569</v>
      </c>
      <c r="H40" s="116">
        <f t="shared" si="1"/>
        <v>0.42380803988781546</v>
      </c>
      <c r="I40" s="115">
        <v>1219</v>
      </c>
      <c r="J40" s="116">
        <f t="shared" si="1"/>
        <v>-0.73320201356970893</v>
      </c>
      <c r="K40" s="115">
        <v>1615</v>
      </c>
      <c r="L40" s="116">
        <f t="shared" si="1"/>
        <v>0.32485643970467604</v>
      </c>
      <c r="M40" s="115">
        <v>4829</v>
      </c>
      <c r="N40" s="116">
        <v>1.9900928792569661</v>
      </c>
      <c r="O40" s="116">
        <v>0.34101638433768389</v>
      </c>
    </row>
    <row r="41" spans="2:16" x14ac:dyDescent="0.25">
      <c r="B41" s="114" t="s">
        <v>91</v>
      </c>
      <c r="C41" s="115">
        <v>2077</v>
      </c>
      <c r="D41" s="116">
        <v>0.37549668874172193</v>
      </c>
      <c r="E41" s="115">
        <v>1441</v>
      </c>
      <c r="F41" s="116">
        <f t="shared" si="1"/>
        <v>-0.3062108810784786</v>
      </c>
      <c r="G41" s="115">
        <v>1551</v>
      </c>
      <c r="H41" s="116">
        <f t="shared" si="1"/>
        <v>7.6335877862595325E-2</v>
      </c>
      <c r="I41" s="115">
        <v>847</v>
      </c>
      <c r="J41" s="116">
        <f t="shared" si="1"/>
        <v>-0.45390070921985815</v>
      </c>
      <c r="K41" s="115">
        <v>2606</v>
      </c>
      <c r="L41" s="116">
        <f t="shared" si="1"/>
        <v>2.0767414403778042</v>
      </c>
      <c r="M41" s="115">
        <v>3704</v>
      </c>
      <c r="N41" s="116">
        <v>0.42133537989255565</v>
      </c>
      <c r="O41" s="116">
        <v>0.78334135772749147</v>
      </c>
    </row>
    <row r="42" spans="2:16" x14ac:dyDescent="0.25">
      <c r="B42" s="114" t="s">
        <v>93</v>
      </c>
      <c r="C42" s="115">
        <v>2334</v>
      </c>
      <c r="D42" s="116">
        <v>0.18477157360406093</v>
      </c>
      <c r="E42" s="115">
        <v>661</v>
      </c>
      <c r="F42" s="116">
        <f t="shared" si="1"/>
        <v>-0.71679520137103681</v>
      </c>
      <c r="G42" s="115">
        <v>869</v>
      </c>
      <c r="H42" s="116">
        <f t="shared" si="1"/>
        <v>0.31467473524962175</v>
      </c>
      <c r="I42" s="115">
        <v>877</v>
      </c>
      <c r="J42" s="116">
        <f t="shared" si="1"/>
        <v>9.205983889528202E-3</v>
      </c>
      <c r="K42" s="115">
        <v>3664</v>
      </c>
      <c r="L42" s="116">
        <f t="shared" si="1"/>
        <v>3.1778791334093501</v>
      </c>
      <c r="M42" s="115"/>
      <c r="N42" s="116"/>
      <c r="O42" s="116"/>
    </row>
    <row r="43" spans="2:16" ht="15.75" x14ac:dyDescent="0.25">
      <c r="B43" s="117" t="s">
        <v>30</v>
      </c>
      <c r="C43" s="118">
        <v>41904</v>
      </c>
      <c r="D43" s="119">
        <v>0.19422041095500009</v>
      </c>
      <c r="E43" s="118">
        <v>24273</v>
      </c>
      <c r="F43" s="119">
        <f t="shared" si="1"/>
        <v>-0.42074742268041232</v>
      </c>
      <c r="G43" s="118">
        <v>26311</v>
      </c>
      <c r="H43" s="119">
        <f t="shared" si="1"/>
        <v>8.396160342767689E-2</v>
      </c>
      <c r="I43" s="118">
        <v>32375</v>
      </c>
      <c r="J43" s="119">
        <f t="shared" si="1"/>
        <v>0.23047394625821904</v>
      </c>
      <c r="K43" s="118">
        <v>47068</v>
      </c>
      <c r="L43" s="119">
        <f t="shared" si="1"/>
        <v>0.45383783783783782</v>
      </c>
      <c r="M43" s="118">
        <v>57295</v>
      </c>
      <c r="N43" s="119">
        <v>0.32003962768408445</v>
      </c>
      <c r="O43" s="119">
        <v>0.44794035885772043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272</v>
      </c>
      <c r="O52" s="112" t="s">
        <v>273</v>
      </c>
    </row>
    <row r="53" spans="1:16" x14ac:dyDescent="0.25">
      <c r="A53" s="1">
        <v>1</v>
      </c>
      <c r="B53" s="114" t="s">
        <v>71</v>
      </c>
      <c r="C53" s="115">
        <v>713</v>
      </c>
      <c r="D53" s="116">
        <v>1.3453947368421053</v>
      </c>
      <c r="E53" s="115">
        <v>1583</v>
      </c>
      <c r="F53" s="116">
        <f>IFERROR(E53/C53-1,"-")</f>
        <v>1.2201963534361853</v>
      </c>
      <c r="G53" s="115">
        <v>8</v>
      </c>
      <c r="H53" s="116">
        <f>IFERROR(G53/E53-1,"-")</f>
        <v>-0.99494630448515475</v>
      </c>
      <c r="I53" s="115">
        <v>796</v>
      </c>
      <c r="J53" s="116">
        <f>IFERROR(I53/G53-1,"-")</f>
        <v>98.5</v>
      </c>
      <c r="K53" s="115">
        <v>548</v>
      </c>
      <c r="L53" s="116">
        <f>IFERROR(K53/I53-1,"-")</f>
        <v>-0.31155778894472363</v>
      </c>
      <c r="M53" s="115">
        <v>962</v>
      </c>
      <c r="N53" s="116">
        <v>0.75547445255474455</v>
      </c>
      <c r="O53" s="116">
        <v>0.34922861150070128</v>
      </c>
    </row>
    <row r="54" spans="1:16" x14ac:dyDescent="0.25">
      <c r="A54" s="1">
        <v>2</v>
      </c>
      <c r="B54" s="114" t="s">
        <v>73</v>
      </c>
      <c r="C54" s="115">
        <v>1085</v>
      </c>
      <c r="D54" s="116">
        <v>5.4970059880239521</v>
      </c>
      <c r="E54" s="115">
        <v>1557</v>
      </c>
      <c r="F54" s="116">
        <f t="shared" ref="F54:L65" si="2">IFERROR(E54/C54-1,"-")</f>
        <v>0.43502304147465432</v>
      </c>
      <c r="G54" s="115">
        <v>18</v>
      </c>
      <c r="H54" s="116">
        <f t="shared" si="2"/>
        <v>-0.98843930635838151</v>
      </c>
      <c r="I54" s="115">
        <v>882</v>
      </c>
      <c r="J54" s="116">
        <f t="shared" si="2"/>
        <v>48</v>
      </c>
      <c r="K54" s="115">
        <v>324</v>
      </c>
      <c r="L54" s="116">
        <f t="shared" si="2"/>
        <v>-0.63265306122448983</v>
      </c>
      <c r="M54" s="115">
        <v>1508</v>
      </c>
      <c r="N54" s="116">
        <v>3.6543209876543212</v>
      </c>
      <c r="O54" s="116">
        <v>0.38986175115207367</v>
      </c>
    </row>
    <row r="55" spans="1:16" x14ac:dyDescent="0.25">
      <c r="A55" s="1">
        <v>3</v>
      </c>
      <c r="B55" s="114" t="s">
        <v>75</v>
      </c>
      <c r="C55" s="115">
        <v>1128</v>
      </c>
      <c r="D55" s="116">
        <v>5.7169634489222076E-2</v>
      </c>
      <c r="E55" s="115">
        <v>142</v>
      </c>
      <c r="F55" s="116">
        <f t="shared" si="2"/>
        <v>-0.87411347517730498</v>
      </c>
      <c r="G55" s="115">
        <v>25</v>
      </c>
      <c r="H55" s="116">
        <f t="shared" si="2"/>
        <v>-0.823943661971831</v>
      </c>
      <c r="I55" s="115">
        <v>766</v>
      </c>
      <c r="J55" s="116">
        <f t="shared" si="2"/>
        <v>29.64</v>
      </c>
      <c r="K55" s="115">
        <v>635</v>
      </c>
      <c r="L55" s="116">
        <f t="shared" si="2"/>
        <v>-0.17101827676240211</v>
      </c>
      <c r="M55" s="115">
        <v>1613</v>
      </c>
      <c r="N55" s="116">
        <v>1.5401574803149605</v>
      </c>
      <c r="O55" s="116">
        <v>0.42996453900709231</v>
      </c>
    </row>
    <row r="56" spans="1:16" x14ac:dyDescent="0.25">
      <c r="A56" s="1">
        <v>4</v>
      </c>
      <c r="B56" s="114" t="s">
        <v>77</v>
      </c>
      <c r="C56" s="115">
        <v>1060</v>
      </c>
      <c r="D56" s="116">
        <v>-3.7593984962406291E-3</v>
      </c>
      <c r="E56" s="115">
        <v>0</v>
      </c>
      <c r="F56" s="116">
        <f t="shared" si="2"/>
        <v>-1</v>
      </c>
      <c r="G56" s="115">
        <v>17</v>
      </c>
      <c r="H56" s="116" t="str">
        <f t="shared" si="2"/>
        <v>-</v>
      </c>
      <c r="I56" s="115">
        <v>712</v>
      </c>
      <c r="J56" s="116">
        <f t="shared" si="2"/>
        <v>40.882352941176471</v>
      </c>
      <c r="K56" s="115">
        <v>169</v>
      </c>
      <c r="L56" s="116">
        <f t="shared" si="2"/>
        <v>-0.76264044943820219</v>
      </c>
      <c r="M56" s="115">
        <v>3327</v>
      </c>
      <c r="N56" s="116">
        <v>18.68639053254438</v>
      </c>
      <c r="O56" s="116">
        <v>2.138679245283019</v>
      </c>
    </row>
    <row r="57" spans="1:16" x14ac:dyDescent="0.25">
      <c r="A57" s="1">
        <v>5</v>
      </c>
      <c r="B57" s="114" t="s">
        <v>79</v>
      </c>
      <c r="C57" s="115">
        <v>1185</v>
      </c>
      <c r="D57" s="116">
        <v>-9.5419847328244267E-2</v>
      </c>
      <c r="E57" s="115">
        <v>0</v>
      </c>
      <c r="F57" s="116">
        <f t="shared" si="2"/>
        <v>-1</v>
      </c>
      <c r="G57" s="115">
        <v>86</v>
      </c>
      <c r="H57" s="116" t="str">
        <f t="shared" si="2"/>
        <v>-</v>
      </c>
      <c r="I57" s="115">
        <v>712</v>
      </c>
      <c r="J57" s="116">
        <f t="shared" si="2"/>
        <v>7.279069767441861</v>
      </c>
      <c r="K57" s="115">
        <v>929</v>
      </c>
      <c r="L57" s="116">
        <f t="shared" si="2"/>
        <v>0.3047752808988764</v>
      </c>
      <c r="M57" s="115">
        <v>1994</v>
      </c>
      <c r="N57" s="116">
        <v>1.146393972012917</v>
      </c>
      <c r="O57" s="116">
        <v>0.68270042194092828</v>
      </c>
    </row>
    <row r="58" spans="1:16" x14ac:dyDescent="0.25">
      <c r="A58" s="1">
        <v>6</v>
      </c>
      <c r="B58" s="114" t="s">
        <v>81</v>
      </c>
      <c r="C58" s="115">
        <v>1827</v>
      </c>
      <c r="D58" s="116">
        <v>9.3922651933702195E-3</v>
      </c>
      <c r="E58" s="115">
        <v>0</v>
      </c>
      <c r="F58" s="116">
        <f t="shared" si="2"/>
        <v>-1</v>
      </c>
      <c r="G58" s="115">
        <v>211</v>
      </c>
      <c r="H58" s="116" t="str">
        <f t="shared" si="2"/>
        <v>-</v>
      </c>
      <c r="I58" s="115">
        <v>194</v>
      </c>
      <c r="J58" s="116">
        <f t="shared" si="2"/>
        <v>-8.0568720379146974E-2</v>
      </c>
      <c r="K58" s="115">
        <v>1656</v>
      </c>
      <c r="L58" s="116">
        <f t="shared" si="2"/>
        <v>7.536082474226804</v>
      </c>
      <c r="M58" s="115">
        <v>1518</v>
      </c>
      <c r="N58" s="116">
        <v>-8.333333333333337E-2</v>
      </c>
      <c r="O58" s="116">
        <v>-0.1691297208538588</v>
      </c>
    </row>
    <row r="59" spans="1:16" x14ac:dyDescent="0.25">
      <c r="A59" s="1">
        <v>7</v>
      </c>
      <c r="B59" s="114" t="s">
        <v>83</v>
      </c>
      <c r="C59" s="115">
        <v>2926</v>
      </c>
      <c r="D59" s="116">
        <v>0.36920917173607859</v>
      </c>
      <c r="E59" s="115">
        <v>0</v>
      </c>
      <c r="F59" s="116">
        <f t="shared" si="2"/>
        <v>-1</v>
      </c>
      <c r="G59" s="115">
        <v>109</v>
      </c>
      <c r="H59" s="116" t="str">
        <f t="shared" si="2"/>
        <v>-</v>
      </c>
      <c r="I59" s="115">
        <v>1113</v>
      </c>
      <c r="J59" s="116">
        <f t="shared" si="2"/>
        <v>9.2110091743119273</v>
      </c>
      <c r="K59" s="115">
        <v>2424</v>
      </c>
      <c r="L59" s="116">
        <f t="shared" si="2"/>
        <v>1.1778975741239894</v>
      </c>
      <c r="M59" s="115">
        <v>2188</v>
      </c>
      <c r="N59" s="116">
        <v>-9.7359735973597372E-2</v>
      </c>
      <c r="O59" s="116">
        <v>-0.25222146274777857</v>
      </c>
    </row>
    <row r="60" spans="1:16" x14ac:dyDescent="0.25">
      <c r="A60" s="1">
        <v>8</v>
      </c>
      <c r="B60" s="114" t="s">
        <v>85</v>
      </c>
      <c r="C60" s="115">
        <v>2769</v>
      </c>
      <c r="D60" s="116">
        <v>-8.2378223495701564E-3</v>
      </c>
      <c r="E60" s="115">
        <v>4072</v>
      </c>
      <c r="F60" s="116">
        <f t="shared" si="2"/>
        <v>0.47056699169375227</v>
      </c>
      <c r="G60" s="115">
        <v>870</v>
      </c>
      <c r="H60" s="116">
        <f t="shared" si="2"/>
        <v>-0.78634577603143418</v>
      </c>
      <c r="I60" s="115">
        <v>529</v>
      </c>
      <c r="J60" s="116">
        <f t="shared" si="2"/>
        <v>-0.39195402298850579</v>
      </c>
      <c r="K60" s="115">
        <v>2462</v>
      </c>
      <c r="L60" s="116">
        <f t="shared" si="2"/>
        <v>3.6540642722117198</v>
      </c>
      <c r="M60" s="115">
        <v>2816</v>
      </c>
      <c r="N60" s="116">
        <v>0.14378554021121048</v>
      </c>
      <c r="O60" s="116">
        <v>1.6973636691946625E-2</v>
      </c>
    </row>
    <row r="61" spans="1:16" x14ac:dyDescent="0.25">
      <c r="A61" s="1">
        <v>9</v>
      </c>
      <c r="B61" s="114" t="s">
        <v>87</v>
      </c>
      <c r="C61" s="115">
        <v>2565</v>
      </c>
      <c r="D61" s="116">
        <v>0.5</v>
      </c>
      <c r="E61" s="115">
        <v>3496</v>
      </c>
      <c r="F61" s="116">
        <f t="shared" si="2"/>
        <v>0.36296296296296293</v>
      </c>
      <c r="G61" s="115">
        <v>1230</v>
      </c>
      <c r="H61" s="116">
        <f t="shared" si="2"/>
        <v>-0.64816933638443941</v>
      </c>
      <c r="I61" s="115">
        <v>971</v>
      </c>
      <c r="J61" s="116">
        <f t="shared" si="2"/>
        <v>-0.21056910569105691</v>
      </c>
      <c r="K61" s="115">
        <v>1565</v>
      </c>
      <c r="L61" s="116">
        <f t="shared" si="2"/>
        <v>0.611740473738414</v>
      </c>
      <c r="M61" s="115">
        <v>2001</v>
      </c>
      <c r="N61" s="116">
        <v>0.27859424920127807</v>
      </c>
      <c r="O61" s="116">
        <v>-0.21988304093567257</v>
      </c>
    </row>
    <row r="62" spans="1:16" x14ac:dyDescent="0.25">
      <c r="A62" s="1">
        <v>10</v>
      </c>
      <c r="B62" s="114" t="s">
        <v>89</v>
      </c>
      <c r="C62" s="115">
        <v>1476</v>
      </c>
      <c r="D62" s="116">
        <v>0.34303912647861701</v>
      </c>
      <c r="E62" s="115">
        <v>2092</v>
      </c>
      <c r="F62" s="116">
        <f t="shared" si="2"/>
        <v>0.41734417344173447</v>
      </c>
      <c r="G62" s="115">
        <v>947</v>
      </c>
      <c r="H62" s="116">
        <f t="shared" si="2"/>
        <v>-0.54732313575525815</v>
      </c>
      <c r="I62" s="115">
        <v>904</v>
      </c>
      <c r="J62" s="116">
        <f t="shared" si="2"/>
        <v>-4.5406546990496288E-2</v>
      </c>
      <c r="K62" s="115">
        <v>1500</v>
      </c>
      <c r="L62" s="116">
        <f t="shared" si="2"/>
        <v>0.65929203539823011</v>
      </c>
      <c r="M62" s="115">
        <v>1897</v>
      </c>
      <c r="N62" s="116">
        <v>0.26466666666666661</v>
      </c>
      <c r="O62" s="116">
        <v>0.28523035230352312</v>
      </c>
    </row>
    <row r="63" spans="1:16" x14ac:dyDescent="0.25">
      <c r="A63" s="1">
        <v>11</v>
      </c>
      <c r="B63" s="114" t="s">
        <v>91</v>
      </c>
      <c r="C63" s="115">
        <v>970</v>
      </c>
      <c r="D63" s="116">
        <v>0.39971139971139968</v>
      </c>
      <c r="E63" s="115">
        <v>950</v>
      </c>
      <c r="F63" s="116">
        <f t="shared" si="2"/>
        <v>-2.0618556701030966E-2</v>
      </c>
      <c r="G63" s="115">
        <v>540</v>
      </c>
      <c r="H63" s="116">
        <f t="shared" si="2"/>
        <v>-0.43157894736842106</v>
      </c>
      <c r="I63" s="115">
        <v>707</v>
      </c>
      <c r="J63" s="116">
        <f t="shared" si="2"/>
        <v>0.30925925925925934</v>
      </c>
      <c r="K63" s="115">
        <v>940</v>
      </c>
      <c r="L63" s="116">
        <f t="shared" si="2"/>
        <v>0.32956152758132951</v>
      </c>
      <c r="M63" s="115">
        <v>1378</v>
      </c>
      <c r="N63" s="116">
        <v>0.46595744680851059</v>
      </c>
      <c r="O63" s="116">
        <v>0.42061855670103099</v>
      </c>
    </row>
    <row r="64" spans="1:16" x14ac:dyDescent="0.25">
      <c r="A64" s="1">
        <v>12</v>
      </c>
      <c r="B64" s="114" t="s">
        <v>93</v>
      </c>
      <c r="C64" s="115">
        <v>1448</v>
      </c>
      <c r="D64" s="116">
        <v>0.15562649640861936</v>
      </c>
      <c r="E64" s="115">
        <v>319</v>
      </c>
      <c r="F64" s="116">
        <f t="shared" si="2"/>
        <v>-0.77969613259668513</v>
      </c>
      <c r="G64" s="115">
        <v>683</v>
      </c>
      <c r="H64" s="116">
        <f t="shared" si="2"/>
        <v>1.1410658307210033</v>
      </c>
      <c r="I64" s="115">
        <v>751</v>
      </c>
      <c r="J64" s="116">
        <f t="shared" si="2"/>
        <v>9.9560761346998428E-2</v>
      </c>
      <c r="K64" s="115">
        <v>1917</v>
      </c>
      <c r="L64" s="116">
        <f t="shared" si="2"/>
        <v>1.5525965379494009</v>
      </c>
      <c r="M64" s="115"/>
      <c r="N64" s="116"/>
      <c r="O64" s="116"/>
    </row>
    <row r="65" spans="1:16" ht="15.75" x14ac:dyDescent="0.25">
      <c r="B65" s="117" t="s">
        <v>30</v>
      </c>
      <c r="C65" s="118">
        <v>19152</v>
      </c>
      <c r="D65" s="119">
        <v>0.24315201869401526</v>
      </c>
      <c r="E65" s="118">
        <v>15343</v>
      </c>
      <c r="F65" s="119">
        <f t="shared" si="2"/>
        <v>-0.19888262322472849</v>
      </c>
      <c r="G65" s="118">
        <v>4744</v>
      </c>
      <c r="H65" s="119">
        <f t="shared" si="2"/>
        <v>-0.69080362380238547</v>
      </c>
      <c r="I65" s="118">
        <v>9037</v>
      </c>
      <c r="J65" s="119">
        <f t="shared" si="2"/>
        <v>0.9049325463743676</v>
      </c>
      <c r="K65" s="118">
        <v>15069</v>
      </c>
      <c r="L65" s="119">
        <f t="shared" si="2"/>
        <v>0.66747814540223516</v>
      </c>
      <c r="M65" s="118">
        <v>21202</v>
      </c>
      <c r="N65" s="119">
        <v>0.61207420924574207</v>
      </c>
      <c r="O65" s="119">
        <v>0.19758246723904205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272</v>
      </c>
      <c r="O74" s="112" t="s">
        <v>273</v>
      </c>
    </row>
    <row r="75" spans="1:16" x14ac:dyDescent="0.25">
      <c r="A75" s="1">
        <v>1</v>
      </c>
      <c r="B75" s="114" t="s">
        <v>71</v>
      </c>
      <c r="C75" s="115">
        <v>522</v>
      </c>
      <c r="D75" s="116">
        <v>0.37007874015748032</v>
      </c>
      <c r="E75" s="115">
        <v>790</v>
      </c>
      <c r="F75" s="116">
        <f>IFERROR(E75/C75-1,"-")</f>
        <v>0.51340996168582365</v>
      </c>
      <c r="G75" s="115">
        <v>562</v>
      </c>
      <c r="H75" s="116">
        <f>IFERROR(G75/E75-1,"-")</f>
        <v>-0.28860759493670884</v>
      </c>
      <c r="I75" s="115">
        <v>1209</v>
      </c>
      <c r="J75" s="116">
        <f>IFERROR(I75/G75-1,"-")</f>
        <v>1.1512455516014235</v>
      </c>
      <c r="K75" s="115">
        <v>2239</v>
      </c>
      <c r="L75" s="116">
        <f>IFERROR(K75/I75-1,"-")</f>
        <v>0.85194375516956167</v>
      </c>
      <c r="M75" s="115">
        <v>1837</v>
      </c>
      <c r="N75" s="116">
        <v>-0.17954443948191157</v>
      </c>
      <c r="O75" s="116">
        <v>2.5191570881226055</v>
      </c>
    </row>
    <row r="76" spans="1:16" x14ac:dyDescent="0.25">
      <c r="A76" s="1">
        <v>2</v>
      </c>
      <c r="B76" s="114" t="s">
        <v>73</v>
      </c>
      <c r="C76" s="115">
        <v>619</v>
      </c>
      <c r="D76" s="116">
        <v>0.42626728110599088</v>
      </c>
      <c r="E76" s="115">
        <v>1391</v>
      </c>
      <c r="F76" s="116">
        <f t="shared" ref="F76:L87" si="3">IFERROR(E76/C76-1,"-")</f>
        <v>1.247172859450727</v>
      </c>
      <c r="G76" s="115">
        <v>777</v>
      </c>
      <c r="H76" s="116">
        <f t="shared" si="3"/>
        <v>-0.44140905823148813</v>
      </c>
      <c r="I76" s="115">
        <v>1565</v>
      </c>
      <c r="J76" s="116">
        <f t="shared" si="3"/>
        <v>1.0141570141570142</v>
      </c>
      <c r="K76" s="115">
        <v>1964</v>
      </c>
      <c r="L76" s="116">
        <f t="shared" si="3"/>
        <v>0.25495207667731634</v>
      </c>
      <c r="M76" s="115">
        <v>2133</v>
      </c>
      <c r="N76" s="116">
        <v>8.6048879837067105E-2</v>
      </c>
      <c r="O76" s="116">
        <v>2.4458804523424877</v>
      </c>
    </row>
    <row r="77" spans="1:16" x14ac:dyDescent="0.25">
      <c r="A77" s="1">
        <v>3</v>
      </c>
      <c r="B77" s="114" t="s">
        <v>75</v>
      </c>
      <c r="C77" s="115">
        <v>1256</v>
      </c>
      <c r="D77" s="116">
        <v>3.8016528925619797E-2</v>
      </c>
      <c r="E77" s="115">
        <v>82</v>
      </c>
      <c r="F77" s="116">
        <f t="shared" si="3"/>
        <v>-0.9347133757961783</v>
      </c>
      <c r="G77" s="115">
        <v>1677</v>
      </c>
      <c r="H77" s="116">
        <f t="shared" si="3"/>
        <v>19.451219512195124</v>
      </c>
      <c r="I77" s="115">
        <v>1228</v>
      </c>
      <c r="J77" s="116">
        <f t="shared" si="3"/>
        <v>-0.26774001192605845</v>
      </c>
      <c r="K77" s="115">
        <v>150</v>
      </c>
      <c r="L77" s="116">
        <f t="shared" si="3"/>
        <v>-0.87785016286644946</v>
      </c>
      <c r="M77" s="115">
        <v>467</v>
      </c>
      <c r="N77" s="116">
        <v>2.1133333333333333</v>
      </c>
      <c r="O77" s="116">
        <v>-0.62818471337579618</v>
      </c>
    </row>
    <row r="78" spans="1:16" x14ac:dyDescent="0.25">
      <c r="A78" s="1">
        <v>4</v>
      </c>
      <c r="B78" s="114" t="s">
        <v>77</v>
      </c>
      <c r="C78" s="115">
        <v>408</v>
      </c>
      <c r="D78" s="116">
        <v>-0.72073921971252575</v>
      </c>
      <c r="E78" s="115">
        <v>0</v>
      </c>
      <c r="F78" s="116">
        <f t="shared" si="3"/>
        <v>-1</v>
      </c>
      <c r="G78" s="115">
        <v>1287</v>
      </c>
      <c r="H78" s="116" t="str">
        <f t="shared" si="3"/>
        <v>-</v>
      </c>
      <c r="I78" s="115">
        <v>2225</v>
      </c>
      <c r="J78" s="116">
        <f t="shared" si="3"/>
        <v>0.72882672882672872</v>
      </c>
      <c r="K78" s="115">
        <v>65</v>
      </c>
      <c r="L78" s="116">
        <f t="shared" si="3"/>
        <v>-0.97078651685393258</v>
      </c>
      <c r="M78" s="115">
        <v>188</v>
      </c>
      <c r="N78" s="116">
        <v>1.8923076923076922</v>
      </c>
      <c r="O78" s="116">
        <v>-0.53921568627450989</v>
      </c>
    </row>
    <row r="79" spans="1:16" x14ac:dyDescent="0.25">
      <c r="A79" s="1">
        <v>5</v>
      </c>
      <c r="B79" s="114" t="s">
        <v>79</v>
      </c>
      <c r="C79" s="115">
        <v>2308</v>
      </c>
      <c r="D79" s="116">
        <v>0.1347099311701081</v>
      </c>
      <c r="E79" s="115">
        <v>0</v>
      </c>
      <c r="F79" s="116">
        <f t="shared" si="3"/>
        <v>-1</v>
      </c>
      <c r="G79" s="115">
        <v>2508</v>
      </c>
      <c r="H79" s="116" t="str">
        <f t="shared" si="3"/>
        <v>-</v>
      </c>
      <c r="I79" s="115">
        <v>2869</v>
      </c>
      <c r="J79" s="116">
        <f t="shared" si="3"/>
        <v>0.14393939393939403</v>
      </c>
      <c r="K79" s="115">
        <v>149</v>
      </c>
      <c r="L79" s="116">
        <f t="shared" si="3"/>
        <v>-0.94806552805855704</v>
      </c>
      <c r="M79" s="115">
        <v>7565</v>
      </c>
      <c r="N79" s="116">
        <v>49.771812080536911</v>
      </c>
      <c r="O79" s="116">
        <v>2.2777296360485271</v>
      </c>
    </row>
    <row r="80" spans="1:16" x14ac:dyDescent="0.25">
      <c r="A80" s="1">
        <v>6</v>
      </c>
      <c r="B80" s="114" t="s">
        <v>81</v>
      </c>
      <c r="C80" s="115">
        <v>2980</v>
      </c>
      <c r="D80" s="116">
        <v>2.6170798898071723E-2</v>
      </c>
      <c r="E80" s="115">
        <v>0</v>
      </c>
      <c r="F80" s="116">
        <f t="shared" si="3"/>
        <v>-1</v>
      </c>
      <c r="G80" s="115">
        <v>1799</v>
      </c>
      <c r="H80" s="116" t="str">
        <f t="shared" si="3"/>
        <v>-</v>
      </c>
      <c r="I80" s="115">
        <v>2161</v>
      </c>
      <c r="J80" s="116">
        <f t="shared" si="3"/>
        <v>0.20122290161200662</v>
      </c>
      <c r="K80" s="115">
        <v>6727</v>
      </c>
      <c r="L80" s="116">
        <f t="shared" si="3"/>
        <v>2.112910689495604</v>
      </c>
      <c r="M80" s="115">
        <v>5618</v>
      </c>
      <c r="N80" s="116">
        <v>-0.16485803478519401</v>
      </c>
      <c r="O80" s="116">
        <v>0.88523489932885902</v>
      </c>
    </row>
    <row r="81" spans="1:16" x14ac:dyDescent="0.25">
      <c r="A81" s="1">
        <v>7</v>
      </c>
      <c r="B81" s="114" t="s">
        <v>83</v>
      </c>
      <c r="C81" s="115">
        <v>3567</v>
      </c>
      <c r="D81" s="116">
        <v>0.43253012048192763</v>
      </c>
      <c r="E81" s="115">
        <v>0</v>
      </c>
      <c r="F81" s="116">
        <f t="shared" si="3"/>
        <v>-1</v>
      </c>
      <c r="G81" s="115">
        <v>1964</v>
      </c>
      <c r="H81" s="116" t="str">
        <f t="shared" si="3"/>
        <v>-</v>
      </c>
      <c r="I81" s="115">
        <v>10726</v>
      </c>
      <c r="J81" s="116">
        <f t="shared" si="3"/>
        <v>4.4613034623217924</v>
      </c>
      <c r="K81" s="115">
        <v>9562</v>
      </c>
      <c r="L81" s="116">
        <f t="shared" si="3"/>
        <v>-0.10852134999067686</v>
      </c>
      <c r="M81" s="115">
        <v>1991</v>
      </c>
      <c r="N81" s="116">
        <v>-0.79177996235097259</v>
      </c>
      <c r="O81" s="116">
        <v>-0.44182786655452766</v>
      </c>
    </row>
    <row r="82" spans="1:16" x14ac:dyDescent="0.25">
      <c r="A82" s="1">
        <v>8</v>
      </c>
      <c r="B82" s="114" t="s">
        <v>85</v>
      </c>
      <c r="C82" s="115">
        <v>3546</v>
      </c>
      <c r="D82" s="116">
        <v>0.18993288590604029</v>
      </c>
      <c r="E82" s="115">
        <v>1825</v>
      </c>
      <c r="F82" s="116">
        <f t="shared" si="3"/>
        <v>-0.48533558939650312</v>
      </c>
      <c r="G82" s="115">
        <v>3012</v>
      </c>
      <c r="H82" s="116">
        <f t="shared" si="3"/>
        <v>0.6504109589041096</v>
      </c>
      <c r="I82" s="115">
        <v>506</v>
      </c>
      <c r="J82" s="116">
        <f t="shared" si="3"/>
        <v>-0.8320053120849934</v>
      </c>
      <c r="K82" s="115">
        <v>312</v>
      </c>
      <c r="L82" s="116">
        <f t="shared" si="3"/>
        <v>-0.38339920948616601</v>
      </c>
      <c r="M82" s="115">
        <v>6019</v>
      </c>
      <c r="N82" s="116">
        <v>18.291666666666668</v>
      </c>
      <c r="O82" s="116">
        <v>0.69740552735476591</v>
      </c>
    </row>
    <row r="83" spans="1:16" x14ac:dyDescent="0.25">
      <c r="A83" s="1">
        <v>9</v>
      </c>
      <c r="B83" s="114" t="s">
        <v>87</v>
      </c>
      <c r="C83" s="115">
        <v>3428</v>
      </c>
      <c r="D83" s="116">
        <v>0.26494464944649443</v>
      </c>
      <c r="E83" s="115">
        <v>1984</v>
      </c>
      <c r="F83" s="116">
        <f t="shared" si="3"/>
        <v>-0.4212368728121354</v>
      </c>
      <c r="G83" s="115">
        <v>3162</v>
      </c>
      <c r="H83" s="116">
        <f t="shared" si="3"/>
        <v>0.59375</v>
      </c>
      <c r="I83" s="115">
        <v>268</v>
      </c>
      <c r="J83" s="116">
        <f t="shared" si="3"/>
        <v>-0.91524351676154336</v>
      </c>
      <c r="K83" s="115">
        <v>7303</v>
      </c>
      <c r="L83" s="116">
        <f t="shared" si="3"/>
        <v>26.25</v>
      </c>
      <c r="M83" s="115">
        <v>5017</v>
      </c>
      <c r="N83" s="116">
        <v>-0.31302204573462955</v>
      </c>
      <c r="O83" s="116">
        <v>0.46353558926487759</v>
      </c>
    </row>
    <row r="84" spans="1:16" x14ac:dyDescent="0.25">
      <c r="A84" s="1">
        <v>10</v>
      </c>
      <c r="B84" s="114" t="s">
        <v>89</v>
      </c>
      <c r="C84" s="115">
        <v>2125</v>
      </c>
      <c r="D84" s="116">
        <v>0.37540453074433655</v>
      </c>
      <c r="E84" s="115">
        <v>1117</v>
      </c>
      <c r="F84" s="116">
        <f t="shared" si="3"/>
        <v>-0.47435294117647053</v>
      </c>
      <c r="G84" s="115">
        <v>3622</v>
      </c>
      <c r="H84" s="116">
        <f t="shared" si="3"/>
        <v>2.2426141450313337</v>
      </c>
      <c r="I84" s="115">
        <v>315</v>
      </c>
      <c r="J84" s="116">
        <f t="shared" si="3"/>
        <v>-0.91303147432357812</v>
      </c>
      <c r="K84" s="115">
        <v>115</v>
      </c>
      <c r="L84" s="116">
        <f t="shared" si="3"/>
        <v>-0.63492063492063489</v>
      </c>
      <c r="M84" s="115">
        <v>2932</v>
      </c>
      <c r="N84" s="116">
        <v>24.495652173913044</v>
      </c>
      <c r="O84" s="116">
        <v>0.379764705882353</v>
      </c>
    </row>
    <row r="85" spans="1:16" x14ac:dyDescent="0.25">
      <c r="A85" s="1">
        <v>11</v>
      </c>
      <c r="B85" s="114" t="s">
        <v>91</v>
      </c>
      <c r="C85" s="115">
        <v>1107</v>
      </c>
      <c r="D85" s="116">
        <v>0.35495716034271729</v>
      </c>
      <c r="E85" s="115">
        <v>491</v>
      </c>
      <c r="F85" s="116">
        <f t="shared" si="3"/>
        <v>-0.55645889792231262</v>
      </c>
      <c r="G85" s="115">
        <v>1011</v>
      </c>
      <c r="H85" s="116">
        <f t="shared" si="3"/>
        <v>1.0590631364562118</v>
      </c>
      <c r="I85" s="115">
        <v>140</v>
      </c>
      <c r="J85" s="116">
        <f t="shared" si="3"/>
        <v>-0.86152324431256178</v>
      </c>
      <c r="K85" s="115">
        <v>1666</v>
      </c>
      <c r="L85" s="116">
        <f t="shared" si="3"/>
        <v>10.9</v>
      </c>
      <c r="M85" s="115">
        <v>2326</v>
      </c>
      <c r="N85" s="116">
        <v>0.3961584633853541</v>
      </c>
      <c r="O85" s="116">
        <v>1.1011743450767839</v>
      </c>
    </row>
    <row r="86" spans="1:16" x14ac:dyDescent="0.25">
      <c r="A86" s="1">
        <v>12</v>
      </c>
      <c r="B86" s="114" t="s">
        <v>93</v>
      </c>
      <c r="C86" s="115">
        <v>886</v>
      </c>
      <c r="D86" s="116">
        <v>0.23570432357043236</v>
      </c>
      <c r="E86" s="115">
        <v>342</v>
      </c>
      <c r="F86" s="116">
        <f t="shared" si="3"/>
        <v>-0.61399548532731374</v>
      </c>
      <c r="G86" s="115">
        <v>186</v>
      </c>
      <c r="H86" s="116">
        <f t="shared" si="3"/>
        <v>-0.45614035087719296</v>
      </c>
      <c r="I86" s="115">
        <v>126</v>
      </c>
      <c r="J86" s="116">
        <f t="shared" si="3"/>
        <v>-0.32258064516129037</v>
      </c>
      <c r="K86" s="115">
        <v>1747</v>
      </c>
      <c r="L86" s="116">
        <f t="shared" si="3"/>
        <v>12.865079365079366</v>
      </c>
      <c r="M86" s="115"/>
      <c r="N86" s="116"/>
      <c r="O86" s="116"/>
    </row>
    <row r="87" spans="1:16" ht="15.75" x14ac:dyDescent="0.25">
      <c r="B87" s="117" t="s">
        <v>30</v>
      </c>
      <c r="C87" s="118">
        <v>22752</v>
      </c>
      <c r="D87" s="119">
        <v>0.15592135345221769</v>
      </c>
      <c r="E87" s="118">
        <v>8930</v>
      </c>
      <c r="F87" s="119">
        <f t="shared" si="3"/>
        <v>-0.60750703234880454</v>
      </c>
      <c r="G87" s="118">
        <v>21567</v>
      </c>
      <c r="H87" s="119">
        <f t="shared" si="3"/>
        <v>1.41511758118701</v>
      </c>
      <c r="I87" s="118">
        <v>23338</v>
      </c>
      <c r="J87" s="119">
        <f t="shared" si="3"/>
        <v>8.2116196040246781E-2</v>
      </c>
      <c r="K87" s="118">
        <v>31999</v>
      </c>
      <c r="L87" s="119">
        <f t="shared" si="3"/>
        <v>0.37111149198731685</v>
      </c>
      <c r="M87" s="118">
        <v>36093</v>
      </c>
      <c r="N87" s="119">
        <v>0.19307814359381203</v>
      </c>
      <c r="O87" s="119">
        <v>0.65064483673282725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272</v>
      </c>
      <c r="O96" s="112" t="s">
        <v>273</v>
      </c>
    </row>
    <row r="97" spans="2:15" x14ac:dyDescent="0.25">
      <c r="B97" s="114" t="s">
        <v>71</v>
      </c>
      <c r="C97" s="115">
        <v>8557</v>
      </c>
      <c r="D97" s="116">
        <v>-1.5169194865810587E-3</v>
      </c>
      <c r="E97" s="115">
        <v>7440</v>
      </c>
      <c r="F97" s="116">
        <f t="shared" ref="F97:L109" si="4">IFERROR(E97/C97-1,"-")</f>
        <v>-0.13053640294495739</v>
      </c>
      <c r="G97" s="115">
        <v>627</v>
      </c>
      <c r="H97" s="116">
        <f t="shared" si="4"/>
        <v>-0.91572580645161294</v>
      </c>
      <c r="I97" s="115">
        <v>7891</v>
      </c>
      <c r="J97" s="116">
        <f t="shared" si="4"/>
        <v>11.585326953748007</v>
      </c>
      <c r="K97" s="115">
        <v>15160</v>
      </c>
      <c r="L97" s="116">
        <f t="shared" si="4"/>
        <v>0.92117602331770376</v>
      </c>
      <c r="M97" s="115">
        <v>13042</v>
      </c>
      <c r="N97" s="116">
        <v>-0.13970976253298151</v>
      </c>
      <c r="O97" s="116">
        <v>0.52413228935374545</v>
      </c>
    </row>
    <row r="98" spans="2:15" x14ac:dyDescent="0.25">
      <c r="B98" s="114" t="s">
        <v>73</v>
      </c>
      <c r="C98" s="115">
        <v>8922</v>
      </c>
      <c r="D98" s="116">
        <v>-7.1978364884543344E-2</v>
      </c>
      <c r="E98" s="115">
        <v>8735</v>
      </c>
      <c r="F98" s="116">
        <f t="shared" si="4"/>
        <v>-2.0959426137637349E-2</v>
      </c>
      <c r="G98" s="115">
        <v>759</v>
      </c>
      <c r="H98" s="116">
        <f t="shared" si="4"/>
        <v>-0.91310818546078987</v>
      </c>
      <c r="I98" s="115">
        <v>7950</v>
      </c>
      <c r="J98" s="116">
        <f t="shared" si="4"/>
        <v>9.4743083003952577</v>
      </c>
      <c r="K98" s="115">
        <v>16101</v>
      </c>
      <c r="L98" s="116">
        <f t="shared" si="4"/>
        <v>1.0252830188679245</v>
      </c>
      <c r="M98" s="115">
        <v>20766</v>
      </c>
      <c r="N98" s="116">
        <v>0.28973355692193037</v>
      </c>
      <c r="O98" s="116">
        <v>1.327505043712172</v>
      </c>
    </row>
    <row r="99" spans="2:15" x14ac:dyDescent="0.25">
      <c r="B99" s="114" t="s">
        <v>75</v>
      </c>
      <c r="C99" s="115">
        <v>8233</v>
      </c>
      <c r="D99" s="116">
        <v>-0.2521573258243256</v>
      </c>
      <c r="E99" s="115">
        <v>2353</v>
      </c>
      <c r="F99" s="116">
        <f t="shared" si="4"/>
        <v>-0.71419895542329648</v>
      </c>
      <c r="G99" s="115">
        <v>1288</v>
      </c>
      <c r="H99" s="116">
        <f t="shared" si="4"/>
        <v>-0.45261368465788354</v>
      </c>
      <c r="I99" s="115">
        <v>8848</v>
      </c>
      <c r="J99" s="116">
        <f t="shared" si="4"/>
        <v>5.8695652173913047</v>
      </c>
      <c r="K99" s="115">
        <v>15352</v>
      </c>
      <c r="L99" s="116">
        <f t="shared" si="4"/>
        <v>0.7350813743218807</v>
      </c>
      <c r="M99" s="115">
        <v>18394</v>
      </c>
      <c r="N99" s="116">
        <v>0.19815007816571129</v>
      </c>
      <c r="O99" s="116">
        <v>1.234179521438115</v>
      </c>
    </row>
    <row r="100" spans="2:15" x14ac:dyDescent="0.25">
      <c r="B100" s="114" t="s">
        <v>77</v>
      </c>
      <c r="C100" s="115">
        <v>9599</v>
      </c>
      <c r="D100" s="116">
        <v>-5.484442693974001E-2</v>
      </c>
      <c r="E100" s="115">
        <v>0</v>
      </c>
      <c r="F100" s="116">
        <f t="shared" si="4"/>
        <v>-1</v>
      </c>
      <c r="G100" s="115">
        <v>2325</v>
      </c>
      <c r="H100" s="116" t="str">
        <f t="shared" si="4"/>
        <v>-</v>
      </c>
      <c r="I100" s="115">
        <v>10186</v>
      </c>
      <c r="J100" s="116">
        <f t="shared" si="4"/>
        <v>3.3810752688172041</v>
      </c>
      <c r="K100" s="115">
        <v>11465</v>
      </c>
      <c r="L100" s="116">
        <f t="shared" si="4"/>
        <v>0.12556450029452182</v>
      </c>
      <c r="M100" s="115">
        <v>14296</v>
      </c>
      <c r="N100" s="116">
        <v>0.24692542520715222</v>
      </c>
      <c r="O100" s="116">
        <v>0.48932180435462036</v>
      </c>
    </row>
    <row r="101" spans="2:15" x14ac:dyDescent="0.25">
      <c r="B101" s="114" t="s">
        <v>79</v>
      </c>
      <c r="C101" s="115">
        <v>7193</v>
      </c>
      <c r="D101" s="116">
        <v>-0.11568723875092202</v>
      </c>
      <c r="E101" s="115">
        <v>0</v>
      </c>
      <c r="F101" s="116">
        <f t="shared" si="4"/>
        <v>-1</v>
      </c>
      <c r="G101" s="115">
        <v>1733</v>
      </c>
      <c r="H101" s="116" t="str">
        <f t="shared" si="4"/>
        <v>-</v>
      </c>
      <c r="I101" s="115">
        <v>9107</v>
      </c>
      <c r="J101" s="116">
        <f t="shared" si="4"/>
        <v>4.2550490478938254</v>
      </c>
      <c r="K101" s="115">
        <v>6472</v>
      </c>
      <c r="L101" s="116">
        <f t="shared" si="4"/>
        <v>-0.28933787196661909</v>
      </c>
      <c r="M101" s="115">
        <v>12708</v>
      </c>
      <c r="N101" s="116">
        <v>0.96353522867737951</v>
      </c>
      <c r="O101" s="116">
        <v>0.76671764215209226</v>
      </c>
    </row>
    <row r="102" spans="2:15" x14ac:dyDescent="0.25">
      <c r="B102" s="114" t="s">
        <v>81</v>
      </c>
      <c r="C102" s="115">
        <v>6597</v>
      </c>
      <c r="D102" s="116">
        <v>-8.7152516904582811E-3</v>
      </c>
      <c r="E102" s="115">
        <v>0</v>
      </c>
      <c r="F102" s="116">
        <f t="shared" si="4"/>
        <v>-1</v>
      </c>
      <c r="G102" s="115">
        <v>1292</v>
      </c>
      <c r="H102" s="116" t="str">
        <f t="shared" si="4"/>
        <v>-</v>
      </c>
      <c r="I102" s="115">
        <v>8065</v>
      </c>
      <c r="J102" s="116">
        <f t="shared" si="4"/>
        <v>5.242260061919505</v>
      </c>
      <c r="K102" s="115">
        <v>6551</v>
      </c>
      <c r="L102" s="116">
        <f t="shared" si="4"/>
        <v>-0.18772473651580901</v>
      </c>
      <c r="M102" s="115">
        <v>8919</v>
      </c>
      <c r="N102" s="116">
        <v>0.36147153106395979</v>
      </c>
      <c r="O102" s="116">
        <v>0.35197817189631642</v>
      </c>
    </row>
    <row r="103" spans="2:15" x14ac:dyDescent="0.25">
      <c r="B103" s="114" t="s">
        <v>83</v>
      </c>
      <c r="C103" s="115">
        <v>6523</v>
      </c>
      <c r="D103" s="116">
        <v>-9.3650131999444164E-2</v>
      </c>
      <c r="E103" s="115">
        <v>0</v>
      </c>
      <c r="F103" s="116">
        <f t="shared" si="4"/>
        <v>-1</v>
      </c>
      <c r="G103" s="115">
        <v>306</v>
      </c>
      <c r="H103" s="116" t="str">
        <f t="shared" si="4"/>
        <v>-</v>
      </c>
      <c r="I103" s="115">
        <v>12664</v>
      </c>
      <c r="J103" s="116">
        <f t="shared" si="4"/>
        <v>40.385620915032682</v>
      </c>
      <c r="K103" s="115">
        <v>11258</v>
      </c>
      <c r="L103" s="116">
        <f t="shared" si="4"/>
        <v>-0.11102337334175616</v>
      </c>
      <c r="M103" s="115">
        <v>12673</v>
      </c>
      <c r="N103" s="116">
        <v>0.12568839936045473</v>
      </c>
      <c r="O103" s="116">
        <v>0.94281772190709789</v>
      </c>
    </row>
    <row r="104" spans="2:15" x14ac:dyDescent="0.25">
      <c r="B104" s="114" t="s">
        <v>85</v>
      </c>
      <c r="C104" s="115">
        <v>8173</v>
      </c>
      <c r="D104" s="116">
        <v>0.13814232001114046</v>
      </c>
      <c r="E104" s="115">
        <v>738</v>
      </c>
      <c r="F104" s="116">
        <f t="shared" si="4"/>
        <v>-0.90970267955463113</v>
      </c>
      <c r="G104" s="115">
        <v>2564</v>
      </c>
      <c r="H104" s="116">
        <f t="shared" si="4"/>
        <v>2.4742547425474255</v>
      </c>
      <c r="I104" s="115">
        <v>13893</v>
      </c>
      <c r="J104" s="116">
        <f t="shared" si="4"/>
        <v>4.4184867394695786</v>
      </c>
      <c r="K104" s="115">
        <v>8535</v>
      </c>
      <c r="L104" s="116">
        <f t="shared" si="4"/>
        <v>-0.38566184409414817</v>
      </c>
      <c r="M104" s="115">
        <v>16215</v>
      </c>
      <c r="N104" s="116">
        <v>0.89982425307557112</v>
      </c>
      <c r="O104" s="116">
        <v>0.98397161385048326</v>
      </c>
    </row>
    <row r="105" spans="2:15" x14ac:dyDescent="0.25">
      <c r="B105" s="114" t="s">
        <v>87</v>
      </c>
      <c r="C105" s="115">
        <v>5952</v>
      </c>
      <c r="D105" s="116">
        <v>-8.6976530142659936E-2</v>
      </c>
      <c r="E105" s="115">
        <v>756</v>
      </c>
      <c r="F105" s="116">
        <f t="shared" si="4"/>
        <v>-0.87298387096774199</v>
      </c>
      <c r="G105" s="115">
        <v>3968</v>
      </c>
      <c r="H105" s="116">
        <f t="shared" si="4"/>
        <v>4.2486772486772484</v>
      </c>
      <c r="I105" s="115">
        <v>9524</v>
      </c>
      <c r="J105" s="116">
        <f t="shared" si="4"/>
        <v>1.400201612903226</v>
      </c>
      <c r="K105" s="115">
        <v>7518</v>
      </c>
      <c r="L105" s="116">
        <f t="shared" si="4"/>
        <v>-0.21062578748425032</v>
      </c>
      <c r="M105" s="115">
        <v>10082</v>
      </c>
      <c r="N105" s="116">
        <v>0.34104815110401709</v>
      </c>
      <c r="O105" s="116">
        <v>0.6938844086021505</v>
      </c>
    </row>
    <row r="106" spans="2:15" x14ac:dyDescent="0.25">
      <c r="B106" s="114" t="s">
        <v>89</v>
      </c>
      <c r="C106" s="115">
        <v>9518</v>
      </c>
      <c r="D106" s="116">
        <v>7.4145130346461974E-2</v>
      </c>
      <c r="E106" s="115">
        <v>1374</v>
      </c>
      <c r="F106" s="116">
        <f t="shared" si="4"/>
        <v>-0.85564194158436646</v>
      </c>
      <c r="G106" s="115">
        <v>9090</v>
      </c>
      <c r="H106" s="116">
        <f t="shared" si="4"/>
        <v>5.6157205240174672</v>
      </c>
      <c r="I106" s="115">
        <v>13558</v>
      </c>
      <c r="J106" s="116">
        <f t="shared" si="4"/>
        <v>0.49152915291529142</v>
      </c>
      <c r="K106" s="115">
        <v>15736</v>
      </c>
      <c r="L106" s="116">
        <f t="shared" si="4"/>
        <v>0.16064316270836398</v>
      </c>
      <c r="M106" s="115">
        <v>19766</v>
      </c>
      <c r="N106" s="116">
        <v>0.25610066090493144</v>
      </c>
      <c r="O106" s="116">
        <v>1.0766967850388736</v>
      </c>
    </row>
    <row r="107" spans="2:15" x14ac:dyDescent="0.25">
      <c r="B107" s="114" t="s">
        <v>91</v>
      </c>
      <c r="C107" s="115">
        <v>7543</v>
      </c>
      <c r="D107" s="116">
        <v>-0.1831275720164609</v>
      </c>
      <c r="E107" s="115">
        <v>1511</v>
      </c>
      <c r="F107" s="116">
        <f t="shared" si="4"/>
        <v>-0.79968182420787481</v>
      </c>
      <c r="G107" s="115">
        <v>11417</v>
      </c>
      <c r="H107" s="116">
        <f t="shared" si="4"/>
        <v>6.5559232296492391</v>
      </c>
      <c r="I107" s="115">
        <v>13775</v>
      </c>
      <c r="J107" s="116">
        <f t="shared" si="4"/>
        <v>0.20653411579223957</v>
      </c>
      <c r="K107" s="115">
        <v>9793</v>
      </c>
      <c r="L107" s="116">
        <f t="shared" si="4"/>
        <v>-0.28907441016333935</v>
      </c>
      <c r="M107" s="115">
        <v>12125</v>
      </c>
      <c r="N107" s="116">
        <v>0.238129276013479</v>
      </c>
      <c r="O107" s="116">
        <v>0.60745061646559728</v>
      </c>
    </row>
    <row r="108" spans="2:15" x14ac:dyDescent="0.25">
      <c r="B108" s="114" t="s">
        <v>93</v>
      </c>
      <c r="C108" s="115">
        <v>8412</v>
      </c>
      <c r="D108" s="116">
        <v>-2.886169475871625E-2</v>
      </c>
      <c r="E108" s="115">
        <v>7493</v>
      </c>
      <c r="F108" s="116">
        <f t="shared" si="4"/>
        <v>-0.10924869234427004</v>
      </c>
      <c r="G108" s="115">
        <v>8624</v>
      </c>
      <c r="H108" s="116">
        <f t="shared" si="4"/>
        <v>0.15094087815294266</v>
      </c>
      <c r="I108" s="115">
        <v>13244</v>
      </c>
      <c r="J108" s="116">
        <f t="shared" si="4"/>
        <v>0.53571428571428581</v>
      </c>
      <c r="K108" s="115">
        <v>8828</v>
      </c>
      <c r="L108" s="116">
        <f t="shared" si="4"/>
        <v>-0.33343400785261246</v>
      </c>
      <c r="M108" s="115"/>
      <c r="N108" s="116"/>
      <c r="O108" s="116"/>
    </row>
    <row r="109" spans="2:15" ht="15.75" x14ac:dyDescent="0.25">
      <c r="B109" s="117" t="s">
        <v>30</v>
      </c>
      <c r="C109" s="118">
        <v>95222</v>
      </c>
      <c r="D109" s="119">
        <v>-6.454338258409309E-2</v>
      </c>
      <c r="E109" s="118">
        <v>31040</v>
      </c>
      <c r="F109" s="119">
        <f t="shared" si="4"/>
        <v>-0.67402491020982547</v>
      </c>
      <c r="G109" s="118">
        <v>43993</v>
      </c>
      <c r="H109" s="119">
        <f t="shared" si="4"/>
        <v>0.41730025773195867</v>
      </c>
      <c r="I109" s="118">
        <v>128705</v>
      </c>
      <c r="J109" s="119">
        <f t="shared" si="4"/>
        <v>1.9255790693974042</v>
      </c>
      <c r="K109" s="118">
        <v>132769</v>
      </c>
      <c r="L109" s="119">
        <f t="shared" si="4"/>
        <v>3.1576084845188701E-2</v>
      </c>
      <c r="M109" s="118">
        <v>158986</v>
      </c>
      <c r="N109" s="119">
        <v>0.28275550463527011</v>
      </c>
      <c r="O109" s="119">
        <v>0.83142495104250669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272</v>
      </c>
      <c r="O118" s="112" t="s">
        <v>273</v>
      </c>
    </row>
    <row r="119" spans="1:16" x14ac:dyDescent="0.25">
      <c r="B119" s="114" t="s">
        <v>71</v>
      </c>
      <c r="C119" s="115">
        <v>3361</v>
      </c>
      <c r="D119" s="116">
        <v>-7.7155409115870377E-2</v>
      </c>
      <c r="E119" s="115">
        <v>2400</v>
      </c>
      <c r="F119" s="116">
        <f t="shared" ref="F119:L131" si="5">IFERROR(E119/C119-1,"-")</f>
        <v>-0.28592680749776855</v>
      </c>
      <c r="G119" s="115">
        <v>4</v>
      </c>
      <c r="H119" s="116">
        <f t="shared" si="5"/>
        <v>-0.99833333333333329</v>
      </c>
      <c r="I119" s="115">
        <v>1707</v>
      </c>
      <c r="J119" s="116">
        <f t="shared" si="5"/>
        <v>425.75</v>
      </c>
      <c r="K119" s="115">
        <v>4748</v>
      </c>
      <c r="L119" s="116">
        <f t="shared" si="5"/>
        <v>1.7814879906268306</v>
      </c>
      <c r="M119" s="115">
        <v>6517</v>
      </c>
      <c r="N119" s="116">
        <v>0.37257792754844155</v>
      </c>
      <c r="O119" s="116">
        <v>0.93900624814043443</v>
      </c>
    </row>
    <row r="120" spans="1:16" x14ac:dyDescent="0.25">
      <c r="B120" s="114" t="s">
        <v>73</v>
      </c>
      <c r="C120" s="115">
        <v>4088</v>
      </c>
      <c r="D120" s="116">
        <v>-8.0314960629921273E-2</v>
      </c>
      <c r="E120" s="115">
        <v>3884</v>
      </c>
      <c r="F120" s="116">
        <f t="shared" si="5"/>
        <v>-4.9902152641878694E-2</v>
      </c>
      <c r="G120" s="115">
        <v>1</v>
      </c>
      <c r="H120" s="116">
        <f t="shared" si="5"/>
        <v>-0.99974253347064879</v>
      </c>
      <c r="I120" s="115">
        <v>2953</v>
      </c>
      <c r="J120" s="116">
        <f t="shared" si="5"/>
        <v>2952</v>
      </c>
      <c r="K120" s="115">
        <v>5416</v>
      </c>
      <c r="L120" s="116">
        <f t="shared" si="5"/>
        <v>0.83406705045716212</v>
      </c>
      <c r="M120" s="115">
        <v>6599</v>
      </c>
      <c r="N120" s="116">
        <v>0.21842688330871485</v>
      </c>
      <c r="O120" s="116">
        <v>0.6142367906066537</v>
      </c>
    </row>
    <row r="121" spans="1:16" x14ac:dyDescent="0.25">
      <c r="B121" s="114" t="s">
        <v>75</v>
      </c>
      <c r="C121" s="115">
        <v>3285</v>
      </c>
      <c r="D121" s="116">
        <v>-0.35258178951517538</v>
      </c>
      <c r="E121" s="115">
        <v>1088</v>
      </c>
      <c r="F121" s="116">
        <f t="shared" si="5"/>
        <v>-0.66879756468797558</v>
      </c>
      <c r="G121" s="115">
        <v>0</v>
      </c>
      <c r="H121" s="116">
        <f t="shared" si="5"/>
        <v>-1</v>
      </c>
      <c r="I121" s="115">
        <v>4157</v>
      </c>
      <c r="J121" s="116" t="str">
        <f t="shared" si="5"/>
        <v>-</v>
      </c>
      <c r="K121" s="115">
        <v>5893</v>
      </c>
      <c r="L121" s="116">
        <f t="shared" si="5"/>
        <v>0.41760885253788782</v>
      </c>
      <c r="M121" s="115">
        <v>5818</v>
      </c>
      <c r="N121" s="116">
        <v>-1.2726964194807344E-2</v>
      </c>
      <c r="O121" s="116">
        <v>0.7710806697108068</v>
      </c>
    </row>
    <row r="122" spans="1:16" x14ac:dyDescent="0.25">
      <c r="B122" s="114" t="s">
        <v>77</v>
      </c>
      <c r="C122" s="115">
        <v>4822</v>
      </c>
      <c r="D122" s="116">
        <v>-3.3667334669338689E-2</v>
      </c>
      <c r="E122" s="115">
        <v>0</v>
      </c>
      <c r="F122" s="116">
        <f t="shared" si="5"/>
        <v>-1</v>
      </c>
      <c r="G122" s="115">
        <v>472</v>
      </c>
      <c r="H122" s="116" t="str">
        <f t="shared" si="5"/>
        <v>-</v>
      </c>
      <c r="I122" s="115">
        <v>5565</v>
      </c>
      <c r="J122" s="116">
        <f t="shared" si="5"/>
        <v>10.790254237288135</v>
      </c>
      <c r="K122" s="115">
        <v>4974</v>
      </c>
      <c r="L122" s="116">
        <f t="shared" si="5"/>
        <v>-0.10619946091644206</v>
      </c>
      <c r="M122" s="115">
        <v>6138</v>
      </c>
      <c r="N122" s="116">
        <v>0.23401688781664665</v>
      </c>
      <c r="O122" s="116">
        <v>0.27291580257154702</v>
      </c>
    </row>
    <row r="123" spans="1:16" x14ac:dyDescent="0.25">
      <c r="B123" s="114" t="s">
        <v>79</v>
      </c>
      <c r="C123" s="115">
        <v>3219</v>
      </c>
      <c r="D123" s="116">
        <v>-6.0694484972278917E-2</v>
      </c>
      <c r="E123" s="115">
        <v>0</v>
      </c>
      <c r="F123" s="116">
        <f t="shared" si="5"/>
        <v>-1</v>
      </c>
      <c r="G123" s="115">
        <v>114</v>
      </c>
      <c r="H123" s="116" t="str">
        <f t="shared" si="5"/>
        <v>-</v>
      </c>
      <c r="I123" s="115">
        <v>3337</v>
      </c>
      <c r="J123" s="116">
        <f t="shared" si="5"/>
        <v>28.271929824561404</v>
      </c>
      <c r="K123" s="115">
        <v>2577</v>
      </c>
      <c r="L123" s="116">
        <f t="shared" si="5"/>
        <v>-0.22774947557686542</v>
      </c>
      <c r="M123" s="115">
        <v>5266</v>
      </c>
      <c r="N123" s="116">
        <v>1.0434613892122622</v>
      </c>
      <c r="O123" s="116">
        <v>0.63591177384280839</v>
      </c>
    </row>
    <row r="124" spans="1:16" x14ac:dyDescent="0.25">
      <c r="B124" s="114" t="s">
        <v>81</v>
      </c>
      <c r="C124" s="115">
        <v>2933</v>
      </c>
      <c r="D124" s="116">
        <v>1.5933494977485196E-2</v>
      </c>
      <c r="E124" s="115">
        <v>0</v>
      </c>
      <c r="F124" s="116">
        <f t="shared" si="5"/>
        <v>-1</v>
      </c>
      <c r="G124" s="115">
        <v>286</v>
      </c>
      <c r="H124" s="116" t="str">
        <f t="shared" si="5"/>
        <v>-</v>
      </c>
      <c r="I124" s="115">
        <v>3282</v>
      </c>
      <c r="J124" s="116">
        <f t="shared" si="5"/>
        <v>10.475524475524475</v>
      </c>
      <c r="K124" s="115">
        <v>1493</v>
      </c>
      <c r="L124" s="116">
        <f t="shared" si="5"/>
        <v>-0.54509445460085315</v>
      </c>
      <c r="M124" s="115">
        <v>4643</v>
      </c>
      <c r="N124" s="116">
        <v>2.1098459477561957</v>
      </c>
      <c r="O124" s="116">
        <v>0.58302079781793381</v>
      </c>
    </row>
    <row r="125" spans="1:16" x14ac:dyDescent="0.25">
      <c r="B125" s="114" t="s">
        <v>83</v>
      </c>
      <c r="C125" s="115">
        <v>2969</v>
      </c>
      <c r="D125" s="116">
        <v>-0.18434065934065935</v>
      </c>
      <c r="E125" s="115">
        <v>0</v>
      </c>
      <c r="F125" s="116">
        <f t="shared" si="5"/>
        <v>-1</v>
      </c>
      <c r="G125" s="115">
        <v>0</v>
      </c>
      <c r="H125" s="116" t="str">
        <f t="shared" si="5"/>
        <v>-</v>
      </c>
      <c r="I125" s="115">
        <v>7439</v>
      </c>
      <c r="J125" s="116" t="str">
        <f t="shared" si="5"/>
        <v>-</v>
      </c>
      <c r="K125" s="115">
        <v>4901</v>
      </c>
      <c r="L125" s="116">
        <f t="shared" si="5"/>
        <v>-0.34117488909799709</v>
      </c>
      <c r="M125" s="115">
        <v>7702</v>
      </c>
      <c r="N125" s="116">
        <v>0.5715160171393594</v>
      </c>
      <c r="O125" s="116">
        <v>1.5941394408891885</v>
      </c>
    </row>
    <row r="126" spans="1:16" x14ac:dyDescent="0.25">
      <c r="B126" s="114" t="s">
        <v>85</v>
      </c>
      <c r="C126" s="115">
        <v>3875</v>
      </c>
      <c r="D126" s="116">
        <v>7.1329831351949036E-2</v>
      </c>
      <c r="E126" s="115">
        <v>3</v>
      </c>
      <c r="F126" s="116">
        <f t="shared" si="5"/>
        <v>-0.99922580645161285</v>
      </c>
      <c r="G126" s="115">
        <v>88</v>
      </c>
      <c r="H126" s="116">
        <f t="shared" si="5"/>
        <v>28.333333333333332</v>
      </c>
      <c r="I126" s="115">
        <v>9029</v>
      </c>
      <c r="J126" s="116">
        <f t="shared" si="5"/>
        <v>101.60227272727273</v>
      </c>
      <c r="K126" s="115">
        <v>4369</v>
      </c>
      <c r="L126" s="116">
        <f t="shared" si="5"/>
        <v>-0.51611474138885804</v>
      </c>
      <c r="M126" s="115">
        <v>8442</v>
      </c>
      <c r="N126" s="116">
        <v>0.93224994277866791</v>
      </c>
      <c r="O126" s="116">
        <v>1.1785806451612904</v>
      </c>
    </row>
    <row r="127" spans="1:16" x14ac:dyDescent="0.25">
      <c r="B127" s="114" t="s">
        <v>87</v>
      </c>
      <c r="C127" s="115">
        <v>2034</v>
      </c>
      <c r="D127" s="116">
        <v>-0.24526901669758816</v>
      </c>
      <c r="E127" s="115">
        <v>220</v>
      </c>
      <c r="F127" s="116">
        <f t="shared" si="5"/>
        <v>-0.89183874139626351</v>
      </c>
      <c r="G127" s="115">
        <v>1726</v>
      </c>
      <c r="H127" s="116">
        <f t="shared" si="5"/>
        <v>6.8454545454545457</v>
      </c>
      <c r="I127" s="115">
        <v>3976</v>
      </c>
      <c r="J127" s="116">
        <f t="shared" si="5"/>
        <v>1.3035921205098493</v>
      </c>
      <c r="K127" s="115">
        <v>2961</v>
      </c>
      <c r="L127" s="116">
        <f t="shared" si="5"/>
        <v>-0.25528169014084512</v>
      </c>
      <c r="M127" s="115">
        <v>4768</v>
      </c>
      <c r="N127" s="116">
        <v>0.61026680175616344</v>
      </c>
      <c r="O127" s="116">
        <v>1.3441494591937069</v>
      </c>
    </row>
    <row r="128" spans="1:16" x14ac:dyDescent="0.25">
      <c r="A128" s="120"/>
      <c r="B128" s="114" t="s">
        <v>89</v>
      </c>
      <c r="C128" s="115">
        <v>3866</v>
      </c>
      <c r="D128" s="116">
        <v>-3.2532532532532521E-2</v>
      </c>
      <c r="E128" s="115">
        <v>536</v>
      </c>
      <c r="F128" s="116">
        <f t="shared" si="5"/>
        <v>-0.86135540610450079</v>
      </c>
      <c r="G128" s="115">
        <v>4604</v>
      </c>
      <c r="H128" s="116">
        <f t="shared" si="5"/>
        <v>7.58955223880597</v>
      </c>
      <c r="I128" s="115">
        <v>5657</v>
      </c>
      <c r="J128" s="116">
        <f t="shared" si="5"/>
        <v>0.22871416159860991</v>
      </c>
      <c r="K128" s="115">
        <v>4444</v>
      </c>
      <c r="L128" s="116">
        <f t="shared" si="5"/>
        <v>-0.21442460668198693</v>
      </c>
      <c r="M128" s="115">
        <v>7529</v>
      </c>
      <c r="N128" s="116">
        <v>0.69419441944194427</v>
      </c>
      <c r="O128" s="116">
        <v>0.94749094671495082</v>
      </c>
    </row>
    <row r="129" spans="2:16" x14ac:dyDescent="0.25">
      <c r="B129" s="114" t="s">
        <v>91</v>
      </c>
      <c r="C129" s="115">
        <v>2748</v>
      </c>
      <c r="D129" s="116">
        <v>-0.32398523985239858</v>
      </c>
      <c r="E129" s="115">
        <v>619</v>
      </c>
      <c r="F129" s="116">
        <f t="shared" si="5"/>
        <v>-0.77474526928675402</v>
      </c>
      <c r="G129" s="115">
        <v>3313</v>
      </c>
      <c r="H129" s="116">
        <f t="shared" si="5"/>
        <v>4.3521809369951532</v>
      </c>
      <c r="I129" s="115">
        <v>4387</v>
      </c>
      <c r="J129" s="116">
        <f t="shared" si="5"/>
        <v>0.32417748264412927</v>
      </c>
      <c r="K129" s="115">
        <v>4579</v>
      </c>
      <c r="L129" s="116">
        <f t="shared" si="5"/>
        <v>4.3765671301572828E-2</v>
      </c>
      <c r="M129" s="115">
        <v>5084</v>
      </c>
      <c r="N129" s="116">
        <v>0.1102860886656476</v>
      </c>
      <c r="O129" s="116">
        <v>0.85007278020378463</v>
      </c>
    </row>
    <row r="130" spans="2:16" x14ac:dyDescent="0.25">
      <c r="B130" s="114" t="s">
        <v>93</v>
      </c>
      <c r="C130" s="115">
        <v>3826</v>
      </c>
      <c r="D130" s="116">
        <v>-1.8974358974358951E-2</v>
      </c>
      <c r="E130" s="115">
        <v>4868</v>
      </c>
      <c r="F130" s="116">
        <f t="shared" si="5"/>
        <v>0.27234709879769992</v>
      </c>
      <c r="G130" s="115">
        <v>1656</v>
      </c>
      <c r="H130" s="116">
        <f t="shared" si="5"/>
        <v>-0.65981922760887435</v>
      </c>
      <c r="I130" s="115">
        <v>4592</v>
      </c>
      <c r="J130" s="116">
        <f t="shared" si="5"/>
        <v>1.7729468599033815</v>
      </c>
      <c r="K130" s="115">
        <v>4102</v>
      </c>
      <c r="L130" s="116">
        <f t="shared" si="5"/>
        <v>-0.10670731707317072</v>
      </c>
      <c r="M130" s="115"/>
      <c r="N130" s="116"/>
      <c r="O130" s="116"/>
    </row>
    <row r="131" spans="2:16" ht="15.75" x14ac:dyDescent="0.25">
      <c r="B131" s="117" t="s">
        <v>30</v>
      </c>
      <c r="C131" s="118">
        <v>41026</v>
      </c>
      <c r="D131" s="119">
        <v>-0.1153995428867135</v>
      </c>
      <c r="E131" s="118">
        <v>13899</v>
      </c>
      <c r="F131" s="119">
        <f t="shared" si="5"/>
        <v>-0.66121483937015557</v>
      </c>
      <c r="G131" s="118">
        <v>12264</v>
      </c>
      <c r="H131" s="119">
        <f t="shared" si="5"/>
        <v>-0.11763436218432977</v>
      </c>
      <c r="I131" s="118">
        <v>56081</v>
      </c>
      <c r="J131" s="119">
        <f t="shared" si="5"/>
        <v>3.5728147423352903</v>
      </c>
      <c r="K131" s="118">
        <v>50457</v>
      </c>
      <c r="L131" s="119">
        <f t="shared" si="5"/>
        <v>-0.10028351848219541</v>
      </c>
      <c r="M131" s="118">
        <v>68506</v>
      </c>
      <c r="N131" s="119">
        <v>0.47785567899902914</v>
      </c>
      <c r="O131" s="119">
        <v>0.84155913978494623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272</v>
      </c>
      <c r="O140" s="112" t="s">
        <v>273</v>
      </c>
    </row>
    <row r="141" spans="2:16" x14ac:dyDescent="0.25">
      <c r="B141" s="114" t="s">
        <v>71</v>
      </c>
      <c r="C141" s="115">
        <v>1076</v>
      </c>
      <c r="D141" s="116">
        <v>-2.0036429872495432E-2</v>
      </c>
      <c r="E141" s="115">
        <v>846</v>
      </c>
      <c r="F141" s="116">
        <f t="shared" ref="F141:L153" si="6">IFERROR(E141/C141-1,"-")</f>
        <v>-0.21375464684014867</v>
      </c>
      <c r="G141" s="115">
        <v>101</v>
      </c>
      <c r="H141" s="116">
        <f t="shared" si="6"/>
        <v>-0.88061465721040189</v>
      </c>
      <c r="I141" s="115">
        <v>371</v>
      </c>
      <c r="J141" s="116">
        <f t="shared" si="6"/>
        <v>2.6732673267326734</v>
      </c>
      <c r="K141" s="115">
        <v>883</v>
      </c>
      <c r="L141" s="116">
        <f t="shared" si="6"/>
        <v>1.3800539083557952</v>
      </c>
      <c r="M141" s="115">
        <v>1186</v>
      </c>
      <c r="N141" s="116">
        <v>0.3431483578708947</v>
      </c>
      <c r="O141" s="116">
        <v>0.10223048327137541</v>
      </c>
    </row>
    <row r="142" spans="2:16" x14ac:dyDescent="0.25">
      <c r="B142" s="114" t="s">
        <v>73</v>
      </c>
      <c r="C142" s="115">
        <v>1069</v>
      </c>
      <c r="D142" s="116">
        <v>-0.15826771653543303</v>
      </c>
      <c r="E142" s="115">
        <v>861</v>
      </c>
      <c r="F142" s="116">
        <f t="shared" si="6"/>
        <v>-0.19457436856875587</v>
      </c>
      <c r="G142" s="115">
        <v>201</v>
      </c>
      <c r="H142" s="116">
        <f t="shared" si="6"/>
        <v>-0.76655052264808365</v>
      </c>
      <c r="I142" s="115">
        <v>1125</v>
      </c>
      <c r="J142" s="116">
        <f t="shared" si="6"/>
        <v>4.5970149253731343</v>
      </c>
      <c r="K142" s="115">
        <v>845</v>
      </c>
      <c r="L142" s="116">
        <f t="shared" si="6"/>
        <v>-0.24888888888888894</v>
      </c>
      <c r="M142" s="115">
        <v>1209</v>
      </c>
      <c r="N142" s="116">
        <v>0.43076923076923079</v>
      </c>
      <c r="O142" s="116">
        <v>0.1309635173058934</v>
      </c>
    </row>
    <row r="143" spans="2:16" x14ac:dyDescent="0.25">
      <c r="B143" s="114" t="s">
        <v>75</v>
      </c>
      <c r="C143" s="115">
        <v>1058</v>
      </c>
      <c r="D143" s="116">
        <v>-0.32222934016655991</v>
      </c>
      <c r="E143" s="115">
        <v>398</v>
      </c>
      <c r="F143" s="116">
        <f t="shared" si="6"/>
        <v>-0.62381852551984873</v>
      </c>
      <c r="G143" s="115">
        <v>429</v>
      </c>
      <c r="H143" s="116">
        <f t="shared" si="6"/>
        <v>7.7889447236180853E-2</v>
      </c>
      <c r="I143" s="115">
        <v>1581</v>
      </c>
      <c r="J143" s="116">
        <f t="shared" si="6"/>
        <v>2.6853146853146854</v>
      </c>
      <c r="K143" s="115">
        <v>833</v>
      </c>
      <c r="L143" s="116">
        <f t="shared" si="6"/>
        <v>-0.4731182795698925</v>
      </c>
      <c r="M143" s="115">
        <v>1912</v>
      </c>
      <c r="N143" s="116">
        <v>1.2953181272509005</v>
      </c>
      <c r="O143" s="116">
        <v>0.80718336483931941</v>
      </c>
    </row>
    <row r="144" spans="2:16" x14ac:dyDescent="0.25">
      <c r="B144" s="114" t="s">
        <v>77</v>
      </c>
      <c r="C144" s="115">
        <v>970</v>
      </c>
      <c r="D144" s="116">
        <v>1.6771488469601747E-2</v>
      </c>
      <c r="E144" s="115">
        <v>0</v>
      </c>
      <c r="F144" s="116">
        <f t="shared" si="6"/>
        <v>-1</v>
      </c>
      <c r="G144" s="115">
        <v>180</v>
      </c>
      <c r="H144" s="116" t="str">
        <f t="shared" si="6"/>
        <v>-</v>
      </c>
      <c r="I144" s="115">
        <v>1225</v>
      </c>
      <c r="J144" s="116">
        <f t="shared" si="6"/>
        <v>5.8055555555555554</v>
      </c>
      <c r="K144" s="115">
        <v>928</v>
      </c>
      <c r="L144" s="116">
        <f t="shared" si="6"/>
        <v>-0.24244897959183676</v>
      </c>
      <c r="M144" s="115">
        <v>394</v>
      </c>
      <c r="N144" s="116">
        <v>-0.57543103448275867</v>
      </c>
      <c r="O144" s="116">
        <v>-0.59381443298969072</v>
      </c>
    </row>
    <row r="145" spans="1:16" x14ac:dyDescent="0.25">
      <c r="B145" s="114" t="s">
        <v>79</v>
      </c>
      <c r="C145" s="115">
        <v>1005</v>
      </c>
      <c r="D145" s="116">
        <v>3.501544799176104E-2</v>
      </c>
      <c r="E145" s="115">
        <v>0</v>
      </c>
      <c r="F145" s="116">
        <f t="shared" si="6"/>
        <v>-1</v>
      </c>
      <c r="G145" s="115">
        <v>260</v>
      </c>
      <c r="H145" s="116" t="str">
        <f t="shared" si="6"/>
        <v>-</v>
      </c>
      <c r="I145" s="115">
        <v>461</v>
      </c>
      <c r="J145" s="116">
        <f t="shared" si="6"/>
        <v>0.77307692307692299</v>
      </c>
      <c r="K145" s="115">
        <v>396</v>
      </c>
      <c r="L145" s="116">
        <f t="shared" si="6"/>
        <v>-0.14099783080260309</v>
      </c>
      <c r="M145" s="115">
        <v>364</v>
      </c>
      <c r="N145" s="116">
        <v>-8.0808080808080773E-2</v>
      </c>
      <c r="O145" s="116">
        <v>-0.6378109452736318</v>
      </c>
    </row>
    <row r="146" spans="1:16" x14ac:dyDescent="0.25">
      <c r="B146" s="114" t="s">
        <v>81</v>
      </c>
      <c r="C146" s="115">
        <v>753</v>
      </c>
      <c r="D146" s="116">
        <v>-1.3262599469495706E-3</v>
      </c>
      <c r="E146" s="115">
        <v>0</v>
      </c>
      <c r="F146" s="116">
        <f t="shared" si="6"/>
        <v>-1</v>
      </c>
      <c r="G146" s="115">
        <v>79</v>
      </c>
      <c r="H146" s="116" t="str">
        <f t="shared" si="6"/>
        <v>-</v>
      </c>
      <c r="I146" s="115">
        <v>638</v>
      </c>
      <c r="J146" s="116">
        <f t="shared" si="6"/>
        <v>7.075949367088608</v>
      </c>
      <c r="K146" s="115">
        <v>1689</v>
      </c>
      <c r="L146" s="116">
        <f t="shared" si="6"/>
        <v>1.6473354231974922</v>
      </c>
      <c r="M146" s="115">
        <v>448</v>
      </c>
      <c r="N146" s="116">
        <v>-0.73475429248075785</v>
      </c>
      <c r="O146" s="116">
        <v>-0.40504648074369187</v>
      </c>
    </row>
    <row r="147" spans="1:16" x14ac:dyDescent="0.25">
      <c r="B147" s="114" t="s">
        <v>83</v>
      </c>
      <c r="C147" s="115">
        <v>591</v>
      </c>
      <c r="D147" s="116">
        <v>-0.26583850931677022</v>
      </c>
      <c r="E147" s="115">
        <v>0</v>
      </c>
      <c r="F147" s="116">
        <f t="shared" si="6"/>
        <v>-1</v>
      </c>
      <c r="G147" s="115">
        <v>26</v>
      </c>
      <c r="H147" s="116" t="str">
        <f t="shared" si="6"/>
        <v>-</v>
      </c>
      <c r="I147" s="115">
        <v>191</v>
      </c>
      <c r="J147" s="116">
        <f t="shared" si="6"/>
        <v>6.3461538461538458</v>
      </c>
      <c r="K147" s="115">
        <v>279</v>
      </c>
      <c r="L147" s="116">
        <f t="shared" si="6"/>
        <v>0.46073298429319376</v>
      </c>
      <c r="M147" s="115">
        <v>638</v>
      </c>
      <c r="N147" s="116">
        <v>1.2867383512544803</v>
      </c>
      <c r="O147" s="116">
        <v>7.9526226734348615E-2</v>
      </c>
    </row>
    <row r="148" spans="1:16" x14ac:dyDescent="0.25">
      <c r="B148" s="114" t="s">
        <v>85</v>
      </c>
      <c r="C148" s="115">
        <v>631</v>
      </c>
      <c r="D148" s="116">
        <v>-0.27471264367816095</v>
      </c>
      <c r="E148" s="115">
        <v>243</v>
      </c>
      <c r="F148" s="116">
        <f t="shared" si="6"/>
        <v>-0.61489698890649769</v>
      </c>
      <c r="G148" s="115">
        <v>73</v>
      </c>
      <c r="H148" s="116">
        <f t="shared" si="6"/>
        <v>-0.69958847736625507</v>
      </c>
      <c r="I148" s="115">
        <v>147</v>
      </c>
      <c r="J148" s="116">
        <f t="shared" si="6"/>
        <v>1.0136986301369864</v>
      </c>
      <c r="K148" s="115">
        <v>557</v>
      </c>
      <c r="L148" s="116">
        <f t="shared" si="6"/>
        <v>2.7891156462585034</v>
      </c>
      <c r="M148" s="115">
        <v>408</v>
      </c>
      <c r="N148" s="116">
        <v>-0.26750448833034113</v>
      </c>
      <c r="O148" s="116">
        <v>-0.35340729001584781</v>
      </c>
    </row>
    <row r="149" spans="1:16" x14ac:dyDescent="0.25">
      <c r="B149" s="114" t="s">
        <v>87</v>
      </c>
      <c r="C149" s="115">
        <v>1110</v>
      </c>
      <c r="D149" s="116">
        <v>-0.18502202643171806</v>
      </c>
      <c r="E149" s="115">
        <v>57</v>
      </c>
      <c r="F149" s="116">
        <f t="shared" si="6"/>
        <v>-0.94864864864864862</v>
      </c>
      <c r="G149" s="115">
        <v>481</v>
      </c>
      <c r="H149" s="116">
        <f t="shared" si="6"/>
        <v>7.4385964912280702</v>
      </c>
      <c r="I149" s="115">
        <v>270</v>
      </c>
      <c r="J149" s="116">
        <f t="shared" si="6"/>
        <v>-0.43866943866943864</v>
      </c>
      <c r="K149" s="115">
        <v>706</v>
      </c>
      <c r="L149" s="116">
        <f t="shared" si="6"/>
        <v>1.6148148148148147</v>
      </c>
      <c r="M149" s="115">
        <v>518</v>
      </c>
      <c r="N149" s="116">
        <v>-0.26628895184135981</v>
      </c>
      <c r="O149" s="116">
        <v>-0.53333333333333333</v>
      </c>
    </row>
    <row r="150" spans="1:16" x14ac:dyDescent="0.25">
      <c r="A150" s="120"/>
      <c r="B150" s="114" t="s">
        <v>89</v>
      </c>
      <c r="C150" s="115">
        <v>1341</v>
      </c>
      <c r="D150" s="116">
        <v>-0.17931456548347613</v>
      </c>
      <c r="E150" s="115">
        <v>110</v>
      </c>
      <c r="F150" s="116">
        <f t="shared" si="6"/>
        <v>-0.91797166293810584</v>
      </c>
      <c r="G150" s="115">
        <v>972</v>
      </c>
      <c r="H150" s="116">
        <f t="shared" si="6"/>
        <v>7.836363636363636</v>
      </c>
      <c r="I150" s="115">
        <v>387</v>
      </c>
      <c r="J150" s="116">
        <f t="shared" si="6"/>
        <v>-0.60185185185185186</v>
      </c>
      <c r="K150" s="115">
        <v>770</v>
      </c>
      <c r="L150" s="116">
        <f t="shared" si="6"/>
        <v>0.98966408268733841</v>
      </c>
      <c r="M150" s="115">
        <v>1083</v>
      </c>
      <c r="N150" s="116">
        <v>0.40649350649350646</v>
      </c>
      <c r="O150" s="116">
        <v>-0.19239373601789711</v>
      </c>
    </row>
    <row r="151" spans="1:16" x14ac:dyDescent="0.25">
      <c r="B151" s="114" t="s">
        <v>91</v>
      </c>
      <c r="C151" s="115">
        <v>1160</v>
      </c>
      <c r="D151" s="116">
        <v>-0.28527418361059764</v>
      </c>
      <c r="E151" s="115">
        <v>367</v>
      </c>
      <c r="F151" s="116">
        <f t="shared" si="6"/>
        <v>-0.68362068965517242</v>
      </c>
      <c r="G151" s="115">
        <v>421</v>
      </c>
      <c r="H151" s="116">
        <f t="shared" si="6"/>
        <v>0.14713896457765663</v>
      </c>
      <c r="I151" s="115">
        <v>842</v>
      </c>
      <c r="J151" s="116">
        <f t="shared" si="6"/>
        <v>1</v>
      </c>
      <c r="K151" s="115">
        <v>1910</v>
      </c>
      <c r="L151" s="116">
        <f t="shared" si="6"/>
        <v>1.2684085510688834</v>
      </c>
      <c r="M151" s="115">
        <v>1486</v>
      </c>
      <c r="N151" s="116">
        <v>-0.22198952879581146</v>
      </c>
      <c r="O151" s="116">
        <v>0.28103448275862064</v>
      </c>
    </row>
    <row r="152" spans="1:16" x14ac:dyDescent="0.25">
      <c r="B152" s="114" t="s">
        <v>93</v>
      </c>
      <c r="C152" s="115">
        <v>770</v>
      </c>
      <c r="D152" s="116">
        <v>-0.26526717557251911</v>
      </c>
      <c r="E152" s="115">
        <v>411</v>
      </c>
      <c r="F152" s="116">
        <f t="shared" si="6"/>
        <v>-0.46623376623376622</v>
      </c>
      <c r="G152" s="115">
        <v>363</v>
      </c>
      <c r="H152" s="116">
        <f t="shared" si="6"/>
        <v>-0.11678832116788318</v>
      </c>
      <c r="I152" s="115">
        <v>510</v>
      </c>
      <c r="J152" s="116">
        <f t="shared" si="6"/>
        <v>0.4049586776859504</v>
      </c>
      <c r="K152" s="115">
        <v>1159</v>
      </c>
      <c r="L152" s="116">
        <f t="shared" si="6"/>
        <v>1.2725490196078431</v>
      </c>
      <c r="M152" s="115"/>
      <c r="N152" s="116"/>
      <c r="O152" s="116"/>
    </row>
    <row r="153" spans="1:16" ht="15.75" x14ac:dyDescent="0.25">
      <c r="B153" s="117" t="s">
        <v>30</v>
      </c>
      <c r="C153" s="118">
        <v>11534</v>
      </c>
      <c r="D153" s="119">
        <v>-0.17318996415770604</v>
      </c>
      <c r="E153" s="118">
        <v>3374</v>
      </c>
      <c r="F153" s="119">
        <f t="shared" si="6"/>
        <v>-0.70747355644182419</v>
      </c>
      <c r="G153" s="118">
        <v>3586</v>
      </c>
      <c r="H153" s="119">
        <f t="shared" si="6"/>
        <v>6.2833432128037936E-2</v>
      </c>
      <c r="I153" s="118">
        <v>7748</v>
      </c>
      <c r="J153" s="119">
        <f t="shared" si="6"/>
        <v>1.1606246514221974</v>
      </c>
      <c r="K153" s="118">
        <v>10955</v>
      </c>
      <c r="L153" s="119">
        <f t="shared" si="6"/>
        <v>0.41391326794011363</v>
      </c>
      <c r="M153" s="118">
        <v>9646</v>
      </c>
      <c r="N153" s="119">
        <v>-1.5312372396896645E-2</v>
      </c>
      <c r="O153" s="119">
        <v>-0.10386473429951693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272</v>
      </c>
      <c r="O162" s="112" t="s">
        <v>273</v>
      </c>
    </row>
    <row r="163" spans="2:15" x14ac:dyDescent="0.25">
      <c r="B163" s="114" t="s">
        <v>71</v>
      </c>
      <c r="C163" s="115">
        <v>769</v>
      </c>
      <c r="D163" s="116">
        <v>1.0343915343915344</v>
      </c>
      <c r="E163" s="115">
        <v>1284</v>
      </c>
      <c r="F163" s="116">
        <f t="shared" ref="F163:L175" si="7">IFERROR(E163/C163-1,"-")</f>
        <v>0.66970091027308198</v>
      </c>
      <c r="G163" s="115">
        <v>48</v>
      </c>
      <c r="H163" s="116">
        <f t="shared" si="7"/>
        <v>-0.96261682242990654</v>
      </c>
      <c r="I163" s="115">
        <v>1189</v>
      </c>
      <c r="J163" s="116">
        <f t="shared" si="7"/>
        <v>23.770833333333332</v>
      </c>
      <c r="K163" s="115">
        <v>2179</v>
      </c>
      <c r="L163" s="116">
        <f t="shared" si="7"/>
        <v>0.83263246425567705</v>
      </c>
      <c r="M163" s="115">
        <v>417</v>
      </c>
      <c r="N163" s="116">
        <v>-0.80862781092244151</v>
      </c>
      <c r="O163" s="116">
        <v>-0.4577373211963589</v>
      </c>
    </row>
    <row r="164" spans="2:15" x14ac:dyDescent="0.25">
      <c r="B164" s="114" t="s">
        <v>73</v>
      </c>
      <c r="C164" s="115">
        <v>951</v>
      </c>
      <c r="D164" s="116">
        <v>0.62010221465076665</v>
      </c>
      <c r="E164" s="115">
        <v>1017</v>
      </c>
      <c r="F164" s="116">
        <f t="shared" si="7"/>
        <v>6.9400630914826511E-2</v>
      </c>
      <c r="G164" s="115">
        <v>160</v>
      </c>
      <c r="H164" s="116">
        <f t="shared" si="7"/>
        <v>-0.8426745329400197</v>
      </c>
      <c r="I164" s="115">
        <v>705</v>
      </c>
      <c r="J164" s="116">
        <f t="shared" si="7"/>
        <v>3.40625</v>
      </c>
      <c r="K164" s="115">
        <v>2422</v>
      </c>
      <c r="L164" s="116">
        <f t="shared" si="7"/>
        <v>2.4354609929078013</v>
      </c>
      <c r="M164" s="115">
        <v>2680</v>
      </c>
      <c r="N164" s="116">
        <v>0.10652353426919903</v>
      </c>
      <c r="O164" s="116">
        <v>1.8180862250262879</v>
      </c>
    </row>
    <row r="165" spans="2:15" x14ac:dyDescent="0.25">
      <c r="B165" s="114" t="s">
        <v>75</v>
      </c>
      <c r="C165" s="115">
        <v>723</v>
      </c>
      <c r="D165" s="116">
        <v>0.44023904382470125</v>
      </c>
      <c r="E165" s="115">
        <v>164</v>
      </c>
      <c r="F165" s="116">
        <f t="shared" si="7"/>
        <v>-0.77316735822959892</v>
      </c>
      <c r="G165" s="115">
        <v>241</v>
      </c>
      <c r="H165" s="116">
        <f t="shared" si="7"/>
        <v>0.46951219512195119</v>
      </c>
      <c r="I165" s="115">
        <v>804</v>
      </c>
      <c r="J165" s="116">
        <f t="shared" si="7"/>
        <v>2.3360995850622408</v>
      </c>
      <c r="K165" s="115">
        <v>2052</v>
      </c>
      <c r="L165" s="116">
        <f t="shared" si="7"/>
        <v>1.5522388059701493</v>
      </c>
      <c r="M165" s="115">
        <v>1915</v>
      </c>
      <c r="N165" s="116">
        <v>-6.6764132553606248E-2</v>
      </c>
      <c r="O165" s="116">
        <v>1.6486860304287689</v>
      </c>
    </row>
    <row r="166" spans="2:15" x14ac:dyDescent="0.25">
      <c r="B166" s="114" t="s">
        <v>77</v>
      </c>
      <c r="C166" s="115">
        <v>1307</v>
      </c>
      <c r="D166" s="116">
        <v>0.6419597989949748</v>
      </c>
      <c r="E166" s="115">
        <v>0</v>
      </c>
      <c r="F166" s="116">
        <f t="shared" si="7"/>
        <v>-1</v>
      </c>
      <c r="G166" s="115">
        <v>213</v>
      </c>
      <c r="H166" s="116" t="str">
        <f t="shared" si="7"/>
        <v>-</v>
      </c>
      <c r="I166" s="115">
        <v>1024</v>
      </c>
      <c r="J166" s="116">
        <f t="shared" si="7"/>
        <v>3.807511737089202</v>
      </c>
      <c r="K166" s="115">
        <v>1035</v>
      </c>
      <c r="L166" s="116">
        <f t="shared" si="7"/>
        <v>1.07421875E-2</v>
      </c>
      <c r="M166" s="115">
        <v>3026</v>
      </c>
      <c r="N166" s="116">
        <v>1.9236714975845413</v>
      </c>
      <c r="O166" s="116">
        <v>1.3152257077276204</v>
      </c>
    </row>
    <row r="167" spans="2:15" x14ac:dyDescent="0.25">
      <c r="B167" s="114" t="s">
        <v>79</v>
      </c>
      <c r="C167" s="115">
        <v>852</v>
      </c>
      <c r="D167" s="116">
        <v>-1.6166281755196299E-2</v>
      </c>
      <c r="E167" s="115">
        <v>0</v>
      </c>
      <c r="F167" s="116">
        <f t="shared" si="7"/>
        <v>-1</v>
      </c>
      <c r="G167" s="115">
        <v>334</v>
      </c>
      <c r="H167" s="116" t="str">
        <f t="shared" si="7"/>
        <v>-</v>
      </c>
      <c r="I167" s="115">
        <v>2460</v>
      </c>
      <c r="J167" s="116">
        <f t="shared" si="7"/>
        <v>6.365269461077844</v>
      </c>
      <c r="K167" s="115">
        <v>659</v>
      </c>
      <c r="L167" s="116">
        <f t="shared" si="7"/>
        <v>-0.73211382113821144</v>
      </c>
      <c r="M167" s="115">
        <v>1661</v>
      </c>
      <c r="N167" s="116">
        <v>1.520485584218513</v>
      </c>
      <c r="O167" s="116">
        <v>0.94953051643192499</v>
      </c>
    </row>
    <row r="168" spans="2:15" x14ac:dyDescent="0.25">
      <c r="B168" s="114" t="s">
        <v>81</v>
      </c>
      <c r="C168" s="115">
        <v>804</v>
      </c>
      <c r="D168" s="116">
        <v>1.1907356948228882</v>
      </c>
      <c r="E168" s="115">
        <v>0</v>
      </c>
      <c r="F168" s="116">
        <f t="shared" si="7"/>
        <v>-1</v>
      </c>
      <c r="G168" s="115">
        <v>197</v>
      </c>
      <c r="H168" s="116" t="str">
        <f t="shared" si="7"/>
        <v>-</v>
      </c>
      <c r="I168" s="115">
        <v>711</v>
      </c>
      <c r="J168" s="116">
        <f t="shared" si="7"/>
        <v>2.6091370558375635</v>
      </c>
      <c r="K168" s="115">
        <v>440</v>
      </c>
      <c r="L168" s="116">
        <f t="shared" si="7"/>
        <v>-0.38115330520393809</v>
      </c>
      <c r="M168" s="115">
        <v>401</v>
      </c>
      <c r="N168" s="116">
        <v>-8.8636363636363624E-2</v>
      </c>
      <c r="O168" s="116">
        <v>-0.50124378109452739</v>
      </c>
    </row>
    <row r="169" spans="2:15" x14ac:dyDescent="0.25">
      <c r="B169" s="114" t="s">
        <v>83</v>
      </c>
      <c r="C169" s="115">
        <v>746</v>
      </c>
      <c r="D169" s="116">
        <v>0.63238512035010941</v>
      </c>
      <c r="E169" s="115">
        <v>0</v>
      </c>
      <c r="F169" s="116">
        <f t="shared" si="7"/>
        <v>-1</v>
      </c>
      <c r="G169" s="115">
        <v>183</v>
      </c>
      <c r="H169" s="116" t="str">
        <f t="shared" si="7"/>
        <v>-</v>
      </c>
      <c r="I169" s="115">
        <v>1449</v>
      </c>
      <c r="J169" s="116">
        <f t="shared" si="7"/>
        <v>6.918032786885246</v>
      </c>
      <c r="K169" s="115">
        <v>1571</v>
      </c>
      <c r="L169" s="116">
        <f t="shared" si="7"/>
        <v>8.4195997239475462E-2</v>
      </c>
      <c r="M169" s="115">
        <v>899</v>
      </c>
      <c r="N169" s="116">
        <v>-0.42775302355187783</v>
      </c>
      <c r="O169" s="116">
        <v>0.20509383378016088</v>
      </c>
    </row>
    <row r="170" spans="2:15" x14ac:dyDescent="0.25">
      <c r="B170" s="114" t="s">
        <v>85</v>
      </c>
      <c r="C170" s="115">
        <v>1014</v>
      </c>
      <c r="D170" s="116">
        <v>0.75129533678756477</v>
      </c>
      <c r="E170" s="115">
        <v>30</v>
      </c>
      <c r="F170" s="116">
        <f t="shared" si="7"/>
        <v>-0.97041420118343191</v>
      </c>
      <c r="G170" s="115">
        <v>957</v>
      </c>
      <c r="H170" s="116">
        <f t="shared" si="7"/>
        <v>30.9</v>
      </c>
      <c r="I170" s="115">
        <v>1529</v>
      </c>
      <c r="J170" s="116">
        <f t="shared" si="7"/>
        <v>0.59770114942528729</v>
      </c>
      <c r="K170" s="115">
        <v>199</v>
      </c>
      <c r="L170" s="116">
        <f t="shared" si="7"/>
        <v>-0.86984957488554615</v>
      </c>
      <c r="M170" s="115">
        <v>1893</v>
      </c>
      <c r="N170" s="116">
        <v>8.5125628140703515</v>
      </c>
      <c r="O170" s="116">
        <v>0.86686390532544388</v>
      </c>
    </row>
    <row r="171" spans="2:15" x14ac:dyDescent="0.25">
      <c r="B171" s="114" t="s">
        <v>87</v>
      </c>
      <c r="C171" s="115">
        <v>679</v>
      </c>
      <c r="D171" s="116">
        <v>0.67241379310344818</v>
      </c>
      <c r="E171" s="115">
        <v>133</v>
      </c>
      <c r="F171" s="116">
        <f t="shared" si="7"/>
        <v>-0.80412371134020622</v>
      </c>
      <c r="G171" s="115">
        <v>376</v>
      </c>
      <c r="H171" s="116">
        <f t="shared" si="7"/>
        <v>1.8270676691729322</v>
      </c>
      <c r="I171" s="115">
        <v>1446</v>
      </c>
      <c r="J171" s="116">
        <f t="shared" si="7"/>
        <v>2.8457446808510638</v>
      </c>
      <c r="K171" s="115">
        <v>303</v>
      </c>
      <c r="L171" s="116">
        <f t="shared" si="7"/>
        <v>-0.79045643153526968</v>
      </c>
      <c r="M171" s="115">
        <v>991</v>
      </c>
      <c r="N171" s="116">
        <v>2.2706270627062706</v>
      </c>
      <c r="O171" s="116">
        <v>0.45949926362297489</v>
      </c>
    </row>
    <row r="172" spans="2:15" x14ac:dyDescent="0.25">
      <c r="B172" s="114" t="s">
        <v>89</v>
      </c>
      <c r="C172" s="115">
        <v>1419</v>
      </c>
      <c r="D172" s="116">
        <v>1.2850241545893719</v>
      </c>
      <c r="E172" s="115">
        <v>209</v>
      </c>
      <c r="F172" s="116">
        <f t="shared" si="7"/>
        <v>-0.8527131782945736</v>
      </c>
      <c r="G172" s="115">
        <v>891</v>
      </c>
      <c r="H172" s="116">
        <f t="shared" si="7"/>
        <v>3.2631578947368425</v>
      </c>
      <c r="I172" s="115">
        <v>3323</v>
      </c>
      <c r="J172" s="116">
        <f t="shared" si="7"/>
        <v>2.7295173961840629</v>
      </c>
      <c r="K172" s="115">
        <v>4164</v>
      </c>
      <c r="L172" s="116">
        <f t="shared" si="7"/>
        <v>0.2530845621426423</v>
      </c>
      <c r="M172" s="115">
        <v>3943</v>
      </c>
      <c r="N172" s="116">
        <v>-5.3073967339096972E-2</v>
      </c>
      <c r="O172" s="116">
        <v>1.7787174066243834</v>
      </c>
    </row>
    <row r="173" spans="2:15" x14ac:dyDescent="0.25">
      <c r="B173" s="114" t="s">
        <v>91</v>
      </c>
      <c r="C173" s="115">
        <v>874</v>
      </c>
      <c r="D173" s="116">
        <v>1.3306666666666667</v>
      </c>
      <c r="E173" s="115">
        <v>55</v>
      </c>
      <c r="F173" s="116">
        <f t="shared" si="7"/>
        <v>-0.93707093821510301</v>
      </c>
      <c r="G173" s="115">
        <v>1616</v>
      </c>
      <c r="H173" s="116">
        <f t="shared" si="7"/>
        <v>28.381818181818183</v>
      </c>
      <c r="I173" s="115">
        <v>1435</v>
      </c>
      <c r="J173" s="116">
        <f t="shared" si="7"/>
        <v>-0.11200495049504955</v>
      </c>
      <c r="K173" s="115">
        <v>292</v>
      </c>
      <c r="L173" s="116">
        <f t="shared" si="7"/>
        <v>-0.79651567944250867</v>
      </c>
      <c r="M173" s="115">
        <v>597</v>
      </c>
      <c r="N173" s="116">
        <v>1.0445205479452055</v>
      </c>
      <c r="O173" s="116">
        <v>-0.31693363844393596</v>
      </c>
    </row>
    <row r="174" spans="2:15" x14ac:dyDescent="0.25">
      <c r="B174" s="114" t="s">
        <v>93</v>
      </c>
      <c r="C174" s="115">
        <v>742</v>
      </c>
      <c r="D174" s="116">
        <v>0.24915824915824913</v>
      </c>
      <c r="E174" s="115">
        <v>523</v>
      </c>
      <c r="F174" s="116">
        <f t="shared" si="7"/>
        <v>-0.29514824797843664</v>
      </c>
      <c r="G174" s="115">
        <v>1078</v>
      </c>
      <c r="H174" s="116">
        <f t="shared" si="7"/>
        <v>1.0611854684512427</v>
      </c>
      <c r="I174" s="115">
        <v>1972</v>
      </c>
      <c r="J174" s="116">
        <f t="shared" si="7"/>
        <v>0.8293135435992578</v>
      </c>
      <c r="K174" s="115">
        <v>521</v>
      </c>
      <c r="L174" s="116">
        <f t="shared" si="7"/>
        <v>-0.73580121703853951</v>
      </c>
      <c r="M174" s="115"/>
      <c r="N174" s="116"/>
      <c r="O174" s="116"/>
    </row>
    <row r="175" spans="2:15" ht="15.75" x14ac:dyDescent="0.25">
      <c r="B175" s="117" t="s">
        <v>30</v>
      </c>
      <c r="C175" s="118">
        <v>10880</v>
      </c>
      <c r="D175" s="119">
        <v>0.66666666666666674</v>
      </c>
      <c r="E175" s="118">
        <v>3449</v>
      </c>
      <c r="F175" s="119">
        <f t="shared" si="7"/>
        <v>-0.68299632352941175</v>
      </c>
      <c r="G175" s="118">
        <v>6294</v>
      </c>
      <c r="H175" s="119">
        <f t="shared" si="7"/>
        <v>0.82487677587706587</v>
      </c>
      <c r="I175" s="118">
        <v>18047</v>
      </c>
      <c r="J175" s="119">
        <f t="shared" si="7"/>
        <v>1.867333968859231</v>
      </c>
      <c r="K175" s="118">
        <v>15837</v>
      </c>
      <c r="L175" s="119">
        <f t="shared" si="7"/>
        <v>-0.12245802626475311</v>
      </c>
      <c r="M175" s="118">
        <v>18423</v>
      </c>
      <c r="N175" s="119">
        <v>0.20285975450509275</v>
      </c>
      <c r="O175" s="119">
        <v>0.81722233182087201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272</v>
      </c>
      <c r="O184" s="112" t="s">
        <v>273</v>
      </c>
    </row>
    <row r="185" spans="1:16" x14ac:dyDescent="0.25">
      <c r="A185" s="120"/>
      <c r="B185" s="114" t="s">
        <v>71</v>
      </c>
      <c r="C185" s="115">
        <v>270</v>
      </c>
      <c r="D185" s="116">
        <v>-9.6989966555183993E-2</v>
      </c>
      <c r="E185" s="115">
        <v>146</v>
      </c>
      <c r="F185" s="116">
        <f t="shared" ref="F185:L197" si="8">IFERROR(E185/C185-1,"-")</f>
        <v>-0.45925925925925926</v>
      </c>
      <c r="G185" s="115">
        <v>151</v>
      </c>
      <c r="H185" s="116">
        <f t="shared" si="8"/>
        <v>3.4246575342465668E-2</v>
      </c>
      <c r="I185" s="115">
        <v>210</v>
      </c>
      <c r="J185" s="116">
        <f t="shared" si="8"/>
        <v>0.39072847682119205</v>
      </c>
      <c r="K185" s="115">
        <v>293</v>
      </c>
      <c r="L185" s="116">
        <f t="shared" si="8"/>
        <v>0.39523809523809517</v>
      </c>
      <c r="M185" s="115">
        <v>171</v>
      </c>
      <c r="N185" s="116">
        <v>-0.41638225255972694</v>
      </c>
      <c r="O185" s="116">
        <v>-0.3666666666666667</v>
      </c>
    </row>
    <row r="186" spans="1:16" x14ac:dyDescent="0.25">
      <c r="B186" s="114" t="s">
        <v>73</v>
      </c>
      <c r="C186" s="115">
        <v>216</v>
      </c>
      <c r="D186" s="116">
        <v>-0.30546623794212213</v>
      </c>
      <c r="E186" s="115">
        <v>233</v>
      </c>
      <c r="F186" s="116">
        <f t="shared" si="8"/>
        <v>7.870370370370372E-2</v>
      </c>
      <c r="G186" s="115">
        <v>0</v>
      </c>
      <c r="H186" s="116">
        <f t="shared" si="8"/>
        <v>-1</v>
      </c>
      <c r="I186" s="115">
        <v>211</v>
      </c>
      <c r="J186" s="116" t="str">
        <f t="shared" si="8"/>
        <v>-</v>
      </c>
      <c r="K186" s="115">
        <v>340</v>
      </c>
      <c r="L186" s="116">
        <f t="shared" si="8"/>
        <v>0.61137440758293837</v>
      </c>
      <c r="M186" s="115">
        <v>582</v>
      </c>
      <c r="N186" s="116">
        <v>0.71176470588235285</v>
      </c>
      <c r="O186" s="116">
        <v>1.6944444444444446</v>
      </c>
    </row>
    <row r="187" spans="1:16" x14ac:dyDescent="0.25">
      <c r="B187" s="114" t="s">
        <v>75</v>
      </c>
      <c r="C187" s="115">
        <v>149</v>
      </c>
      <c r="D187" s="116">
        <v>-0.51935483870967736</v>
      </c>
      <c r="E187" s="115">
        <v>93</v>
      </c>
      <c r="F187" s="116">
        <f t="shared" si="8"/>
        <v>-0.37583892617449666</v>
      </c>
      <c r="G187" s="115">
        <v>1</v>
      </c>
      <c r="H187" s="116">
        <f t="shared" si="8"/>
        <v>-0.989247311827957</v>
      </c>
      <c r="I187" s="115">
        <v>444</v>
      </c>
      <c r="J187" s="116">
        <f t="shared" si="8"/>
        <v>443</v>
      </c>
      <c r="K187" s="115">
        <v>215</v>
      </c>
      <c r="L187" s="116">
        <f t="shared" si="8"/>
        <v>-0.51576576576576572</v>
      </c>
      <c r="M187" s="115">
        <v>450</v>
      </c>
      <c r="N187" s="116">
        <v>1.0930232558139537</v>
      </c>
      <c r="O187" s="116">
        <v>2.0201342281879193</v>
      </c>
    </row>
    <row r="188" spans="1:16" x14ac:dyDescent="0.25">
      <c r="B188" s="114" t="s">
        <v>77</v>
      </c>
      <c r="C188" s="115">
        <v>253</v>
      </c>
      <c r="D188" s="116">
        <v>-0.23795180722891562</v>
      </c>
      <c r="E188" s="115">
        <v>0</v>
      </c>
      <c r="F188" s="116">
        <f t="shared" si="8"/>
        <v>-1</v>
      </c>
      <c r="G188" s="115">
        <v>41</v>
      </c>
      <c r="H188" s="116" t="str">
        <f t="shared" si="8"/>
        <v>-</v>
      </c>
      <c r="I188" s="115">
        <v>426</v>
      </c>
      <c r="J188" s="116">
        <f t="shared" si="8"/>
        <v>9.3902439024390247</v>
      </c>
      <c r="K188" s="115">
        <v>268</v>
      </c>
      <c r="L188" s="116">
        <f t="shared" si="8"/>
        <v>-0.37089201877934275</v>
      </c>
      <c r="M188" s="115">
        <v>177</v>
      </c>
      <c r="N188" s="116">
        <v>-0.33955223880597019</v>
      </c>
      <c r="O188" s="116">
        <v>-0.30039525691699609</v>
      </c>
    </row>
    <row r="189" spans="1:16" x14ac:dyDescent="0.25">
      <c r="B189" s="114" t="s">
        <v>79</v>
      </c>
      <c r="C189" s="115">
        <v>197</v>
      </c>
      <c r="D189" s="116">
        <v>-5.2884615384615419E-2</v>
      </c>
      <c r="E189" s="115">
        <v>0</v>
      </c>
      <c r="F189" s="116">
        <f t="shared" si="8"/>
        <v>-1</v>
      </c>
      <c r="G189" s="115">
        <v>172</v>
      </c>
      <c r="H189" s="116" t="str">
        <f t="shared" si="8"/>
        <v>-</v>
      </c>
      <c r="I189" s="115">
        <v>20</v>
      </c>
      <c r="J189" s="116">
        <f t="shared" si="8"/>
        <v>-0.88372093023255816</v>
      </c>
      <c r="K189" s="115">
        <v>262</v>
      </c>
      <c r="L189" s="116">
        <f t="shared" si="8"/>
        <v>12.1</v>
      </c>
      <c r="M189" s="115">
        <v>476</v>
      </c>
      <c r="N189" s="116">
        <v>0.81679389312977091</v>
      </c>
      <c r="O189" s="116">
        <v>1.4162436548223352</v>
      </c>
    </row>
    <row r="190" spans="1:16" x14ac:dyDescent="0.25">
      <c r="B190" s="114" t="s">
        <v>120</v>
      </c>
      <c r="C190" s="115">
        <v>123</v>
      </c>
      <c r="D190" s="116">
        <v>-4.6511627906976716E-2</v>
      </c>
      <c r="E190" s="115">
        <v>0</v>
      </c>
      <c r="F190" s="116">
        <f t="shared" si="8"/>
        <v>-1</v>
      </c>
      <c r="G190" s="115">
        <v>61</v>
      </c>
      <c r="H190" s="116" t="str">
        <f t="shared" si="8"/>
        <v>-</v>
      </c>
      <c r="I190" s="115">
        <v>166</v>
      </c>
      <c r="J190" s="116">
        <f t="shared" si="8"/>
        <v>1.721311475409836</v>
      </c>
      <c r="K190" s="115">
        <v>98</v>
      </c>
      <c r="L190" s="116">
        <f t="shared" si="8"/>
        <v>-0.40963855421686746</v>
      </c>
      <c r="M190" s="115">
        <v>130</v>
      </c>
      <c r="N190" s="116">
        <v>0.32653061224489788</v>
      </c>
      <c r="O190" s="116">
        <v>5.6910569105691033E-2</v>
      </c>
    </row>
    <row r="191" spans="1:16" x14ac:dyDescent="0.25">
      <c r="B191" s="114" t="s">
        <v>83</v>
      </c>
      <c r="C191" s="115">
        <v>115</v>
      </c>
      <c r="D191" s="116">
        <v>-0.35754189944134074</v>
      </c>
      <c r="E191" s="115">
        <v>0</v>
      </c>
      <c r="F191" s="116">
        <f t="shared" si="8"/>
        <v>-1</v>
      </c>
      <c r="G191" s="115">
        <v>32</v>
      </c>
      <c r="H191" s="116" t="str">
        <f t="shared" si="8"/>
        <v>-</v>
      </c>
      <c r="I191" s="115">
        <v>436</v>
      </c>
      <c r="J191" s="116">
        <f t="shared" si="8"/>
        <v>12.625</v>
      </c>
      <c r="K191" s="115">
        <v>599</v>
      </c>
      <c r="L191" s="116">
        <f t="shared" si="8"/>
        <v>0.37385321100917435</v>
      </c>
      <c r="M191" s="115">
        <v>475</v>
      </c>
      <c r="N191" s="116">
        <v>-0.20701168614357257</v>
      </c>
      <c r="O191" s="116">
        <v>3.1304347826086953</v>
      </c>
    </row>
    <row r="192" spans="1:16" x14ac:dyDescent="0.25">
      <c r="B192" s="114" t="s">
        <v>85</v>
      </c>
      <c r="C192" s="115">
        <v>169</v>
      </c>
      <c r="D192" s="116">
        <v>0.30000000000000004</v>
      </c>
      <c r="E192" s="115">
        <v>150</v>
      </c>
      <c r="F192" s="116">
        <f t="shared" si="8"/>
        <v>-0.1124260355029586</v>
      </c>
      <c r="G192" s="115">
        <v>230</v>
      </c>
      <c r="H192" s="116">
        <f t="shared" si="8"/>
        <v>0.53333333333333344</v>
      </c>
      <c r="I192" s="115">
        <v>130</v>
      </c>
      <c r="J192" s="116">
        <f t="shared" si="8"/>
        <v>-0.43478260869565222</v>
      </c>
      <c r="K192" s="115">
        <v>80</v>
      </c>
      <c r="L192" s="116">
        <f t="shared" si="8"/>
        <v>-0.38461538461538458</v>
      </c>
      <c r="M192" s="115">
        <v>413</v>
      </c>
      <c r="N192" s="116">
        <v>4.1624999999999996</v>
      </c>
      <c r="O192" s="116">
        <v>1.4437869822485205</v>
      </c>
    </row>
    <row r="193" spans="2:16" x14ac:dyDescent="0.25">
      <c r="B193" s="114" t="s">
        <v>87</v>
      </c>
      <c r="C193" s="115">
        <v>111</v>
      </c>
      <c r="D193" s="116">
        <v>-0.31055900621118016</v>
      </c>
      <c r="E193" s="115">
        <v>139</v>
      </c>
      <c r="F193" s="116">
        <f t="shared" si="8"/>
        <v>0.25225225225225234</v>
      </c>
      <c r="G193" s="115">
        <v>103</v>
      </c>
      <c r="H193" s="116">
        <f t="shared" si="8"/>
        <v>-0.25899280575539574</v>
      </c>
      <c r="I193" s="115">
        <v>393</v>
      </c>
      <c r="J193" s="116">
        <f t="shared" si="8"/>
        <v>2.8155339805825244</v>
      </c>
      <c r="K193" s="115">
        <v>48</v>
      </c>
      <c r="L193" s="116">
        <f t="shared" si="8"/>
        <v>-0.87786259541984735</v>
      </c>
      <c r="M193" s="115">
        <v>267</v>
      </c>
      <c r="N193" s="116">
        <v>4.5625</v>
      </c>
      <c r="O193" s="116">
        <v>1.4054054054054053</v>
      </c>
    </row>
    <row r="194" spans="2:16" x14ac:dyDescent="0.25">
      <c r="B194" s="114" t="s">
        <v>89</v>
      </c>
      <c r="C194" s="115">
        <v>256</v>
      </c>
      <c r="D194" s="116">
        <v>-0.12627986348122866</v>
      </c>
      <c r="E194" s="115">
        <v>110</v>
      </c>
      <c r="F194" s="116">
        <f t="shared" si="8"/>
        <v>-0.5703125</v>
      </c>
      <c r="G194" s="115">
        <v>254</v>
      </c>
      <c r="H194" s="116">
        <f t="shared" si="8"/>
        <v>1.3090909090909091</v>
      </c>
      <c r="I194" s="115">
        <v>197</v>
      </c>
      <c r="J194" s="116">
        <f t="shared" si="8"/>
        <v>-0.22440944881889768</v>
      </c>
      <c r="K194" s="115">
        <v>281</v>
      </c>
      <c r="L194" s="116">
        <f t="shared" si="8"/>
        <v>0.42639593908629436</v>
      </c>
      <c r="M194" s="115">
        <v>513</v>
      </c>
      <c r="N194" s="116">
        <v>0.82562277580071175</v>
      </c>
      <c r="O194" s="116">
        <v>1.00390625</v>
      </c>
    </row>
    <row r="195" spans="2:16" x14ac:dyDescent="0.25">
      <c r="B195" s="114" t="s">
        <v>91</v>
      </c>
      <c r="C195" s="115">
        <v>225</v>
      </c>
      <c r="D195" s="116">
        <v>-0.29245283018867929</v>
      </c>
      <c r="E195" s="115">
        <v>86</v>
      </c>
      <c r="F195" s="116">
        <f t="shared" si="8"/>
        <v>-0.61777777777777776</v>
      </c>
      <c r="G195" s="115">
        <v>315</v>
      </c>
      <c r="H195" s="116">
        <f t="shared" si="8"/>
        <v>2.6627906976744184</v>
      </c>
      <c r="I195" s="115">
        <v>391</v>
      </c>
      <c r="J195" s="116">
        <f t="shared" si="8"/>
        <v>0.2412698412698413</v>
      </c>
      <c r="K195" s="115">
        <v>116</v>
      </c>
      <c r="L195" s="116">
        <f t="shared" si="8"/>
        <v>-0.70332480818414322</v>
      </c>
      <c r="M195" s="115">
        <v>270</v>
      </c>
      <c r="N195" s="116">
        <v>1.3275862068965516</v>
      </c>
      <c r="O195" s="116">
        <v>0.19999999999999996</v>
      </c>
    </row>
    <row r="196" spans="2:16" x14ac:dyDescent="0.25">
      <c r="B196" s="114" t="s">
        <v>93</v>
      </c>
      <c r="C196" s="115">
        <v>385</v>
      </c>
      <c r="D196" s="116">
        <v>0.4051094890510949</v>
      </c>
      <c r="E196" s="115">
        <v>267</v>
      </c>
      <c r="F196" s="116">
        <f t="shared" si="8"/>
        <v>-0.30649350649350648</v>
      </c>
      <c r="G196" s="115">
        <v>275</v>
      </c>
      <c r="H196" s="116">
        <f t="shared" si="8"/>
        <v>2.9962546816479474E-2</v>
      </c>
      <c r="I196" s="115">
        <v>224</v>
      </c>
      <c r="J196" s="116">
        <f t="shared" si="8"/>
        <v>-0.18545454545454543</v>
      </c>
      <c r="K196" s="115">
        <v>99</v>
      </c>
      <c r="L196" s="116">
        <f t="shared" si="8"/>
        <v>-0.5580357142857143</v>
      </c>
      <c r="M196" s="115"/>
      <c r="N196" s="116"/>
      <c r="O196" s="116"/>
    </row>
    <row r="197" spans="2:16" ht="15.75" x14ac:dyDescent="0.25">
      <c r="B197" s="117" t="s">
        <v>30</v>
      </c>
      <c r="C197" s="118">
        <v>2469</v>
      </c>
      <c r="D197" s="119">
        <v>-0.16134510869565222</v>
      </c>
      <c r="E197" s="118">
        <v>1278</v>
      </c>
      <c r="F197" s="119">
        <f t="shared" si="8"/>
        <v>-0.48238153098420411</v>
      </c>
      <c r="G197" s="118">
        <v>1635</v>
      </c>
      <c r="H197" s="119">
        <f t="shared" si="8"/>
        <v>0.27934272300469476</v>
      </c>
      <c r="I197" s="118">
        <v>3248</v>
      </c>
      <c r="J197" s="119">
        <f t="shared" si="8"/>
        <v>0.98654434250764522</v>
      </c>
      <c r="K197" s="118">
        <v>2699</v>
      </c>
      <c r="L197" s="119">
        <f t="shared" si="8"/>
        <v>-0.16902709359605916</v>
      </c>
      <c r="M197" s="118">
        <v>3924</v>
      </c>
      <c r="N197" s="119">
        <v>0.50923076923076915</v>
      </c>
      <c r="O197" s="119">
        <v>0.88291746641074864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272</v>
      </c>
      <c r="O206" s="112" t="s">
        <v>273</v>
      </c>
    </row>
    <row r="207" spans="2:16" x14ac:dyDescent="0.25">
      <c r="B207" s="114" t="s">
        <v>71</v>
      </c>
      <c r="C207" s="115">
        <v>206</v>
      </c>
      <c r="D207" s="116">
        <v>5.1020408163265252E-2</v>
      </c>
      <c r="E207" s="115">
        <v>55</v>
      </c>
      <c r="F207" s="116">
        <f t="shared" ref="F207:L219" si="9">IFERROR(E207/C207-1,"-")</f>
        <v>-0.73300970873786409</v>
      </c>
      <c r="G207" s="115">
        <v>0</v>
      </c>
      <c r="H207" s="116">
        <f t="shared" si="9"/>
        <v>-1</v>
      </c>
      <c r="I207" s="115">
        <v>837</v>
      </c>
      <c r="J207" s="116" t="str">
        <f t="shared" si="9"/>
        <v>-</v>
      </c>
      <c r="K207" s="115">
        <v>386</v>
      </c>
      <c r="L207" s="116">
        <f t="shared" si="9"/>
        <v>-0.53882915173237755</v>
      </c>
      <c r="M207" s="115">
        <v>605</v>
      </c>
      <c r="N207" s="116">
        <v>0.56735751295336789</v>
      </c>
      <c r="O207" s="116">
        <v>1.936893203883495</v>
      </c>
    </row>
    <row r="208" spans="2:16" x14ac:dyDescent="0.25">
      <c r="B208" s="114" t="s">
        <v>73</v>
      </c>
      <c r="C208" s="115">
        <v>208</v>
      </c>
      <c r="D208" s="116">
        <v>-9.5652173913043481E-2</v>
      </c>
      <c r="E208" s="115">
        <v>122</v>
      </c>
      <c r="F208" s="116">
        <f t="shared" si="9"/>
        <v>-0.41346153846153844</v>
      </c>
      <c r="G208" s="115">
        <v>2</v>
      </c>
      <c r="H208" s="116">
        <f t="shared" si="9"/>
        <v>-0.98360655737704916</v>
      </c>
      <c r="I208" s="115">
        <v>210</v>
      </c>
      <c r="J208" s="116">
        <f t="shared" si="9"/>
        <v>104</v>
      </c>
      <c r="K208" s="115">
        <v>356</v>
      </c>
      <c r="L208" s="116">
        <f t="shared" si="9"/>
        <v>0.69523809523809521</v>
      </c>
      <c r="M208" s="115">
        <v>906</v>
      </c>
      <c r="N208" s="116">
        <v>1.5449438202247192</v>
      </c>
      <c r="O208" s="116">
        <v>3.3557692307692308</v>
      </c>
    </row>
    <row r="209" spans="2:16" x14ac:dyDescent="0.25">
      <c r="B209" s="114" t="s">
        <v>75</v>
      </c>
      <c r="C209" s="115">
        <v>206</v>
      </c>
      <c r="D209" s="116">
        <v>7.2916666666666741E-2</v>
      </c>
      <c r="E209" s="115">
        <v>33</v>
      </c>
      <c r="F209" s="116">
        <f t="shared" si="9"/>
        <v>-0.83980582524271841</v>
      </c>
      <c r="G209" s="115">
        <v>24</v>
      </c>
      <c r="H209" s="116">
        <f t="shared" si="9"/>
        <v>-0.27272727272727271</v>
      </c>
      <c r="I209" s="115">
        <v>62</v>
      </c>
      <c r="J209" s="116">
        <f t="shared" si="9"/>
        <v>1.5833333333333335</v>
      </c>
      <c r="K209" s="115">
        <v>367</v>
      </c>
      <c r="L209" s="116">
        <f t="shared" si="9"/>
        <v>4.919354838709677</v>
      </c>
      <c r="M209" s="115">
        <v>552</v>
      </c>
      <c r="N209" s="116">
        <v>0.50408719346049047</v>
      </c>
      <c r="O209" s="116">
        <v>1.679611650485437</v>
      </c>
    </row>
    <row r="210" spans="2:16" x14ac:dyDescent="0.25">
      <c r="B210" s="114" t="s">
        <v>77</v>
      </c>
      <c r="C210" s="115">
        <v>194</v>
      </c>
      <c r="D210" s="116">
        <v>-0.27881040892193309</v>
      </c>
      <c r="E210" s="115">
        <v>0</v>
      </c>
      <c r="F210" s="116">
        <f t="shared" si="9"/>
        <v>-1</v>
      </c>
      <c r="G210" s="115">
        <v>18</v>
      </c>
      <c r="H210" s="116" t="str">
        <f t="shared" si="9"/>
        <v>-</v>
      </c>
      <c r="I210" s="115">
        <v>77</v>
      </c>
      <c r="J210" s="116">
        <f t="shared" si="9"/>
        <v>3.2777777777777777</v>
      </c>
      <c r="K210" s="115">
        <v>427</v>
      </c>
      <c r="L210" s="116">
        <f t="shared" si="9"/>
        <v>4.5454545454545459</v>
      </c>
      <c r="M210" s="115">
        <v>459</v>
      </c>
      <c r="N210" s="116">
        <v>7.4941451990632402E-2</v>
      </c>
      <c r="O210" s="116">
        <v>1.365979381443299</v>
      </c>
    </row>
    <row r="211" spans="2:16" x14ac:dyDescent="0.25">
      <c r="B211" s="114" t="s">
        <v>79</v>
      </c>
      <c r="C211" s="115">
        <v>146</v>
      </c>
      <c r="D211" s="116">
        <v>-0.13095238095238093</v>
      </c>
      <c r="E211" s="115">
        <v>0</v>
      </c>
      <c r="F211" s="116">
        <f t="shared" si="9"/>
        <v>-1</v>
      </c>
      <c r="G211" s="115">
        <v>138</v>
      </c>
      <c r="H211" s="116" t="str">
        <f t="shared" si="9"/>
        <v>-</v>
      </c>
      <c r="I211" s="115">
        <v>150</v>
      </c>
      <c r="J211" s="116">
        <f t="shared" si="9"/>
        <v>8.6956521739130377E-2</v>
      </c>
      <c r="K211" s="115">
        <v>215</v>
      </c>
      <c r="L211" s="116">
        <f t="shared" si="9"/>
        <v>0.43333333333333335</v>
      </c>
      <c r="M211" s="115">
        <v>656</v>
      </c>
      <c r="N211" s="116">
        <v>2.0511627906976746</v>
      </c>
      <c r="O211" s="116">
        <v>3.493150684931507</v>
      </c>
    </row>
    <row r="212" spans="2:16" x14ac:dyDescent="0.25">
      <c r="B212" s="114" t="s">
        <v>81</v>
      </c>
      <c r="C212" s="115">
        <v>123</v>
      </c>
      <c r="D212" s="116">
        <v>-0.25</v>
      </c>
      <c r="E212" s="115">
        <v>0</v>
      </c>
      <c r="F212" s="116">
        <f t="shared" si="9"/>
        <v>-1</v>
      </c>
      <c r="G212" s="115">
        <v>237</v>
      </c>
      <c r="H212" s="116" t="str">
        <f t="shared" si="9"/>
        <v>-</v>
      </c>
      <c r="I212" s="115">
        <v>186</v>
      </c>
      <c r="J212" s="116">
        <f t="shared" si="9"/>
        <v>-0.21518987341772156</v>
      </c>
      <c r="K212" s="115">
        <v>119</v>
      </c>
      <c r="L212" s="116">
        <f t="shared" si="9"/>
        <v>-0.36021505376344087</v>
      </c>
      <c r="M212" s="115">
        <v>218</v>
      </c>
      <c r="N212" s="116">
        <v>0.83193277310924363</v>
      </c>
      <c r="O212" s="116">
        <v>0.77235772357723587</v>
      </c>
    </row>
    <row r="213" spans="2:16" x14ac:dyDescent="0.25">
      <c r="B213" s="114" t="s">
        <v>83</v>
      </c>
      <c r="C213" s="115">
        <v>89</v>
      </c>
      <c r="D213" s="116">
        <v>-0.3257575757575758</v>
      </c>
      <c r="E213" s="115">
        <v>0</v>
      </c>
      <c r="F213" s="116">
        <f t="shared" si="9"/>
        <v>-1</v>
      </c>
      <c r="G213" s="115">
        <v>6</v>
      </c>
      <c r="H213" s="116" t="str">
        <f t="shared" si="9"/>
        <v>-</v>
      </c>
      <c r="I213" s="115">
        <v>254</v>
      </c>
      <c r="J213" s="116">
        <f t="shared" si="9"/>
        <v>41.333333333333336</v>
      </c>
      <c r="K213" s="115">
        <v>440</v>
      </c>
      <c r="L213" s="116">
        <f t="shared" si="9"/>
        <v>0.73228346456692917</v>
      </c>
      <c r="M213" s="115">
        <v>248</v>
      </c>
      <c r="N213" s="116">
        <v>-0.4363636363636364</v>
      </c>
      <c r="O213" s="116">
        <v>1.7865168539325844</v>
      </c>
    </row>
    <row r="214" spans="2:16" x14ac:dyDescent="0.25">
      <c r="B214" s="114" t="s">
        <v>85</v>
      </c>
      <c r="C214" s="115">
        <v>86</v>
      </c>
      <c r="D214" s="116">
        <v>-0.21100917431192656</v>
      </c>
      <c r="E214" s="115">
        <v>48</v>
      </c>
      <c r="F214" s="116">
        <f t="shared" si="9"/>
        <v>-0.44186046511627908</v>
      </c>
      <c r="G214" s="115">
        <v>159</v>
      </c>
      <c r="H214" s="116">
        <f t="shared" si="9"/>
        <v>2.3125</v>
      </c>
      <c r="I214" s="115">
        <v>274</v>
      </c>
      <c r="J214" s="116">
        <f t="shared" si="9"/>
        <v>0.72327044025157239</v>
      </c>
      <c r="K214" s="115">
        <v>268</v>
      </c>
      <c r="L214" s="116">
        <f t="shared" si="9"/>
        <v>-2.1897810218978075E-2</v>
      </c>
      <c r="M214" s="115">
        <v>589</v>
      </c>
      <c r="N214" s="116">
        <v>1.1977611940298507</v>
      </c>
      <c r="O214" s="116">
        <v>5.8488372093023253</v>
      </c>
    </row>
    <row r="215" spans="2:16" x14ac:dyDescent="0.25">
      <c r="B215" s="114" t="s">
        <v>87</v>
      </c>
      <c r="C215" s="115">
        <v>62</v>
      </c>
      <c r="D215" s="116">
        <v>-0.54411764705882359</v>
      </c>
      <c r="E215" s="115">
        <v>8</v>
      </c>
      <c r="F215" s="116">
        <f t="shared" si="9"/>
        <v>-0.87096774193548387</v>
      </c>
      <c r="G215" s="115">
        <v>393</v>
      </c>
      <c r="H215" s="116">
        <f t="shared" si="9"/>
        <v>48.125</v>
      </c>
      <c r="I215" s="115">
        <v>172</v>
      </c>
      <c r="J215" s="116">
        <f t="shared" si="9"/>
        <v>-0.56234096692111957</v>
      </c>
      <c r="K215" s="115">
        <v>292</v>
      </c>
      <c r="L215" s="116">
        <f t="shared" si="9"/>
        <v>0.69767441860465107</v>
      </c>
      <c r="M215" s="115">
        <v>484</v>
      </c>
      <c r="N215" s="116">
        <v>0.65753424657534243</v>
      </c>
      <c r="O215" s="116">
        <v>6.806451612903226</v>
      </c>
    </row>
    <row r="216" spans="2:16" x14ac:dyDescent="0.25">
      <c r="B216" s="114" t="s">
        <v>89</v>
      </c>
      <c r="C216" s="115">
        <v>164</v>
      </c>
      <c r="D216" s="116">
        <v>-0.51622418879056053</v>
      </c>
      <c r="E216" s="115">
        <v>7</v>
      </c>
      <c r="F216" s="116">
        <f t="shared" si="9"/>
        <v>-0.95731707317073167</v>
      </c>
      <c r="G216" s="115">
        <v>960</v>
      </c>
      <c r="H216" s="116">
        <f t="shared" si="9"/>
        <v>136.14285714285714</v>
      </c>
      <c r="I216" s="115">
        <v>268</v>
      </c>
      <c r="J216" s="116">
        <f t="shared" si="9"/>
        <v>-0.72083333333333333</v>
      </c>
      <c r="K216" s="115">
        <v>406</v>
      </c>
      <c r="L216" s="116">
        <f t="shared" si="9"/>
        <v>0.5149253731343284</v>
      </c>
      <c r="M216" s="115">
        <v>867</v>
      </c>
      <c r="N216" s="116">
        <v>1.1354679802955663</v>
      </c>
      <c r="O216" s="116">
        <v>4.2865853658536581</v>
      </c>
    </row>
    <row r="217" spans="2:16" x14ac:dyDescent="0.25">
      <c r="B217" s="114" t="s">
        <v>91</v>
      </c>
      <c r="C217" s="115">
        <v>127</v>
      </c>
      <c r="D217" s="116">
        <v>-0.43049327354260092</v>
      </c>
      <c r="E217" s="115">
        <v>32</v>
      </c>
      <c r="F217" s="116">
        <f t="shared" si="9"/>
        <v>-0.74803149606299213</v>
      </c>
      <c r="G217" s="115">
        <v>934</v>
      </c>
      <c r="H217" s="116">
        <f t="shared" si="9"/>
        <v>28.1875</v>
      </c>
      <c r="I217" s="115">
        <v>594</v>
      </c>
      <c r="J217" s="116">
        <f t="shared" si="9"/>
        <v>-0.36402569593147749</v>
      </c>
      <c r="K217" s="115">
        <v>385</v>
      </c>
      <c r="L217" s="116">
        <f t="shared" si="9"/>
        <v>-0.35185185185185186</v>
      </c>
      <c r="M217" s="115">
        <v>441</v>
      </c>
      <c r="N217" s="116">
        <v>0.1454545454545455</v>
      </c>
      <c r="O217" s="116">
        <v>2.4724409448818898</v>
      </c>
    </row>
    <row r="218" spans="2:16" x14ac:dyDescent="0.25">
      <c r="B218" s="114" t="s">
        <v>93</v>
      </c>
      <c r="C218" s="115">
        <v>173</v>
      </c>
      <c r="D218" s="116">
        <v>-6.9892473118279619E-2</v>
      </c>
      <c r="E218" s="115">
        <v>163</v>
      </c>
      <c r="F218" s="116">
        <f t="shared" si="9"/>
        <v>-5.7803468208092457E-2</v>
      </c>
      <c r="G218" s="115">
        <v>1017</v>
      </c>
      <c r="H218" s="116">
        <f t="shared" si="9"/>
        <v>5.2392638036809815</v>
      </c>
      <c r="I218" s="115">
        <v>312</v>
      </c>
      <c r="J218" s="116">
        <f t="shared" si="9"/>
        <v>-0.69321533923303835</v>
      </c>
      <c r="K218" s="115">
        <v>286</v>
      </c>
      <c r="L218" s="116">
        <f t="shared" si="9"/>
        <v>-8.333333333333337E-2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1784</v>
      </c>
      <c r="D219" s="119">
        <v>-0.23890784982935154</v>
      </c>
      <c r="E219" s="118">
        <v>536</v>
      </c>
      <c r="F219" s="119">
        <f t="shared" si="9"/>
        <v>-0.69955156950672648</v>
      </c>
      <c r="G219" s="118">
        <v>3888</v>
      </c>
      <c r="H219" s="119">
        <f t="shared" si="9"/>
        <v>6.2537313432835822</v>
      </c>
      <c r="I219" s="118">
        <v>3396</v>
      </c>
      <c r="J219" s="119">
        <f t="shared" si="9"/>
        <v>-0.12654320987654322</v>
      </c>
      <c r="K219" s="118">
        <v>3947</v>
      </c>
      <c r="L219" s="119">
        <f t="shared" si="9"/>
        <v>0.16224970553592466</v>
      </c>
      <c r="M219" s="118">
        <v>6025</v>
      </c>
      <c r="N219" s="119">
        <v>0.64572521169079478</v>
      </c>
      <c r="O219" s="119">
        <v>2.739913097454997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272</v>
      </c>
      <c r="O228" s="112" t="s">
        <v>273</v>
      </c>
    </row>
    <row r="229" spans="2:16" x14ac:dyDescent="0.25">
      <c r="B229" s="114" t="s">
        <v>71</v>
      </c>
      <c r="C229" s="115">
        <v>270</v>
      </c>
      <c r="D229" s="116">
        <v>-9.6989966555183993E-2</v>
      </c>
      <c r="E229" s="115">
        <v>146</v>
      </c>
      <c r="F229" s="116">
        <f t="shared" ref="F229:L241" si="10">IFERROR(E229/C229-1,"-")</f>
        <v>-0.45925925925925926</v>
      </c>
      <c r="G229" s="115">
        <v>151</v>
      </c>
      <c r="H229" s="116">
        <f t="shared" si="10"/>
        <v>3.4246575342465668E-2</v>
      </c>
      <c r="I229" s="115">
        <v>210</v>
      </c>
      <c r="J229" s="116">
        <f t="shared" si="10"/>
        <v>0.39072847682119205</v>
      </c>
      <c r="K229" s="115">
        <v>293</v>
      </c>
      <c r="L229" s="116">
        <f t="shared" si="10"/>
        <v>0.39523809523809517</v>
      </c>
      <c r="M229" s="115">
        <v>171</v>
      </c>
      <c r="N229" s="116">
        <v>-0.41638225255972694</v>
      </c>
      <c r="O229" s="116">
        <v>-0.3666666666666667</v>
      </c>
    </row>
    <row r="230" spans="2:16" x14ac:dyDescent="0.25">
      <c r="B230" s="114" t="s">
        <v>73</v>
      </c>
      <c r="C230" s="115">
        <v>216</v>
      </c>
      <c r="D230" s="116">
        <v>-0.30546623794212213</v>
      </c>
      <c r="E230" s="115">
        <v>233</v>
      </c>
      <c r="F230" s="116">
        <f t="shared" si="10"/>
        <v>7.870370370370372E-2</v>
      </c>
      <c r="G230" s="115">
        <v>0</v>
      </c>
      <c r="H230" s="116">
        <f t="shared" si="10"/>
        <v>-1</v>
      </c>
      <c r="I230" s="115">
        <v>211</v>
      </c>
      <c r="J230" s="116" t="str">
        <f t="shared" si="10"/>
        <v>-</v>
      </c>
      <c r="K230" s="115">
        <v>340</v>
      </c>
      <c r="L230" s="116">
        <f t="shared" si="10"/>
        <v>0.61137440758293837</v>
      </c>
      <c r="M230" s="115">
        <v>582</v>
      </c>
      <c r="N230" s="116">
        <v>0.71176470588235285</v>
      </c>
      <c r="O230" s="116">
        <v>1.6944444444444446</v>
      </c>
    </row>
    <row r="231" spans="2:16" x14ac:dyDescent="0.25">
      <c r="B231" s="114" t="s">
        <v>75</v>
      </c>
      <c r="C231" s="115">
        <v>149</v>
      </c>
      <c r="D231" s="116">
        <v>-0.51935483870967736</v>
      </c>
      <c r="E231" s="115">
        <v>93</v>
      </c>
      <c r="F231" s="116">
        <f t="shared" si="10"/>
        <v>-0.37583892617449666</v>
      </c>
      <c r="G231" s="115">
        <v>1</v>
      </c>
      <c r="H231" s="116">
        <f t="shared" si="10"/>
        <v>-0.989247311827957</v>
      </c>
      <c r="I231" s="115">
        <v>444</v>
      </c>
      <c r="J231" s="116">
        <f t="shared" si="10"/>
        <v>443</v>
      </c>
      <c r="K231" s="115">
        <v>215</v>
      </c>
      <c r="L231" s="116">
        <f t="shared" si="10"/>
        <v>-0.51576576576576572</v>
      </c>
      <c r="M231" s="115">
        <v>450</v>
      </c>
      <c r="N231" s="116">
        <v>1.0930232558139537</v>
      </c>
      <c r="O231" s="116">
        <v>2.0201342281879193</v>
      </c>
    </row>
    <row r="232" spans="2:16" x14ac:dyDescent="0.25">
      <c r="B232" s="114" t="s">
        <v>77</v>
      </c>
      <c r="C232" s="115">
        <v>253</v>
      </c>
      <c r="D232" s="116">
        <v>-0.23795180722891562</v>
      </c>
      <c r="E232" s="115">
        <v>0</v>
      </c>
      <c r="F232" s="116">
        <f t="shared" si="10"/>
        <v>-1</v>
      </c>
      <c r="G232" s="115">
        <v>41</v>
      </c>
      <c r="H232" s="116" t="str">
        <f t="shared" si="10"/>
        <v>-</v>
      </c>
      <c r="I232" s="115">
        <v>426</v>
      </c>
      <c r="J232" s="116">
        <f t="shared" si="10"/>
        <v>9.3902439024390247</v>
      </c>
      <c r="K232" s="115">
        <v>268</v>
      </c>
      <c r="L232" s="116">
        <f t="shared" si="10"/>
        <v>-0.37089201877934275</v>
      </c>
      <c r="M232" s="115">
        <v>177</v>
      </c>
      <c r="N232" s="116">
        <v>-0.33955223880597019</v>
      </c>
      <c r="O232" s="116">
        <v>-0.30039525691699609</v>
      </c>
    </row>
    <row r="233" spans="2:16" x14ac:dyDescent="0.25">
      <c r="B233" s="114" t="s">
        <v>79</v>
      </c>
      <c r="C233" s="115">
        <v>197</v>
      </c>
      <c r="D233" s="116">
        <v>-5.2884615384615419E-2</v>
      </c>
      <c r="E233" s="115">
        <v>0</v>
      </c>
      <c r="F233" s="116">
        <f t="shared" si="10"/>
        <v>-1</v>
      </c>
      <c r="G233" s="115">
        <v>172</v>
      </c>
      <c r="H233" s="116" t="str">
        <f t="shared" si="10"/>
        <v>-</v>
      </c>
      <c r="I233" s="115">
        <v>20</v>
      </c>
      <c r="J233" s="116">
        <f t="shared" si="10"/>
        <v>-0.88372093023255816</v>
      </c>
      <c r="K233" s="115">
        <v>262</v>
      </c>
      <c r="L233" s="116">
        <f t="shared" si="10"/>
        <v>12.1</v>
      </c>
      <c r="M233" s="115">
        <v>476</v>
      </c>
      <c r="N233" s="116">
        <v>0.81679389312977091</v>
      </c>
      <c r="O233" s="116">
        <v>1.4162436548223352</v>
      </c>
    </row>
    <row r="234" spans="2:16" x14ac:dyDescent="0.25">
      <c r="B234" s="114" t="s">
        <v>81</v>
      </c>
      <c r="C234" s="115">
        <v>123</v>
      </c>
      <c r="D234" s="116">
        <v>-4.6511627906976716E-2</v>
      </c>
      <c r="E234" s="115">
        <v>0</v>
      </c>
      <c r="F234" s="116">
        <f t="shared" si="10"/>
        <v>-1</v>
      </c>
      <c r="G234" s="115">
        <v>61</v>
      </c>
      <c r="H234" s="116" t="str">
        <f t="shared" si="10"/>
        <v>-</v>
      </c>
      <c r="I234" s="115">
        <v>166</v>
      </c>
      <c r="J234" s="116">
        <f t="shared" si="10"/>
        <v>1.721311475409836</v>
      </c>
      <c r="K234" s="115">
        <v>98</v>
      </c>
      <c r="L234" s="116">
        <f t="shared" si="10"/>
        <v>-0.40963855421686746</v>
      </c>
      <c r="M234" s="115">
        <v>130</v>
      </c>
      <c r="N234" s="116">
        <v>0.32653061224489788</v>
      </c>
      <c r="O234" s="116">
        <v>5.6910569105691033E-2</v>
      </c>
    </row>
    <row r="235" spans="2:16" x14ac:dyDescent="0.25">
      <c r="B235" s="114" t="s">
        <v>83</v>
      </c>
      <c r="C235" s="115">
        <v>115</v>
      </c>
      <c r="D235" s="116">
        <v>-0.35754189944134074</v>
      </c>
      <c r="E235" s="115">
        <v>0</v>
      </c>
      <c r="F235" s="116">
        <f t="shared" si="10"/>
        <v>-1</v>
      </c>
      <c r="G235" s="115">
        <v>32</v>
      </c>
      <c r="H235" s="116" t="str">
        <f t="shared" si="10"/>
        <v>-</v>
      </c>
      <c r="I235" s="115">
        <v>436</v>
      </c>
      <c r="J235" s="116">
        <f t="shared" si="10"/>
        <v>12.625</v>
      </c>
      <c r="K235" s="115">
        <v>599</v>
      </c>
      <c r="L235" s="116">
        <f t="shared" si="10"/>
        <v>0.37385321100917435</v>
      </c>
      <c r="M235" s="115">
        <v>475</v>
      </c>
      <c r="N235" s="116">
        <v>-0.20701168614357257</v>
      </c>
      <c r="O235" s="116">
        <v>3.1304347826086953</v>
      </c>
    </row>
    <row r="236" spans="2:16" x14ac:dyDescent="0.25">
      <c r="B236" s="114" t="s">
        <v>85</v>
      </c>
      <c r="C236" s="115">
        <v>169</v>
      </c>
      <c r="D236" s="116">
        <v>0.30000000000000004</v>
      </c>
      <c r="E236" s="115">
        <v>150</v>
      </c>
      <c r="F236" s="116">
        <f t="shared" si="10"/>
        <v>-0.1124260355029586</v>
      </c>
      <c r="G236" s="115">
        <v>230</v>
      </c>
      <c r="H236" s="116">
        <f t="shared" si="10"/>
        <v>0.53333333333333344</v>
      </c>
      <c r="I236" s="115">
        <v>130</v>
      </c>
      <c r="J236" s="116">
        <f t="shared" si="10"/>
        <v>-0.43478260869565222</v>
      </c>
      <c r="K236" s="115">
        <v>80</v>
      </c>
      <c r="L236" s="116">
        <f t="shared" si="10"/>
        <v>-0.38461538461538458</v>
      </c>
      <c r="M236" s="115">
        <v>413</v>
      </c>
      <c r="N236" s="116">
        <v>4.1624999999999996</v>
      </c>
      <c r="O236" s="116">
        <v>1.4437869822485205</v>
      </c>
    </row>
    <row r="237" spans="2:16" x14ac:dyDescent="0.25">
      <c r="B237" s="114" t="s">
        <v>87</v>
      </c>
      <c r="C237" s="115">
        <v>111</v>
      </c>
      <c r="D237" s="116">
        <v>-0.31055900621118016</v>
      </c>
      <c r="E237" s="115">
        <v>139</v>
      </c>
      <c r="F237" s="116">
        <f t="shared" si="10"/>
        <v>0.25225225225225234</v>
      </c>
      <c r="G237" s="115">
        <v>103</v>
      </c>
      <c r="H237" s="116">
        <f t="shared" si="10"/>
        <v>-0.25899280575539574</v>
      </c>
      <c r="I237" s="115">
        <v>393</v>
      </c>
      <c r="J237" s="116">
        <f t="shared" si="10"/>
        <v>2.8155339805825244</v>
      </c>
      <c r="K237" s="115">
        <v>48</v>
      </c>
      <c r="L237" s="116">
        <f t="shared" si="10"/>
        <v>-0.87786259541984735</v>
      </c>
      <c r="M237" s="115">
        <v>267</v>
      </c>
      <c r="N237" s="116">
        <v>4.5625</v>
      </c>
      <c r="O237" s="116">
        <v>1.4054054054054053</v>
      </c>
    </row>
    <row r="238" spans="2:16" x14ac:dyDescent="0.25">
      <c r="B238" s="114" t="s">
        <v>89</v>
      </c>
      <c r="C238" s="115">
        <v>256</v>
      </c>
      <c r="D238" s="116">
        <v>-0.12627986348122866</v>
      </c>
      <c r="E238" s="115">
        <v>110</v>
      </c>
      <c r="F238" s="116">
        <f t="shared" si="10"/>
        <v>-0.5703125</v>
      </c>
      <c r="G238" s="115">
        <v>254</v>
      </c>
      <c r="H238" s="116">
        <f t="shared" si="10"/>
        <v>1.3090909090909091</v>
      </c>
      <c r="I238" s="115">
        <v>197</v>
      </c>
      <c r="J238" s="116">
        <f t="shared" si="10"/>
        <v>-0.22440944881889768</v>
      </c>
      <c r="K238" s="115">
        <v>281</v>
      </c>
      <c r="L238" s="116">
        <f t="shared" si="10"/>
        <v>0.42639593908629436</v>
      </c>
      <c r="M238" s="115">
        <v>513</v>
      </c>
      <c r="N238" s="116">
        <v>0.82562277580071175</v>
      </c>
      <c r="O238" s="116">
        <v>1.00390625</v>
      </c>
    </row>
    <row r="239" spans="2:16" x14ac:dyDescent="0.25">
      <c r="B239" s="114" t="s">
        <v>91</v>
      </c>
      <c r="C239" s="115">
        <v>225</v>
      </c>
      <c r="D239" s="116">
        <v>-0.29245283018867929</v>
      </c>
      <c r="E239" s="115">
        <v>86</v>
      </c>
      <c r="F239" s="116">
        <f t="shared" si="10"/>
        <v>-0.61777777777777776</v>
      </c>
      <c r="G239" s="115">
        <v>315</v>
      </c>
      <c r="H239" s="116">
        <f t="shared" si="10"/>
        <v>2.6627906976744184</v>
      </c>
      <c r="I239" s="115">
        <v>391</v>
      </c>
      <c r="J239" s="116">
        <f t="shared" si="10"/>
        <v>0.2412698412698413</v>
      </c>
      <c r="K239" s="115">
        <v>116</v>
      </c>
      <c r="L239" s="116">
        <f t="shared" si="10"/>
        <v>-0.70332480818414322</v>
      </c>
      <c r="M239" s="115">
        <v>270</v>
      </c>
      <c r="N239" s="116">
        <v>1.3275862068965516</v>
      </c>
      <c r="O239" s="116">
        <v>0.19999999999999996</v>
      </c>
    </row>
    <row r="240" spans="2:16" x14ac:dyDescent="0.25">
      <c r="B240" s="114" t="s">
        <v>93</v>
      </c>
      <c r="C240" s="115">
        <v>385</v>
      </c>
      <c r="D240" s="116">
        <v>0.4051094890510949</v>
      </c>
      <c r="E240" s="115">
        <v>267</v>
      </c>
      <c r="F240" s="116">
        <f t="shared" si="10"/>
        <v>-0.30649350649350648</v>
      </c>
      <c r="G240" s="115">
        <v>275</v>
      </c>
      <c r="H240" s="116">
        <f t="shared" si="10"/>
        <v>2.9962546816479474E-2</v>
      </c>
      <c r="I240" s="115">
        <v>224</v>
      </c>
      <c r="J240" s="116">
        <f t="shared" si="10"/>
        <v>-0.18545454545454543</v>
      </c>
      <c r="K240" s="115">
        <v>99</v>
      </c>
      <c r="L240" s="116">
        <f t="shared" si="10"/>
        <v>-0.5580357142857143</v>
      </c>
      <c r="M240" s="115"/>
      <c r="N240" s="116"/>
      <c r="O240" s="116"/>
    </row>
    <row r="241" spans="2:16" ht="15.75" x14ac:dyDescent="0.25">
      <c r="B241" s="117" t="s">
        <v>30</v>
      </c>
      <c r="C241" s="118">
        <v>2469</v>
      </c>
      <c r="D241" s="119">
        <v>-0.16134510869565222</v>
      </c>
      <c r="E241" s="118">
        <v>1278</v>
      </c>
      <c r="F241" s="119">
        <f t="shared" si="10"/>
        <v>-0.48238153098420411</v>
      </c>
      <c r="G241" s="118">
        <v>1635</v>
      </c>
      <c r="H241" s="119">
        <f t="shared" si="10"/>
        <v>0.27934272300469476</v>
      </c>
      <c r="I241" s="118">
        <v>3248</v>
      </c>
      <c r="J241" s="119">
        <f t="shared" si="10"/>
        <v>0.98654434250764522</v>
      </c>
      <c r="K241" s="118">
        <v>2699</v>
      </c>
      <c r="L241" s="119">
        <f t="shared" si="10"/>
        <v>-0.16902709359605916</v>
      </c>
      <c r="M241" s="118">
        <v>3924</v>
      </c>
      <c r="N241" s="119">
        <v>0.50923076923076915</v>
      </c>
      <c r="O241" s="119">
        <v>0.88291746641074864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272</v>
      </c>
      <c r="O250" s="112" t="s">
        <v>273</v>
      </c>
    </row>
    <row r="251" spans="2:16" x14ac:dyDescent="0.25">
      <c r="B251" s="114" t="s">
        <v>71</v>
      </c>
      <c r="C251" s="115">
        <v>292</v>
      </c>
      <c r="D251" s="116">
        <v>1.2290076335877864</v>
      </c>
      <c r="E251" s="115">
        <v>276</v>
      </c>
      <c r="F251" s="116">
        <f t="shared" ref="F251:L263" si="11">IFERROR(E251/C251-1,"-")</f>
        <v>-5.4794520547945202E-2</v>
      </c>
      <c r="G251" s="115">
        <v>0</v>
      </c>
      <c r="H251" s="116">
        <f t="shared" si="11"/>
        <v>-1</v>
      </c>
      <c r="I251" s="115">
        <v>480</v>
      </c>
      <c r="J251" s="116" t="str">
        <f t="shared" si="11"/>
        <v>-</v>
      </c>
      <c r="K251" s="115">
        <v>1197</v>
      </c>
      <c r="L251" s="116">
        <f t="shared" si="11"/>
        <v>1.4937499999999999</v>
      </c>
      <c r="M251" s="115">
        <v>268</v>
      </c>
      <c r="N251" s="116">
        <v>-0.77610693400167086</v>
      </c>
      <c r="O251" s="116">
        <v>-8.2191780821917804E-2</v>
      </c>
    </row>
    <row r="252" spans="2:16" x14ac:dyDescent="0.25">
      <c r="B252" s="114" t="s">
        <v>73</v>
      </c>
      <c r="C252" s="115">
        <v>293</v>
      </c>
      <c r="D252" s="116">
        <v>-2.006688963210701E-2</v>
      </c>
      <c r="E252" s="115">
        <v>348</v>
      </c>
      <c r="F252" s="116">
        <f t="shared" si="11"/>
        <v>0.18771331058020468</v>
      </c>
      <c r="G252" s="115">
        <v>0</v>
      </c>
      <c r="H252" s="116">
        <f t="shared" si="11"/>
        <v>-1</v>
      </c>
      <c r="I252" s="115">
        <v>216</v>
      </c>
      <c r="J252" s="116" t="str">
        <f t="shared" si="11"/>
        <v>-</v>
      </c>
      <c r="K252" s="115">
        <v>1156</v>
      </c>
      <c r="L252" s="116">
        <f t="shared" si="11"/>
        <v>4.3518518518518521</v>
      </c>
      <c r="M252" s="115">
        <v>797</v>
      </c>
      <c r="N252" s="116">
        <v>-0.31055363321799312</v>
      </c>
      <c r="O252" s="116">
        <v>1.7201365187713309</v>
      </c>
    </row>
    <row r="253" spans="2:16" x14ac:dyDescent="0.25">
      <c r="B253" s="114" t="s">
        <v>75</v>
      </c>
      <c r="C253" s="115">
        <v>354</v>
      </c>
      <c r="D253" s="116">
        <v>0.27338129496402885</v>
      </c>
      <c r="E253" s="115">
        <v>40</v>
      </c>
      <c r="F253" s="116">
        <f t="shared" si="11"/>
        <v>-0.88700564971751417</v>
      </c>
      <c r="G253" s="115">
        <v>0</v>
      </c>
      <c r="H253" s="116">
        <f t="shared" si="11"/>
        <v>-1</v>
      </c>
      <c r="I253" s="115">
        <v>206</v>
      </c>
      <c r="J253" s="116" t="str">
        <f t="shared" si="11"/>
        <v>-</v>
      </c>
      <c r="K253" s="115">
        <v>656</v>
      </c>
      <c r="L253" s="116">
        <f t="shared" si="11"/>
        <v>2.1844660194174756</v>
      </c>
      <c r="M253" s="115">
        <v>1053</v>
      </c>
      <c r="N253" s="116">
        <v>0.60518292682926833</v>
      </c>
      <c r="O253" s="116">
        <v>1.9745762711864407</v>
      </c>
    </row>
    <row r="254" spans="2:16" x14ac:dyDescent="0.25">
      <c r="B254" s="114" t="s">
        <v>77</v>
      </c>
      <c r="C254" s="115">
        <v>131</v>
      </c>
      <c r="D254" s="116">
        <v>0</v>
      </c>
      <c r="E254" s="115">
        <v>0</v>
      </c>
      <c r="F254" s="116">
        <f t="shared" si="11"/>
        <v>-1</v>
      </c>
      <c r="G254" s="115">
        <v>1</v>
      </c>
      <c r="H254" s="116" t="str">
        <f t="shared" si="11"/>
        <v>-</v>
      </c>
      <c r="I254" s="115">
        <v>98</v>
      </c>
      <c r="J254" s="116">
        <f t="shared" si="11"/>
        <v>97</v>
      </c>
      <c r="K254" s="115">
        <v>191</v>
      </c>
      <c r="L254" s="116">
        <f t="shared" si="11"/>
        <v>0.94897959183673475</v>
      </c>
      <c r="M254" s="115">
        <v>94</v>
      </c>
      <c r="N254" s="116">
        <v>-0.50785340314136129</v>
      </c>
      <c r="O254" s="116">
        <v>-0.28244274809160308</v>
      </c>
    </row>
    <row r="255" spans="2:16" x14ac:dyDescent="0.25">
      <c r="B255" s="114" t="s">
        <v>79</v>
      </c>
      <c r="C255" s="115">
        <v>18</v>
      </c>
      <c r="D255" s="116">
        <v>0.63636363636363646</v>
      </c>
      <c r="E255" s="115">
        <v>0</v>
      </c>
      <c r="F255" s="116">
        <f t="shared" si="11"/>
        <v>-1</v>
      </c>
      <c r="G255" s="115">
        <v>0</v>
      </c>
      <c r="H255" s="116" t="str">
        <f t="shared" si="11"/>
        <v>-</v>
      </c>
      <c r="I255" s="115">
        <v>2</v>
      </c>
      <c r="J255" s="116" t="str">
        <f t="shared" si="11"/>
        <v>-</v>
      </c>
      <c r="K255" s="115">
        <v>1</v>
      </c>
      <c r="L255" s="116">
        <f t="shared" si="11"/>
        <v>-0.5</v>
      </c>
      <c r="M255" s="115">
        <v>0</v>
      </c>
      <c r="N255" s="116"/>
      <c r="O255" s="116"/>
    </row>
    <row r="256" spans="2:16" x14ac:dyDescent="0.25">
      <c r="B256" s="114" t="s">
        <v>81</v>
      </c>
      <c r="C256" s="115">
        <v>18</v>
      </c>
      <c r="D256" s="116" t="s">
        <v>229</v>
      </c>
      <c r="E256" s="115">
        <v>0</v>
      </c>
      <c r="F256" s="116">
        <f t="shared" si="11"/>
        <v>-1</v>
      </c>
      <c r="G256" s="115">
        <v>0</v>
      </c>
      <c r="H256" s="116" t="str">
        <f t="shared" si="11"/>
        <v>-</v>
      </c>
      <c r="I256" s="115">
        <v>39</v>
      </c>
      <c r="J256" s="116" t="str">
        <f t="shared" si="11"/>
        <v>-</v>
      </c>
      <c r="K256" s="115">
        <v>0</v>
      </c>
      <c r="L256" s="116">
        <f t="shared" si="11"/>
        <v>-1</v>
      </c>
      <c r="M256" s="115">
        <v>4</v>
      </c>
      <c r="N256" s="116" t="s">
        <v>229</v>
      </c>
      <c r="O256" s="116">
        <v>-0.77777777777777779</v>
      </c>
    </row>
    <row r="257" spans="2:16" x14ac:dyDescent="0.25">
      <c r="B257" s="114" t="s">
        <v>83</v>
      </c>
      <c r="C257" s="115">
        <v>67</v>
      </c>
      <c r="D257" s="116">
        <v>0.91428571428571437</v>
      </c>
      <c r="E257" s="115">
        <v>0</v>
      </c>
      <c r="F257" s="116">
        <f t="shared" si="11"/>
        <v>-1</v>
      </c>
      <c r="G257" s="115">
        <v>0</v>
      </c>
      <c r="H257" s="116" t="str">
        <f t="shared" si="11"/>
        <v>-</v>
      </c>
      <c r="I257" s="115">
        <v>8</v>
      </c>
      <c r="J257" s="116" t="str">
        <f t="shared" si="11"/>
        <v>-</v>
      </c>
      <c r="K257" s="115">
        <v>29</v>
      </c>
      <c r="L257" s="116">
        <f t="shared" si="11"/>
        <v>2.625</v>
      </c>
      <c r="M257" s="115">
        <v>0</v>
      </c>
      <c r="N257" s="116"/>
      <c r="O257" s="116"/>
    </row>
    <row r="258" spans="2:16" x14ac:dyDescent="0.25">
      <c r="B258" s="114" t="s">
        <v>85</v>
      </c>
      <c r="C258" s="115">
        <v>26</v>
      </c>
      <c r="D258" s="116">
        <v>5.5</v>
      </c>
      <c r="E258" s="115">
        <v>0</v>
      </c>
      <c r="F258" s="116">
        <f t="shared" si="11"/>
        <v>-1</v>
      </c>
      <c r="G258" s="115">
        <v>0</v>
      </c>
      <c r="H258" s="116" t="str">
        <f t="shared" si="11"/>
        <v>-</v>
      </c>
      <c r="I258" s="115">
        <v>6</v>
      </c>
      <c r="J258" s="116" t="str">
        <f t="shared" si="11"/>
        <v>-</v>
      </c>
      <c r="K258" s="115">
        <v>5</v>
      </c>
      <c r="L258" s="116">
        <f t="shared" si="11"/>
        <v>-0.16666666666666663</v>
      </c>
      <c r="M258" s="115">
        <v>0</v>
      </c>
      <c r="N258" s="116"/>
      <c r="O258" s="116"/>
    </row>
    <row r="259" spans="2:16" x14ac:dyDescent="0.25">
      <c r="B259" s="114" t="s">
        <v>87</v>
      </c>
      <c r="C259" s="115">
        <v>2</v>
      </c>
      <c r="D259" s="116">
        <v>-0.92307692307692313</v>
      </c>
      <c r="E259" s="115">
        <v>0</v>
      </c>
      <c r="F259" s="116">
        <f t="shared" si="11"/>
        <v>-1</v>
      </c>
      <c r="G259" s="115">
        <v>22</v>
      </c>
      <c r="H259" s="116" t="str">
        <f t="shared" si="11"/>
        <v>-</v>
      </c>
      <c r="I259" s="115">
        <v>9</v>
      </c>
      <c r="J259" s="116">
        <f t="shared" si="11"/>
        <v>-0.59090909090909083</v>
      </c>
      <c r="K259" s="115">
        <v>1</v>
      </c>
      <c r="L259" s="116">
        <f t="shared" si="11"/>
        <v>-0.88888888888888884</v>
      </c>
      <c r="M259" s="115">
        <v>33</v>
      </c>
      <c r="N259" s="116">
        <v>32</v>
      </c>
      <c r="O259" s="116">
        <v>15.5</v>
      </c>
    </row>
    <row r="260" spans="2:16" x14ac:dyDescent="0.25">
      <c r="B260" s="114" t="s">
        <v>89</v>
      </c>
      <c r="C260" s="115">
        <v>358</v>
      </c>
      <c r="D260" s="116">
        <v>5.2807017543859649</v>
      </c>
      <c r="E260" s="115">
        <v>2</v>
      </c>
      <c r="F260" s="116">
        <f t="shared" si="11"/>
        <v>-0.994413407821229</v>
      </c>
      <c r="G260" s="115">
        <v>106</v>
      </c>
      <c r="H260" s="116">
        <f t="shared" si="11"/>
        <v>52</v>
      </c>
      <c r="I260" s="115">
        <v>350</v>
      </c>
      <c r="J260" s="116">
        <f t="shared" si="11"/>
        <v>2.3018867924528301</v>
      </c>
      <c r="K260" s="115">
        <v>284</v>
      </c>
      <c r="L260" s="116">
        <f t="shared" si="11"/>
        <v>-0.18857142857142861</v>
      </c>
      <c r="M260" s="115">
        <v>249</v>
      </c>
      <c r="N260" s="116">
        <v>-0.12323943661971826</v>
      </c>
      <c r="O260" s="116">
        <v>-0.3044692737430168</v>
      </c>
    </row>
    <row r="261" spans="2:16" x14ac:dyDescent="0.25">
      <c r="B261" s="114" t="s">
        <v>91</v>
      </c>
      <c r="C261" s="115">
        <v>298</v>
      </c>
      <c r="D261" s="116">
        <v>0.72254335260115599</v>
      </c>
      <c r="E261" s="115">
        <v>4</v>
      </c>
      <c r="F261" s="116">
        <f t="shared" si="11"/>
        <v>-0.98657718120805371</v>
      </c>
      <c r="G261" s="115">
        <v>1136</v>
      </c>
      <c r="H261" s="116">
        <f t="shared" si="11"/>
        <v>283</v>
      </c>
      <c r="I261" s="115">
        <v>714</v>
      </c>
      <c r="J261" s="116">
        <f t="shared" si="11"/>
        <v>-0.37147887323943662</v>
      </c>
      <c r="K261" s="115">
        <v>139</v>
      </c>
      <c r="L261" s="116">
        <f t="shared" si="11"/>
        <v>-0.80532212885154064</v>
      </c>
      <c r="M261" s="115">
        <v>339</v>
      </c>
      <c r="N261" s="116">
        <v>1.4388489208633093</v>
      </c>
      <c r="O261" s="116">
        <v>0.13758389261744974</v>
      </c>
    </row>
    <row r="262" spans="2:16" x14ac:dyDescent="0.25">
      <c r="B262" s="114" t="s">
        <v>93</v>
      </c>
      <c r="C262" s="115">
        <v>345</v>
      </c>
      <c r="D262" s="116">
        <v>0.90607734806629825</v>
      </c>
      <c r="E262" s="115">
        <v>13</v>
      </c>
      <c r="F262" s="116">
        <f t="shared" si="11"/>
        <v>-0.96231884057971018</v>
      </c>
      <c r="G262" s="115">
        <v>583</v>
      </c>
      <c r="H262" s="116">
        <f t="shared" si="11"/>
        <v>43.846153846153847</v>
      </c>
      <c r="I262" s="115">
        <v>747</v>
      </c>
      <c r="J262" s="116">
        <f t="shared" si="11"/>
        <v>0.28130360205831906</v>
      </c>
      <c r="K262" s="115">
        <v>127</v>
      </c>
      <c r="L262" s="116">
        <f t="shared" si="11"/>
        <v>-0.82998661311914324</v>
      </c>
      <c r="M262" s="115"/>
      <c r="N262" s="116"/>
      <c r="O262" s="116"/>
    </row>
    <row r="263" spans="2:16" ht="15.75" x14ac:dyDescent="0.25">
      <c r="B263" s="117" t="s">
        <v>30</v>
      </c>
      <c r="C263" s="118">
        <v>2202</v>
      </c>
      <c r="D263" s="119">
        <v>0.66063348416289602</v>
      </c>
      <c r="E263" s="118">
        <v>686</v>
      </c>
      <c r="F263" s="119">
        <f t="shared" si="11"/>
        <v>-0.68846503178928242</v>
      </c>
      <c r="G263" s="118">
        <v>1848</v>
      </c>
      <c r="H263" s="119">
        <f t="shared" si="11"/>
        <v>1.693877551020408</v>
      </c>
      <c r="I263" s="118">
        <v>2875</v>
      </c>
      <c r="J263" s="119">
        <f t="shared" si="11"/>
        <v>0.55573593073593064</v>
      </c>
      <c r="K263" s="118">
        <v>3786</v>
      </c>
      <c r="L263" s="119">
        <f t="shared" si="11"/>
        <v>0.3168695652173914</v>
      </c>
      <c r="M263" s="118">
        <v>2837</v>
      </c>
      <c r="N263" s="119">
        <v>-0.22465154413774258</v>
      </c>
      <c r="O263" s="119">
        <v>0.52773290253096383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272</v>
      </c>
      <c r="O272" s="112" t="s">
        <v>273</v>
      </c>
    </row>
    <row r="273" spans="2:15" x14ac:dyDescent="0.25">
      <c r="B273" s="114" t="s">
        <v>71</v>
      </c>
      <c r="C273" s="115">
        <v>287</v>
      </c>
      <c r="D273" s="116">
        <v>-0.18696883852691215</v>
      </c>
      <c r="E273" s="115">
        <v>319</v>
      </c>
      <c r="F273" s="116">
        <f t="shared" ref="F273:L285" si="12">IFERROR(E273/C273-1,"-")</f>
        <v>0.11149825783972123</v>
      </c>
      <c r="G273" s="115">
        <v>0</v>
      </c>
      <c r="H273" s="116">
        <f t="shared" si="12"/>
        <v>-1</v>
      </c>
      <c r="I273" s="115">
        <v>164</v>
      </c>
      <c r="J273" s="116" t="str">
        <f t="shared" si="12"/>
        <v>-</v>
      </c>
      <c r="K273" s="115">
        <v>310</v>
      </c>
      <c r="L273" s="116">
        <f t="shared" si="12"/>
        <v>0.89024390243902429</v>
      </c>
      <c r="M273" s="115">
        <v>502</v>
      </c>
      <c r="N273" s="116">
        <v>0.61935483870967745</v>
      </c>
      <c r="O273" s="116">
        <v>0.74912891986062724</v>
      </c>
    </row>
    <row r="274" spans="2:15" x14ac:dyDescent="0.25">
      <c r="B274" s="114" t="s">
        <v>73</v>
      </c>
      <c r="C274" s="115">
        <v>311</v>
      </c>
      <c r="D274" s="116">
        <v>-0.32974137931034486</v>
      </c>
      <c r="E274" s="115">
        <v>356</v>
      </c>
      <c r="F274" s="116">
        <f t="shared" si="12"/>
        <v>0.14469453376205799</v>
      </c>
      <c r="G274" s="115">
        <v>0</v>
      </c>
      <c r="H274" s="116">
        <f t="shared" si="12"/>
        <v>-1</v>
      </c>
      <c r="I274" s="115">
        <v>149</v>
      </c>
      <c r="J274" s="116" t="str">
        <f t="shared" si="12"/>
        <v>-</v>
      </c>
      <c r="K274" s="115">
        <v>218</v>
      </c>
      <c r="L274" s="116">
        <f t="shared" si="12"/>
        <v>0.46308724832214776</v>
      </c>
      <c r="M274" s="115">
        <v>380</v>
      </c>
      <c r="N274" s="116">
        <v>0.74311926605504586</v>
      </c>
      <c r="O274" s="116">
        <v>0.22186495176848875</v>
      </c>
    </row>
    <row r="275" spans="2:15" x14ac:dyDescent="0.25">
      <c r="B275" s="114" t="s">
        <v>75</v>
      </c>
      <c r="C275" s="115">
        <v>471</v>
      </c>
      <c r="D275" s="116">
        <v>-0.17223198594024602</v>
      </c>
      <c r="E275" s="115">
        <v>113</v>
      </c>
      <c r="F275" s="116">
        <f t="shared" si="12"/>
        <v>-0.76008492569002128</v>
      </c>
      <c r="G275" s="115">
        <v>0</v>
      </c>
      <c r="H275" s="116">
        <f t="shared" si="12"/>
        <v>-1</v>
      </c>
      <c r="I275" s="115">
        <v>4</v>
      </c>
      <c r="J275" s="116" t="str">
        <f t="shared" si="12"/>
        <v>-</v>
      </c>
      <c r="K275" s="115">
        <v>204</v>
      </c>
      <c r="L275" s="116">
        <f t="shared" si="12"/>
        <v>50</v>
      </c>
      <c r="M275" s="115">
        <v>460</v>
      </c>
      <c r="N275" s="116">
        <v>1.2549019607843137</v>
      </c>
      <c r="O275" s="116">
        <v>-2.3354564755838636E-2</v>
      </c>
    </row>
    <row r="276" spans="2:15" x14ac:dyDescent="0.25">
      <c r="B276" s="114" t="s">
        <v>77</v>
      </c>
      <c r="C276" s="115">
        <v>153</v>
      </c>
      <c r="D276" s="116">
        <v>-0.5831062670299727</v>
      </c>
      <c r="E276" s="115">
        <v>0</v>
      </c>
      <c r="F276" s="116">
        <f t="shared" si="12"/>
        <v>-1</v>
      </c>
      <c r="G276" s="115">
        <v>0</v>
      </c>
      <c r="H276" s="116" t="str">
        <f t="shared" si="12"/>
        <v>-</v>
      </c>
      <c r="I276" s="115">
        <v>1</v>
      </c>
      <c r="J276" s="116" t="str">
        <f t="shared" si="12"/>
        <v>-</v>
      </c>
      <c r="K276" s="115">
        <v>186</v>
      </c>
      <c r="L276" s="116">
        <f t="shared" si="12"/>
        <v>185</v>
      </c>
      <c r="M276" s="115">
        <v>276</v>
      </c>
      <c r="N276" s="116">
        <v>0.4838709677419355</v>
      </c>
      <c r="O276" s="116">
        <v>0.80392156862745101</v>
      </c>
    </row>
    <row r="277" spans="2:15" x14ac:dyDescent="0.25">
      <c r="B277" s="114" t="s">
        <v>79</v>
      </c>
      <c r="C277" s="115">
        <v>21</v>
      </c>
      <c r="D277" s="116">
        <v>-0.58000000000000007</v>
      </c>
      <c r="E277" s="115">
        <v>0</v>
      </c>
      <c r="F277" s="116">
        <f t="shared" si="12"/>
        <v>-1</v>
      </c>
      <c r="G277" s="115">
        <v>0</v>
      </c>
      <c r="H277" s="116" t="str">
        <f t="shared" si="12"/>
        <v>-</v>
      </c>
      <c r="I277" s="115">
        <v>13</v>
      </c>
      <c r="J277" s="116" t="str">
        <f t="shared" si="12"/>
        <v>-</v>
      </c>
      <c r="K277" s="115">
        <v>16</v>
      </c>
      <c r="L277" s="116">
        <f t="shared" si="12"/>
        <v>0.23076923076923084</v>
      </c>
      <c r="M277" s="115">
        <v>22</v>
      </c>
      <c r="N277" s="116">
        <v>0.375</v>
      </c>
      <c r="O277" s="116">
        <v>4.7619047619047672E-2</v>
      </c>
    </row>
    <row r="278" spans="2:15" x14ac:dyDescent="0.25">
      <c r="B278" s="114" t="s">
        <v>81</v>
      </c>
      <c r="C278" s="115">
        <v>31</v>
      </c>
      <c r="D278" s="116">
        <v>1.3846153846153846</v>
      </c>
      <c r="E278" s="115">
        <v>0</v>
      </c>
      <c r="F278" s="116">
        <f t="shared" si="12"/>
        <v>-1</v>
      </c>
      <c r="G278" s="115">
        <v>0</v>
      </c>
      <c r="H278" s="116" t="str">
        <f t="shared" si="12"/>
        <v>-</v>
      </c>
      <c r="I278" s="115">
        <v>87</v>
      </c>
      <c r="J278" s="116" t="str">
        <f t="shared" si="12"/>
        <v>-</v>
      </c>
      <c r="K278" s="115">
        <v>2</v>
      </c>
      <c r="L278" s="116">
        <f t="shared" si="12"/>
        <v>-0.97701149425287359</v>
      </c>
      <c r="M278" s="115">
        <v>1</v>
      </c>
      <c r="N278" s="116">
        <v>-0.5</v>
      </c>
      <c r="O278" s="116">
        <v>-0.967741935483871</v>
      </c>
    </row>
    <row r="279" spans="2:15" x14ac:dyDescent="0.25">
      <c r="B279" s="114" t="s">
        <v>83</v>
      </c>
      <c r="C279" s="115">
        <v>26</v>
      </c>
      <c r="D279" s="116">
        <v>0.44444444444444442</v>
      </c>
      <c r="E279" s="115">
        <v>0</v>
      </c>
      <c r="F279" s="116">
        <f t="shared" si="12"/>
        <v>-1</v>
      </c>
      <c r="G279" s="115">
        <v>0</v>
      </c>
      <c r="H279" s="116" t="str">
        <f t="shared" si="12"/>
        <v>-</v>
      </c>
      <c r="I279" s="115">
        <v>10</v>
      </c>
      <c r="J279" s="116" t="str">
        <f t="shared" si="12"/>
        <v>-</v>
      </c>
      <c r="K279" s="115">
        <v>27</v>
      </c>
      <c r="L279" s="116">
        <f t="shared" si="12"/>
        <v>1.7000000000000002</v>
      </c>
      <c r="M279" s="115">
        <v>0</v>
      </c>
      <c r="N279" s="116"/>
      <c r="O279" s="116"/>
    </row>
    <row r="280" spans="2:15" x14ac:dyDescent="0.25">
      <c r="B280" s="114" t="s">
        <v>85</v>
      </c>
      <c r="C280" s="115">
        <v>37</v>
      </c>
      <c r="D280" s="116" t="s">
        <v>229</v>
      </c>
      <c r="E280" s="115">
        <v>0</v>
      </c>
      <c r="F280" s="116">
        <f t="shared" si="12"/>
        <v>-1</v>
      </c>
      <c r="G280" s="115">
        <v>0</v>
      </c>
      <c r="H280" s="116" t="str">
        <f t="shared" si="12"/>
        <v>-</v>
      </c>
      <c r="I280" s="115">
        <v>7</v>
      </c>
      <c r="J280" s="116" t="str">
        <f t="shared" si="12"/>
        <v>-</v>
      </c>
      <c r="K280" s="115">
        <v>9</v>
      </c>
      <c r="L280" s="116">
        <f t="shared" si="12"/>
        <v>0.28571428571428581</v>
      </c>
      <c r="M280" s="115">
        <v>0</v>
      </c>
      <c r="N280" s="116"/>
      <c r="O280" s="116"/>
    </row>
    <row r="281" spans="2:15" x14ac:dyDescent="0.25">
      <c r="B281" s="114" t="s">
        <v>87</v>
      </c>
      <c r="C281" s="115">
        <v>9</v>
      </c>
      <c r="D281" s="116">
        <v>-0.25</v>
      </c>
      <c r="E281" s="115">
        <v>9</v>
      </c>
      <c r="F281" s="116">
        <f t="shared" si="12"/>
        <v>0</v>
      </c>
      <c r="G281" s="115">
        <v>7</v>
      </c>
      <c r="H281" s="116">
        <f t="shared" si="12"/>
        <v>-0.22222222222222221</v>
      </c>
      <c r="I281" s="115">
        <v>9</v>
      </c>
      <c r="J281" s="116">
        <f t="shared" si="12"/>
        <v>0.28571428571428581</v>
      </c>
      <c r="K281" s="115">
        <v>3</v>
      </c>
      <c r="L281" s="116">
        <f t="shared" si="12"/>
        <v>-0.66666666666666674</v>
      </c>
      <c r="M281" s="115">
        <v>47</v>
      </c>
      <c r="N281" s="116">
        <v>14.666666666666666</v>
      </c>
      <c r="O281" s="116">
        <v>4.2222222222222223</v>
      </c>
    </row>
    <row r="282" spans="2:15" x14ac:dyDescent="0.25">
      <c r="B282" s="114" t="s">
        <v>89</v>
      </c>
      <c r="C282" s="115">
        <v>290</v>
      </c>
      <c r="D282" s="116">
        <v>1.9591836734693877</v>
      </c>
      <c r="E282" s="115">
        <v>74</v>
      </c>
      <c r="F282" s="116">
        <f t="shared" si="12"/>
        <v>-0.74482758620689649</v>
      </c>
      <c r="G282" s="115">
        <v>52</v>
      </c>
      <c r="H282" s="116">
        <f t="shared" si="12"/>
        <v>-0.29729729729729726</v>
      </c>
      <c r="I282" s="115">
        <v>42</v>
      </c>
      <c r="J282" s="116">
        <f t="shared" si="12"/>
        <v>-0.19230769230769229</v>
      </c>
      <c r="K282" s="115">
        <v>95</v>
      </c>
      <c r="L282" s="116">
        <f t="shared" si="12"/>
        <v>1.2619047619047619</v>
      </c>
      <c r="M282" s="115">
        <v>140</v>
      </c>
      <c r="N282" s="116">
        <v>0.47368421052631571</v>
      </c>
      <c r="O282" s="116">
        <v>-0.51724137931034475</v>
      </c>
    </row>
    <row r="283" spans="2:15" x14ac:dyDescent="0.25">
      <c r="B283" s="114" t="s">
        <v>91</v>
      </c>
      <c r="C283" s="115">
        <v>313</v>
      </c>
      <c r="D283" s="116">
        <v>6.4625850340136015E-2</v>
      </c>
      <c r="E283" s="115">
        <v>25</v>
      </c>
      <c r="F283" s="116">
        <f t="shared" si="12"/>
        <v>-0.92012779552715651</v>
      </c>
      <c r="G283" s="115">
        <v>145</v>
      </c>
      <c r="H283" s="116">
        <f t="shared" si="12"/>
        <v>4.8</v>
      </c>
      <c r="I283" s="115">
        <v>218</v>
      </c>
      <c r="J283" s="116">
        <f t="shared" si="12"/>
        <v>0.50344827586206886</v>
      </c>
      <c r="K283" s="115">
        <v>10</v>
      </c>
      <c r="L283" s="116">
        <f t="shared" si="12"/>
        <v>-0.95412844036697253</v>
      </c>
      <c r="M283" s="115">
        <v>531</v>
      </c>
      <c r="N283" s="116">
        <v>52.1</v>
      </c>
      <c r="O283" s="116">
        <v>0.69648562300319483</v>
      </c>
    </row>
    <row r="284" spans="2:15" x14ac:dyDescent="0.25">
      <c r="B284" s="114" t="s">
        <v>93</v>
      </c>
      <c r="C284" s="115">
        <v>353</v>
      </c>
      <c r="D284" s="116">
        <v>-1.6713091922005541E-2</v>
      </c>
      <c r="E284" s="115">
        <v>29</v>
      </c>
      <c r="F284" s="116">
        <f t="shared" si="12"/>
        <v>-0.9178470254957507</v>
      </c>
      <c r="G284" s="115">
        <v>159</v>
      </c>
      <c r="H284" s="116">
        <f t="shared" si="12"/>
        <v>4.4827586206896548</v>
      </c>
      <c r="I284" s="115">
        <v>263</v>
      </c>
      <c r="J284" s="116">
        <f t="shared" si="12"/>
        <v>0.65408805031446549</v>
      </c>
      <c r="K284" s="115">
        <v>48</v>
      </c>
      <c r="L284" s="116">
        <f t="shared" si="12"/>
        <v>-0.81749049429657794</v>
      </c>
      <c r="M284" s="115"/>
      <c r="N284" s="116"/>
      <c r="O284" s="116"/>
    </row>
    <row r="285" spans="2:15" ht="15.75" x14ac:dyDescent="0.25">
      <c r="B285" s="117" t="s">
        <v>30</v>
      </c>
      <c r="C285" s="118">
        <v>2302</v>
      </c>
      <c r="D285" s="119">
        <v>-0.11359260685406236</v>
      </c>
      <c r="E285" s="118">
        <v>932</v>
      </c>
      <c r="F285" s="119">
        <f t="shared" si="12"/>
        <v>-0.59513466550825367</v>
      </c>
      <c r="G285" s="118">
        <v>363</v>
      </c>
      <c r="H285" s="119">
        <f t="shared" si="12"/>
        <v>-0.61051502145922742</v>
      </c>
      <c r="I285" s="118">
        <v>967</v>
      </c>
      <c r="J285" s="119">
        <f t="shared" si="12"/>
        <v>1.6639118457300275</v>
      </c>
      <c r="K285" s="118">
        <v>1128</v>
      </c>
      <c r="L285" s="119">
        <f t="shared" si="12"/>
        <v>0.16649431230610134</v>
      </c>
      <c r="M285" s="118">
        <v>2359</v>
      </c>
      <c r="N285" s="119">
        <v>1.1842592592592593</v>
      </c>
      <c r="O285" s="119">
        <v>0.21036428937916885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9711-AC65-4569-BD40-698228980EC6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236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9648</v>
      </c>
      <c r="D9" s="115">
        <v>9255</v>
      </c>
      <c r="E9" s="116">
        <f t="shared" ref="E9:E21" si="0">D9/C9-1</f>
        <v>-4.0733830845771091E-2</v>
      </c>
      <c r="F9" s="115">
        <v>9792</v>
      </c>
      <c r="G9" s="116">
        <f>F9/D9-1</f>
        <v>5.8022690437601332E-2</v>
      </c>
      <c r="H9" s="115">
        <v>9813</v>
      </c>
      <c r="I9" s="116">
        <f>H9/F9-1</f>
        <v>2.1446078431373028E-3</v>
      </c>
      <c r="J9" s="115">
        <v>1197</v>
      </c>
      <c r="K9" s="116">
        <v>-0.87801895444818101</v>
      </c>
      <c r="L9" s="115">
        <v>9896</v>
      </c>
      <c r="M9" s="116">
        <f t="shared" ref="M9:M21" si="1">IFERROR(L9/J9-1,"-")</f>
        <v>7.2673350041771094</v>
      </c>
      <c r="N9" s="115">
        <v>17947</v>
      </c>
      <c r="O9" s="116">
        <f>IFERROR(N9/L9-1,"-")</f>
        <v>0.81356103476151986</v>
      </c>
      <c r="P9" s="98">
        <f>N9/F9-1</f>
        <v>0.83282271241830075</v>
      </c>
      <c r="Q9" s="115">
        <v>15841</v>
      </c>
      <c r="R9" s="116">
        <f>IFERROR(Q9/N9-1,"-")</f>
        <v>-0.11734551735666132</v>
      </c>
      <c r="S9" s="116">
        <f>IFERROR(Q9/F9-1,"-")</f>
        <v>0.61774918300653603</v>
      </c>
    </row>
    <row r="10" spans="1:20" x14ac:dyDescent="0.25">
      <c r="A10" s="1" t="s">
        <v>72</v>
      </c>
      <c r="B10" s="114" t="s">
        <v>73</v>
      </c>
      <c r="C10" s="115">
        <v>11483</v>
      </c>
      <c r="D10" s="115">
        <v>10215</v>
      </c>
      <c r="E10" s="116">
        <f t="shared" si="0"/>
        <v>-0.11042410519898982</v>
      </c>
      <c r="F10" s="115">
        <v>10626</v>
      </c>
      <c r="G10" s="116">
        <f t="shared" ref="G10:I21" si="2">F10/D10-1</f>
        <v>4.023494860499266E-2</v>
      </c>
      <c r="H10" s="115">
        <v>11683</v>
      </c>
      <c r="I10" s="116">
        <f t="shared" si="2"/>
        <v>9.9472990777338621E-2</v>
      </c>
      <c r="J10" s="115">
        <v>1554</v>
      </c>
      <c r="K10" s="116">
        <v>-0.8669862192929898</v>
      </c>
      <c r="L10" s="115">
        <v>10397</v>
      </c>
      <c r="M10" s="116">
        <f t="shared" si="1"/>
        <v>5.6904761904761907</v>
      </c>
      <c r="N10" s="115">
        <v>18389</v>
      </c>
      <c r="O10" s="116">
        <f t="shared" ref="O10:O21" si="3">IFERROR(N10/L10-1,"-")</f>
        <v>0.76868327402135228</v>
      </c>
      <c r="P10" s="98">
        <f t="shared" ref="P10:P21" si="4">N10/F10-1</f>
        <v>0.73056653491436108</v>
      </c>
      <c r="Q10" s="115">
        <v>24407</v>
      </c>
      <c r="R10" s="116">
        <f t="shared" ref="R10:R19" si="5">IFERROR(Q10/N10-1,"-")</f>
        <v>0.32726086247213004</v>
      </c>
      <c r="S10" s="116">
        <f t="shared" ref="S10:S20" si="6">IFERROR(Q10/F10-1,"-")</f>
        <v>1.2969132316958403</v>
      </c>
    </row>
    <row r="11" spans="1:20" x14ac:dyDescent="0.25">
      <c r="A11" s="1" t="s">
        <v>74</v>
      </c>
      <c r="B11" s="114" t="s">
        <v>75</v>
      </c>
      <c r="C11" s="115">
        <v>12360</v>
      </c>
      <c r="D11" s="115">
        <v>13286</v>
      </c>
      <c r="E11" s="116">
        <f t="shared" si="0"/>
        <v>7.4919093851132601E-2</v>
      </c>
      <c r="F11" s="115">
        <v>10617</v>
      </c>
      <c r="G11" s="116">
        <f t="shared" si="2"/>
        <v>-0.20088815294294748</v>
      </c>
      <c r="H11" s="115">
        <v>2577</v>
      </c>
      <c r="I11" s="116">
        <f t="shared" si="2"/>
        <v>-0.7572760666855044</v>
      </c>
      <c r="J11" s="115">
        <v>2990</v>
      </c>
      <c r="K11" s="116">
        <v>0.16026387272021725</v>
      </c>
      <c r="L11" s="115">
        <v>10842</v>
      </c>
      <c r="M11" s="116">
        <f t="shared" si="1"/>
        <v>2.6260869565217391</v>
      </c>
      <c r="N11" s="115">
        <v>16137</v>
      </c>
      <c r="O11" s="116">
        <f t="shared" si="3"/>
        <v>0.48837852794687331</v>
      </c>
      <c r="P11" s="98">
        <f t="shared" si="4"/>
        <v>0.51992088160497318</v>
      </c>
      <c r="Q11" s="115">
        <v>20474</v>
      </c>
      <c r="R11" s="116">
        <f t="shared" si="5"/>
        <v>0.2687612319514161</v>
      </c>
      <c r="S11" s="116">
        <f t="shared" si="6"/>
        <v>0.92841669021380802</v>
      </c>
    </row>
    <row r="12" spans="1:20" x14ac:dyDescent="0.25">
      <c r="A12" s="1" t="s">
        <v>76</v>
      </c>
      <c r="B12" s="114" t="s">
        <v>77</v>
      </c>
      <c r="C12" s="115">
        <v>11963</v>
      </c>
      <c r="D12" s="115">
        <v>12681</v>
      </c>
      <c r="E12" s="116">
        <f t="shared" si="0"/>
        <v>6.0018390035944114E-2</v>
      </c>
      <c r="F12" s="115">
        <v>11067</v>
      </c>
      <c r="G12" s="116">
        <f t="shared" si="2"/>
        <v>-0.12727702862550272</v>
      </c>
      <c r="H12" s="115">
        <v>0</v>
      </c>
      <c r="I12" s="116">
        <f t="shared" si="2"/>
        <v>-1</v>
      </c>
      <c r="J12" s="115">
        <v>3629</v>
      </c>
      <c r="K12" s="116" t="s">
        <v>229</v>
      </c>
      <c r="L12" s="115">
        <v>13123</v>
      </c>
      <c r="M12" s="116">
        <f t="shared" si="1"/>
        <v>2.6161476990906585</v>
      </c>
      <c r="N12" s="115">
        <v>11699</v>
      </c>
      <c r="O12" s="116">
        <f t="shared" si="3"/>
        <v>-0.10851177322258632</v>
      </c>
      <c r="P12" s="116">
        <f>N12/F12-1</f>
        <v>5.71067136532033E-2</v>
      </c>
      <c r="Q12" s="115">
        <v>17811</v>
      </c>
      <c r="R12" s="116">
        <f t="shared" si="5"/>
        <v>0.52243781519788013</v>
      </c>
      <c r="S12" s="116">
        <f t="shared" si="6"/>
        <v>0.60937923556519391</v>
      </c>
    </row>
    <row r="13" spans="1:20" x14ac:dyDescent="0.25">
      <c r="A13" s="1" t="s">
        <v>78</v>
      </c>
      <c r="B13" s="114" t="s">
        <v>79</v>
      </c>
      <c r="C13" s="115">
        <v>10529</v>
      </c>
      <c r="D13" s="115">
        <v>11478</v>
      </c>
      <c r="E13" s="116">
        <f t="shared" si="0"/>
        <v>9.0132016335834342E-2</v>
      </c>
      <c r="F13" s="115">
        <v>10686</v>
      </c>
      <c r="G13" s="116">
        <f t="shared" si="2"/>
        <v>-6.9001568217459508E-2</v>
      </c>
      <c r="H13" s="115">
        <v>0</v>
      </c>
      <c r="I13" s="116">
        <f t="shared" si="2"/>
        <v>-1</v>
      </c>
      <c r="J13" s="115">
        <v>4327</v>
      </c>
      <c r="K13" s="116" t="s">
        <v>229</v>
      </c>
      <c r="L13" s="115">
        <v>12688</v>
      </c>
      <c r="M13" s="116">
        <f t="shared" si="1"/>
        <v>1.9322856482551423</v>
      </c>
      <c r="N13" s="115">
        <v>7550</v>
      </c>
      <c r="O13" s="116">
        <f t="shared" si="3"/>
        <v>-0.40494955863808324</v>
      </c>
      <c r="P13" s="116">
        <f t="shared" si="4"/>
        <v>-0.29346808908852706</v>
      </c>
      <c r="Q13" s="115">
        <v>22267</v>
      </c>
      <c r="R13" s="116">
        <f t="shared" si="5"/>
        <v>1.9492715231788078</v>
      </c>
      <c r="S13" s="116">
        <f t="shared" si="6"/>
        <v>1.0837544450683136</v>
      </c>
    </row>
    <row r="14" spans="1:20" x14ac:dyDescent="0.25">
      <c r="A14" s="1" t="s">
        <v>80</v>
      </c>
      <c r="B14" s="114" t="s">
        <v>81</v>
      </c>
      <c r="C14" s="115">
        <v>11379</v>
      </c>
      <c r="D14" s="115">
        <v>11369</v>
      </c>
      <c r="E14" s="116">
        <f t="shared" si="0"/>
        <v>-8.7881184638372023E-4</v>
      </c>
      <c r="F14" s="115">
        <v>11404</v>
      </c>
      <c r="G14" s="116">
        <f t="shared" si="2"/>
        <v>3.0785469258509668E-3</v>
      </c>
      <c r="H14" s="115">
        <v>0</v>
      </c>
      <c r="I14" s="116">
        <f t="shared" si="2"/>
        <v>-1</v>
      </c>
      <c r="J14" s="115">
        <v>3302</v>
      </c>
      <c r="K14" s="116" t="s">
        <v>229</v>
      </c>
      <c r="L14" s="115">
        <v>10420</v>
      </c>
      <c r="M14" s="116">
        <f t="shared" si="1"/>
        <v>2.1556632344033919</v>
      </c>
      <c r="N14" s="115">
        <v>14934</v>
      </c>
      <c r="O14" s="116">
        <f t="shared" si="3"/>
        <v>0.43320537428023043</v>
      </c>
      <c r="P14" s="116">
        <f t="shared" si="4"/>
        <v>0.3095405121010173</v>
      </c>
      <c r="Q14" s="115">
        <v>16055</v>
      </c>
      <c r="R14" s="116">
        <f t="shared" si="5"/>
        <v>7.5063613231552084E-2</v>
      </c>
      <c r="S14" s="116">
        <f t="shared" si="6"/>
        <v>0.4078393546124166</v>
      </c>
    </row>
    <row r="15" spans="1:20" x14ac:dyDescent="0.25">
      <c r="A15" s="1" t="s">
        <v>82</v>
      </c>
      <c r="B15" s="114" t="s">
        <v>83</v>
      </c>
      <c r="C15" s="115">
        <v>13502</v>
      </c>
      <c r="D15" s="115">
        <v>11824</v>
      </c>
      <c r="E15" s="116">
        <f t="shared" si="0"/>
        <v>-0.12427788475781365</v>
      </c>
      <c r="F15" s="115">
        <v>13016</v>
      </c>
      <c r="G15" s="116">
        <f t="shared" si="2"/>
        <v>0.10081190798376194</v>
      </c>
      <c r="H15" s="115">
        <v>0</v>
      </c>
      <c r="I15" s="116">
        <f t="shared" si="2"/>
        <v>-1</v>
      </c>
      <c r="J15" s="115">
        <v>2379</v>
      </c>
      <c r="K15" s="116" t="s">
        <v>229</v>
      </c>
      <c r="L15" s="115">
        <v>24503</v>
      </c>
      <c r="M15" s="116">
        <f t="shared" si="1"/>
        <v>9.299705758722153</v>
      </c>
      <c r="N15" s="115">
        <v>23244</v>
      </c>
      <c r="O15" s="116">
        <f t="shared" si="3"/>
        <v>-5.1381463494265978E-2</v>
      </c>
      <c r="P15" s="116">
        <f t="shared" si="4"/>
        <v>0.78580208973570986</v>
      </c>
      <c r="Q15" s="115">
        <v>16852</v>
      </c>
      <c r="R15" s="116">
        <f t="shared" si="5"/>
        <v>-0.27499569781448974</v>
      </c>
      <c r="S15" s="116">
        <f t="shared" si="6"/>
        <v>0.29471419791026432</v>
      </c>
    </row>
    <row r="16" spans="1:20" x14ac:dyDescent="0.25">
      <c r="A16" s="1" t="s">
        <v>84</v>
      </c>
      <c r="B16" s="114" t="s">
        <v>85</v>
      </c>
      <c r="C16" s="115">
        <v>13250</v>
      </c>
      <c r="D16" s="115">
        <v>12953</v>
      </c>
      <c r="E16" s="116">
        <f t="shared" si="0"/>
        <v>-2.2415094339622632E-2</v>
      </c>
      <c r="F16" s="115">
        <v>14488</v>
      </c>
      <c r="G16" s="116">
        <f t="shared" si="2"/>
        <v>0.11850536555238178</v>
      </c>
      <c r="H16" s="115">
        <v>6635</v>
      </c>
      <c r="I16" s="116">
        <f t="shared" si="2"/>
        <v>-0.54203478741027056</v>
      </c>
      <c r="J16" s="115">
        <v>6446</v>
      </c>
      <c r="K16" s="116">
        <v>-2.8485305199698607E-2</v>
      </c>
      <c r="L16" s="115">
        <v>14928</v>
      </c>
      <c r="M16" s="116">
        <f t="shared" si="1"/>
        <v>1.3158547936704932</v>
      </c>
      <c r="N16" s="115">
        <v>11309</v>
      </c>
      <c r="O16" s="116">
        <f t="shared" si="3"/>
        <v>-0.242430332261522</v>
      </c>
      <c r="P16" s="98">
        <f t="shared" si="4"/>
        <v>-0.21942297073440087</v>
      </c>
      <c r="Q16" s="115">
        <v>25050</v>
      </c>
      <c r="R16" s="116">
        <f t="shared" si="5"/>
        <v>1.2150499602086833</v>
      </c>
      <c r="S16" s="116">
        <f t="shared" si="6"/>
        <v>0.72901711761457766</v>
      </c>
    </row>
    <row r="17" spans="1:19" x14ac:dyDescent="0.25">
      <c r="A17" s="1" t="s">
        <v>86</v>
      </c>
      <c r="B17" s="114" t="s">
        <v>87</v>
      </c>
      <c r="C17" s="115">
        <v>9987</v>
      </c>
      <c r="D17" s="115">
        <v>10939</v>
      </c>
      <c r="E17" s="116">
        <f t="shared" si="0"/>
        <v>9.53239210974266E-2</v>
      </c>
      <c r="F17" s="115">
        <v>11945</v>
      </c>
      <c r="G17" s="116">
        <f t="shared" si="2"/>
        <v>9.1964530578663606E-2</v>
      </c>
      <c r="H17" s="115">
        <v>6236</v>
      </c>
      <c r="I17" s="116">
        <f t="shared" si="2"/>
        <v>-0.47794056090414394</v>
      </c>
      <c r="J17" s="115">
        <v>8360</v>
      </c>
      <c r="K17" s="116">
        <v>0.34060295060936507</v>
      </c>
      <c r="L17" s="115">
        <v>10763</v>
      </c>
      <c r="M17" s="116">
        <f t="shared" si="1"/>
        <v>0.28744019138755972</v>
      </c>
      <c r="N17" s="115">
        <v>16386</v>
      </c>
      <c r="O17" s="116">
        <f t="shared" si="3"/>
        <v>0.52243798197528579</v>
      </c>
      <c r="P17" s="98">
        <f t="shared" si="4"/>
        <v>0.37178735872750113</v>
      </c>
      <c r="Q17" s="115">
        <v>17100</v>
      </c>
      <c r="R17" s="116">
        <f t="shared" si="5"/>
        <v>4.3573782497253744E-2</v>
      </c>
      <c r="S17" s="116">
        <f t="shared" si="6"/>
        <v>0.43156132272917547</v>
      </c>
    </row>
    <row r="18" spans="1:19" x14ac:dyDescent="0.25">
      <c r="A18" s="1" t="s">
        <v>88</v>
      </c>
      <c r="B18" s="114" t="s">
        <v>89</v>
      </c>
      <c r="C18" s="115">
        <v>13322</v>
      </c>
      <c r="D18" s="115">
        <v>11505</v>
      </c>
      <c r="E18" s="116">
        <f t="shared" si="0"/>
        <v>-0.13639093229244859</v>
      </c>
      <c r="F18" s="115">
        <v>13119</v>
      </c>
      <c r="G18" s="116">
        <f t="shared" si="2"/>
        <v>0.14028683181225543</v>
      </c>
      <c r="H18" s="115">
        <v>4583</v>
      </c>
      <c r="I18" s="116">
        <f t="shared" si="2"/>
        <v>-0.65065934903574973</v>
      </c>
      <c r="J18" s="115">
        <v>13659</v>
      </c>
      <c r="K18" s="116">
        <v>1.9803622081605936</v>
      </c>
      <c r="L18" s="115">
        <v>14777</v>
      </c>
      <c r="M18" s="116">
        <f t="shared" si="1"/>
        <v>8.1850794348048872E-2</v>
      </c>
      <c r="N18" s="115">
        <v>17351</v>
      </c>
      <c r="O18" s="116">
        <f t="shared" si="3"/>
        <v>0.17418961900250385</v>
      </c>
      <c r="P18" s="98">
        <f t="shared" si="4"/>
        <v>0.32258556292400331</v>
      </c>
      <c r="Q18" s="115">
        <v>24595</v>
      </c>
      <c r="R18" s="116">
        <f t="shared" si="5"/>
        <v>0.41749755057345395</v>
      </c>
      <c r="S18" s="116">
        <f t="shared" si="6"/>
        <v>0.8747617958685876</v>
      </c>
    </row>
    <row r="19" spans="1:19" x14ac:dyDescent="0.25">
      <c r="A19" s="1" t="s">
        <v>90</v>
      </c>
      <c r="B19" s="114" t="s">
        <v>91</v>
      </c>
      <c r="C19" s="115">
        <v>10501</v>
      </c>
      <c r="D19" s="115">
        <v>10744</v>
      </c>
      <c r="E19" s="116">
        <f t="shared" si="0"/>
        <v>2.314065327111714E-2</v>
      </c>
      <c r="F19" s="115">
        <v>9620</v>
      </c>
      <c r="G19" s="116">
        <f t="shared" si="2"/>
        <v>-0.10461653015636629</v>
      </c>
      <c r="H19" s="115">
        <v>2952</v>
      </c>
      <c r="I19" s="116">
        <f t="shared" si="2"/>
        <v>-0.69313929313929312</v>
      </c>
      <c r="J19" s="115">
        <v>12968</v>
      </c>
      <c r="K19" s="116">
        <v>3.3929539295392956</v>
      </c>
      <c r="L19" s="115">
        <v>14622</v>
      </c>
      <c r="M19" s="116">
        <f t="shared" si="1"/>
        <v>0.12754472547809992</v>
      </c>
      <c r="N19" s="115">
        <v>12399</v>
      </c>
      <c r="O19" s="116">
        <f t="shared" si="3"/>
        <v>-0.15203118588428399</v>
      </c>
      <c r="P19" s="98">
        <f t="shared" si="4"/>
        <v>0.28887733887733891</v>
      </c>
      <c r="Q19" s="115">
        <v>15829</v>
      </c>
      <c r="R19" s="116">
        <f t="shared" si="5"/>
        <v>0.27663521251713852</v>
      </c>
      <c r="S19" s="116">
        <f t="shared" si="6"/>
        <v>0.6454261954261955</v>
      </c>
    </row>
    <row r="20" spans="1:19" x14ac:dyDescent="0.25">
      <c r="A20" s="1" t="s">
        <v>92</v>
      </c>
      <c r="B20" s="114" t="s">
        <v>93</v>
      </c>
      <c r="C20" s="115">
        <v>10574</v>
      </c>
      <c r="D20" s="115">
        <v>10632</v>
      </c>
      <c r="E20" s="116">
        <f t="shared" si="0"/>
        <v>5.4851522602610281E-3</v>
      </c>
      <c r="F20" s="115">
        <v>10746</v>
      </c>
      <c r="G20" s="116">
        <f t="shared" si="2"/>
        <v>1.0722347629796847E-2</v>
      </c>
      <c r="H20" s="115">
        <v>8154</v>
      </c>
      <c r="I20" s="116">
        <f t="shared" si="2"/>
        <v>-0.24120603015075381</v>
      </c>
      <c r="J20" s="115">
        <v>9493</v>
      </c>
      <c r="K20" s="116">
        <v>0.16421388275692905</v>
      </c>
      <c r="L20" s="115">
        <v>14121</v>
      </c>
      <c r="M20" s="116">
        <f t="shared" si="1"/>
        <v>0.48751711787633001</v>
      </c>
      <c r="N20" s="115">
        <v>12492</v>
      </c>
      <c r="O20" s="116">
        <f t="shared" si="3"/>
        <v>-0.11536010197578073</v>
      </c>
      <c r="P20" s="98">
        <f t="shared" si="4"/>
        <v>0.16247906197654949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138498</v>
      </c>
      <c r="D21" s="118">
        <v>136881</v>
      </c>
      <c r="E21" s="119">
        <f t="shared" si="0"/>
        <v>-1.1675258848503178E-2</v>
      </c>
      <c r="F21" s="118">
        <v>137126</v>
      </c>
      <c r="G21" s="119">
        <f>F21/D21-1</f>
        <v>1.7898758775871659E-3</v>
      </c>
      <c r="H21" s="118">
        <v>55313</v>
      </c>
      <c r="I21" s="119">
        <f t="shared" si="2"/>
        <v>-0.59662646033574962</v>
      </c>
      <c r="J21" s="118">
        <v>70304</v>
      </c>
      <c r="K21" s="119">
        <v>0.27102127890369343</v>
      </c>
      <c r="L21" s="118">
        <v>161080</v>
      </c>
      <c r="M21" s="119">
        <f t="shared" si="1"/>
        <v>1.2911925352753757</v>
      </c>
      <c r="N21" s="118">
        <v>179837</v>
      </c>
      <c r="O21" s="119">
        <f t="shared" si="3"/>
        <v>0.116445244598957</v>
      </c>
      <c r="P21" s="119">
        <f t="shared" si="4"/>
        <v>0.31147266018114728</v>
      </c>
      <c r="Q21" s="118">
        <v>216281</v>
      </c>
      <c r="R21" s="119">
        <v>0.29242582688457985</v>
      </c>
      <c r="S21" s="119">
        <v>0.71135464472226628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B0F64C-F9D4-4472-9493-87405F70F7A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B74094AC-D45B-4E51-A015-AB8E89081DC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4AF653-200F-4086-B884-4A575882F6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17</vt:i4>
      </vt:variant>
    </vt:vector>
  </HeadingPairs>
  <TitlesOfParts>
    <vt:vector size="6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2025-01-02T08:47:43Z</dcterms:created>
  <dcterms:modified xsi:type="dcterms:W3CDTF">2025-01-02T12:47:59Z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