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4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noviembre/"/>
    </mc:Choice>
  </mc:AlternateContent>
  <xr:revisionPtr revIDLastSave="65" documentId="8_{88F252CF-5442-4253-8145-76DFB5123076}" xr6:coauthVersionLast="47" xr6:coauthVersionMax="47" xr10:uidLastSave="{D2495E05-343F-486E-9431-81EE7D71ABD0}"/>
  <bookViews>
    <workbookView xWindow="28680" yWindow="6060" windowWidth="29040" windowHeight="15720" xr2:uid="{4E4D7CBE-2B52-4D8B-9B4C-D7856EF3C95A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9" i="33" l="1"/>
  <c r="L109" i="33" s="1"/>
  <c r="I109" i="33"/>
  <c r="J109" i="33" s="1"/>
  <c r="G109" i="33"/>
  <c r="H109" i="33" s="1"/>
  <c r="E109" i="33"/>
  <c r="F109" i="33" s="1"/>
  <c r="C109" i="33"/>
  <c r="L108" i="33"/>
  <c r="J108" i="33"/>
  <c r="H108" i="33"/>
  <c r="F108" i="33"/>
  <c r="L107" i="33"/>
  <c r="J107" i="33"/>
  <c r="H107" i="33"/>
  <c r="F107" i="33"/>
  <c r="L106" i="33"/>
  <c r="J106" i="33"/>
  <c r="H106" i="33"/>
  <c r="F106" i="33"/>
  <c r="L105" i="33"/>
  <c r="J105" i="33"/>
  <c r="H105" i="33"/>
  <c r="F105" i="33"/>
  <c r="L104" i="33"/>
  <c r="J104" i="33"/>
  <c r="H104" i="33"/>
  <c r="F104" i="33"/>
  <c r="L103" i="33"/>
  <c r="J103" i="33"/>
  <c r="H103" i="33"/>
  <c r="F103" i="33"/>
  <c r="L102" i="33"/>
  <c r="J102" i="33"/>
  <c r="H102" i="33"/>
  <c r="F102" i="33"/>
  <c r="L101" i="33"/>
  <c r="J101" i="33"/>
  <c r="H101" i="33"/>
  <c r="F101" i="33"/>
  <c r="L100" i="33"/>
  <c r="J100" i="33"/>
  <c r="H100" i="33"/>
  <c r="F100" i="33"/>
  <c r="L99" i="33"/>
  <c r="J99" i="33"/>
  <c r="H99" i="33"/>
  <c r="F99" i="33"/>
  <c r="L98" i="33"/>
  <c r="J98" i="33"/>
  <c r="H98" i="33"/>
  <c r="F98" i="33"/>
  <c r="L97" i="33"/>
  <c r="J97" i="33"/>
  <c r="H97" i="33"/>
  <c r="F97" i="33"/>
  <c r="L96" i="33"/>
  <c r="J96" i="33"/>
  <c r="H96" i="33"/>
  <c r="F96" i="33"/>
  <c r="D96" i="33"/>
  <c r="L87" i="33"/>
  <c r="J87" i="33"/>
  <c r="H87" i="33"/>
  <c r="F87" i="33"/>
  <c r="L86" i="33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J74" i="33"/>
  <c r="H74" i="33"/>
  <c r="F74" i="33"/>
  <c r="D74" i="33"/>
  <c r="L65" i="33"/>
  <c r="J65" i="33"/>
  <c r="H65" i="33"/>
  <c r="F65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H52" i="33"/>
  <c r="F52" i="33"/>
  <c r="D52" i="33"/>
  <c r="L43" i="33"/>
  <c r="J43" i="33"/>
  <c r="H43" i="33"/>
  <c r="F43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1" i="33"/>
  <c r="J21" i="33"/>
  <c r="H21" i="33"/>
  <c r="F21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O135" i="43" l="1"/>
  <c r="L135" i="43"/>
  <c r="H135" i="43"/>
  <c r="G135" i="43"/>
  <c r="N5" i="43"/>
  <c r="F5" i="43"/>
  <c r="O135" i="42"/>
  <c r="M135" i="42"/>
  <c r="L135" i="42"/>
  <c r="K135" i="42"/>
  <c r="I135" i="42"/>
  <c r="N5" i="42"/>
  <c r="M5" i="42"/>
  <c r="F5" i="42"/>
  <c r="L135" i="41"/>
  <c r="K135" i="41"/>
  <c r="I135" i="41"/>
  <c r="H135" i="41"/>
  <c r="G135" i="41"/>
  <c r="T5" i="41"/>
  <c r="R5" i="41"/>
  <c r="Q5" i="41"/>
  <c r="P5" i="41"/>
  <c r="L5" i="41"/>
  <c r="J5" i="41"/>
  <c r="I5" i="41"/>
  <c r="H5" i="41"/>
  <c r="T5" i="40"/>
  <c r="S5" i="40"/>
  <c r="R5" i="40"/>
  <c r="Q5" i="40"/>
  <c r="P5" i="40"/>
  <c r="J5" i="40"/>
  <c r="I5" i="40"/>
  <c r="H5" i="40"/>
  <c r="L133" i="39"/>
  <c r="I133" i="39"/>
  <c r="H133" i="39"/>
  <c r="G133" i="39"/>
  <c r="T5" i="39"/>
  <c r="Q5" i="39"/>
  <c r="P5" i="39"/>
  <c r="N5" i="39"/>
  <c r="M5" i="39"/>
  <c r="L5" i="39"/>
  <c r="M133" i="38"/>
  <c r="L133" i="38"/>
  <c r="K133" i="38"/>
  <c r="I133" i="38"/>
  <c r="N5" i="38"/>
  <c r="M5" i="38"/>
  <c r="L5" i="38"/>
  <c r="J5" i="38"/>
  <c r="L123" i="37"/>
  <c r="K123" i="37"/>
  <c r="I123" i="37"/>
  <c r="H123" i="37"/>
  <c r="G123" i="37"/>
  <c r="T5" i="37"/>
  <c r="S5" i="37"/>
  <c r="L5" i="37"/>
  <c r="K5" i="37"/>
  <c r="M5" i="37"/>
  <c r="I5" i="37"/>
  <c r="H5" i="37"/>
  <c r="AO29" i="35"/>
  <c r="X29" i="35"/>
  <c r="I29" i="35"/>
  <c r="BB7" i="35"/>
  <c r="AR7" i="35"/>
  <c r="Y7" i="35"/>
  <c r="O7" i="35"/>
  <c r="H7" i="35"/>
  <c r="N96" i="33"/>
  <c r="O96" i="33"/>
  <c r="O74" i="33"/>
  <c r="O52" i="33"/>
  <c r="O30" i="33"/>
  <c r="N30" i="33"/>
  <c r="O8" i="33"/>
  <c r="N8" i="33"/>
  <c r="L96" i="31"/>
  <c r="J96" i="31"/>
  <c r="F96" i="31"/>
  <c r="D96" i="31"/>
  <c r="H96" i="31"/>
  <c r="J74" i="31"/>
  <c r="H74" i="31"/>
  <c r="D74" i="31"/>
  <c r="L74" i="31"/>
  <c r="F74" i="31"/>
  <c r="N52" i="31"/>
  <c r="H52" i="31"/>
  <c r="F52" i="31"/>
  <c r="J52" i="31"/>
  <c r="O52" i="31"/>
  <c r="J30" i="31"/>
  <c r="F30" i="31"/>
  <c r="D30" i="31"/>
  <c r="H8" i="31"/>
  <c r="D8" i="31"/>
  <c r="N8" i="31"/>
  <c r="L8" i="31"/>
  <c r="J8" i="31"/>
  <c r="F8" i="31"/>
  <c r="N272" i="30"/>
  <c r="D272" i="30"/>
  <c r="J272" i="30"/>
  <c r="H272" i="30"/>
  <c r="C271" i="30"/>
  <c r="F272" i="30" s="1"/>
  <c r="B270" i="30"/>
  <c r="D250" i="30"/>
  <c r="J250" i="30"/>
  <c r="H250" i="30"/>
  <c r="C249" i="30"/>
  <c r="F250" i="30" s="1"/>
  <c r="B248" i="30"/>
  <c r="H228" i="30"/>
  <c r="D228" i="30"/>
  <c r="J228" i="30"/>
  <c r="C227" i="30"/>
  <c r="F228" i="30" s="1"/>
  <c r="B226" i="30"/>
  <c r="N206" i="30"/>
  <c r="H206" i="30"/>
  <c r="D206" i="30"/>
  <c r="J206" i="30"/>
  <c r="C205" i="30"/>
  <c r="F206" i="30" s="1"/>
  <c r="B204" i="30"/>
  <c r="H184" i="30"/>
  <c r="D184" i="30"/>
  <c r="L184" i="30"/>
  <c r="J184" i="30"/>
  <c r="F184" i="30"/>
  <c r="C183" i="30"/>
  <c r="B182" i="30"/>
  <c r="O162" i="30"/>
  <c r="N162" i="30"/>
  <c r="H162" i="30"/>
  <c r="D162" i="30"/>
  <c r="J162" i="30"/>
  <c r="C161" i="30"/>
  <c r="F162" i="30" s="1"/>
  <c r="B160" i="30"/>
  <c r="H140" i="30"/>
  <c r="D140" i="30"/>
  <c r="L140" i="30"/>
  <c r="J140" i="30"/>
  <c r="F140" i="30"/>
  <c r="C139" i="30"/>
  <c r="B138" i="30"/>
  <c r="N118" i="30"/>
  <c r="H118" i="30"/>
  <c r="D118" i="30"/>
  <c r="J118" i="30"/>
  <c r="F118" i="30"/>
  <c r="C117" i="30"/>
  <c r="O118" i="30" s="1"/>
  <c r="B116" i="30"/>
  <c r="H96" i="30"/>
  <c r="D96" i="30"/>
  <c r="L96" i="30"/>
  <c r="J96" i="30"/>
  <c r="C95" i="30"/>
  <c r="F96" i="30" s="1"/>
  <c r="N74" i="30"/>
  <c r="L74" i="30"/>
  <c r="D74" i="30"/>
  <c r="J74" i="30"/>
  <c r="H74" i="30"/>
  <c r="C73" i="30"/>
  <c r="F74" i="30" s="1"/>
  <c r="N52" i="30"/>
  <c r="L52" i="30"/>
  <c r="J52" i="30"/>
  <c r="D52" i="30"/>
  <c r="C51" i="30"/>
  <c r="L30" i="30"/>
  <c r="D30" i="30"/>
  <c r="C29" i="30"/>
  <c r="F30" i="30" s="1"/>
  <c r="J8" i="30"/>
  <c r="D8" i="30"/>
  <c r="L8" i="30"/>
  <c r="C7" i="30"/>
  <c r="O8" i="30" s="1"/>
  <c r="M6" i="28"/>
  <c r="L6" i="28"/>
  <c r="B4" i="28"/>
  <c r="B3" i="27"/>
  <c r="M6" i="26"/>
  <c r="K6" i="26"/>
  <c r="L6" i="26"/>
  <c r="B4" i="26"/>
  <c r="J96" i="25"/>
  <c r="N96" i="25"/>
  <c r="L96" i="25"/>
  <c r="H96" i="25"/>
  <c r="N74" i="25"/>
  <c r="H74" i="25"/>
  <c r="L74" i="25"/>
  <c r="J74" i="25"/>
  <c r="N52" i="25"/>
  <c r="L52" i="25"/>
  <c r="F52" i="25"/>
  <c r="D52" i="25"/>
  <c r="O52" i="25"/>
  <c r="J52" i="25"/>
  <c r="H52" i="25"/>
  <c r="L30" i="25"/>
  <c r="J30" i="25"/>
  <c r="H30" i="25"/>
  <c r="O8" i="25"/>
  <c r="H8" i="25"/>
  <c r="F8" i="25"/>
  <c r="J8" i="25"/>
  <c r="D8" i="25"/>
  <c r="F254" i="24"/>
  <c r="H254" i="24"/>
  <c r="C253" i="24"/>
  <c r="D254" i="24" s="1"/>
  <c r="B252" i="24"/>
  <c r="F228" i="24"/>
  <c r="H228" i="24"/>
  <c r="C227" i="24"/>
  <c r="D228" i="24" s="1"/>
  <c r="B226" i="24"/>
  <c r="F206" i="24"/>
  <c r="H206" i="24"/>
  <c r="C205" i="24"/>
  <c r="D206" i="24" s="1"/>
  <c r="B204" i="24"/>
  <c r="F184" i="24"/>
  <c r="D184" i="24"/>
  <c r="H184" i="24"/>
  <c r="C183" i="24"/>
  <c r="B182" i="24"/>
  <c r="F162" i="24"/>
  <c r="H162" i="24"/>
  <c r="C161" i="24"/>
  <c r="D162" i="24" s="1"/>
  <c r="B160" i="24"/>
  <c r="F140" i="24"/>
  <c r="D140" i="24"/>
  <c r="H140" i="24"/>
  <c r="C139" i="24"/>
  <c r="B138" i="24"/>
  <c r="F118" i="24"/>
  <c r="D118" i="24"/>
  <c r="H118" i="24"/>
  <c r="C117" i="24"/>
  <c r="B116" i="24"/>
  <c r="F96" i="24"/>
  <c r="H96" i="24"/>
  <c r="C95" i="24"/>
  <c r="D96" i="24" s="1"/>
  <c r="H74" i="24"/>
  <c r="F74" i="24"/>
  <c r="C73" i="24"/>
  <c r="D74" i="24" s="1"/>
  <c r="F52" i="24"/>
  <c r="D52" i="24"/>
  <c r="C51" i="24"/>
  <c r="H30" i="24"/>
  <c r="C29" i="24"/>
  <c r="D30" i="24" s="1"/>
  <c r="O8" i="24"/>
  <c r="H8" i="24"/>
  <c r="F8" i="24"/>
  <c r="D8" i="24"/>
  <c r="L8" i="24"/>
  <c r="J8" i="24"/>
  <c r="AB7" i="22"/>
  <c r="Z7" i="22"/>
  <c r="Y7" i="22"/>
  <c r="AA7" i="22"/>
  <c r="N7" i="22"/>
  <c r="K7" i="22"/>
  <c r="J7" i="22"/>
  <c r="B4" i="22"/>
  <c r="T8" i="21"/>
  <c r="J8" i="21"/>
  <c r="B5" i="21"/>
  <c r="X7" i="19"/>
  <c r="V7" i="19"/>
  <c r="R7" i="19"/>
  <c r="N7" i="19"/>
  <c r="P7" i="19" s="1"/>
  <c r="J7" i="19"/>
  <c r="H7" i="19"/>
  <c r="F7" i="19"/>
  <c r="B4" i="19"/>
  <c r="AB6" i="18"/>
  <c r="T6" i="18"/>
  <c r="K6" i="18"/>
  <c r="B3" i="18"/>
  <c r="AA7" i="17"/>
  <c r="Y7" i="17"/>
  <c r="W7" i="17"/>
  <c r="Z7" i="17"/>
  <c r="M7" i="17"/>
  <c r="B4" i="17"/>
  <c r="M7" i="16"/>
  <c r="K7" i="16"/>
  <c r="J7" i="16"/>
  <c r="L7" i="16"/>
  <c r="B4" i="16"/>
  <c r="AA7" i="15"/>
  <c r="Y7" i="15"/>
  <c r="X7" i="15"/>
  <c r="Z7" i="15"/>
  <c r="B4" i="15"/>
  <c r="V9" i="14"/>
  <c r="T9" i="14"/>
  <c r="U9" i="14"/>
  <c r="K9" i="14"/>
  <c r="I9" i="14"/>
  <c r="J9" i="14"/>
  <c r="B6" i="14"/>
  <c r="K6" i="13"/>
  <c r="J6" i="13"/>
  <c r="I6" i="13"/>
  <c r="B3" i="13"/>
  <c r="X5" i="12"/>
  <c r="W5" i="12"/>
  <c r="V5" i="12"/>
  <c r="N5" i="12"/>
  <c r="D96" i="10"/>
  <c r="L96" i="10"/>
  <c r="C95" i="10"/>
  <c r="O74" i="10"/>
  <c r="N74" i="10"/>
  <c r="L74" i="10"/>
  <c r="D74" i="10"/>
  <c r="C73" i="10"/>
  <c r="N52" i="10"/>
  <c r="L52" i="10"/>
  <c r="D52" i="10"/>
  <c r="C51" i="10"/>
  <c r="O30" i="10"/>
  <c r="L30" i="10"/>
  <c r="J30" i="10"/>
  <c r="H30" i="10"/>
  <c r="D30" i="10"/>
  <c r="C29" i="10"/>
  <c r="N8" i="10"/>
  <c r="J8" i="10"/>
  <c r="H8" i="10"/>
  <c r="D8" i="10"/>
  <c r="C7" i="10"/>
  <c r="S8" i="9"/>
  <c r="P8" i="9"/>
  <c r="N272" i="8"/>
  <c r="L272" i="8"/>
  <c r="J272" i="8"/>
  <c r="H272" i="8"/>
  <c r="D272" i="8"/>
  <c r="O272" i="8"/>
  <c r="F272" i="8"/>
  <c r="C271" i="8"/>
  <c r="B270" i="8"/>
  <c r="N250" i="8"/>
  <c r="L250" i="8"/>
  <c r="J250" i="8"/>
  <c r="H250" i="8"/>
  <c r="D250" i="8"/>
  <c r="O250" i="8"/>
  <c r="F250" i="8"/>
  <c r="C249" i="8"/>
  <c r="B248" i="8"/>
  <c r="N228" i="8"/>
  <c r="L228" i="8"/>
  <c r="J228" i="8"/>
  <c r="D228" i="8"/>
  <c r="O228" i="8"/>
  <c r="H228" i="8"/>
  <c r="F228" i="8"/>
  <c r="C227" i="8"/>
  <c r="B226" i="8"/>
  <c r="N206" i="8"/>
  <c r="L206" i="8"/>
  <c r="D206" i="8"/>
  <c r="O206" i="8"/>
  <c r="J206" i="8"/>
  <c r="H206" i="8"/>
  <c r="F206" i="8"/>
  <c r="C205" i="8"/>
  <c r="B204" i="8"/>
  <c r="N184" i="8"/>
  <c r="L184" i="8"/>
  <c r="D184" i="8"/>
  <c r="O184" i="8"/>
  <c r="J184" i="8"/>
  <c r="H184" i="8"/>
  <c r="F184" i="8"/>
  <c r="C183" i="8"/>
  <c r="B182" i="8"/>
  <c r="N162" i="8"/>
  <c r="L162" i="8"/>
  <c r="D162" i="8"/>
  <c r="O162" i="8"/>
  <c r="J162" i="8"/>
  <c r="H162" i="8"/>
  <c r="F162" i="8"/>
  <c r="C161" i="8"/>
  <c r="B160" i="8"/>
  <c r="N140" i="8"/>
  <c r="L140" i="8"/>
  <c r="D140" i="8"/>
  <c r="O140" i="8"/>
  <c r="J140" i="8"/>
  <c r="H140" i="8"/>
  <c r="F140" i="8"/>
  <c r="C139" i="8"/>
  <c r="B138" i="8"/>
  <c r="N118" i="8"/>
  <c r="L118" i="8"/>
  <c r="J118" i="8"/>
  <c r="D118" i="8"/>
  <c r="O118" i="8"/>
  <c r="H118" i="8"/>
  <c r="F118" i="8"/>
  <c r="C117" i="8"/>
  <c r="B116" i="8"/>
  <c r="N96" i="8"/>
  <c r="L96" i="8"/>
  <c r="D96" i="8"/>
  <c r="O96" i="8"/>
  <c r="J96" i="8"/>
  <c r="H96" i="8"/>
  <c r="F96" i="8"/>
  <c r="C95" i="8"/>
  <c r="O74" i="8"/>
  <c r="J74" i="8"/>
  <c r="H74" i="8"/>
  <c r="F74" i="8"/>
  <c r="D74" i="8"/>
  <c r="C73" i="8"/>
  <c r="O52" i="8"/>
  <c r="N52" i="8"/>
  <c r="J52" i="8"/>
  <c r="H52" i="8"/>
  <c r="D52" i="8"/>
  <c r="C51" i="8"/>
  <c r="L30" i="8"/>
  <c r="F30" i="8"/>
  <c r="D30" i="8"/>
  <c r="O30" i="8"/>
  <c r="J30" i="8"/>
  <c r="H30" i="8"/>
  <c r="C29" i="8"/>
  <c r="L8" i="8"/>
  <c r="J8" i="8"/>
  <c r="F8" i="8"/>
  <c r="D8" i="8"/>
  <c r="N8" i="8"/>
  <c r="H8" i="8"/>
  <c r="C7" i="8"/>
  <c r="U6" i="6"/>
  <c r="T6" i="6"/>
  <c r="S6" i="6"/>
  <c r="M6" i="6"/>
  <c r="L6" i="6"/>
  <c r="K6" i="6"/>
  <c r="B3" i="6"/>
  <c r="U6" i="5"/>
  <c r="M6" i="5"/>
  <c r="J6" i="5"/>
  <c r="I6" i="5"/>
  <c r="B3" i="5"/>
  <c r="M152" i="3"/>
  <c r="L152" i="3"/>
  <c r="K152" i="3"/>
  <c r="L79" i="3"/>
  <c r="K79" i="3"/>
  <c r="N6" i="3"/>
  <c r="L6" i="3"/>
  <c r="K6" i="3"/>
  <c r="M6" i="3"/>
  <c r="N31" i="2"/>
  <c r="L31" i="2"/>
  <c r="K31" i="2"/>
  <c r="J31" i="2"/>
  <c r="N6" i="2"/>
  <c r="B39" i="1"/>
  <c r="B38" i="1"/>
  <c r="B37" i="1"/>
  <c r="M2" i="1"/>
  <c r="O250" i="30" l="1"/>
  <c r="O272" i="30"/>
  <c r="O74" i="30"/>
  <c r="O206" i="30"/>
  <c r="H42" i="2"/>
  <c r="N143" i="3"/>
  <c r="L51" i="5"/>
  <c r="K51" i="5"/>
  <c r="J51" i="5"/>
  <c r="I51" i="5"/>
  <c r="U9" i="5"/>
  <c r="T9" i="5"/>
  <c r="S9" i="5"/>
  <c r="V9" i="5"/>
  <c r="L73" i="2"/>
  <c r="K73" i="2"/>
  <c r="M73" i="2"/>
  <c r="J73" i="2"/>
  <c r="F241" i="8"/>
  <c r="E121" i="3"/>
  <c r="J18" i="5"/>
  <c r="L18" i="5"/>
  <c r="O189" i="8"/>
  <c r="N189" i="8"/>
  <c r="N8" i="2"/>
  <c r="J8" i="2"/>
  <c r="K8" i="2"/>
  <c r="N13" i="3"/>
  <c r="M13" i="3"/>
  <c r="L13" i="3"/>
  <c r="K13" i="3"/>
  <c r="J13" i="3"/>
  <c r="F121" i="3"/>
  <c r="G186" i="3"/>
  <c r="I52" i="6"/>
  <c r="K52" i="6"/>
  <c r="J130" i="8"/>
  <c r="L55" i="3"/>
  <c r="K55" i="3"/>
  <c r="M55" i="3"/>
  <c r="J55" i="3"/>
  <c r="M61" i="3"/>
  <c r="L61" i="3"/>
  <c r="K61" i="3"/>
  <c r="J61" i="3"/>
  <c r="N97" i="3"/>
  <c r="M97" i="3"/>
  <c r="K97" i="3"/>
  <c r="J97" i="3"/>
  <c r="L97" i="3"/>
  <c r="G113" i="3"/>
  <c r="N105" i="3"/>
  <c r="M105" i="3"/>
  <c r="K105" i="3"/>
  <c r="J105" i="3"/>
  <c r="I116" i="3"/>
  <c r="L105" i="3"/>
  <c r="E118" i="3"/>
  <c r="G121" i="3"/>
  <c r="N136" i="3"/>
  <c r="K136" i="3"/>
  <c r="J136" i="3"/>
  <c r="N144" i="3"/>
  <c r="K144" i="3"/>
  <c r="J144" i="3"/>
  <c r="F188" i="3"/>
  <c r="F196" i="3"/>
  <c r="U20" i="5"/>
  <c r="T20" i="5"/>
  <c r="V20" i="5"/>
  <c r="S20" i="5"/>
  <c r="M22" i="5"/>
  <c r="K22" i="5"/>
  <c r="J22" i="5"/>
  <c r="L22" i="5"/>
  <c r="I22" i="5"/>
  <c r="W39" i="5"/>
  <c r="V44" i="5"/>
  <c r="U44" i="5"/>
  <c r="T44" i="5"/>
  <c r="S44" i="5"/>
  <c r="U49" i="5"/>
  <c r="S49" i="5"/>
  <c r="V8" i="6"/>
  <c r="U8" i="6"/>
  <c r="T8" i="6"/>
  <c r="S8" i="6"/>
  <c r="W13" i="6"/>
  <c r="V13" i="6"/>
  <c r="U13" i="6"/>
  <c r="T13" i="6"/>
  <c r="S13" i="6"/>
  <c r="V19" i="6"/>
  <c r="U19" i="6"/>
  <c r="T19" i="6"/>
  <c r="S19" i="6"/>
  <c r="W24" i="6"/>
  <c r="V24" i="6"/>
  <c r="U24" i="6"/>
  <c r="T24" i="6"/>
  <c r="S24" i="6"/>
  <c r="V33" i="6"/>
  <c r="T33" i="6"/>
  <c r="N17" i="8"/>
  <c r="O17" i="8"/>
  <c r="L38" i="8"/>
  <c r="J59" i="8"/>
  <c r="L105" i="8"/>
  <c r="L109" i="8"/>
  <c r="L147" i="8"/>
  <c r="J164" i="8"/>
  <c r="L260" i="8"/>
  <c r="L16" i="10"/>
  <c r="N41" i="10"/>
  <c r="W10" i="12"/>
  <c r="K141" i="13"/>
  <c r="I141" i="13"/>
  <c r="L40" i="17"/>
  <c r="K40" i="17"/>
  <c r="J40" i="17"/>
  <c r="I40" i="17"/>
  <c r="M88" i="3"/>
  <c r="L88" i="3"/>
  <c r="N88" i="3"/>
  <c r="J88" i="3"/>
  <c r="K88" i="3"/>
  <c r="N139" i="3"/>
  <c r="H189" i="3"/>
  <c r="W34" i="6"/>
  <c r="L82" i="8"/>
  <c r="F168" i="8"/>
  <c r="K18" i="13"/>
  <c r="I18" i="13"/>
  <c r="J16" i="2"/>
  <c r="K16" i="2"/>
  <c r="N36" i="2"/>
  <c r="K36" i="2"/>
  <c r="J36" i="2"/>
  <c r="N25" i="3"/>
  <c r="M25" i="3"/>
  <c r="L25" i="3"/>
  <c r="K25" i="3"/>
  <c r="J25" i="3"/>
  <c r="F113" i="3"/>
  <c r="N162" i="3"/>
  <c r="K162" i="3"/>
  <c r="J162" i="3"/>
  <c r="W16" i="6"/>
  <c r="V16" i="6"/>
  <c r="U16" i="6"/>
  <c r="T16" i="6"/>
  <c r="S16" i="6"/>
  <c r="J38" i="8"/>
  <c r="F212" i="8"/>
  <c r="G13" i="9"/>
  <c r="N13" i="2"/>
  <c r="K13" i="2"/>
  <c r="J13" i="2"/>
  <c r="M24" i="2"/>
  <c r="N24" i="2"/>
  <c r="L24" i="2"/>
  <c r="K24" i="2"/>
  <c r="J24" i="2"/>
  <c r="K33" i="2"/>
  <c r="J33" i="2"/>
  <c r="N33" i="2"/>
  <c r="K37" i="2"/>
  <c r="J37" i="2"/>
  <c r="N37" i="2"/>
  <c r="K41" i="2"/>
  <c r="J41" i="2"/>
  <c r="M48" i="2"/>
  <c r="L48" i="2"/>
  <c r="N48" i="2"/>
  <c r="K48" i="2"/>
  <c r="J48" i="2"/>
  <c r="M10" i="3"/>
  <c r="L10" i="3"/>
  <c r="K10" i="3"/>
  <c r="J10" i="3"/>
  <c r="N10" i="3"/>
  <c r="M14" i="3"/>
  <c r="L14" i="3"/>
  <c r="N14" i="3"/>
  <c r="K14" i="3"/>
  <c r="J14" i="3"/>
  <c r="M18" i="3"/>
  <c r="L18" i="3"/>
  <c r="K18" i="3"/>
  <c r="N18" i="3"/>
  <c r="J18" i="3"/>
  <c r="M22" i="3"/>
  <c r="N22" i="3"/>
  <c r="L22" i="3"/>
  <c r="K22" i="3"/>
  <c r="J22" i="3"/>
  <c r="M26" i="3"/>
  <c r="L26" i="3"/>
  <c r="K26" i="3"/>
  <c r="J26" i="3"/>
  <c r="N26" i="3"/>
  <c r="K48" i="3"/>
  <c r="J48" i="3"/>
  <c r="M48" i="3"/>
  <c r="L48" i="3"/>
  <c r="M54" i="3"/>
  <c r="L54" i="3"/>
  <c r="K54" i="3"/>
  <c r="J54" i="3"/>
  <c r="M60" i="3"/>
  <c r="L60" i="3"/>
  <c r="K60" i="3"/>
  <c r="J60" i="3"/>
  <c r="N83" i="3"/>
  <c r="M83" i="3"/>
  <c r="L83" i="3"/>
  <c r="K83" i="3"/>
  <c r="J83" i="3"/>
  <c r="M84" i="3"/>
  <c r="L84" i="3"/>
  <c r="N84" i="3"/>
  <c r="K84" i="3"/>
  <c r="J84" i="3"/>
  <c r="K85" i="3"/>
  <c r="J85" i="3"/>
  <c r="N85" i="3"/>
  <c r="M85" i="3"/>
  <c r="L85" i="3"/>
  <c r="J91" i="3"/>
  <c r="N91" i="3"/>
  <c r="M91" i="3"/>
  <c r="L91" i="3"/>
  <c r="K91" i="3"/>
  <c r="F115" i="3"/>
  <c r="H118" i="3"/>
  <c r="F123" i="3"/>
  <c r="N153" i="3"/>
  <c r="N161" i="3"/>
  <c r="N208" i="3"/>
  <c r="N216" i="3"/>
  <c r="M31" i="6"/>
  <c r="K31" i="6"/>
  <c r="I31" i="6"/>
  <c r="I35" i="6"/>
  <c r="M35" i="6"/>
  <c r="K35" i="6"/>
  <c r="F15" i="8"/>
  <c r="H80" i="8"/>
  <c r="J106" i="8"/>
  <c r="O126" i="8"/>
  <c r="N126" i="8"/>
  <c r="L153" i="8"/>
  <c r="L164" i="8"/>
  <c r="J174" i="8"/>
  <c r="J208" i="8"/>
  <c r="N256" i="8"/>
  <c r="O256" i="8"/>
  <c r="M14" i="9"/>
  <c r="O19" i="9"/>
  <c r="P19" i="9"/>
  <c r="J10" i="10"/>
  <c r="H36" i="10"/>
  <c r="D59" i="11"/>
  <c r="M43" i="3"/>
  <c r="J43" i="3"/>
  <c r="L43" i="3"/>
  <c r="K43" i="3"/>
  <c r="M92" i="3"/>
  <c r="L92" i="3"/>
  <c r="J92" i="3"/>
  <c r="N92" i="3"/>
  <c r="K92" i="3"/>
  <c r="M108" i="3"/>
  <c r="L108" i="3"/>
  <c r="J108" i="3"/>
  <c r="I119" i="3"/>
  <c r="N108" i="3"/>
  <c r="K108" i="3"/>
  <c r="F186" i="3"/>
  <c r="L216" i="8"/>
  <c r="N23" i="2"/>
  <c r="K23" i="2"/>
  <c r="J23" i="2"/>
  <c r="N17" i="3"/>
  <c r="J17" i="3"/>
  <c r="M17" i="3"/>
  <c r="L17" i="3"/>
  <c r="K17" i="3"/>
  <c r="K32" i="3"/>
  <c r="J32" i="3"/>
  <c r="N32" i="3"/>
  <c r="M32" i="3"/>
  <c r="L32" i="3"/>
  <c r="M62" i="3"/>
  <c r="L62" i="3"/>
  <c r="N62" i="3"/>
  <c r="K62" i="3"/>
  <c r="J62" i="3"/>
  <c r="H116" i="3"/>
  <c r="U11" i="6"/>
  <c r="S11" i="6"/>
  <c r="W22" i="6"/>
  <c r="I36" i="6"/>
  <c r="M36" i="6"/>
  <c r="K36" i="6"/>
  <c r="L9" i="8"/>
  <c r="J281" i="8"/>
  <c r="K9" i="2"/>
  <c r="J9" i="2"/>
  <c r="N9" i="2"/>
  <c r="L47" i="3"/>
  <c r="K47" i="3"/>
  <c r="M47" i="3"/>
  <c r="J47" i="3"/>
  <c r="M53" i="3"/>
  <c r="L53" i="3"/>
  <c r="K53" i="3"/>
  <c r="J53" i="3"/>
  <c r="L59" i="3"/>
  <c r="K59" i="3"/>
  <c r="J59" i="3"/>
  <c r="M59" i="3"/>
  <c r="M96" i="3"/>
  <c r="L96" i="3"/>
  <c r="N96" i="3"/>
  <c r="K96" i="3"/>
  <c r="J96" i="3"/>
  <c r="I115" i="3"/>
  <c r="M104" i="3"/>
  <c r="L104" i="3"/>
  <c r="N104" i="3"/>
  <c r="K104" i="3"/>
  <c r="J104" i="3"/>
  <c r="E117" i="3"/>
  <c r="G120" i="3"/>
  <c r="I123" i="3"/>
  <c r="M112" i="3"/>
  <c r="L112" i="3"/>
  <c r="N112" i="3"/>
  <c r="K112" i="3"/>
  <c r="J112" i="3"/>
  <c r="N135" i="3"/>
  <c r="K135" i="3"/>
  <c r="J135" i="3"/>
  <c r="F190" i="3"/>
  <c r="V32" i="6"/>
  <c r="T32" i="6"/>
  <c r="O12" i="8"/>
  <c r="N12" i="8"/>
  <c r="H15" i="8"/>
  <c r="L18" i="8"/>
  <c r="J39" i="8"/>
  <c r="O102" i="8"/>
  <c r="N102" i="8"/>
  <c r="L106" i="8"/>
  <c r="L170" i="8"/>
  <c r="J273" i="8"/>
  <c r="J284" i="8"/>
  <c r="S9" i="9"/>
  <c r="R9" i="9"/>
  <c r="O76" i="10"/>
  <c r="N76" i="10"/>
  <c r="D76" i="11"/>
  <c r="N20" i="12"/>
  <c r="J20" i="12"/>
  <c r="I20" i="12"/>
  <c r="K93" i="13"/>
  <c r="I93" i="13"/>
  <c r="E113" i="3"/>
  <c r="J15" i="5"/>
  <c r="L15" i="5"/>
  <c r="L30" i="5"/>
  <c r="K30" i="5"/>
  <c r="J30" i="5"/>
  <c r="I30" i="5"/>
  <c r="J141" i="8"/>
  <c r="J47" i="2"/>
  <c r="N47" i="2"/>
  <c r="K47" i="2"/>
  <c r="N21" i="3"/>
  <c r="M21" i="3"/>
  <c r="L21" i="3"/>
  <c r="K21" i="3"/>
  <c r="J21" i="3"/>
  <c r="M31" i="3"/>
  <c r="L31" i="3"/>
  <c r="N31" i="3"/>
  <c r="K31" i="3"/>
  <c r="J31" i="3"/>
  <c r="G194" i="3"/>
  <c r="V52" i="5"/>
  <c r="U52" i="5"/>
  <c r="T52" i="5"/>
  <c r="S52" i="5"/>
  <c r="F35" i="8"/>
  <c r="N82" i="8"/>
  <c r="O82" i="8"/>
  <c r="H168" i="8"/>
  <c r="W29" i="12"/>
  <c r="N10" i="2"/>
  <c r="M34" i="2"/>
  <c r="L34" i="2"/>
  <c r="N34" i="2"/>
  <c r="N38" i="2"/>
  <c r="M38" i="2"/>
  <c r="L38" i="2"/>
  <c r="G42" i="2"/>
  <c r="M49" i="2"/>
  <c r="N49" i="2"/>
  <c r="L49" i="2"/>
  <c r="E67" i="2"/>
  <c r="K7" i="3"/>
  <c r="J7" i="3"/>
  <c r="N7" i="3"/>
  <c r="M7" i="3"/>
  <c r="L7" i="3"/>
  <c r="K11" i="3"/>
  <c r="M11" i="3"/>
  <c r="J11" i="3"/>
  <c r="N11" i="3"/>
  <c r="L11" i="3"/>
  <c r="K15" i="3"/>
  <c r="M15" i="3"/>
  <c r="J15" i="3"/>
  <c r="L15" i="3"/>
  <c r="N15" i="3"/>
  <c r="K19" i="3"/>
  <c r="L19" i="3"/>
  <c r="J19" i="3"/>
  <c r="M19" i="3"/>
  <c r="N19" i="3"/>
  <c r="K23" i="3"/>
  <c r="M23" i="3"/>
  <c r="J23" i="3"/>
  <c r="L23" i="3"/>
  <c r="N23" i="3"/>
  <c r="K27" i="3"/>
  <c r="J27" i="3"/>
  <c r="L27" i="3"/>
  <c r="M27" i="3"/>
  <c r="N27" i="3"/>
  <c r="N38" i="3"/>
  <c r="K38" i="3"/>
  <c r="J38" i="3"/>
  <c r="L38" i="3"/>
  <c r="M38" i="3"/>
  <c r="M39" i="3"/>
  <c r="L39" i="3"/>
  <c r="K39" i="3"/>
  <c r="J39" i="3"/>
  <c r="N39" i="3"/>
  <c r="K40" i="3"/>
  <c r="J40" i="3"/>
  <c r="M40" i="3"/>
  <c r="L40" i="3"/>
  <c r="M46" i="3"/>
  <c r="L46" i="3"/>
  <c r="K46" i="3"/>
  <c r="J46" i="3"/>
  <c r="K52" i="3"/>
  <c r="J52" i="3"/>
  <c r="M52" i="3"/>
  <c r="L52" i="3"/>
  <c r="N69" i="3"/>
  <c r="K69" i="3"/>
  <c r="J69" i="3"/>
  <c r="L69" i="3"/>
  <c r="M69" i="3"/>
  <c r="M70" i="3"/>
  <c r="L70" i="3"/>
  <c r="K70" i="3"/>
  <c r="J70" i="3"/>
  <c r="N70" i="3"/>
  <c r="K71" i="3"/>
  <c r="J71" i="3"/>
  <c r="M71" i="3"/>
  <c r="L71" i="3"/>
  <c r="N71" i="3"/>
  <c r="M80" i="3"/>
  <c r="L80" i="3"/>
  <c r="K80" i="3"/>
  <c r="J80" i="3"/>
  <c r="N80" i="3"/>
  <c r="K81" i="3"/>
  <c r="J81" i="3"/>
  <c r="M81" i="3"/>
  <c r="L81" i="3"/>
  <c r="N81" i="3"/>
  <c r="F117" i="3"/>
  <c r="H120" i="3"/>
  <c r="N158" i="3"/>
  <c r="G190" i="3"/>
  <c r="N213" i="3"/>
  <c r="K213" i="3"/>
  <c r="J213" i="3"/>
  <c r="K13" i="6"/>
  <c r="I13" i="6"/>
  <c r="K24" i="6"/>
  <c r="I24" i="6"/>
  <c r="M29" i="6"/>
  <c r="K29" i="6"/>
  <c r="I29" i="6"/>
  <c r="K34" i="6"/>
  <c r="M34" i="6"/>
  <c r="I34" i="6"/>
  <c r="N36" i="8"/>
  <c r="O36" i="8"/>
  <c r="J99" i="8"/>
  <c r="J103" i="8"/>
  <c r="O170" i="8"/>
  <c r="N170" i="8"/>
  <c r="L197" i="8"/>
  <c r="L214" i="8"/>
  <c r="I57" i="16"/>
  <c r="L57" i="16"/>
  <c r="K57" i="16"/>
  <c r="J57" i="16"/>
  <c r="G116" i="3"/>
  <c r="F194" i="3"/>
  <c r="T13" i="5"/>
  <c r="V13" i="5"/>
  <c r="M146" i="17"/>
  <c r="K146" i="17"/>
  <c r="I146" i="17"/>
  <c r="N32" i="2"/>
  <c r="J32" i="2"/>
  <c r="K32" i="2"/>
  <c r="N40" i="2"/>
  <c r="I43" i="2"/>
  <c r="K40" i="2"/>
  <c r="J40" i="2"/>
  <c r="N30" i="3"/>
  <c r="M30" i="3"/>
  <c r="L30" i="3"/>
  <c r="K30" i="3"/>
  <c r="J30" i="3"/>
  <c r="K63" i="3"/>
  <c r="J63" i="3"/>
  <c r="N63" i="3"/>
  <c r="M63" i="3"/>
  <c r="L63" i="3"/>
  <c r="N154" i="3"/>
  <c r="K154" i="3"/>
  <c r="J154" i="3"/>
  <c r="K170" i="3"/>
  <c r="J170" i="3"/>
  <c r="N209" i="3"/>
  <c r="K209" i="3"/>
  <c r="J209" i="3"/>
  <c r="S42" i="6"/>
  <c r="U42" i="6"/>
  <c r="L17" i="8"/>
  <c r="L120" i="8"/>
  <c r="I18" i="9"/>
  <c r="K64" i="13"/>
  <c r="I64" i="13"/>
  <c r="N14" i="2"/>
  <c r="I17" i="2"/>
  <c r="M45" i="3"/>
  <c r="J45" i="3"/>
  <c r="L45" i="3"/>
  <c r="K45" i="3"/>
  <c r="J51" i="3"/>
  <c r="M51" i="3"/>
  <c r="L51" i="3"/>
  <c r="K51" i="3"/>
  <c r="N93" i="3"/>
  <c r="M93" i="3"/>
  <c r="K93" i="3"/>
  <c r="J93" i="3"/>
  <c r="L93" i="3"/>
  <c r="N101" i="3"/>
  <c r="M101" i="3"/>
  <c r="K101" i="3"/>
  <c r="J101" i="3"/>
  <c r="L101" i="3"/>
  <c r="E114" i="3"/>
  <c r="G117" i="3"/>
  <c r="N109" i="3"/>
  <c r="M109" i="3"/>
  <c r="K109" i="3"/>
  <c r="J109" i="3"/>
  <c r="L109" i="3"/>
  <c r="I120" i="3"/>
  <c r="E122" i="3"/>
  <c r="F192" i="3"/>
  <c r="M10" i="6"/>
  <c r="K10" i="6"/>
  <c r="I10" i="6"/>
  <c r="K15" i="6"/>
  <c r="I15" i="6"/>
  <c r="K21" i="6"/>
  <c r="I21" i="6"/>
  <c r="K26" i="6"/>
  <c r="I26" i="6"/>
  <c r="J13" i="8"/>
  <c r="J19" i="8"/>
  <c r="J78" i="8"/>
  <c r="O99" i="8"/>
  <c r="N99" i="8"/>
  <c r="L103" i="8"/>
  <c r="J128" i="8"/>
  <c r="J193" i="8"/>
  <c r="J210" i="8"/>
  <c r="L279" i="8"/>
  <c r="G11" i="9"/>
  <c r="N19" i="10"/>
  <c r="L38" i="10"/>
  <c r="D107" i="11"/>
  <c r="M60" i="15"/>
  <c r="L60" i="15"/>
  <c r="K60" i="15"/>
  <c r="J60" i="15"/>
  <c r="I60" i="15"/>
  <c r="J29" i="3"/>
  <c r="N29" i="3"/>
  <c r="M29" i="3"/>
  <c r="L29" i="3"/>
  <c r="K29" i="3"/>
  <c r="M100" i="3"/>
  <c r="L100" i="3"/>
  <c r="J100" i="3"/>
  <c r="N100" i="3"/>
  <c r="K100" i="3"/>
  <c r="M25" i="5"/>
  <c r="L35" i="5"/>
  <c r="K35" i="5"/>
  <c r="J35" i="5"/>
  <c r="I35" i="5"/>
  <c r="O124" i="8"/>
  <c r="N124" i="8"/>
  <c r="J254" i="8"/>
  <c r="N12" i="2"/>
  <c r="K12" i="2"/>
  <c r="J12" i="2"/>
  <c r="G68" i="2"/>
  <c r="N9" i="3"/>
  <c r="M9" i="3"/>
  <c r="L9" i="3"/>
  <c r="K9" i="3"/>
  <c r="J9" i="3"/>
  <c r="K56" i="3"/>
  <c r="J56" i="3"/>
  <c r="M56" i="3"/>
  <c r="L56" i="3"/>
  <c r="N87" i="3"/>
  <c r="M87" i="3"/>
  <c r="L87" i="3"/>
  <c r="K87" i="3"/>
  <c r="J87" i="3"/>
  <c r="K178" i="3"/>
  <c r="J178" i="3"/>
  <c r="N217" i="3"/>
  <c r="K217" i="3"/>
  <c r="J217" i="3"/>
  <c r="M27" i="5"/>
  <c r="L27" i="5"/>
  <c r="K27" i="5"/>
  <c r="J27" i="5"/>
  <c r="I27" i="5"/>
  <c r="V27" i="6"/>
  <c r="U27" i="6"/>
  <c r="T27" i="6"/>
  <c r="S27" i="6"/>
  <c r="O233" i="8"/>
  <c r="N233" i="8"/>
  <c r="N7" i="2"/>
  <c r="N11" i="2"/>
  <c r="N15" i="2"/>
  <c r="I18" i="2"/>
  <c r="J22" i="2"/>
  <c r="K22" i="2"/>
  <c r="N22" i="2"/>
  <c r="N35" i="2"/>
  <c r="I42" i="2"/>
  <c r="N39" i="2"/>
  <c r="K39" i="2"/>
  <c r="J39" i="2"/>
  <c r="G43" i="2"/>
  <c r="G67" i="2"/>
  <c r="E68" i="2"/>
  <c r="J8" i="3"/>
  <c r="N8" i="3"/>
  <c r="M8" i="3"/>
  <c r="K8" i="3"/>
  <c r="L8" i="3"/>
  <c r="K12" i="3"/>
  <c r="N12" i="3"/>
  <c r="J12" i="3"/>
  <c r="M12" i="3"/>
  <c r="L12" i="3"/>
  <c r="K16" i="3"/>
  <c r="J16" i="3"/>
  <c r="L16" i="3"/>
  <c r="N16" i="3"/>
  <c r="M16" i="3"/>
  <c r="N20" i="3"/>
  <c r="J20" i="3"/>
  <c r="M20" i="3"/>
  <c r="L20" i="3"/>
  <c r="K20" i="3"/>
  <c r="N24" i="3"/>
  <c r="K24" i="3"/>
  <c r="M24" i="3"/>
  <c r="L24" i="3"/>
  <c r="J24" i="3"/>
  <c r="N28" i="3"/>
  <c r="M28" i="3"/>
  <c r="L28" i="3"/>
  <c r="K28" i="3"/>
  <c r="J28" i="3"/>
  <c r="N34" i="3"/>
  <c r="K34" i="3"/>
  <c r="M34" i="3"/>
  <c r="J34" i="3"/>
  <c r="L34" i="3"/>
  <c r="M35" i="3"/>
  <c r="L35" i="3"/>
  <c r="K35" i="3"/>
  <c r="J35" i="3"/>
  <c r="N35" i="3"/>
  <c r="K36" i="3"/>
  <c r="J36" i="3"/>
  <c r="M36" i="3"/>
  <c r="L36" i="3"/>
  <c r="N36" i="3"/>
  <c r="J44" i="3"/>
  <c r="M44" i="3"/>
  <c r="K44" i="3"/>
  <c r="L44" i="3"/>
  <c r="N65" i="3"/>
  <c r="M65" i="3"/>
  <c r="L65" i="3"/>
  <c r="K65" i="3"/>
  <c r="J65" i="3"/>
  <c r="M66" i="3"/>
  <c r="L66" i="3"/>
  <c r="K66" i="3"/>
  <c r="J66" i="3"/>
  <c r="N66" i="3"/>
  <c r="K67" i="3"/>
  <c r="J67" i="3"/>
  <c r="L67" i="3"/>
  <c r="N67" i="3"/>
  <c r="M67" i="3"/>
  <c r="N89" i="3"/>
  <c r="K89" i="3"/>
  <c r="J89" i="3"/>
  <c r="L89" i="3"/>
  <c r="M89" i="3"/>
  <c r="H114" i="3"/>
  <c r="F119" i="3"/>
  <c r="H122" i="3"/>
  <c r="N157" i="3"/>
  <c r="N212" i="3"/>
  <c r="M7" i="6"/>
  <c r="K7" i="6"/>
  <c r="I7" i="6"/>
  <c r="K18" i="6"/>
  <c r="I18" i="6"/>
  <c r="L13" i="8"/>
  <c r="N16" i="8"/>
  <c r="O16" i="8"/>
  <c r="L37" i="8"/>
  <c r="L84" i="8"/>
  <c r="J100" i="8"/>
  <c r="L119" i="8"/>
  <c r="J237" i="8"/>
  <c r="J263" i="8"/>
  <c r="L13" i="10"/>
  <c r="F57" i="10"/>
  <c r="N79" i="10"/>
  <c r="K158" i="14"/>
  <c r="J158" i="14"/>
  <c r="I158" i="14"/>
  <c r="J14" i="8"/>
  <c r="L33" i="8"/>
  <c r="J34" i="8"/>
  <c r="H35" i="8"/>
  <c r="O37" i="8"/>
  <c r="N37" i="8"/>
  <c r="J43" i="8"/>
  <c r="O57" i="8"/>
  <c r="N57" i="8"/>
  <c r="L58" i="8"/>
  <c r="H75" i="8"/>
  <c r="F76" i="8"/>
  <c r="O77" i="8"/>
  <c r="N77" i="8"/>
  <c r="L78" i="8"/>
  <c r="J79" i="8"/>
  <c r="L98" i="8"/>
  <c r="L101" i="8"/>
  <c r="L104" i="8"/>
  <c r="J105" i="8"/>
  <c r="J107" i="8"/>
  <c r="J108" i="8"/>
  <c r="L125" i="8"/>
  <c r="L142" i="8"/>
  <c r="O148" i="8"/>
  <c r="N148" i="8"/>
  <c r="J152" i="8"/>
  <c r="L175" i="8"/>
  <c r="J186" i="8"/>
  <c r="L192" i="8"/>
  <c r="O211" i="8"/>
  <c r="N211" i="8"/>
  <c r="J215" i="8"/>
  <c r="J232" i="8"/>
  <c r="L238" i="8"/>
  <c r="S10" i="9"/>
  <c r="R10" i="9"/>
  <c r="G12" i="9"/>
  <c r="M13" i="9"/>
  <c r="I17" i="9"/>
  <c r="E21" i="9"/>
  <c r="N11" i="10"/>
  <c r="J18" i="10"/>
  <c r="L21" i="10"/>
  <c r="F38" i="10"/>
  <c r="N84" i="10"/>
  <c r="N16" i="12"/>
  <c r="J16" i="12"/>
  <c r="I16" i="12"/>
  <c r="X26" i="12"/>
  <c r="V26" i="12"/>
  <c r="U26" i="12"/>
  <c r="J52" i="12"/>
  <c r="I52" i="12"/>
  <c r="K124" i="13"/>
  <c r="I124" i="13"/>
  <c r="K28" i="14"/>
  <c r="J28" i="14"/>
  <c r="I28" i="14"/>
  <c r="J41" i="3"/>
  <c r="M41" i="3"/>
  <c r="L41" i="3"/>
  <c r="K41" i="3"/>
  <c r="J49" i="3"/>
  <c r="M49" i="3"/>
  <c r="L49" i="3"/>
  <c r="K49" i="3"/>
  <c r="J57" i="3"/>
  <c r="K57" i="3"/>
  <c r="L57" i="3"/>
  <c r="M57" i="3"/>
  <c r="H113" i="3"/>
  <c r="F114" i="3"/>
  <c r="H117" i="3"/>
  <c r="F118" i="3"/>
  <c r="H121" i="3"/>
  <c r="F122" i="3"/>
  <c r="L14" i="8"/>
  <c r="J15" i="8"/>
  <c r="O18" i="8"/>
  <c r="N18" i="8"/>
  <c r="J35" i="8"/>
  <c r="O38" i="8"/>
  <c r="N38" i="8"/>
  <c r="L39" i="8"/>
  <c r="N58" i="8"/>
  <c r="J80" i="8"/>
  <c r="H81" i="8"/>
  <c r="N101" i="8"/>
  <c r="O101" i="8"/>
  <c r="O103" i="8"/>
  <c r="N103" i="8"/>
  <c r="O104" i="8"/>
  <c r="N104" i="8"/>
  <c r="O107" i="8"/>
  <c r="N107" i="8"/>
  <c r="J153" i="8"/>
  <c r="O146" i="8"/>
  <c r="N146" i="8"/>
  <c r="J150" i="8"/>
  <c r="J163" i="8"/>
  <c r="L169" i="8"/>
  <c r="L186" i="8"/>
  <c r="O192" i="8"/>
  <c r="N192" i="8"/>
  <c r="J196" i="8"/>
  <c r="L219" i="8"/>
  <c r="J230" i="8"/>
  <c r="L236" i="8"/>
  <c r="O255" i="8"/>
  <c r="N255" i="8"/>
  <c r="J259" i="8"/>
  <c r="J276" i="8"/>
  <c r="P13" i="9"/>
  <c r="O13" i="9"/>
  <c r="G21" i="9"/>
  <c r="J19" i="10"/>
  <c r="J15" i="10"/>
  <c r="N33" i="10"/>
  <c r="L43" i="10"/>
  <c r="L78" i="10"/>
  <c r="N100" i="10"/>
  <c r="L105" i="10"/>
  <c r="D39" i="11"/>
  <c r="D79" i="11"/>
  <c r="W6" i="12"/>
  <c r="W11" i="12"/>
  <c r="X34" i="12"/>
  <c r="V34" i="12"/>
  <c r="U34" i="12"/>
  <c r="K55" i="13"/>
  <c r="I55" i="13"/>
  <c r="K115" i="14"/>
  <c r="J115" i="14"/>
  <c r="I115" i="14"/>
  <c r="M43" i="15"/>
  <c r="L43" i="15"/>
  <c r="K43" i="15"/>
  <c r="I43" i="15"/>
  <c r="J43" i="15"/>
  <c r="K33" i="3"/>
  <c r="J33" i="3"/>
  <c r="N33" i="3"/>
  <c r="M33" i="3"/>
  <c r="L33" i="3"/>
  <c r="K37" i="3"/>
  <c r="L37" i="3"/>
  <c r="J37" i="3"/>
  <c r="M37" i="3"/>
  <c r="N37" i="3"/>
  <c r="M42" i="3"/>
  <c r="L42" i="3"/>
  <c r="K42" i="3"/>
  <c r="J42" i="3"/>
  <c r="J50" i="3"/>
  <c r="K50" i="3"/>
  <c r="M50" i="3"/>
  <c r="L50" i="3"/>
  <c r="K58" i="3"/>
  <c r="M58" i="3"/>
  <c r="J58" i="3"/>
  <c r="L58" i="3"/>
  <c r="K64" i="3"/>
  <c r="N64" i="3"/>
  <c r="J64" i="3"/>
  <c r="M64" i="3"/>
  <c r="L64" i="3"/>
  <c r="K68" i="3"/>
  <c r="J68" i="3"/>
  <c r="M68" i="3"/>
  <c r="L68" i="3"/>
  <c r="N68" i="3"/>
  <c r="M72" i="3"/>
  <c r="L72" i="3"/>
  <c r="N72" i="3"/>
  <c r="K72" i="3"/>
  <c r="J72" i="3"/>
  <c r="M82" i="3"/>
  <c r="L82" i="3"/>
  <c r="K82" i="3"/>
  <c r="J82" i="3"/>
  <c r="N82" i="3"/>
  <c r="N86" i="3"/>
  <c r="M86" i="3"/>
  <c r="L86" i="3"/>
  <c r="K86" i="3"/>
  <c r="J86" i="3"/>
  <c r="L90" i="3"/>
  <c r="M90" i="3"/>
  <c r="K90" i="3"/>
  <c r="J90" i="3"/>
  <c r="N90" i="3"/>
  <c r="L94" i="3"/>
  <c r="K94" i="3"/>
  <c r="N94" i="3"/>
  <c r="M94" i="3"/>
  <c r="J94" i="3"/>
  <c r="L98" i="3"/>
  <c r="K98" i="3"/>
  <c r="J98" i="3"/>
  <c r="N98" i="3"/>
  <c r="M98" i="3"/>
  <c r="L102" i="3"/>
  <c r="K102" i="3"/>
  <c r="N102" i="3"/>
  <c r="M102" i="3"/>
  <c r="J102" i="3"/>
  <c r="I113" i="3"/>
  <c r="G114" i="3"/>
  <c r="E115" i="3"/>
  <c r="L106" i="3"/>
  <c r="I117" i="3"/>
  <c r="K106" i="3"/>
  <c r="J106" i="3"/>
  <c r="M106" i="3"/>
  <c r="N106" i="3"/>
  <c r="G118" i="3"/>
  <c r="E119" i="3"/>
  <c r="L110" i="3"/>
  <c r="K110" i="3"/>
  <c r="I121" i="3"/>
  <c r="N110" i="3"/>
  <c r="M110" i="3"/>
  <c r="J110" i="3"/>
  <c r="G122" i="3"/>
  <c r="E123" i="3"/>
  <c r="N9" i="8"/>
  <c r="O9" i="8"/>
  <c r="L10" i="8"/>
  <c r="J11" i="8"/>
  <c r="L19" i="8"/>
  <c r="J20" i="8"/>
  <c r="J31" i="8"/>
  <c r="O34" i="8"/>
  <c r="N34" i="8"/>
  <c r="J40" i="8"/>
  <c r="O59" i="8"/>
  <c r="H61" i="8"/>
  <c r="N63" i="8"/>
  <c r="J122" i="8"/>
  <c r="L128" i="8"/>
  <c r="J175" i="8"/>
  <c r="O168" i="8"/>
  <c r="N168" i="8"/>
  <c r="J172" i="8"/>
  <c r="J185" i="8"/>
  <c r="L191" i="8"/>
  <c r="H195" i="8"/>
  <c r="L208" i="8"/>
  <c r="H212" i="8"/>
  <c r="O214" i="8"/>
  <c r="N214" i="8"/>
  <c r="J218" i="8"/>
  <c r="L241" i="8"/>
  <c r="J252" i="8"/>
  <c r="O277" i="8"/>
  <c r="N277" i="8"/>
  <c r="I11" i="9"/>
  <c r="P12" i="9"/>
  <c r="O12" i="9"/>
  <c r="E15" i="9"/>
  <c r="S18" i="9"/>
  <c r="R18" i="9"/>
  <c r="G20" i="9"/>
  <c r="M21" i="9"/>
  <c r="H17" i="10"/>
  <c r="L35" i="10"/>
  <c r="O38" i="10"/>
  <c r="N38" i="10"/>
  <c r="W37" i="12"/>
  <c r="K32" i="13"/>
  <c r="I32" i="13"/>
  <c r="G23" i="14"/>
  <c r="C119" i="15"/>
  <c r="T12" i="6"/>
  <c r="W12" i="6"/>
  <c r="V12" i="6"/>
  <c r="T23" i="6"/>
  <c r="W23" i="6"/>
  <c r="V23" i="6"/>
  <c r="W43" i="6"/>
  <c r="T44" i="6"/>
  <c r="W44" i="6"/>
  <c r="V44" i="6"/>
  <c r="O10" i="8"/>
  <c r="N10" i="8"/>
  <c r="J16" i="8"/>
  <c r="O19" i="8"/>
  <c r="N19" i="8"/>
  <c r="L20" i="8"/>
  <c r="L31" i="8"/>
  <c r="O39" i="8"/>
  <c r="N39" i="8"/>
  <c r="L40" i="8"/>
  <c r="J41" i="8"/>
  <c r="J82" i="8"/>
  <c r="J81" i="8"/>
  <c r="O84" i="8"/>
  <c r="N84" i="8"/>
  <c r="L85" i="8"/>
  <c r="O123" i="8"/>
  <c r="N123" i="8"/>
  <c r="J127" i="8"/>
  <c r="J144" i="8"/>
  <c r="L150" i="8"/>
  <c r="J197" i="8"/>
  <c r="O190" i="8"/>
  <c r="N190" i="8"/>
  <c r="J194" i="8"/>
  <c r="J207" i="8"/>
  <c r="L213" i="8"/>
  <c r="L230" i="8"/>
  <c r="O236" i="8"/>
  <c r="N236" i="8"/>
  <c r="J240" i="8"/>
  <c r="L263" i="8"/>
  <c r="L285" i="8"/>
  <c r="I10" i="9"/>
  <c r="P11" i="9"/>
  <c r="O11" i="9"/>
  <c r="E14" i="9"/>
  <c r="S17" i="9"/>
  <c r="R17" i="9"/>
  <c r="G19" i="9"/>
  <c r="N17" i="10"/>
  <c r="L40" i="10"/>
  <c r="N60" i="10"/>
  <c r="D11" i="11"/>
  <c r="W7" i="12"/>
  <c r="K72" i="13"/>
  <c r="I72" i="13"/>
  <c r="K84" i="13"/>
  <c r="I84" i="13"/>
  <c r="L153" i="13"/>
  <c r="K153" i="13"/>
  <c r="J153" i="13"/>
  <c r="I153" i="13"/>
  <c r="G107" i="14"/>
  <c r="K123" i="14"/>
  <c r="J123" i="14"/>
  <c r="I123" i="14"/>
  <c r="F77" i="16"/>
  <c r="L94" i="16"/>
  <c r="K94" i="16"/>
  <c r="J94" i="16"/>
  <c r="I94" i="16"/>
  <c r="H93" i="16"/>
  <c r="J95" i="3"/>
  <c r="N95" i="3"/>
  <c r="L95" i="3"/>
  <c r="M95" i="3"/>
  <c r="K95" i="3"/>
  <c r="J99" i="3"/>
  <c r="N99" i="3"/>
  <c r="M99" i="3"/>
  <c r="L99" i="3"/>
  <c r="K99" i="3"/>
  <c r="J103" i="3"/>
  <c r="I114" i="3"/>
  <c r="N103" i="3"/>
  <c r="L103" i="3"/>
  <c r="K103" i="3"/>
  <c r="M103" i="3"/>
  <c r="G115" i="3"/>
  <c r="E116" i="3"/>
  <c r="I118" i="3"/>
  <c r="J107" i="3"/>
  <c r="N107" i="3"/>
  <c r="M107" i="3"/>
  <c r="L107" i="3"/>
  <c r="K107" i="3"/>
  <c r="G119" i="3"/>
  <c r="E120" i="3"/>
  <c r="J111" i="3"/>
  <c r="I122" i="3"/>
  <c r="N111" i="3"/>
  <c r="L111" i="3"/>
  <c r="K111" i="3"/>
  <c r="M111" i="3"/>
  <c r="G123" i="3"/>
  <c r="G188" i="3"/>
  <c r="G192" i="3"/>
  <c r="G196" i="3"/>
  <c r="L11" i="8"/>
  <c r="J12" i="8"/>
  <c r="N15" i="8"/>
  <c r="O15" i="8"/>
  <c r="J21" i="8"/>
  <c r="J32" i="8"/>
  <c r="N35" i="8"/>
  <c r="O35" i="8"/>
  <c r="L36" i="8"/>
  <c r="J97" i="8"/>
  <c r="J120" i="8"/>
  <c r="L126" i="8"/>
  <c r="O145" i="8"/>
  <c r="N145" i="8"/>
  <c r="J149" i="8"/>
  <c r="J166" i="8"/>
  <c r="L172" i="8"/>
  <c r="J219" i="8"/>
  <c r="N212" i="8"/>
  <c r="O212" i="8"/>
  <c r="J216" i="8"/>
  <c r="J229" i="8"/>
  <c r="L235" i="8"/>
  <c r="L252" i="8"/>
  <c r="O258" i="8"/>
  <c r="N258" i="8"/>
  <c r="J262" i="8"/>
  <c r="O280" i="8"/>
  <c r="N280" i="8"/>
  <c r="I9" i="9"/>
  <c r="E13" i="9"/>
  <c r="R16" i="9"/>
  <c r="S16" i="9"/>
  <c r="P21" i="9"/>
  <c r="O21" i="9"/>
  <c r="L19" i="10"/>
  <c r="L32" i="10"/>
  <c r="J42" i="10"/>
  <c r="D96" i="11"/>
  <c r="W12" i="12"/>
  <c r="X30" i="12"/>
  <c r="V30" i="12"/>
  <c r="U30" i="12"/>
  <c r="F35" i="15"/>
  <c r="M72" i="15"/>
  <c r="L72" i="15"/>
  <c r="K72" i="15"/>
  <c r="J72" i="15"/>
  <c r="I72" i="15"/>
  <c r="G147" i="15"/>
  <c r="E105" i="16"/>
  <c r="H115" i="3"/>
  <c r="F116" i="3"/>
  <c r="H119" i="3"/>
  <c r="F120" i="3"/>
  <c r="H123" i="3"/>
  <c r="O11" i="8"/>
  <c r="N11" i="8"/>
  <c r="L12" i="8"/>
  <c r="L21" i="8"/>
  <c r="O31" i="8"/>
  <c r="N31" i="8"/>
  <c r="L32" i="8"/>
  <c r="J33" i="8"/>
  <c r="L41" i="8"/>
  <c r="J42" i="8"/>
  <c r="O56" i="8"/>
  <c r="N56" i="8"/>
  <c r="L77" i="8"/>
  <c r="H83" i="8"/>
  <c r="F84" i="8"/>
  <c r="L86" i="8"/>
  <c r="L97" i="8"/>
  <c r="J98" i="8"/>
  <c r="J131" i="8"/>
  <c r="J119" i="8"/>
  <c r="L131" i="8"/>
  <c r="J142" i="8"/>
  <c r="L148" i="8"/>
  <c r="O167" i="8"/>
  <c r="N167" i="8"/>
  <c r="J171" i="8"/>
  <c r="J188" i="8"/>
  <c r="L194" i="8"/>
  <c r="J241" i="8"/>
  <c r="O234" i="8"/>
  <c r="N234" i="8"/>
  <c r="J238" i="8"/>
  <c r="J251" i="8"/>
  <c r="L257" i="8"/>
  <c r="L274" i="8"/>
  <c r="L282" i="8"/>
  <c r="M15" i="9"/>
  <c r="I19" i="9"/>
  <c r="P20" i="9"/>
  <c r="O20" i="9"/>
  <c r="N14" i="10"/>
  <c r="J21" i="10"/>
  <c r="L102" i="10"/>
  <c r="O57" i="10"/>
  <c r="N57" i="10"/>
  <c r="F76" i="10"/>
  <c r="J107" i="10"/>
  <c r="D104" i="11"/>
  <c r="V7" i="12"/>
  <c r="U7" i="12"/>
  <c r="W33" i="12"/>
  <c r="K24" i="13"/>
  <c r="I24" i="13"/>
  <c r="K101" i="13"/>
  <c r="I101" i="13"/>
  <c r="K130" i="14"/>
  <c r="I130" i="14"/>
  <c r="J130" i="14"/>
  <c r="M121" i="15"/>
  <c r="L121" i="15"/>
  <c r="K121" i="15"/>
  <c r="J121" i="15"/>
  <c r="I121" i="15"/>
  <c r="L139" i="16"/>
  <c r="K139" i="16"/>
  <c r="J139" i="16"/>
  <c r="H147" i="16"/>
  <c r="I139" i="16"/>
  <c r="N90" i="18"/>
  <c r="F23" i="14"/>
  <c r="K20" i="14"/>
  <c r="J20" i="14"/>
  <c r="I20" i="14"/>
  <c r="K70" i="14"/>
  <c r="J70" i="14"/>
  <c r="I70" i="14"/>
  <c r="K89" i="14"/>
  <c r="J89" i="14"/>
  <c r="I89" i="14"/>
  <c r="E35" i="15"/>
  <c r="M32" i="15"/>
  <c r="L32" i="15"/>
  <c r="K32" i="15"/>
  <c r="J32" i="15"/>
  <c r="I32" i="15"/>
  <c r="C91" i="15"/>
  <c r="M110" i="15"/>
  <c r="L110" i="15"/>
  <c r="K110" i="15"/>
  <c r="J110" i="15"/>
  <c r="I110" i="15"/>
  <c r="F37" i="16"/>
  <c r="G77" i="16"/>
  <c r="J88" i="16"/>
  <c r="L88" i="16"/>
  <c r="K88" i="16"/>
  <c r="I88" i="16"/>
  <c r="L96" i="16"/>
  <c r="K96" i="16"/>
  <c r="J96" i="16"/>
  <c r="I96" i="16"/>
  <c r="L46" i="17"/>
  <c r="K46" i="17"/>
  <c r="J46" i="17"/>
  <c r="M46" i="17"/>
  <c r="I46" i="17"/>
  <c r="K100" i="17"/>
  <c r="I100" i="17"/>
  <c r="E90" i="18"/>
  <c r="J10" i="8"/>
  <c r="O14" i="8"/>
  <c r="N14" i="8"/>
  <c r="L16" i="8"/>
  <c r="J18" i="8"/>
  <c r="O33" i="8"/>
  <c r="N33" i="8"/>
  <c r="L35" i="8"/>
  <c r="J37" i="8"/>
  <c r="N41" i="8"/>
  <c r="O41" i="8"/>
  <c r="L43" i="8"/>
  <c r="O98" i="8"/>
  <c r="N98" i="8"/>
  <c r="L100" i="8"/>
  <c r="J102" i="8"/>
  <c r="O106" i="8"/>
  <c r="N106" i="8"/>
  <c r="L108" i="8"/>
  <c r="S11" i="9"/>
  <c r="R11" i="9"/>
  <c r="I12" i="9"/>
  <c r="G14" i="9"/>
  <c r="P14" i="9"/>
  <c r="O14" i="9"/>
  <c r="E16" i="9"/>
  <c r="M16" i="9"/>
  <c r="S19" i="9"/>
  <c r="R19" i="9"/>
  <c r="I20" i="9"/>
  <c r="H109" i="10"/>
  <c r="D31" i="11"/>
  <c r="D99" i="11"/>
  <c r="D108" i="11"/>
  <c r="V38" i="12"/>
  <c r="U38" i="12"/>
  <c r="W41" i="12"/>
  <c r="K41" i="13"/>
  <c r="I41" i="13"/>
  <c r="K81" i="13"/>
  <c r="I81" i="13"/>
  <c r="K110" i="13"/>
  <c r="I110" i="13"/>
  <c r="K150" i="13"/>
  <c r="I150" i="13"/>
  <c r="H23" i="14"/>
  <c r="K15" i="14"/>
  <c r="J15" i="14"/>
  <c r="I15" i="14"/>
  <c r="K35" i="14"/>
  <c r="J35" i="14"/>
  <c r="I35" i="14"/>
  <c r="K45" i="14"/>
  <c r="J45" i="14"/>
  <c r="I45" i="14"/>
  <c r="K55" i="14"/>
  <c r="J55" i="14"/>
  <c r="I55" i="14"/>
  <c r="K132" i="14"/>
  <c r="J132" i="14"/>
  <c r="I132" i="14"/>
  <c r="M112" i="15"/>
  <c r="L112" i="15"/>
  <c r="K112" i="15"/>
  <c r="J112" i="15"/>
  <c r="I112" i="15"/>
  <c r="I18" i="16"/>
  <c r="L18" i="16"/>
  <c r="K18" i="16"/>
  <c r="J18" i="16"/>
  <c r="X20" i="16"/>
  <c r="Z20" i="16"/>
  <c r="L90" i="16"/>
  <c r="K90" i="16"/>
  <c r="J90" i="16"/>
  <c r="I90" i="16"/>
  <c r="F105" i="16"/>
  <c r="K32" i="17"/>
  <c r="J32" i="17"/>
  <c r="I32" i="17"/>
  <c r="L32" i="17"/>
  <c r="M86" i="17"/>
  <c r="R27" i="18"/>
  <c r="S27" i="18"/>
  <c r="J38" i="18"/>
  <c r="I38" i="18"/>
  <c r="W50" i="18"/>
  <c r="AA86" i="18"/>
  <c r="Z86" i="18"/>
  <c r="J121" i="8"/>
  <c r="O125" i="8"/>
  <c r="N125" i="8"/>
  <c r="L127" i="8"/>
  <c r="J129" i="8"/>
  <c r="L141" i="8"/>
  <c r="J143" i="8"/>
  <c r="O147" i="8"/>
  <c r="N147" i="8"/>
  <c r="L149" i="8"/>
  <c r="J151" i="8"/>
  <c r="L163" i="8"/>
  <c r="J165" i="8"/>
  <c r="O169" i="8"/>
  <c r="N169" i="8"/>
  <c r="L171" i="8"/>
  <c r="J173" i="8"/>
  <c r="L185" i="8"/>
  <c r="J187" i="8"/>
  <c r="O191" i="8"/>
  <c r="N191" i="8"/>
  <c r="L193" i="8"/>
  <c r="J195" i="8"/>
  <c r="L207" i="8"/>
  <c r="J209" i="8"/>
  <c r="O213" i="8"/>
  <c r="N213" i="8"/>
  <c r="L215" i="8"/>
  <c r="J217" i="8"/>
  <c r="L229" i="8"/>
  <c r="J231" i="8"/>
  <c r="O235" i="8"/>
  <c r="N235" i="8"/>
  <c r="L237" i="8"/>
  <c r="J239" i="8"/>
  <c r="H241" i="8"/>
  <c r="L251" i="8"/>
  <c r="J253" i="8"/>
  <c r="O257" i="8"/>
  <c r="N257" i="8"/>
  <c r="L259" i="8"/>
  <c r="J261" i="8"/>
  <c r="L273" i="8"/>
  <c r="J275" i="8"/>
  <c r="O279" i="8"/>
  <c r="N279" i="8"/>
  <c r="L281" i="8"/>
  <c r="J283" i="8"/>
  <c r="E9" i="9"/>
  <c r="M9" i="9"/>
  <c r="S12" i="9"/>
  <c r="R12" i="9"/>
  <c r="I13" i="9"/>
  <c r="G15" i="9"/>
  <c r="P15" i="9"/>
  <c r="O15" i="9"/>
  <c r="E17" i="9"/>
  <c r="M17" i="9"/>
  <c r="S20" i="9"/>
  <c r="R20" i="9"/>
  <c r="I21" i="9"/>
  <c r="N13" i="10"/>
  <c r="L15" i="10"/>
  <c r="N32" i="10"/>
  <c r="J36" i="10"/>
  <c r="O78" i="10"/>
  <c r="N78" i="10"/>
  <c r="J104" i="10"/>
  <c r="D15" i="11"/>
  <c r="D80" i="11"/>
  <c r="V12" i="12"/>
  <c r="U12" i="12"/>
  <c r="V13" i="12"/>
  <c r="U13" i="12"/>
  <c r="V14" i="12"/>
  <c r="U14" i="12"/>
  <c r="V42" i="12"/>
  <c r="U42" i="12"/>
  <c r="W45" i="12"/>
  <c r="K50" i="13"/>
  <c r="I50" i="13"/>
  <c r="K89" i="13"/>
  <c r="I89" i="13"/>
  <c r="K158" i="13"/>
  <c r="I158" i="13"/>
  <c r="K14" i="14"/>
  <c r="J14" i="14"/>
  <c r="I14" i="14"/>
  <c r="D65" i="14"/>
  <c r="K87" i="14"/>
  <c r="J87" i="14"/>
  <c r="I87" i="14"/>
  <c r="K97" i="14"/>
  <c r="J97" i="14"/>
  <c r="I97" i="14"/>
  <c r="K106" i="14"/>
  <c r="J106" i="14"/>
  <c r="I106" i="14"/>
  <c r="M17" i="15"/>
  <c r="L17" i="15"/>
  <c r="K17" i="15"/>
  <c r="J17" i="15"/>
  <c r="I17" i="15"/>
  <c r="M89" i="15"/>
  <c r="L89" i="15"/>
  <c r="K89" i="15"/>
  <c r="J89" i="15"/>
  <c r="I89" i="15"/>
  <c r="M101" i="15"/>
  <c r="L101" i="15"/>
  <c r="K101" i="15"/>
  <c r="J101" i="15"/>
  <c r="I101" i="15"/>
  <c r="M152" i="15"/>
  <c r="L152" i="15"/>
  <c r="K152" i="15"/>
  <c r="J152" i="15"/>
  <c r="I152" i="15"/>
  <c r="M157" i="15"/>
  <c r="L157" i="15"/>
  <c r="K157" i="15"/>
  <c r="J157" i="15"/>
  <c r="I157" i="15"/>
  <c r="D35" i="16"/>
  <c r="C161" i="16"/>
  <c r="F23" i="17"/>
  <c r="K69" i="17"/>
  <c r="I69" i="17"/>
  <c r="F8" i="18"/>
  <c r="P20" i="18"/>
  <c r="S138" i="18"/>
  <c r="R138" i="18"/>
  <c r="Q146" i="18"/>
  <c r="T155" i="18"/>
  <c r="S155" i="18"/>
  <c r="R155" i="18"/>
  <c r="N100" i="8"/>
  <c r="O100" i="8"/>
  <c r="L102" i="8"/>
  <c r="J104" i="8"/>
  <c r="E10" i="9"/>
  <c r="M10" i="9"/>
  <c r="S13" i="9"/>
  <c r="R13" i="9"/>
  <c r="I14" i="9"/>
  <c r="G16" i="9"/>
  <c r="P16" i="9"/>
  <c r="O16" i="9"/>
  <c r="E18" i="9"/>
  <c r="M18" i="9"/>
  <c r="H106" i="10"/>
  <c r="D63" i="11"/>
  <c r="D83" i="11"/>
  <c r="D100" i="11"/>
  <c r="W17" i="12"/>
  <c r="V46" i="12"/>
  <c r="U46" i="12"/>
  <c r="W49" i="12"/>
  <c r="K29" i="13"/>
  <c r="I29" i="13"/>
  <c r="K58" i="13"/>
  <c r="I58" i="13"/>
  <c r="K98" i="13"/>
  <c r="I98" i="13"/>
  <c r="K127" i="13"/>
  <c r="I127" i="13"/>
  <c r="K13" i="14"/>
  <c r="J13" i="14"/>
  <c r="I13" i="14"/>
  <c r="E65" i="14"/>
  <c r="K113" i="14"/>
  <c r="H121" i="14"/>
  <c r="J113" i="14"/>
  <c r="I113" i="14"/>
  <c r="F149" i="14"/>
  <c r="G49" i="15"/>
  <c r="M52" i="15"/>
  <c r="L52" i="15"/>
  <c r="K52" i="15"/>
  <c r="J52" i="15"/>
  <c r="I52" i="15"/>
  <c r="D133" i="15"/>
  <c r="M129" i="15"/>
  <c r="L129" i="15"/>
  <c r="K129" i="15"/>
  <c r="J129" i="15"/>
  <c r="I129" i="15"/>
  <c r="M141" i="15"/>
  <c r="L141" i="15"/>
  <c r="K141" i="15"/>
  <c r="J141" i="15"/>
  <c r="I141" i="15"/>
  <c r="D161" i="15"/>
  <c r="L116" i="16"/>
  <c r="K116" i="16"/>
  <c r="J116" i="16"/>
  <c r="I116" i="16"/>
  <c r="K126" i="16"/>
  <c r="J126" i="16"/>
  <c r="I126" i="16"/>
  <c r="L126" i="16"/>
  <c r="C135" i="16"/>
  <c r="D161" i="16"/>
  <c r="G8" i="18"/>
  <c r="S17" i="18"/>
  <c r="R17" i="18"/>
  <c r="W22" i="18"/>
  <c r="R29" i="18"/>
  <c r="S29" i="18"/>
  <c r="X132" i="18"/>
  <c r="J9" i="8"/>
  <c r="O13" i="8"/>
  <c r="N13" i="8"/>
  <c r="L15" i="8"/>
  <c r="J17" i="8"/>
  <c r="N32" i="8"/>
  <c r="O32" i="8"/>
  <c r="L34" i="8"/>
  <c r="J36" i="8"/>
  <c r="N40" i="8"/>
  <c r="O40" i="8"/>
  <c r="L42" i="8"/>
  <c r="N97" i="8"/>
  <c r="O97" i="8"/>
  <c r="L99" i="8"/>
  <c r="J101" i="8"/>
  <c r="O105" i="8"/>
  <c r="N105" i="8"/>
  <c r="L107" i="8"/>
  <c r="J109" i="8"/>
  <c r="G9" i="9"/>
  <c r="O9" i="9"/>
  <c r="P9" i="9"/>
  <c r="E11" i="9"/>
  <c r="M11" i="9"/>
  <c r="R14" i="9"/>
  <c r="S14" i="9"/>
  <c r="I15" i="9"/>
  <c r="G17" i="9"/>
  <c r="O17" i="9"/>
  <c r="P17" i="9"/>
  <c r="E19" i="9"/>
  <c r="M19" i="9"/>
  <c r="H98" i="10"/>
  <c r="D35" i="11"/>
  <c r="D103" i="11"/>
  <c r="W54" i="12"/>
  <c r="V18" i="12"/>
  <c r="U18" i="12"/>
  <c r="W21" i="12"/>
  <c r="V50" i="12"/>
  <c r="U50" i="12"/>
  <c r="W53" i="12"/>
  <c r="K10" i="13"/>
  <c r="I10" i="13"/>
  <c r="K38" i="13"/>
  <c r="I38" i="13"/>
  <c r="K67" i="13"/>
  <c r="I67" i="13"/>
  <c r="K107" i="13"/>
  <c r="I107" i="13"/>
  <c r="K136" i="13"/>
  <c r="I136" i="13"/>
  <c r="K21" i="14"/>
  <c r="J21" i="14"/>
  <c r="I21" i="14"/>
  <c r="K53" i="14"/>
  <c r="I53" i="14"/>
  <c r="J53" i="14"/>
  <c r="F65" i="14"/>
  <c r="K62" i="14"/>
  <c r="J62" i="14"/>
  <c r="I62" i="14"/>
  <c r="K72" i="14"/>
  <c r="J72" i="14"/>
  <c r="I72" i="14"/>
  <c r="E107" i="14"/>
  <c r="G149" i="14"/>
  <c r="M41" i="15"/>
  <c r="L41" i="15"/>
  <c r="K41" i="15"/>
  <c r="J41" i="15"/>
  <c r="I41" i="15"/>
  <c r="H49" i="15"/>
  <c r="M118" i="15"/>
  <c r="L118" i="15"/>
  <c r="K118" i="15"/>
  <c r="J118" i="15"/>
  <c r="I118" i="15"/>
  <c r="E133" i="15"/>
  <c r="E161" i="15"/>
  <c r="H49" i="16"/>
  <c r="L41" i="16"/>
  <c r="K41" i="16"/>
  <c r="J41" i="16"/>
  <c r="I41" i="16"/>
  <c r="L47" i="16"/>
  <c r="K47" i="16"/>
  <c r="J47" i="16"/>
  <c r="I47" i="16"/>
  <c r="C63" i="16"/>
  <c r="F93" i="16"/>
  <c r="K109" i="16"/>
  <c r="J109" i="16"/>
  <c r="I109" i="16"/>
  <c r="L109" i="16"/>
  <c r="E161" i="16"/>
  <c r="P8" i="18"/>
  <c r="X22" i="18"/>
  <c r="R30" i="18"/>
  <c r="S30" i="18"/>
  <c r="S157" i="18"/>
  <c r="R157" i="18"/>
  <c r="G10" i="9"/>
  <c r="O10" i="9"/>
  <c r="P10" i="9"/>
  <c r="E12" i="9"/>
  <c r="M12" i="9"/>
  <c r="S15" i="9"/>
  <c r="R15" i="9"/>
  <c r="I16" i="9"/>
  <c r="G18" i="9"/>
  <c r="P18" i="9"/>
  <c r="O18" i="9"/>
  <c r="E20" i="9"/>
  <c r="M20" i="9"/>
  <c r="D19" i="11"/>
  <c r="D55" i="11"/>
  <c r="D75" i="11"/>
  <c r="D84" i="11"/>
  <c r="V22" i="12"/>
  <c r="U22" i="12"/>
  <c r="W25" i="12"/>
  <c r="V54" i="12"/>
  <c r="U54" i="12"/>
  <c r="W57" i="12"/>
  <c r="K14" i="13"/>
  <c r="I14" i="13"/>
  <c r="K46" i="13"/>
  <c r="I46" i="13"/>
  <c r="K75" i="13"/>
  <c r="I75" i="13"/>
  <c r="K115" i="13"/>
  <c r="I115" i="13"/>
  <c r="K144" i="13"/>
  <c r="I144" i="13"/>
  <c r="K155" i="13"/>
  <c r="I155" i="13"/>
  <c r="F107" i="14"/>
  <c r="K104" i="14"/>
  <c r="J104" i="14"/>
  <c r="I104" i="14"/>
  <c r="K148" i="14"/>
  <c r="J148" i="14"/>
  <c r="I148" i="14"/>
  <c r="K156" i="14"/>
  <c r="J156" i="14"/>
  <c r="I156" i="14"/>
  <c r="M13" i="15"/>
  <c r="L13" i="15"/>
  <c r="K13" i="15"/>
  <c r="J13" i="15"/>
  <c r="H21" i="15"/>
  <c r="I13" i="15"/>
  <c r="M81" i="15"/>
  <c r="L81" i="15"/>
  <c r="K81" i="15"/>
  <c r="J81" i="15"/>
  <c r="I81" i="15"/>
  <c r="F133" i="15"/>
  <c r="Y13" i="16"/>
  <c r="W13" i="16"/>
  <c r="L16" i="16"/>
  <c r="K16" i="16"/>
  <c r="J16" i="16"/>
  <c r="I16" i="16"/>
  <c r="C23" i="16"/>
  <c r="D63" i="16"/>
  <c r="G93" i="16"/>
  <c r="L102" i="16"/>
  <c r="K102" i="16"/>
  <c r="J102" i="16"/>
  <c r="I102" i="16"/>
  <c r="C35" i="17"/>
  <c r="J14" i="18"/>
  <c r="I14" i="18"/>
  <c r="D8" i="11"/>
  <c r="D12" i="11"/>
  <c r="D16" i="11"/>
  <c r="D20" i="11"/>
  <c r="D32" i="11"/>
  <c r="D36" i="11"/>
  <c r="D40" i="11"/>
  <c r="D52" i="11"/>
  <c r="D56" i="11"/>
  <c r="D60" i="11"/>
  <c r="D64" i="11"/>
  <c r="K16" i="14"/>
  <c r="J16" i="14"/>
  <c r="I16" i="14"/>
  <c r="K19" i="14"/>
  <c r="J19" i="14"/>
  <c r="I19" i="14"/>
  <c r="K30" i="14"/>
  <c r="J30" i="14"/>
  <c r="I30" i="14"/>
  <c r="K47" i="14"/>
  <c r="J47" i="14"/>
  <c r="I47" i="14"/>
  <c r="G65" i="14"/>
  <c r="K64" i="14"/>
  <c r="J64" i="14"/>
  <c r="I64" i="14"/>
  <c r="K82" i="14"/>
  <c r="J82" i="14"/>
  <c r="I82" i="14"/>
  <c r="K99" i="14"/>
  <c r="J99" i="14"/>
  <c r="I99" i="14"/>
  <c r="H107" i="14"/>
  <c r="K139" i="14"/>
  <c r="J139" i="14"/>
  <c r="I139" i="14"/>
  <c r="K141" i="14"/>
  <c r="J141" i="14"/>
  <c r="I141" i="14"/>
  <c r="H149" i="14"/>
  <c r="G35" i="15"/>
  <c r="M29" i="15"/>
  <c r="L29" i="15"/>
  <c r="K29" i="15"/>
  <c r="J29" i="15"/>
  <c r="I29" i="15"/>
  <c r="M58" i="15"/>
  <c r="L58" i="15"/>
  <c r="K58" i="15"/>
  <c r="J58" i="15"/>
  <c r="I58" i="15"/>
  <c r="M69" i="15"/>
  <c r="L69" i="15"/>
  <c r="K69" i="15"/>
  <c r="J69" i="15"/>
  <c r="H77" i="15"/>
  <c r="I69" i="15"/>
  <c r="M98" i="15"/>
  <c r="L98" i="15"/>
  <c r="K98" i="15"/>
  <c r="J98" i="15"/>
  <c r="I98" i="15"/>
  <c r="D119" i="15"/>
  <c r="M127" i="15"/>
  <c r="L127" i="15"/>
  <c r="K127" i="15"/>
  <c r="J127" i="15"/>
  <c r="I127" i="15"/>
  <c r="M138" i="15"/>
  <c r="L138" i="15"/>
  <c r="K138" i="15"/>
  <c r="J138" i="15"/>
  <c r="I138" i="15"/>
  <c r="F161" i="15"/>
  <c r="F35" i="16"/>
  <c r="I31" i="16"/>
  <c r="L31" i="16"/>
  <c r="K31" i="16"/>
  <c r="J31" i="16"/>
  <c r="L53" i="16"/>
  <c r="K53" i="16"/>
  <c r="J53" i="16"/>
  <c r="I53" i="16"/>
  <c r="J62" i="16"/>
  <c r="L62" i="16"/>
  <c r="K62" i="16"/>
  <c r="I62" i="16"/>
  <c r="E79" i="16"/>
  <c r="L84" i="16"/>
  <c r="K84" i="16"/>
  <c r="J84" i="16"/>
  <c r="I84" i="16"/>
  <c r="G105" i="16"/>
  <c r="L140" i="16"/>
  <c r="K140" i="16"/>
  <c r="J140" i="16"/>
  <c r="I140" i="16"/>
  <c r="Z11" i="17"/>
  <c r="Y11" i="17"/>
  <c r="X11" i="17"/>
  <c r="W11" i="17"/>
  <c r="Z19" i="17"/>
  <c r="Y19" i="17"/>
  <c r="X19" i="17"/>
  <c r="W19" i="17"/>
  <c r="G23" i="17"/>
  <c r="E37" i="17"/>
  <c r="M54" i="17"/>
  <c r="L54" i="17"/>
  <c r="J54" i="17"/>
  <c r="K124" i="17"/>
  <c r="I124" i="17"/>
  <c r="K160" i="17"/>
  <c r="I160" i="17"/>
  <c r="U8" i="18"/>
  <c r="Q20" i="18"/>
  <c r="T12" i="18"/>
  <c r="S12" i="18"/>
  <c r="R12" i="18"/>
  <c r="J16" i="18"/>
  <c r="I16" i="18"/>
  <c r="S19" i="18"/>
  <c r="R19" i="18"/>
  <c r="Z23" i="18"/>
  <c r="AA23" i="18"/>
  <c r="Y22" i="18"/>
  <c r="C34" i="18"/>
  <c r="V90" i="18"/>
  <c r="G104" i="18"/>
  <c r="T108" i="18"/>
  <c r="S108" i="18"/>
  <c r="R108" i="18"/>
  <c r="AA114" i="18"/>
  <c r="Z114" i="18"/>
  <c r="D77" i="11"/>
  <c r="D81" i="11"/>
  <c r="D85" i="11"/>
  <c r="D97" i="11"/>
  <c r="D101" i="11"/>
  <c r="D105" i="11"/>
  <c r="K17" i="14"/>
  <c r="J17" i="14"/>
  <c r="I17" i="14"/>
  <c r="K18" i="14"/>
  <c r="J18" i="14"/>
  <c r="I18" i="14"/>
  <c r="K27" i="14"/>
  <c r="J27" i="14"/>
  <c r="I27" i="14"/>
  <c r="F37" i="14"/>
  <c r="K44" i="14"/>
  <c r="J44" i="14"/>
  <c r="I44" i="14"/>
  <c r="K61" i="14"/>
  <c r="J61" i="14"/>
  <c r="I61" i="14"/>
  <c r="G79" i="14"/>
  <c r="K78" i="14"/>
  <c r="J78" i="14"/>
  <c r="I78" i="14"/>
  <c r="K96" i="14"/>
  <c r="J96" i="14"/>
  <c r="I96" i="14"/>
  <c r="C135" i="14"/>
  <c r="K131" i="14"/>
  <c r="J131" i="14"/>
  <c r="I131" i="14"/>
  <c r="Y10" i="15"/>
  <c r="W10" i="15"/>
  <c r="M38" i="15"/>
  <c r="L38" i="15"/>
  <c r="K38" i="15"/>
  <c r="J38" i="15"/>
  <c r="I38" i="15"/>
  <c r="M67" i="15"/>
  <c r="L67" i="15"/>
  <c r="K67" i="15"/>
  <c r="J67" i="15"/>
  <c r="I67" i="15"/>
  <c r="M107" i="15"/>
  <c r="L107" i="15"/>
  <c r="K107" i="15"/>
  <c r="J107" i="15"/>
  <c r="I107" i="15"/>
  <c r="E119" i="15"/>
  <c r="M136" i="15"/>
  <c r="L136" i="15"/>
  <c r="K136" i="15"/>
  <c r="J136" i="15"/>
  <c r="I136" i="15"/>
  <c r="M146" i="15"/>
  <c r="L146" i="15"/>
  <c r="K146" i="15"/>
  <c r="J146" i="15"/>
  <c r="I146" i="15"/>
  <c r="I151" i="15"/>
  <c r="M151" i="15"/>
  <c r="L151" i="15"/>
  <c r="K151" i="15"/>
  <c r="J151" i="15"/>
  <c r="Y18" i="16"/>
  <c r="W18" i="16"/>
  <c r="K25" i="16"/>
  <c r="L25" i="16"/>
  <c r="J25" i="16"/>
  <c r="I25" i="16"/>
  <c r="G35" i="16"/>
  <c r="L46" i="16"/>
  <c r="K46" i="16"/>
  <c r="J46" i="16"/>
  <c r="I46" i="16"/>
  <c r="C65" i="16"/>
  <c r="F79" i="16"/>
  <c r="C107" i="16"/>
  <c r="L130" i="16"/>
  <c r="K130" i="16"/>
  <c r="J130" i="16"/>
  <c r="I130" i="16"/>
  <c r="R9" i="17"/>
  <c r="K24" i="17"/>
  <c r="J24" i="17"/>
  <c r="I24" i="17"/>
  <c r="L24" i="17"/>
  <c r="H23" i="17"/>
  <c r="F37" i="17"/>
  <c r="K41" i="17"/>
  <c r="J41" i="17"/>
  <c r="I41" i="17"/>
  <c r="H49" i="17"/>
  <c r="L41" i="17"/>
  <c r="M114" i="17"/>
  <c r="V8" i="18"/>
  <c r="J18" i="18"/>
  <c r="I18" i="18"/>
  <c r="E34" i="18"/>
  <c r="D48" i="18"/>
  <c r="J46" i="18"/>
  <c r="I46" i="18"/>
  <c r="AA65" i="18"/>
  <c r="Z65" i="18"/>
  <c r="Y64" i="18"/>
  <c r="D9" i="11"/>
  <c r="D13" i="11"/>
  <c r="D17" i="11"/>
  <c r="D33" i="11"/>
  <c r="D37" i="11"/>
  <c r="D41" i="11"/>
  <c r="D53" i="11"/>
  <c r="D57" i="11"/>
  <c r="D61" i="11"/>
  <c r="C23" i="14"/>
  <c r="G37" i="14"/>
  <c r="K36" i="14"/>
  <c r="J36" i="14"/>
  <c r="I36" i="14"/>
  <c r="K54" i="14"/>
  <c r="J54" i="14"/>
  <c r="I54" i="14"/>
  <c r="K71" i="14"/>
  <c r="J71" i="14"/>
  <c r="I71" i="14"/>
  <c r="H79" i="14"/>
  <c r="C93" i="14"/>
  <c r="K88" i="14"/>
  <c r="J88" i="14"/>
  <c r="I88" i="14"/>
  <c r="K105" i="14"/>
  <c r="J105" i="14"/>
  <c r="I105" i="14"/>
  <c r="K124" i="14"/>
  <c r="J124" i="14"/>
  <c r="I124" i="14"/>
  <c r="D135" i="14"/>
  <c r="C163" i="14"/>
  <c r="K157" i="14"/>
  <c r="J157" i="14"/>
  <c r="I157" i="14"/>
  <c r="Y14" i="15"/>
  <c r="W14" i="15"/>
  <c r="Y19" i="15"/>
  <c r="W19" i="15"/>
  <c r="M46" i="15"/>
  <c r="L46" i="15"/>
  <c r="K46" i="15"/>
  <c r="J46" i="15"/>
  <c r="I46" i="15"/>
  <c r="G63" i="15"/>
  <c r="M75" i="15"/>
  <c r="L75" i="15"/>
  <c r="K75" i="15"/>
  <c r="J75" i="15"/>
  <c r="I75" i="15"/>
  <c r="M86" i="15"/>
  <c r="L86" i="15"/>
  <c r="K86" i="15"/>
  <c r="J86" i="15"/>
  <c r="I86" i="15"/>
  <c r="C105" i="15"/>
  <c r="M115" i="15"/>
  <c r="L115" i="15"/>
  <c r="K115" i="15"/>
  <c r="J115" i="15"/>
  <c r="I115" i="15"/>
  <c r="M144" i="15"/>
  <c r="L144" i="15"/>
  <c r="K144" i="15"/>
  <c r="J144" i="15"/>
  <c r="I144" i="15"/>
  <c r="C9" i="16"/>
  <c r="L58" i="16"/>
  <c r="K58" i="16"/>
  <c r="J58" i="16"/>
  <c r="I58" i="16"/>
  <c r="D65" i="16"/>
  <c r="K68" i="16"/>
  <c r="L68" i="16"/>
  <c r="J68" i="16"/>
  <c r="I68" i="16"/>
  <c r="G79" i="16"/>
  <c r="G107" i="16"/>
  <c r="K117" i="16"/>
  <c r="J117" i="16"/>
  <c r="I117" i="16"/>
  <c r="L117" i="16"/>
  <c r="L154" i="16"/>
  <c r="K154" i="16"/>
  <c r="J154" i="16"/>
  <c r="I154" i="16"/>
  <c r="S9" i="17"/>
  <c r="L31" i="17"/>
  <c r="K31" i="17"/>
  <c r="J31" i="17"/>
  <c r="I31" i="17"/>
  <c r="G37" i="17"/>
  <c r="K101" i="17"/>
  <c r="I101" i="17"/>
  <c r="K138" i="17"/>
  <c r="I138" i="17"/>
  <c r="S24" i="18"/>
  <c r="R24" i="18"/>
  <c r="S28" i="18"/>
  <c r="R28" i="18"/>
  <c r="L48" i="18"/>
  <c r="S84" i="18"/>
  <c r="R84" i="18"/>
  <c r="J115" i="18"/>
  <c r="I115" i="18"/>
  <c r="J100" i="24"/>
  <c r="D74" i="11"/>
  <c r="D78" i="11"/>
  <c r="D82" i="11"/>
  <c r="D86" i="11"/>
  <c r="D98" i="11"/>
  <c r="D102" i="11"/>
  <c r="D106" i="11"/>
  <c r="I11" i="14"/>
  <c r="J11" i="14"/>
  <c r="K11" i="14"/>
  <c r="D23" i="14"/>
  <c r="K29" i="14"/>
  <c r="J29" i="14"/>
  <c r="I29" i="14"/>
  <c r="H37" i="14"/>
  <c r="C51" i="14"/>
  <c r="K46" i="14"/>
  <c r="J46" i="14"/>
  <c r="I46" i="14"/>
  <c r="K63" i="14"/>
  <c r="J63" i="14"/>
  <c r="I63" i="14"/>
  <c r="K81" i="14"/>
  <c r="J81" i="14"/>
  <c r="I81" i="14"/>
  <c r="D93" i="14"/>
  <c r="K98" i="14"/>
  <c r="J98" i="14"/>
  <c r="I98" i="14"/>
  <c r="K114" i="14"/>
  <c r="J114" i="14"/>
  <c r="I114" i="14"/>
  <c r="E135" i="14"/>
  <c r="K147" i="14"/>
  <c r="I147" i="14"/>
  <c r="J147" i="14"/>
  <c r="Y18" i="15"/>
  <c r="W18" i="15"/>
  <c r="M26" i="15"/>
  <c r="L26" i="15"/>
  <c r="K26" i="15"/>
  <c r="I26" i="15"/>
  <c r="J26" i="15"/>
  <c r="M55" i="15"/>
  <c r="L55" i="15"/>
  <c r="K55" i="15"/>
  <c r="J55" i="15"/>
  <c r="H63" i="15"/>
  <c r="I55" i="15"/>
  <c r="M84" i="15"/>
  <c r="L84" i="15"/>
  <c r="K84" i="15"/>
  <c r="J84" i="15"/>
  <c r="I84" i="15"/>
  <c r="M95" i="15"/>
  <c r="L95" i="15"/>
  <c r="K95" i="15"/>
  <c r="I95" i="15"/>
  <c r="J95" i="15"/>
  <c r="D105" i="15"/>
  <c r="M124" i="15"/>
  <c r="L124" i="15"/>
  <c r="K124" i="15"/>
  <c r="J124" i="15"/>
  <c r="I124" i="15"/>
  <c r="E147" i="15"/>
  <c r="J156" i="15"/>
  <c r="M156" i="15"/>
  <c r="L156" i="15"/>
  <c r="K156" i="15"/>
  <c r="I156" i="15"/>
  <c r="D9" i="16"/>
  <c r="K11" i="16"/>
  <c r="L11" i="16"/>
  <c r="J11" i="16"/>
  <c r="I11" i="16"/>
  <c r="L30" i="16"/>
  <c r="K30" i="16"/>
  <c r="I30" i="16"/>
  <c r="J30" i="16"/>
  <c r="D37" i="16"/>
  <c r="G51" i="16"/>
  <c r="H107" i="16"/>
  <c r="L108" i="16"/>
  <c r="K108" i="16"/>
  <c r="J108" i="16"/>
  <c r="I108" i="16"/>
  <c r="C121" i="16"/>
  <c r="L125" i="16"/>
  <c r="H133" i="16"/>
  <c r="K125" i="16"/>
  <c r="I125" i="16"/>
  <c r="J125" i="16"/>
  <c r="K55" i="17"/>
  <c r="I55" i="17"/>
  <c r="Z11" i="18"/>
  <c r="AA11" i="18"/>
  <c r="D22" i="18"/>
  <c r="Z26" i="18"/>
  <c r="Y34" i="18"/>
  <c r="AA26" i="18"/>
  <c r="U118" i="18"/>
  <c r="AA116" i="18"/>
  <c r="Z116" i="18"/>
  <c r="T136" i="18"/>
  <c r="S136" i="18"/>
  <c r="R136" i="18"/>
  <c r="D10" i="11"/>
  <c r="D14" i="11"/>
  <c r="D18" i="11"/>
  <c r="D30" i="11"/>
  <c r="D34" i="11"/>
  <c r="D38" i="11"/>
  <c r="D42" i="11"/>
  <c r="D54" i="11"/>
  <c r="D58" i="11"/>
  <c r="D62" i="11"/>
  <c r="I12" i="14"/>
  <c r="K12" i="14"/>
  <c r="J12" i="14"/>
  <c r="E23" i="14"/>
  <c r="K39" i="14"/>
  <c r="J39" i="14"/>
  <c r="I39" i="14"/>
  <c r="D51" i="14"/>
  <c r="K56" i="14"/>
  <c r="J56" i="14"/>
  <c r="I56" i="14"/>
  <c r="K73" i="14"/>
  <c r="J73" i="14"/>
  <c r="I73" i="14"/>
  <c r="E93" i="14"/>
  <c r="K90" i="14"/>
  <c r="J90" i="14"/>
  <c r="I90" i="14"/>
  <c r="K140" i="14"/>
  <c r="J140" i="14"/>
  <c r="I140" i="14"/>
  <c r="M9" i="15"/>
  <c r="L9" i="15"/>
  <c r="K9" i="15"/>
  <c r="J9" i="15"/>
  <c r="I9" i="15"/>
  <c r="G21" i="15"/>
  <c r="M24" i="15"/>
  <c r="L24" i="15"/>
  <c r="K24" i="15"/>
  <c r="J24" i="15"/>
  <c r="I24" i="15"/>
  <c r="M34" i="15"/>
  <c r="L34" i="15"/>
  <c r="K34" i="15"/>
  <c r="J34" i="15"/>
  <c r="I34" i="15"/>
  <c r="F49" i="15"/>
  <c r="M93" i="15"/>
  <c r="L93" i="15"/>
  <c r="K93" i="15"/>
  <c r="J93" i="15"/>
  <c r="I93" i="15"/>
  <c r="M103" i="15"/>
  <c r="L103" i="15"/>
  <c r="K103" i="15"/>
  <c r="I103" i="15"/>
  <c r="J103" i="15"/>
  <c r="M132" i="15"/>
  <c r="L132" i="15"/>
  <c r="K132" i="15"/>
  <c r="J132" i="15"/>
  <c r="I132" i="15"/>
  <c r="F147" i="15"/>
  <c r="E37" i="16"/>
  <c r="K42" i="16"/>
  <c r="L42" i="16"/>
  <c r="J42" i="16"/>
  <c r="I42" i="16"/>
  <c r="E77" i="16"/>
  <c r="L73" i="16"/>
  <c r="K73" i="16"/>
  <c r="J73" i="16"/>
  <c r="I73" i="16"/>
  <c r="I83" i="16"/>
  <c r="L83" i="16"/>
  <c r="H91" i="16"/>
  <c r="K83" i="16"/>
  <c r="J83" i="16"/>
  <c r="D121" i="16"/>
  <c r="L131" i="16"/>
  <c r="K131" i="16"/>
  <c r="J131" i="16"/>
  <c r="I131" i="16"/>
  <c r="D147" i="16"/>
  <c r="K158" i="17"/>
  <c r="I158" i="17"/>
  <c r="Z15" i="17"/>
  <c r="Y15" i="17"/>
  <c r="X15" i="17"/>
  <c r="W15" i="17"/>
  <c r="L45" i="17"/>
  <c r="K45" i="17"/>
  <c r="J45" i="17"/>
  <c r="I45" i="17"/>
  <c r="M62" i="17"/>
  <c r="K115" i="17"/>
  <c r="M115" i="17"/>
  <c r="I115" i="17"/>
  <c r="E8" i="18"/>
  <c r="J10" i="18"/>
  <c r="I10" i="18"/>
  <c r="S54" i="18"/>
  <c r="Q62" i="18"/>
  <c r="R54" i="18"/>
  <c r="S86" i="18"/>
  <c r="R86" i="18"/>
  <c r="O132" i="18"/>
  <c r="AA136" i="18"/>
  <c r="Z136" i="18"/>
  <c r="X112" i="19"/>
  <c r="C121" i="14"/>
  <c r="K116" i="14"/>
  <c r="J116" i="14"/>
  <c r="I116" i="14"/>
  <c r="K125" i="14"/>
  <c r="J125" i="14"/>
  <c r="I125" i="14"/>
  <c r="F135" i="14"/>
  <c r="K133" i="14"/>
  <c r="J133" i="14"/>
  <c r="I133" i="14"/>
  <c r="K142" i="14"/>
  <c r="J142" i="14"/>
  <c r="I142" i="14"/>
  <c r="K151" i="14"/>
  <c r="J151" i="14"/>
  <c r="I151" i="14"/>
  <c r="D163" i="14"/>
  <c r="K159" i="14"/>
  <c r="J159" i="14"/>
  <c r="I159" i="14"/>
  <c r="L12" i="15"/>
  <c r="K12" i="15"/>
  <c r="J12" i="15"/>
  <c r="I12" i="15"/>
  <c r="M12" i="15"/>
  <c r="L16" i="15"/>
  <c r="K16" i="15"/>
  <c r="J16" i="15"/>
  <c r="I16" i="15"/>
  <c r="M16" i="15"/>
  <c r="L20" i="15"/>
  <c r="K20" i="15"/>
  <c r="J20" i="15"/>
  <c r="I20" i="15"/>
  <c r="M20" i="15"/>
  <c r="L27" i="15"/>
  <c r="K27" i="15"/>
  <c r="J27" i="15"/>
  <c r="I27" i="15"/>
  <c r="H35" i="15"/>
  <c r="M27" i="15"/>
  <c r="L44" i="15"/>
  <c r="K44" i="15"/>
  <c r="J44" i="15"/>
  <c r="I44" i="15"/>
  <c r="M44" i="15"/>
  <c r="L53" i="15"/>
  <c r="K53" i="15"/>
  <c r="J53" i="15"/>
  <c r="I53" i="15"/>
  <c r="M53" i="15"/>
  <c r="L61" i="15"/>
  <c r="K61" i="15"/>
  <c r="J61" i="15"/>
  <c r="I61" i="15"/>
  <c r="M61" i="15"/>
  <c r="C77" i="15"/>
  <c r="L70" i="15"/>
  <c r="K70" i="15"/>
  <c r="J70" i="15"/>
  <c r="I70" i="15"/>
  <c r="M70" i="15"/>
  <c r="L79" i="15"/>
  <c r="K79" i="15"/>
  <c r="J79" i="15"/>
  <c r="I79" i="15"/>
  <c r="M79" i="15"/>
  <c r="D91" i="15"/>
  <c r="L87" i="15"/>
  <c r="K87" i="15"/>
  <c r="J87" i="15"/>
  <c r="I87" i="15"/>
  <c r="M87" i="15"/>
  <c r="L96" i="15"/>
  <c r="K96" i="15"/>
  <c r="J96" i="15"/>
  <c r="I96" i="15"/>
  <c r="M96" i="15"/>
  <c r="E105" i="15"/>
  <c r="L104" i="15"/>
  <c r="K104" i="15"/>
  <c r="J104" i="15"/>
  <c r="I104" i="15"/>
  <c r="M104" i="15"/>
  <c r="F119" i="15"/>
  <c r="L113" i="15"/>
  <c r="K113" i="15"/>
  <c r="J113" i="15"/>
  <c r="I113" i="15"/>
  <c r="M113" i="15"/>
  <c r="L122" i="15"/>
  <c r="K122" i="15"/>
  <c r="J122" i="15"/>
  <c r="I122" i="15"/>
  <c r="M122" i="15"/>
  <c r="G133" i="15"/>
  <c r="L130" i="15"/>
  <c r="K130" i="15"/>
  <c r="J130" i="15"/>
  <c r="I130" i="15"/>
  <c r="M130" i="15"/>
  <c r="L139" i="15"/>
  <c r="K139" i="15"/>
  <c r="J139" i="15"/>
  <c r="I139" i="15"/>
  <c r="H147" i="15"/>
  <c r="M139" i="15"/>
  <c r="G161" i="15"/>
  <c r="E9" i="16"/>
  <c r="C21" i="16"/>
  <c r="I14" i="16"/>
  <c r="L14" i="16"/>
  <c r="K14" i="16"/>
  <c r="J14" i="16"/>
  <c r="K19" i="16"/>
  <c r="L19" i="16"/>
  <c r="J19" i="16"/>
  <c r="I19" i="16"/>
  <c r="D23" i="16"/>
  <c r="L27" i="16"/>
  <c r="K27" i="16"/>
  <c r="J27" i="16"/>
  <c r="I27" i="16"/>
  <c r="H35" i="16"/>
  <c r="L32" i="16"/>
  <c r="K32" i="16"/>
  <c r="J32" i="16"/>
  <c r="I32" i="16"/>
  <c r="L38" i="16"/>
  <c r="K38" i="16"/>
  <c r="J38" i="16"/>
  <c r="I38" i="16"/>
  <c r="H37" i="16"/>
  <c r="E63" i="16"/>
  <c r="E65" i="16"/>
  <c r="I74" i="16"/>
  <c r="L74" i="16"/>
  <c r="K74" i="16"/>
  <c r="J74" i="16"/>
  <c r="J80" i="16"/>
  <c r="L80" i="16"/>
  <c r="K80" i="16"/>
  <c r="I80" i="16"/>
  <c r="H79" i="16"/>
  <c r="C91" i="16"/>
  <c r="K85" i="16"/>
  <c r="L85" i="16"/>
  <c r="J85" i="16"/>
  <c r="I85" i="16"/>
  <c r="K97" i="16"/>
  <c r="J97" i="16"/>
  <c r="H105" i="16"/>
  <c r="L97" i="16"/>
  <c r="I97" i="16"/>
  <c r="L99" i="16"/>
  <c r="K99" i="16"/>
  <c r="J99" i="16"/>
  <c r="I99" i="16"/>
  <c r="K100" i="16"/>
  <c r="J100" i="16"/>
  <c r="I100" i="16"/>
  <c r="L100" i="16"/>
  <c r="H121" i="16"/>
  <c r="L122" i="16"/>
  <c r="K122" i="16"/>
  <c r="J122" i="16"/>
  <c r="I122" i="16"/>
  <c r="L123" i="16"/>
  <c r="K123" i="16"/>
  <c r="J123" i="16"/>
  <c r="I123" i="16"/>
  <c r="D135" i="16"/>
  <c r="L145" i="16"/>
  <c r="K145" i="16"/>
  <c r="J145" i="16"/>
  <c r="I145" i="16"/>
  <c r="C149" i="16"/>
  <c r="C9" i="17"/>
  <c r="T9" i="17"/>
  <c r="R21" i="17"/>
  <c r="L18" i="17"/>
  <c r="K18" i="17"/>
  <c r="J18" i="17"/>
  <c r="I18" i="17"/>
  <c r="Y18" i="17"/>
  <c r="X18" i="17"/>
  <c r="W18" i="17"/>
  <c r="Z18" i="17"/>
  <c r="D35" i="17"/>
  <c r="L38" i="17"/>
  <c r="K38" i="17"/>
  <c r="J38" i="17"/>
  <c r="I38" i="17"/>
  <c r="H37" i="17"/>
  <c r="J9" i="18"/>
  <c r="I9" i="18"/>
  <c r="H8" i="18"/>
  <c r="K38" i="18" s="1"/>
  <c r="W8" i="18"/>
  <c r="Z10" i="18"/>
  <c r="AA10" i="18"/>
  <c r="L22" i="18"/>
  <c r="F34" i="18"/>
  <c r="Z27" i="18"/>
  <c r="AB27" i="18"/>
  <c r="AA27" i="18"/>
  <c r="M36" i="18"/>
  <c r="O48" i="18"/>
  <c r="S52" i="18"/>
  <c r="R52" i="18"/>
  <c r="W76" i="18"/>
  <c r="AA80" i="18"/>
  <c r="Z80" i="18"/>
  <c r="AA82" i="18"/>
  <c r="Z82" i="18"/>
  <c r="Y90" i="18"/>
  <c r="J85" i="18"/>
  <c r="I85" i="18"/>
  <c r="S101" i="18"/>
  <c r="R101" i="18"/>
  <c r="S103" i="18"/>
  <c r="R103" i="18"/>
  <c r="E120" i="18"/>
  <c r="AA131" i="18"/>
  <c r="Z131" i="18"/>
  <c r="G134" i="18"/>
  <c r="S153" i="18"/>
  <c r="R153" i="18"/>
  <c r="AB155" i="18"/>
  <c r="AA155" i="18"/>
  <c r="Z155" i="18"/>
  <c r="K22" i="14"/>
  <c r="I22" i="14"/>
  <c r="J22" i="14"/>
  <c r="K31" i="14"/>
  <c r="J31" i="14"/>
  <c r="I31" i="14"/>
  <c r="K40" i="14"/>
  <c r="J40" i="14"/>
  <c r="I40" i="14"/>
  <c r="E51" i="14"/>
  <c r="K48" i="14"/>
  <c r="J48" i="14"/>
  <c r="I48" i="14"/>
  <c r="K57" i="14"/>
  <c r="J57" i="14"/>
  <c r="I57" i="14"/>
  <c r="H65" i="14"/>
  <c r="C79" i="14"/>
  <c r="K74" i="14"/>
  <c r="J74" i="14"/>
  <c r="I74" i="14"/>
  <c r="K83" i="14"/>
  <c r="J83" i="14"/>
  <c r="I83" i="14"/>
  <c r="F93" i="14"/>
  <c r="K91" i="14"/>
  <c r="J91" i="14"/>
  <c r="I91" i="14"/>
  <c r="K100" i="14"/>
  <c r="J100" i="14"/>
  <c r="I100" i="14"/>
  <c r="K109" i="14"/>
  <c r="J109" i="14"/>
  <c r="I109" i="14"/>
  <c r="D121" i="14"/>
  <c r="K117" i="14"/>
  <c r="J117" i="14"/>
  <c r="I117" i="14"/>
  <c r="K126" i="14"/>
  <c r="J126" i="14"/>
  <c r="I126" i="14"/>
  <c r="G135" i="14"/>
  <c r="K134" i="14"/>
  <c r="J134" i="14"/>
  <c r="I134" i="14"/>
  <c r="K143" i="14"/>
  <c r="J143" i="14"/>
  <c r="I143" i="14"/>
  <c r="K152" i="14"/>
  <c r="J152" i="14"/>
  <c r="I152" i="14"/>
  <c r="E163" i="14"/>
  <c r="K160" i="14"/>
  <c r="J160" i="14"/>
  <c r="I160" i="14"/>
  <c r="C21" i="15"/>
  <c r="K30" i="15"/>
  <c r="J30" i="15"/>
  <c r="I30" i="15"/>
  <c r="M30" i="15"/>
  <c r="L30" i="15"/>
  <c r="K39" i="15"/>
  <c r="J39" i="15"/>
  <c r="I39" i="15"/>
  <c r="M39" i="15"/>
  <c r="L39" i="15"/>
  <c r="K47" i="15"/>
  <c r="J47" i="15"/>
  <c r="I47" i="15"/>
  <c r="M47" i="15"/>
  <c r="L47" i="15"/>
  <c r="C63" i="15"/>
  <c r="K56" i="15"/>
  <c r="J56" i="15"/>
  <c r="I56" i="15"/>
  <c r="M56" i="15"/>
  <c r="L56" i="15"/>
  <c r="K65" i="15"/>
  <c r="J65" i="15"/>
  <c r="I65" i="15"/>
  <c r="M65" i="15"/>
  <c r="L65" i="15"/>
  <c r="D77" i="15"/>
  <c r="K73" i="15"/>
  <c r="J73" i="15"/>
  <c r="I73" i="15"/>
  <c r="M73" i="15"/>
  <c r="L73" i="15"/>
  <c r="K82" i="15"/>
  <c r="J82" i="15"/>
  <c r="I82" i="15"/>
  <c r="M82" i="15"/>
  <c r="L82" i="15"/>
  <c r="E91" i="15"/>
  <c r="K90" i="15"/>
  <c r="J90" i="15"/>
  <c r="I90" i="15"/>
  <c r="L90" i="15"/>
  <c r="M90" i="15"/>
  <c r="F105" i="15"/>
  <c r="K99" i="15"/>
  <c r="J99" i="15"/>
  <c r="I99" i="15"/>
  <c r="L99" i="15"/>
  <c r="M99" i="15"/>
  <c r="K108" i="15"/>
  <c r="J108" i="15"/>
  <c r="I108" i="15"/>
  <c r="M108" i="15"/>
  <c r="L108" i="15"/>
  <c r="G119" i="15"/>
  <c r="K116" i="15"/>
  <c r="J116" i="15"/>
  <c r="I116" i="15"/>
  <c r="M116" i="15"/>
  <c r="L116" i="15"/>
  <c r="K125" i="15"/>
  <c r="J125" i="15"/>
  <c r="I125" i="15"/>
  <c r="H133" i="15"/>
  <c r="M125" i="15"/>
  <c r="L125" i="15"/>
  <c r="K142" i="15"/>
  <c r="J142" i="15"/>
  <c r="I142" i="15"/>
  <c r="M142" i="15"/>
  <c r="L142" i="15"/>
  <c r="K153" i="15"/>
  <c r="L153" i="15"/>
  <c r="J153" i="15"/>
  <c r="I153" i="15"/>
  <c r="M153" i="15"/>
  <c r="H161" i="15"/>
  <c r="L158" i="15"/>
  <c r="K158" i="15"/>
  <c r="J158" i="15"/>
  <c r="I158" i="15"/>
  <c r="M158" i="15"/>
  <c r="F9" i="16"/>
  <c r="K12" i="16"/>
  <c r="J12" i="16"/>
  <c r="I12" i="16"/>
  <c r="L12" i="16"/>
  <c r="D21" i="16"/>
  <c r="K17" i="16"/>
  <c r="J17" i="16"/>
  <c r="I17" i="16"/>
  <c r="L17" i="16"/>
  <c r="E23" i="16"/>
  <c r="C49" i="16"/>
  <c r="I48" i="16"/>
  <c r="L48" i="16"/>
  <c r="K48" i="16"/>
  <c r="J48" i="16"/>
  <c r="C51" i="16"/>
  <c r="J54" i="16"/>
  <c r="L54" i="16"/>
  <c r="K54" i="16"/>
  <c r="I54" i="16"/>
  <c r="F63" i="16"/>
  <c r="K59" i="16"/>
  <c r="L59" i="16"/>
  <c r="J59" i="16"/>
  <c r="I59" i="16"/>
  <c r="F65" i="16"/>
  <c r="K70" i="16"/>
  <c r="J70" i="16"/>
  <c r="I70" i="16"/>
  <c r="L70" i="16"/>
  <c r="K75" i="16"/>
  <c r="J75" i="16"/>
  <c r="I75" i="16"/>
  <c r="L75" i="16"/>
  <c r="K81" i="16"/>
  <c r="J81" i="16"/>
  <c r="I81" i="16"/>
  <c r="L81" i="16"/>
  <c r="D91" i="16"/>
  <c r="K113" i="16"/>
  <c r="J113" i="16"/>
  <c r="I113" i="16"/>
  <c r="L113" i="16"/>
  <c r="L114" i="16"/>
  <c r="K114" i="16"/>
  <c r="J114" i="16"/>
  <c r="I114" i="16"/>
  <c r="E135" i="16"/>
  <c r="L137" i="16"/>
  <c r="K137" i="16"/>
  <c r="J137" i="16"/>
  <c r="I137" i="16"/>
  <c r="D149" i="16"/>
  <c r="L159" i="16"/>
  <c r="K159" i="16"/>
  <c r="J159" i="16"/>
  <c r="I159" i="16"/>
  <c r="K160" i="16"/>
  <c r="J160" i="16"/>
  <c r="I160" i="16"/>
  <c r="L160" i="16"/>
  <c r="G9" i="17"/>
  <c r="E21" i="17"/>
  <c r="L14" i="17"/>
  <c r="K14" i="17"/>
  <c r="J14" i="17"/>
  <c r="I14" i="17"/>
  <c r="Y14" i="17"/>
  <c r="X14" i="17"/>
  <c r="W14" i="17"/>
  <c r="Z14" i="17"/>
  <c r="E35" i="17"/>
  <c r="K28" i="17"/>
  <c r="J28" i="17"/>
  <c r="I28" i="17"/>
  <c r="L28" i="17"/>
  <c r="L29" i="17"/>
  <c r="K29" i="17"/>
  <c r="J29" i="17"/>
  <c r="I29" i="17"/>
  <c r="D49" i="17"/>
  <c r="C79" i="17"/>
  <c r="L8" i="18"/>
  <c r="X8" i="18"/>
  <c r="T11" i="18"/>
  <c r="S11" i="18"/>
  <c r="R11" i="18"/>
  <c r="G20" i="18"/>
  <c r="AA13" i="18"/>
  <c r="Z13" i="18"/>
  <c r="R14" i="18"/>
  <c r="S14" i="18"/>
  <c r="AA15" i="18"/>
  <c r="Z15" i="18"/>
  <c r="R16" i="18"/>
  <c r="S16" i="18"/>
  <c r="AA17" i="18"/>
  <c r="Z17" i="18"/>
  <c r="R18" i="18"/>
  <c r="S18" i="18"/>
  <c r="AA19" i="18"/>
  <c r="Z19" i="18"/>
  <c r="M22" i="18"/>
  <c r="M34" i="18"/>
  <c r="AA28" i="18"/>
  <c r="Z28" i="18"/>
  <c r="S32" i="18"/>
  <c r="R32" i="18"/>
  <c r="O36" i="18"/>
  <c r="AB38" i="18"/>
  <c r="Z38" i="18"/>
  <c r="AA38" i="18"/>
  <c r="AA52" i="18"/>
  <c r="Z52" i="18"/>
  <c r="T73" i="18"/>
  <c r="S73" i="18"/>
  <c r="R73" i="18"/>
  <c r="AA101" i="18"/>
  <c r="Z101" i="18"/>
  <c r="C106" i="18"/>
  <c r="F120" i="18"/>
  <c r="S123" i="18"/>
  <c r="R123" i="18"/>
  <c r="M148" i="18"/>
  <c r="G35" i="19"/>
  <c r="C106" i="21"/>
  <c r="C37" i="14"/>
  <c r="J32" i="14"/>
  <c r="I32" i="14"/>
  <c r="K32" i="14"/>
  <c r="J41" i="14"/>
  <c r="I41" i="14"/>
  <c r="K41" i="14"/>
  <c r="F51" i="14"/>
  <c r="J49" i="14"/>
  <c r="I49" i="14"/>
  <c r="K49" i="14"/>
  <c r="J58" i="14"/>
  <c r="I58" i="14"/>
  <c r="K58" i="14"/>
  <c r="J67" i="14"/>
  <c r="I67" i="14"/>
  <c r="K67" i="14"/>
  <c r="D79" i="14"/>
  <c r="J75" i="14"/>
  <c r="I75" i="14"/>
  <c r="K75" i="14"/>
  <c r="J84" i="14"/>
  <c r="I84" i="14"/>
  <c r="K84" i="14"/>
  <c r="G93" i="14"/>
  <c r="J92" i="14"/>
  <c r="I92" i="14"/>
  <c r="K92" i="14"/>
  <c r="J101" i="14"/>
  <c r="I101" i="14"/>
  <c r="K101" i="14"/>
  <c r="J110" i="14"/>
  <c r="I110" i="14"/>
  <c r="K110" i="14"/>
  <c r="E121" i="14"/>
  <c r="J118" i="14"/>
  <c r="I118" i="14"/>
  <c r="K118" i="14"/>
  <c r="J127" i="14"/>
  <c r="I127" i="14"/>
  <c r="H135" i="14"/>
  <c r="K127" i="14"/>
  <c r="C149" i="14"/>
  <c r="J144" i="14"/>
  <c r="I144" i="14"/>
  <c r="K144" i="14"/>
  <c r="J153" i="14"/>
  <c r="I153" i="14"/>
  <c r="K153" i="14"/>
  <c r="F163" i="14"/>
  <c r="J161" i="14"/>
  <c r="I161" i="14"/>
  <c r="K161" i="14"/>
  <c r="J11" i="15"/>
  <c r="I11" i="15"/>
  <c r="M11" i="15"/>
  <c r="K11" i="15"/>
  <c r="L11" i="15"/>
  <c r="D21" i="15"/>
  <c r="J15" i="15"/>
  <c r="I15" i="15"/>
  <c r="M15" i="15"/>
  <c r="L15" i="15"/>
  <c r="K15" i="15"/>
  <c r="J19" i="15"/>
  <c r="I19" i="15"/>
  <c r="M19" i="15"/>
  <c r="L19" i="15"/>
  <c r="K19" i="15"/>
  <c r="J25" i="15"/>
  <c r="I25" i="15"/>
  <c r="M25" i="15"/>
  <c r="L25" i="15"/>
  <c r="K25" i="15"/>
  <c r="J33" i="15"/>
  <c r="I33" i="15"/>
  <c r="M33" i="15"/>
  <c r="L33" i="15"/>
  <c r="K33" i="15"/>
  <c r="C49" i="15"/>
  <c r="J42" i="15"/>
  <c r="I42" i="15"/>
  <c r="M42" i="15"/>
  <c r="L42" i="15"/>
  <c r="K42" i="15"/>
  <c r="J51" i="15"/>
  <c r="I51" i="15"/>
  <c r="L51" i="15"/>
  <c r="K51" i="15"/>
  <c r="M51" i="15"/>
  <c r="D63" i="15"/>
  <c r="J59" i="15"/>
  <c r="I59" i="15"/>
  <c r="K59" i="15"/>
  <c r="M59" i="15"/>
  <c r="L59" i="15"/>
  <c r="J68" i="15"/>
  <c r="I68" i="15"/>
  <c r="M68" i="15"/>
  <c r="L68" i="15"/>
  <c r="K68" i="15"/>
  <c r="E77" i="15"/>
  <c r="J76" i="15"/>
  <c r="I76" i="15"/>
  <c r="M76" i="15"/>
  <c r="K76" i="15"/>
  <c r="L76" i="15"/>
  <c r="F91" i="15"/>
  <c r="J85" i="15"/>
  <c r="I85" i="15"/>
  <c r="M85" i="15"/>
  <c r="L85" i="15"/>
  <c r="K85" i="15"/>
  <c r="J94" i="15"/>
  <c r="I94" i="15"/>
  <c r="M94" i="15"/>
  <c r="L94" i="15"/>
  <c r="K94" i="15"/>
  <c r="G105" i="15"/>
  <c r="J102" i="15"/>
  <c r="I102" i="15"/>
  <c r="M102" i="15"/>
  <c r="L102" i="15"/>
  <c r="K102" i="15"/>
  <c r="J111" i="15"/>
  <c r="I111" i="15"/>
  <c r="H119" i="15"/>
  <c r="M111" i="15"/>
  <c r="L111" i="15"/>
  <c r="K111" i="15"/>
  <c r="J128" i="15"/>
  <c r="I128" i="15"/>
  <c r="K128" i="15"/>
  <c r="M128" i="15"/>
  <c r="L128" i="15"/>
  <c r="J137" i="15"/>
  <c r="I137" i="15"/>
  <c r="K137" i="15"/>
  <c r="M137" i="15"/>
  <c r="L137" i="15"/>
  <c r="J145" i="15"/>
  <c r="I145" i="15"/>
  <c r="M145" i="15"/>
  <c r="L145" i="15"/>
  <c r="K145" i="15"/>
  <c r="J149" i="15"/>
  <c r="I149" i="15"/>
  <c r="M149" i="15"/>
  <c r="L149" i="15"/>
  <c r="K149" i="15"/>
  <c r="G9" i="16"/>
  <c r="E21" i="16"/>
  <c r="G23" i="16"/>
  <c r="J28" i="16"/>
  <c r="K28" i="16"/>
  <c r="I28" i="16"/>
  <c r="L28" i="16"/>
  <c r="K33" i="16"/>
  <c r="J33" i="16"/>
  <c r="I33" i="16"/>
  <c r="L33" i="16"/>
  <c r="L39" i="16"/>
  <c r="J39" i="16"/>
  <c r="I39" i="16"/>
  <c r="K39" i="16"/>
  <c r="D49" i="16"/>
  <c r="J44" i="16"/>
  <c r="I44" i="16"/>
  <c r="L44" i="16"/>
  <c r="K44" i="16"/>
  <c r="D51" i="16"/>
  <c r="J55" i="16"/>
  <c r="I55" i="16"/>
  <c r="H63" i="16"/>
  <c r="L55" i="16"/>
  <c r="K55" i="16"/>
  <c r="G65" i="16"/>
  <c r="E91" i="16"/>
  <c r="J104" i="16"/>
  <c r="I104" i="16"/>
  <c r="L104" i="16"/>
  <c r="K104" i="16"/>
  <c r="F119" i="16"/>
  <c r="L128" i="16"/>
  <c r="K128" i="16"/>
  <c r="J128" i="16"/>
  <c r="I128" i="16"/>
  <c r="E149" i="16"/>
  <c r="L151" i="16"/>
  <c r="J151" i="16"/>
  <c r="I151" i="16"/>
  <c r="K151" i="16"/>
  <c r="K152" i="16"/>
  <c r="J152" i="16"/>
  <c r="I152" i="16"/>
  <c r="L152" i="16"/>
  <c r="M10" i="17"/>
  <c r="L10" i="17"/>
  <c r="J10" i="17"/>
  <c r="I10" i="17"/>
  <c r="H9" i="17"/>
  <c r="M40" i="17" s="1"/>
  <c r="K10" i="17"/>
  <c r="Y10" i="17"/>
  <c r="X10" i="17"/>
  <c r="V9" i="17"/>
  <c r="W10" i="17"/>
  <c r="Z10" i="17"/>
  <c r="F21" i="17"/>
  <c r="T21" i="17"/>
  <c r="X20" i="17"/>
  <c r="W20" i="17"/>
  <c r="Z20" i="17"/>
  <c r="Y20" i="17"/>
  <c r="F35" i="17"/>
  <c r="E49" i="17"/>
  <c r="M43" i="17"/>
  <c r="L43" i="17"/>
  <c r="K43" i="17"/>
  <c r="J43" i="17"/>
  <c r="I43" i="17"/>
  <c r="C93" i="17"/>
  <c r="M8" i="18"/>
  <c r="AA9" i="18"/>
  <c r="Z9" i="18"/>
  <c r="Y8" i="18"/>
  <c r="AB26" i="18" s="1"/>
  <c r="J12" i="18"/>
  <c r="I12" i="18"/>
  <c r="H20" i="18"/>
  <c r="O22" i="18"/>
  <c r="R25" i="18"/>
  <c r="S25" i="18"/>
  <c r="N34" i="18"/>
  <c r="U36" i="18"/>
  <c r="E64" i="18"/>
  <c r="G78" i="18"/>
  <c r="J81" i="18"/>
  <c r="I81" i="18"/>
  <c r="AB99" i="18"/>
  <c r="AA99" i="18"/>
  <c r="Z99" i="18"/>
  <c r="O106" i="18"/>
  <c r="S121" i="18"/>
  <c r="R121" i="18"/>
  <c r="Q120" i="18"/>
  <c r="Y148" i="18"/>
  <c r="AB149" i="18"/>
  <c r="AA149" i="18"/>
  <c r="Z149" i="18"/>
  <c r="AA151" i="18"/>
  <c r="Z151" i="18"/>
  <c r="J154" i="18"/>
  <c r="I154" i="18"/>
  <c r="G37" i="19"/>
  <c r="P115" i="19"/>
  <c r="I25" i="14"/>
  <c r="K25" i="14"/>
  <c r="J25" i="14"/>
  <c r="D37" i="14"/>
  <c r="I33" i="14"/>
  <c r="K33" i="14"/>
  <c r="J33" i="14"/>
  <c r="I42" i="14"/>
  <c r="K42" i="14"/>
  <c r="J42" i="14"/>
  <c r="G51" i="14"/>
  <c r="I50" i="14"/>
  <c r="K50" i="14"/>
  <c r="J50" i="14"/>
  <c r="I59" i="14"/>
  <c r="K59" i="14"/>
  <c r="J59" i="14"/>
  <c r="I68" i="14"/>
  <c r="K68" i="14"/>
  <c r="J68" i="14"/>
  <c r="E79" i="14"/>
  <c r="I76" i="14"/>
  <c r="K76" i="14"/>
  <c r="J76" i="14"/>
  <c r="I85" i="14"/>
  <c r="H93" i="14"/>
  <c r="J85" i="14"/>
  <c r="K85" i="14"/>
  <c r="C107" i="14"/>
  <c r="I102" i="14"/>
  <c r="K102" i="14"/>
  <c r="J102" i="14"/>
  <c r="I111" i="14"/>
  <c r="K111" i="14"/>
  <c r="J111" i="14"/>
  <c r="F121" i="14"/>
  <c r="I119" i="14"/>
  <c r="J119" i="14"/>
  <c r="K119" i="14"/>
  <c r="I128" i="14"/>
  <c r="K128" i="14"/>
  <c r="J128" i="14"/>
  <c r="I137" i="14"/>
  <c r="K137" i="14"/>
  <c r="J137" i="14"/>
  <c r="D149" i="14"/>
  <c r="I145" i="14"/>
  <c r="K145" i="14"/>
  <c r="J145" i="14"/>
  <c r="I154" i="14"/>
  <c r="K154" i="14"/>
  <c r="J154" i="14"/>
  <c r="G163" i="14"/>
  <c r="I162" i="14"/>
  <c r="K162" i="14"/>
  <c r="J162" i="14"/>
  <c r="E21" i="15"/>
  <c r="C35" i="15"/>
  <c r="I28" i="15"/>
  <c r="M28" i="15"/>
  <c r="J28" i="15"/>
  <c r="L28" i="15"/>
  <c r="K28" i="15"/>
  <c r="I37" i="15"/>
  <c r="M37" i="15"/>
  <c r="J37" i="15"/>
  <c r="L37" i="15"/>
  <c r="K37" i="15"/>
  <c r="D49" i="15"/>
  <c r="I45" i="15"/>
  <c r="M45" i="15"/>
  <c r="L45" i="15"/>
  <c r="K45" i="15"/>
  <c r="J45" i="15"/>
  <c r="I54" i="15"/>
  <c r="M54" i="15"/>
  <c r="L54" i="15"/>
  <c r="K54" i="15"/>
  <c r="J54" i="15"/>
  <c r="E63" i="15"/>
  <c r="I62" i="15"/>
  <c r="M62" i="15"/>
  <c r="L62" i="15"/>
  <c r="K62" i="15"/>
  <c r="J62" i="15"/>
  <c r="F77" i="15"/>
  <c r="I71" i="15"/>
  <c r="M71" i="15"/>
  <c r="L71" i="15"/>
  <c r="K71" i="15"/>
  <c r="J71" i="15"/>
  <c r="I80" i="15"/>
  <c r="M80" i="15"/>
  <c r="L80" i="15"/>
  <c r="K80" i="15"/>
  <c r="J80" i="15"/>
  <c r="G91" i="15"/>
  <c r="I88" i="15"/>
  <c r="M88" i="15"/>
  <c r="K88" i="15"/>
  <c r="J88" i="15"/>
  <c r="L88" i="15"/>
  <c r="I97" i="15"/>
  <c r="H105" i="15"/>
  <c r="M97" i="15"/>
  <c r="J97" i="15"/>
  <c r="L97" i="15"/>
  <c r="K97" i="15"/>
  <c r="I114" i="15"/>
  <c r="M114" i="15"/>
  <c r="L114" i="15"/>
  <c r="J114" i="15"/>
  <c r="K114" i="15"/>
  <c r="I123" i="15"/>
  <c r="M123" i="15"/>
  <c r="L123" i="15"/>
  <c r="K123" i="15"/>
  <c r="J123" i="15"/>
  <c r="I131" i="15"/>
  <c r="M131" i="15"/>
  <c r="L131" i="15"/>
  <c r="K131" i="15"/>
  <c r="J131" i="15"/>
  <c r="C147" i="15"/>
  <c r="I140" i="15"/>
  <c r="M140" i="15"/>
  <c r="L140" i="15"/>
  <c r="K140" i="15"/>
  <c r="J140" i="15"/>
  <c r="I159" i="15"/>
  <c r="J159" i="15"/>
  <c r="M159" i="15"/>
  <c r="L159" i="15"/>
  <c r="K159" i="15"/>
  <c r="I10" i="16"/>
  <c r="J10" i="16"/>
  <c r="K10" i="16"/>
  <c r="L10" i="16"/>
  <c r="H9" i="16"/>
  <c r="M140" i="16" s="1"/>
  <c r="F21" i="16"/>
  <c r="K15" i="16"/>
  <c r="I15" i="16"/>
  <c r="L15" i="16"/>
  <c r="J15" i="16"/>
  <c r="I20" i="16"/>
  <c r="J20" i="16"/>
  <c r="K20" i="16"/>
  <c r="L20" i="16"/>
  <c r="I24" i="16"/>
  <c r="H23" i="16"/>
  <c r="L24" i="16"/>
  <c r="K24" i="16"/>
  <c r="J24" i="16"/>
  <c r="I29" i="16"/>
  <c r="L29" i="16"/>
  <c r="K29" i="16"/>
  <c r="J29" i="16"/>
  <c r="E49" i="16"/>
  <c r="E51" i="16"/>
  <c r="I66" i="16"/>
  <c r="J66" i="16"/>
  <c r="H65" i="16"/>
  <c r="L66" i="16"/>
  <c r="K66" i="16"/>
  <c r="C77" i="16"/>
  <c r="J71" i="16"/>
  <c r="I71" i="16"/>
  <c r="L71" i="16"/>
  <c r="K71" i="16"/>
  <c r="K76" i="16"/>
  <c r="I76" i="16"/>
  <c r="L76" i="16"/>
  <c r="J76" i="16"/>
  <c r="C79" i="16"/>
  <c r="L82" i="16"/>
  <c r="I82" i="16"/>
  <c r="K82" i="16"/>
  <c r="J82" i="16"/>
  <c r="F91" i="16"/>
  <c r="I87" i="16"/>
  <c r="K87" i="16"/>
  <c r="J87" i="16"/>
  <c r="L87" i="16"/>
  <c r="G119" i="16"/>
  <c r="C133" i="16"/>
  <c r="L142" i="16"/>
  <c r="I142" i="16"/>
  <c r="K142" i="16"/>
  <c r="J142" i="16"/>
  <c r="K143" i="16"/>
  <c r="J143" i="16"/>
  <c r="I143" i="16"/>
  <c r="L143" i="16"/>
  <c r="F149" i="16"/>
  <c r="G21" i="17"/>
  <c r="W16" i="17"/>
  <c r="Z16" i="17"/>
  <c r="Y16" i="17"/>
  <c r="X16" i="17"/>
  <c r="L17" i="17"/>
  <c r="K17" i="17"/>
  <c r="J17" i="17"/>
  <c r="I17" i="17"/>
  <c r="M17" i="17"/>
  <c r="D23" i="17"/>
  <c r="G35" i="17"/>
  <c r="M34" i="17"/>
  <c r="L34" i="17"/>
  <c r="K34" i="17"/>
  <c r="I34" i="17"/>
  <c r="J34" i="17"/>
  <c r="F49" i="17"/>
  <c r="C107" i="17"/>
  <c r="N8" i="18"/>
  <c r="Y20" i="18"/>
  <c r="Z12" i="18"/>
  <c r="AA12" i="18"/>
  <c r="O34" i="18"/>
  <c r="R31" i="18"/>
  <c r="S31" i="18"/>
  <c r="AB45" i="18"/>
  <c r="AA45" i="18"/>
  <c r="Z45" i="18"/>
  <c r="AA47" i="18"/>
  <c r="Z47" i="18"/>
  <c r="H50" i="18"/>
  <c r="J51" i="18"/>
  <c r="I51" i="18"/>
  <c r="M64" i="18"/>
  <c r="S67" i="18"/>
  <c r="R67" i="18"/>
  <c r="T69" i="18"/>
  <c r="S69" i="18"/>
  <c r="R69" i="18"/>
  <c r="O78" i="18"/>
  <c r="AA97" i="18"/>
  <c r="Z97" i="18"/>
  <c r="W106" i="18"/>
  <c r="AA121" i="18"/>
  <c r="Z121" i="18"/>
  <c r="Y120" i="18"/>
  <c r="C132" i="18"/>
  <c r="F146" i="18"/>
  <c r="S142" i="18"/>
  <c r="R142" i="18"/>
  <c r="K26" i="14"/>
  <c r="J26" i="14"/>
  <c r="I26" i="14"/>
  <c r="E37" i="14"/>
  <c r="K34" i="14"/>
  <c r="J34" i="14"/>
  <c r="I34" i="14"/>
  <c r="H51" i="14"/>
  <c r="I43" i="14"/>
  <c r="K43" i="14"/>
  <c r="J43" i="14"/>
  <c r="C65" i="14"/>
  <c r="K60" i="14"/>
  <c r="J60" i="14"/>
  <c r="I60" i="14"/>
  <c r="K69" i="14"/>
  <c r="J69" i="14"/>
  <c r="I69" i="14"/>
  <c r="F79" i="14"/>
  <c r="K77" i="14"/>
  <c r="J77" i="14"/>
  <c r="I77" i="14"/>
  <c r="K86" i="14"/>
  <c r="J86" i="14"/>
  <c r="I86" i="14"/>
  <c r="J95" i="14"/>
  <c r="K95" i="14"/>
  <c r="I95" i="14"/>
  <c r="D107" i="14"/>
  <c r="K103" i="14"/>
  <c r="J103" i="14"/>
  <c r="I103" i="14"/>
  <c r="I112" i="14"/>
  <c r="K112" i="14"/>
  <c r="J112" i="14"/>
  <c r="G121" i="14"/>
  <c r="K120" i="14"/>
  <c r="J120" i="14"/>
  <c r="I120" i="14"/>
  <c r="K129" i="14"/>
  <c r="J129" i="14"/>
  <c r="I129" i="14"/>
  <c r="K138" i="14"/>
  <c r="I138" i="14"/>
  <c r="J138" i="14"/>
  <c r="E149" i="14"/>
  <c r="K146" i="14"/>
  <c r="J146" i="14"/>
  <c r="I146" i="14"/>
  <c r="H163" i="14"/>
  <c r="J155" i="14"/>
  <c r="I155" i="14"/>
  <c r="K155" i="14"/>
  <c r="M10" i="15"/>
  <c r="L10" i="15"/>
  <c r="I10" i="15"/>
  <c r="K10" i="15"/>
  <c r="J10" i="15"/>
  <c r="F21" i="15"/>
  <c r="M14" i="15"/>
  <c r="L14" i="15"/>
  <c r="K14" i="15"/>
  <c r="J14" i="15"/>
  <c r="I14" i="15"/>
  <c r="M18" i="15"/>
  <c r="L18" i="15"/>
  <c r="K18" i="15"/>
  <c r="I18" i="15"/>
  <c r="J18" i="15"/>
  <c r="M23" i="15"/>
  <c r="L23" i="15"/>
  <c r="K23" i="15"/>
  <c r="J23" i="15"/>
  <c r="I23" i="15"/>
  <c r="D35" i="15"/>
  <c r="M31" i="15"/>
  <c r="L31" i="15"/>
  <c r="K31" i="15"/>
  <c r="J31" i="15"/>
  <c r="I31" i="15"/>
  <c r="M40" i="15"/>
  <c r="L40" i="15"/>
  <c r="K40" i="15"/>
  <c r="J40" i="15"/>
  <c r="I40" i="15"/>
  <c r="E49" i="15"/>
  <c r="M48" i="15"/>
  <c r="L48" i="15"/>
  <c r="K48" i="15"/>
  <c r="J48" i="15"/>
  <c r="I48" i="15"/>
  <c r="F63" i="15"/>
  <c r="M57" i="15"/>
  <c r="L57" i="15"/>
  <c r="J57" i="15"/>
  <c r="I57" i="15"/>
  <c r="K57" i="15"/>
  <c r="M66" i="15"/>
  <c r="L66" i="15"/>
  <c r="I66" i="15"/>
  <c r="J66" i="15"/>
  <c r="K66" i="15"/>
  <c r="G77" i="15"/>
  <c r="M74" i="15"/>
  <c r="L74" i="15"/>
  <c r="K74" i="15"/>
  <c r="J74" i="15"/>
  <c r="I74" i="15"/>
  <c r="H91" i="15"/>
  <c r="M83" i="15"/>
  <c r="L83" i="15"/>
  <c r="K83" i="15"/>
  <c r="J83" i="15"/>
  <c r="I83" i="15"/>
  <c r="M100" i="15"/>
  <c r="L100" i="15"/>
  <c r="K100" i="15"/>
  <c r="J100" i="15"/>
  <c r="I100" i="15"/>
  <c r="M109" i="15"/>
  <c r="L109" i="15"/>
  <c r="K109" i="15"/>
  <c r="J109" i="15"/>
  <c r="I109" i="15"/>
  <c r="M117" i="15"/>
  <c r="L117" i="15"/>
  <c r="K117" i="15"/>
  <c r="J117" i="15"/>
  <c r="I117" i="15"/>
  <c r="C133" i="15"/>
  <c r="M126" i="15"/>
  <c r="L126" i="15"/>
  <c r="J126" i="15"/>
  <c r="I126" i="15"/>
  <c r="K126" i="15"/>
  <c r="M135" i="15"/>
  <c r="L135" i="15"/>
  <c r="I135" i="15"/>
  <c r="K135" i="15"/>
  <c r="J135" i="15"/>
  <c r="D147" i="15"/>
  <c r="M143" i="15"/>
  <c r="L143" i="15"/>
  <c r="J143" i="15"/>
  <c r="I143" i="15"/>
  <c r="K143" i="15"/>
  <c r="L150" i="15"/>
  <c r="M150" i="15"/>
  <c r="K150" i="15"/>
  <c r="I150" i="15"/>
  <c r="J150" i="15"/>
  <c r="M155" i="15"/>
  <c r="L155" i="15"/>
  <c r="K155" i="15"/>
  <c r="J155" i="15"/>
  <c r="I155" i="15"/>
  <c r="M160" i="15"/>
  <c r="L160" i="15"/>
  <c r="K160" i="15"/>
  <c r="J160" i="15"/>
  <c r="I160" i="15"/>
  <c r="L13" i="16"/>
  <c r="H21" i="16"/>
  <c r="K13" i="16"/>
  <c r="J13" i="16"/>
  <c r="I13" i="16"/>
  <c r="C35" i="16"/>
  <c r="C37" i="16"/>
  <c r="I40" i="16"/>
  <c r="J40" i="16"/>
  <c r="L40" i="16"/>
  <c r="K40" i="16"/>
  <c r="G49" i="16"/>
  <c r="J45" i="16"/>
  <c r="L45" i="16"/>
  <c r="K45" i="16"/>
  <c r="I45" i="16"/>
  <c r="F51" i="16"/>
  <c r="L56" i="16"/>
  <c r="K56" i="16"/>
  <c r="J56" i="16"/>
  <c r="I56" i="16"/>
  <c r="L61" i="16"/>
  <c r="I61" i="16"/>
  <c r="J61" i="16"/>
  <c r="K61" i="16"/>
  <c r="L67" i="16"/>
  <c r="K67" i="16"/>
  <c r="J67" i="16"/>
  <c r="I67" i="16"/>
  <c r="D77" i="16"/>
  <c r="L72" i="16"/>
  <c r="K72" i="16"/>
  <c r="J72" i="16"/>
  <c r="I72" i="16"/>
  <c r="D79" i="16"/>
  <c r="G91" i="16"/>
  <c r="E93" i="16"/>
  <c r="D105" i="16"/>
  <c r="L111" i="16"/>
  <c r="K111" i="16"/>
  <c r="H119" i="16"/>
  <c r="J111" i="16"/>
  <c r="I111" i="16"/>
  <c r="G133" i="16"/>
  <c r="C147" i="16"/>
  <c r="L156" i="16"/>
  <c r="K156" i="16"/>
  <c r="J156" i="16"/>
  <c r="I156" i="16"/>
  <c r="L157" i="16"/>
  <c r="K157" i="16"/>
  <c r="J157" i="16"/>
  <c r="I157" i="16"/>
  <c r="Z12" i="17"/>
  <c r="W12" i="17"/>
  <c r="Y12" i="17"/>
  <c r="X12" i="17"/>
  <c r="L13" i="17"/>
  <c r="K13" i="17"/>
  <c r="J13" i="17"/>
  <c r="H21" i="17"/>
  <c r="M13" i="17"/>
  <c r="I13" i="17"/>
  <c r="E23" i="17"/>
  <c r="M26" i="17"/>
  <c r="L26" i="17"/>
  <c r="K26" i="17"/>
  <c r="J26" i="17"/>
  <c r="I26" i="17"/>
  <c r="G49" i="17"/>
  <c r="M48" i="17"/>
  <c r="L48" i="17"/>
  <c r="J48" i="17"/>
  <c r="I48" i="17"/>
  <c r="K48" i="17"/>
  <c r="C121" i="17"/>
  <c r="D8" i="18"/>
  <c r="O8" i="18"/>
  <c r="R10" i="18"/>
  <c r="S10" i="18"/>
  <c r="Z14" i="18"/>
  <c r="AA14" i="18"/>
  <c r="C22" i="18"/>
  <c r="U22" i="18"/>
  <c r="Z25" i="18"/>
  <c r="AA25" i="18"/>
  <c r="R26" i="18"/>
  <c r="Q34" i="18"/>
  <c r="S26" i="18"/>
  <c r="S39" i="18"/>
  <c r="R39" i="18"/>
  <c r="N64" i="18"/>
  <c r="AA67" i="18"/>
  <c r="Z67" i="18"/>
  <c r="S88" i="18"/>
  <c r="R88" i="18"/>
  <c r="U92" i="18"/>
  <c r="D104" i="18"/>
  <c r="J98" i="18"/>
  <c r="I98" i="18"/>
  <c r="X106" i="18"/>
  <c r="N146" i="18"/>
  <c r="J150" i="18"/>
  <c r="I150" i="18"/>
  <c r="K150" i="18"/>
  <c r="W37" i="19"/>
  <c r="N107" i="19"/>
  <c r="F119" i="22"/>
  <c r="C161" i="15"/>
  <c r="J154" i="15"/>
  <c r="I154" i="15"/>
  <c r="K154" i="15"/>
  <c r="L154" i="15"/>
  <c r="M154" i="15"/>
  <c r="G21" i="16"/>
  <c r="F23" i="16"/>
  <c r="L26" i="16"/>
  <c r="K26" i="16"/>
  <c r="J26" i="16"/>
  <c r="I26" i="16"/>
  <c r="E35" i="16"/>
  <c r="I34" i="16"/>
  <c r="L34" i="16"/>
  <c r="K34" i="16"/>
  <c r="J34" i="16"/>
  <c r="G37" i="16"/>
  <c r="F49" i="16"/>
  <c r="L43" i="16"/>
  <c r="K43" i="16"/>
  <c r="J43" i="16"/>
  <c r="I43" i="16"/>
  <c r="H51" i="16"/>
  <c r="L52" i="16"/>
  <c r="K52" i="16"/>
  <c r="I52" i="16"/>
  <c r="J52" i="16"/>
  <c r="G63" i="16"/>
  <c r="J60" i="16"/>
  <c r="I60" i="16"/>
  <c r="L60" i="16"/>
  <c r="K60" i="16"/>
  <c r="H77" i="16"/>
  <c r="L69" i="16"/>
  <c r="K69" i="16"/>
  <c r="J69" i="16"/>
  <c r="I69" i="16"/>
  <c r="K86" i="16"/>
  <c r="J86" i="16"/>
  <c r="I86" i="16"/>
  <c r="L86" i="16"/>
  <c r="C93" i="16"/>
  <c r="I95" i="16"/>
  <c r="L95" i="16"/>
  <c r="K95" i="16"/>
  <c r="J95" i="16"/>
  <c r="J103" i="16"/>
  <c r="I103" i="16"/>
  <c r="L103" i="16"/>
  <c r="K103" i="16"/>
  <c r="D107" i="16"/>
  <c r="C119" i="16"/>
  <c r="J112" i="16"/>
  <c r="I112" i="16"/>
  <c r="K112" i="16"/>
  <c r="L112" i="16"/>
  <c r="E121" i="16"/>
  <c r="D133" i="16"/>
  <c r="J129" i="16"/>
  <c r="I129" i="16"/>
  <c r="L129" i="16"/>
  <c r="K129" i="16"/>
  <c r="F135" i="16"/>
  <c r="J138" i="16"/>
  <c r="I138" i="16"/>
  <c r="L138" i="16"/>
  <c r="K138" i="16"/>
  <c r="E147" i="16"/>
  <c r="J146" i="16"/>
  <c r="I146" i="16"/>
  <c r="L146" i="16"/>
  <c r="K146" i="16"/>
  <c r="G149" i="16"/>
  <c r="F161" i="16"/>
  <c r="J155" i="16"/>
  <c r="I155" i="16"/>
  <c r="L155" i="16"/>
  <c r="K155" i="16"/>
  <c r="D9" i="17"/>
  <c r="J12" i="17"/>
  <c r="I12" i="17"/>
  <c r="M12" i="17"/>
  <c r="L12" i="17"/>
  <c r="K12" i="17"/>
  <c r="J16" i="17"/>
  <c r="I16" i="17"/>
  <c r="M16" i="17"/>
  <c r="L16" i="17"/>
  <c r="K16" i="17"/>
  <c r="J20" i="17"/>
  <c r="I20" i="17"/>
  <c r="L20" i="17"/>
  <c r="K20" i="17"/>
  <c r="M20" i="17"/>
  <c r="J27" i="17"/>
  <c r="I27" i="17"/>
  <c r="H35" i="17"/>
  <c r="K27" i="17"/>
  <c r="M27" i="17"/>
  <c r="L27" i="17"/>
  <c r="J44" i="17"/>
  <c r="I44" i="17"/>
  <c r="M44" i="17"/>
  <c r="L44" i="17"/>
  <c r="K44" i="17"/>
  <c r="S9" i="18"/>
  <c r="R9" i="18"/>
  <c r="Q8" i="18"/>
  <c r="T121" i="18" s="1"/>
  <c r="C20" i="18"/>
  <c r="L20" i="18"/>
  <c r="U20" i="18"/>
  <c r="T15" i="18"/>
  <c r="S15" i="18"/>
  <c r="R15" i="18"/>
  <c r="E22" i="18"/>
  <c r="P22" i="18"/>
  <c r="J25" i="18"/>
  <c r="I25" i="18"/>
  <c r="G34" i="18"/>
  <c r="U34" i="18"/>
  <c r="T33" i="18"/>
  <c r="R33" i="18"/>
  <c r="S33" i="18"/>
  <c r="C36" i="18"/>
  <c r="T37" i="18"/>
  <c r="S37" i="18"/>
  <c r="R37" i="18"/>
  <c r="Q36" i="18"/>
  <c r="J42" i="18"/>
  <c r="I42" i="18"/>
  <c r="AA43" i="18"/>
  <c r="Z43" i="18"/>
  <c r="T45" i="18"/>
  <c r="S45" i="18"/>
  <c r="R45" i="18"/>
  <c r="O50" i="18"/>
  <c r="U62" i="18"/>
  <c r="AA58" i="18"/>
  <c r="Z58" i="18"/>
  <c r="T65" i="18"/>
  <c r="S65" i="18"/>
  <c r="R65" i="18"/>
  <c r="Q64" i="18"/>
  <c r="C76" i="18"/>
  <c r="X76" i="18"/>
  <c r="T80" i="18"/>
  <c r="S80" i="18"/>
  <c r="R80" i="18"/>
  <c r="F90" i="18"/>
  <c r="Y92" i="18"/>
  <c r="AA93" i="18"/>
  <c r="Z93" i="18"/>
  <c r="T99" i="18"/>
  <c r="S99" i="18"/>
  <c r="R99" i="18"/>
  <c r="G106" i="18"/>
  <c r="M118" i="18"/>
  <c r="J111" i="18"/>
  <c r="I111" i="18"/>
  <c r="AA112" i="18"/>
  <c r="Z112" i="18"/>
  <c r="T114" i="18"/>
  <c r="S114" i="18"/>
  <c r="R114" i="18"/>
  <c r="P132" i="18"/>
  <c r="AA127" i="18"/>
  <c r="Z127" i="18"/>
  <c r="L134" i="18"/>
  <c r="U146" i="18"/>
  <c r="J145" i="18"/>
  <c r="I145" i="18"/>
  <c r="Q148" i="18"/>
  <c r="T149" i="18"/>
  <c r="S149" i="18"/>
  <c r="R149" i="18"/>
  <c r="C160" i="18"/>
  <c r="W160" i="18"/>
  <c r="V107" i="19"/>
  <c r="C50" i="21"/>
  <c r="F108" i="24"/>
  <c r="L89" i="16"/>
  <c r="K89" i="16"/>
  <c r="J89" i="16"/>
  <c r="I89" i="16"/>
  <c r="D93" i="16"/>
  <c r="C105" i="16"/>
  <c r="L98" i="16"/>
  <c r="K98" i="16"/>
  <c r="J98" i="16"/>
  <c r="I98" i="16"/>
  <c r="E107" i="16"/>
  <c r="D119" i="16"/>
  <c r="I115" i="16"/>
  <c r="L115" i="16"/>
  <c r="K115" i="16"/>
  <c r="J115" i="16"/>
  <c r="F121" i="16"/>
  <c r="I124" i="16"/>
  <c r="L124" i="16"/>
  <c r="K124" i="16"/>
  <c r="J124" i="16"/>
  <c r="E133" i="16"/>
  <c r="I132" i="16"/>
  <c r="L132" i="16"/>
  <c r="K132" i="16"/>
  <c r="J132" i="16"/>
  <c r="G135" i="16"/>
  <c r="F147" i="16"/>
  <c r="I141" i="16"/>
  <c r="L141" i="16"/>
  <c r="K141" i="16"/>
  <c r="J141" i="16"/>
  <c r="I150" i="16"/>
  <c r="J150" i="16"/>
  <c r="H149" i="16"/>
  <c r="L150" i="16"/>
  <c r="K150" i="16"/>
  <c r="G161" i="16"/>
  <c r="I158" i="16"/>
  <c r="K158" i="16"/>
  <c r="J158" i="16"/>
  <c r="L158" i="16"/>
  <c r="E9" i="17"/>
  <c r="C21" i="17"/>
  <c r="V21" i="17"/>
  <c r="X13" i="17"/>
  <c r="AA13" i="17"/>
  <c r="Z13" i="17"/>
  <c r="Z17" i="17"/>
  <c r="X17" i="17"/>
  <c r="I30" i="17"/>
  <c r="M30" i="17"/>
  <c r="L30" i="17"/>
  <c r="K30" i="17"/>
  <c r="J30" i="17"/>
  <c r="C37" i="17"/>
  <c r="I39" i="17"/>
  <c r="M39" i="17"/>
  <c r="L39" i="17"/>
  <c r="K39" i="17"/>
  <c r="J39" i="17"/>
  <c r="I47" i="17"/>
  <c r="M47" i="17"/>
  <c r="L47" i="17"/>
  <c r="K47" i="17"/>
  <c r="J47" i="17"/>
  <c r="D20" i="18"/>
  <c r="M20" i="18"/>
  <c r="W20" i="18"/>
  <c r="T13" i="18"/>
  <c r="R13" i="18"/>
  <c r="S13" i="18"/>
  <c r="Z18" i="18"/>
  <c r="AA18" i="18"/>
  <c r="AB18" i="18"/>
  <c r="G22" i="18"/>
  <c r="R23" i="18"/>
  <c r="S23" i="18"/>
  <c r="T23" i="18"/>
  <c r="Q22" i="18"/>
  <c r="V34" i="18"/>
  <c r="J29" i="18"/>
  <c r="I29" i="18"/>
  <c r="E36" i="18"/>
  <c r="T38" i="18"/>
  <c r="R38" i="18"/>
  <c r="S38" i="18"/>
  <c r="AA39" i="18"/>
  <c r="Z39" i="18"/>
  <c r="T41" i="18"/>
  <c r="S41" i="18"/>
  <c r="R41" i="18"/>
  <c r="P50" i="18"/>
  <c r="AA54" i="18"/>
  <c r="Z54" i="18"/>
  <c r="Y62" i="18"/>
  <c r="T60" i="18"/>
  <c r="S60" i="18"/>
  <c r="R60" i="18"/>
  <c r="U64" i="18"/>
  <c r="G76" i="18"/>
  <c r="J72" i="18"/>
  <c r="I72" i="18"/>
  <c r="AB73" i="18"/>
  <c r="AA73" i="18"/>
  <c r="Z73" i="18"/>
  <c r="T75" i="18"/>
  <c r="S75" i="18"/>
  <c r="R75" i="18"/>
  <c r="C78" i="18"/>
  <c r="W78" i="18"/>
  <c r="AB88" i="18"/>
  <c r="AA88" i="18"/>
  <c r="Z88" i="18"/>
  <c r="E92" i="18"/>
  <c r="T95" i="18"/>
  <c r="S95" i="18"/>
  <c r="R95" i="18"/>
  <c r="L104" i="18"/>
  <c r="H106" i="18"/>
  <c r="J107" i="18"/>
  <c r="I107" i="18"/>
  <c r="AA108" i="18"/>
  <c r="Z108" i="18"/>
  <c r="T110" i="18"/>
  <c r="S110" i="18"/>
  <c r="R110" i="18"/>
  <c r="Q118" i="18"/>
  <c r="M120" i="18"/>
  <c r="AA123" i="18"/>
  <c r="Z123" i="18"/>
  <c r="T129" i="18"/>
  <c r="S129" i="18"/>
  <c r="R129" i="18"/>
  <c r="O134" i="18"/>
  <c r="V146" i="18"/>
  <c r="J141" i="18"/>
  <c r="I141" i="18"/>
  <c r="AB142" i="18"/>
  <c r="AA142" i="18"/>
  <c r="Z142" i="18"/>
  <c r="T144" i="18"/>
  <c r="S144" i="18"/>
  <c r="R144" i="18"/>
  <c r="D160" i="18"/>
  <c r="AA157" i="18"/>
  <c r="Z157" i="18"/>
  <c r="P98" i="19"/>
  <c r="L101" i="16"/>
  <c r="K101" i="16"/>
  <c r="J101" i="16"/>
  <c r="I101" i="16"/>
  <c r="F107" i="16"/>
  <c r="L110" i="16"/>
  <c r="K110" i="16"/>
  <c r="J110" i="16"/>
  <c r="I110" i="16"/>
  <c r="E119" i="16"/>
  <c r="I118" i="16"/>
  <c r="J118" i="16"/>
  <c r="L118" i="16"/>
  <c r="K118" i="16"/>
  <c r="G121" i="16"/>
  <c r="F133" i="16"/>
  <c r="J127" i="16"/>
  <c r="I127" i="16"/>
  <c r="L127" i="16"/>
  <c r="K127" i="16"/>
  <c r="K136" i="16"/>
  <c r="H135" i="16"/>
  <c r="J136" i="16"/>
  <c r="I136" i="16"/>
  <c r="L136" i="16"/>
  <c r="G147" i="16"/>
  <c r="L144" i="16"/>
  <c r="K144" i="16"/>
  <c r="J144" i="16"/>
  <c r="I144" i="16"/>
  <c r="H161" i="16"/>
  <c r="L153" i="16"/>
  <c r="K153" i="16"/>
  <c r="J153" i="16"/>
  <c r="I153" i="16"/>
  <c r="F9" i="17"/>
  <c r="Q9" i="17"/>
  <c r="M11" i="17"/>
  <c r="L11" i="17"/>
  <c r="K11" i="17"/>
  <c r="J11" i="17"/>
  <c r="I11" i="17"/>
  <c r="D21" i="17"/>
  <c r="M15" i="17"/>
  <c r="L15" i="17"/>
  <c r="K15" i="17"/>
  <c r="J15" i="17"/>
  <c r="I15" i="17"/>
  <c r="M19" i="17"/>
  <c r="L19" i="17"/>
  <c r="K19" i="17"/>
  <c r="J19" i="17"/>
  <c r="I19" i="17"/>
  <c r="C23" i="17"/>
  <c r="M25" i="17"/>
  <c r="L25" i="17"/>
  <c r="K25" i="17"/>
  <c r="J25" i="17"/>
  <c r="I25" i="17"/>
  <c r="I33" i="17"/>
  <c r="M33" i="17"/>
  <c r="L33" i="17"/>
  <c r="K33" i="17"/>
  <c r="J33" i="17"/>
  <c r="D37" i="17"/>
  <c r="C49" i="17"/>
  <c r="J42" i="17"/>
  <c r="I42" i="17"/>
  <c r="K42" i="17"/>
  <c r="M42" i="17"/>
  <c r="L42" i="17"/>
  <c r="C8" i="18"/>
  <c r="E20" i="18"/>
  <c r="O20" i="18"/>
  <c r="X20" i="18"/>
  <c r="Z16" i="18"/>
  <c r="AB16" i="18"/>
  <c r="AA16" i="18"/>
  <c r="J23" i="18"/>
  <c r="H22" i="18"/>
  <c r="I23" i="18"/>
  <c r="AA24" i="18"/>
  <c r="Z24" i="18"/>
  <c r="W34" i="18"/>
  <c r="J33" i="18"/>
  <c r="I33" i="18"/>
  <c r="G36" i="18"/>
  <c r="C48" i="18"/>
  <c r="W48" i="18"/>
  <c r="E62" i="18"/>
  <c r="T56" i="18"/>
  <c r="S56" i="18"/>
  <c r="R56" i="18"/>
  <c r="V64" i="18"/>
  <c r="J68" i="18"/>
  <c r="I68" i="18"/>
  <c r="H76" i="18"/>
  <c r="AB69" i="18"/>
  <c r="AA69" i="18"/>
  <c r="Z69" i="18"/>
  <c r="T71" i="18"/>
  <c r="S71" i="18"/>
  <c r="R71" i="18"/>
  <c r="D78" i="18"/>
  <c r="M90" i="18"/>
  <c r="AB84" i="18"/>
  <c r="AA84" i="18"/>
  <c r="Z84" i="18"/>
  <c r="O104" i="18"/>
  <c r="J102" i="18"/>
  <c r="I102" i="18"/>
  <c r="AB103" i="18"/>
  <c r="AA103" i="18"/>
  <c r="Z103" i="18"/>
  <c r="N120" i="18"/>
  <c r="W132" i="18"/>
  <c r="T125" i="18"/>
  <c r="S125" i="18"/>
  <c r="R125" i="18"/>
  <c r="J137" i="18"/>
  <c r="I137" i="18"/>
  <c r="E146" i="18"/>
  <c r="AA138" i="18"/>
  <c r="Z138" i="18"/>
  <c r="Y146" i="18"/>
  <c r="T140" i="18"/>
  <c r="S140" i="18"/>
  <c r="R140" i="18"/>
  <c r="U148" i="18"/>
  <c r="G160" i="18"/>
  <c r="AA153" i="18"/>
  <c r="Z153" i="18"/>
  <c r="T159" i="18"/>
  <c r="S159" i="18"/>
  <c r="R159" i="18"/>
  <c r="O21" i="19"/>
  <c r="H101" i="19"/>
  <c r="X111" i="19"/>
  <c r="F10" i="24"/>
  <c r="X103" i="19"/>
  <c r="P114" i="19"/>
  <c r="C134" i="21"/>
  <c r="L34" i="24"/>
  <c r="AB29" i="18"/>
  <c r="Z29" i="18"/>
  <c r="AA29" i="18"/>
  <c r="Z30" i="18"/>
  <c r="AA30" i="18"/>
  <c r="Z31" i="18"/>
  <c r="AA31" i="18"/>
  <c r="AB31" i="18"/>
  <c r="Z32" i="18"/>
  <c r="AA32" i="18"/>
  <c r="W36" i="18"/>
  <c r="G48" i="18"/>
  <c r="AA41" i="18"/>
  <c r="Z41" i="18"/>
  <c r="T47" i="18"/>
  <c r="S47" i="18"/>
  <c r="R47" i="18"/>
  <c r="C50" i="18"/>
  <c r="X50" i="18"/>
  <c r="J59" i="18"/>
  <c r="I59" i="18"/>
  <c r="AA60" i="18"/>
  <c r="Z60" i="18"/>
  <c r="F64" i="18"/>
  <c r="O76" i="18"/>
  <c r="AA75" i="18"/>
  <c r="Z75" i="18"/>
  <c r="T82" i="18"/>
  <c r="S82" i="18"/>
  <c r="R82" i="18"/>
  <c r="Q90" i="18"/>
  <c r="M92" i="18"/>
  <c r="J94" i="18"/>
  <c r="I94" i="18"/>
  <c r="AA95" i="18"/>
  <c r="Z95" i="18"/>
  <c r="T97" i="18"/>
  <c r="S97" i="18"/>
  <c r="R97" i="18"/>
  <c r="P106" i="18"/>
  <c r="AB110" i="18"/>
  <c r="AA110" i="18"/>
  <c r="Z110" i="18"/>
  <c r="Y118" i="18"/>
  <c r="T116" i="18"/>
  <c r="S116" i="18"/>
  <c r="R116" i="18"/>
  <c r="U120" i="18"/>
  <c r="G132" i="18"/>
  <c r="J128" i="18"/>
  <c r="I128" i="18"/>
  <c r="AA129" i="18"/>
  <c r="Z129" i="18"/>
  <c r="T131" i="18"/>
  <c r="S131" i="18"/>
  <c r="R131" i="18"/>
  <c r="C134" i="18"/>
  <c r="W134" i="18"/>
  <c r="AA144" i="18"/>
  <c r="Z144" i="18"/>
  <c r="E148" i="18"/>
  <c r="T151" i="18"/>
  <c r="S151" i="18"/>
  <c r="R151" i="18"/>
  <c r="L160" i="18"/>
  <c r="W35" i="19"/>
  <c r="H117" i="19"/>
  <c r="C78" i="21"/>
  <c r="J17" i="24"/>
  <c r="Z33" i="18"/>
  <c r="AA33" i="18"/>
  <c r="Y36" i="18"/>
  <c r="AA37" i="18"/>
  <c r="Z37" i="18"/>
  <c r="T43" i="18"/>
  <c r="S43" i="18"/>
  <c r="R43" i="18"/>
  <c r="G50" i="18"/>
  <c r="M62" i="18"/>
  <c r="J55" i="18"/>
  <c r="I55" i="18"/>
  <c r="AA56" i="18"/>
  <c r="Z56" i="18"/>
  <c r="T58" i="18"/>
  <c r="S58" i="18"/>
  <c r="R58" i="18"/>
  <c r="P76" i="18"/>
  <c r="AB71" i="18"/>
  <c r="AA71" i="18"/>
  <c r="Z71" i="18"/>
  <c r="L78" i="18"/>
  <c r="U90" i="18"/>
  <c r="J89" i="18"/>
  <c r="I89" i="18"/>
  <c r="Q92" i="18"/>
  <c r="T93" i="18"/>
  <c r="S93" i="18"/>
  <c r="R93" i="18"/>
  <c r="C104" i="18"/>
  <c r="W104" i="18"/>
  <c r="E118" i="18"/>
  <c r="T112" i="18"/>
  <c r="S112" i="18"/>
  <c r="R112" i="18"/>
  <c r="V120" i="18"/>
  <c r="J124" i="18"/>
  <c r="I124" i="18"/>
  <c r="H132" i="18"/>
  <c r="AB125" i="18"/>
  <c r="AA125" i="18"/>
  <c r="Z125" i="18"/>
  <c r="T127" i="18"/>
  <c r="S127" i="18"/>
  <c r="R127" i="18"/>
  <c r="D134" i="18"/>
  <c r="M146" i="18"/>
  <c r="AB140" i="18"/>
  <c r="AA140" i="18"/>
  <c r="Z140" i="18"/>
  <c r="O160" i="18"/>
  <c r="J158" i="18"/>
  <c r="I158" i="18"/>
  <c r="AA159" i="18"/>
  <c r="Z159" i="18"/>
  <c r="O23" i="19"/>
  <c r="O51" i="19"/>
  <c r="H110" i="19"/>
  <c r="C161" i="22"/>
  <c r="L39" i="24"/>
  <c r="E48" i="18"/>
  <c r="M48" i="18"/>
  <c r="U48" i="18"/>
  <c r="T42" i="18"/>
  <c r="R42" i="18"/>
  <c r="S42" i="18"/>
  <c r="Z42" i="18"/>
  <c r="AA42" i="18"/>
  <c r="T46" i="18"/>
  <c r="R46" i="18"/>
  <c r="S46" i="18"/>
  <c r="Z46" i="18"/>
  <c r="AA46" i="18"/>
  <c r="T51" i="18"/>
  <c r="R51" i="18"/>
  <c r="S51" i="18"/>
  <c r="Q50" i="18"/>
  <c r="AB51" i="18"/>
  <c r="Z51" i="18"/>
  <c r="AA51" i="18"/>
  <c r="Y50" i="18"/>
  <c r="C62" i="18"/>
  <c r="T55" i="18"/>
  <c r="R55" i="18"/>
  <c r="S55" i="18"/>
  <c r="AB55" i="18"/>
  <c r="Z55" i="18"/>
  <c r="AA55" i="18"/>
  <c r="T59" i="18"/>
  <c r="R59" i="18"/>
  <c r="S59" i="18"/>
  <c r="Z59" i="18"/>
  <c r="AA59" i="18"/>
  <c r="G64" i="18"/>
  <c r="O64" i="18"/>
  <c r="W64" i="18"/>
  <c r="T68" i="18"/>
  <c r="R68" i="18"/>
  <c r="Q76" i="18"/>
  <c r="S68" i="18"/>
  <c r="AB68" i="18"/>
  <c r="Z68" i="18"/>
  <c r="Y76" i="18"/>
  <c r="AA68" i="18"/>
  <c r="T72" i="18"/>
  <c r="R72" i="18"/>
  <c r="S72" i="18"/>
  <c r="AB72" i="18"/>
  <c r="Z72" i="18"/>
  <c r="AA72" i="18"/>
  <c r="E78" i="18"/>
  <c r="M78" i="18"/>
  <c r="U78" i="18"/>
  <c r="T81" i="18"/>
  <c r="R81" i="18"/>
  <c r="S81" i="18"/>
  <c r="AB81" i="18"/>
  <c r="Z81" i="18"/>
  <c r="AA81" i="18"/>
  <c r="G90" i="18"/>
  <c r="O90" i="18"/>
  <c r="W90" i="18"/>
  <c r="T85" i="18"/>
  <c r="R85" i="18"/>
  <c r="S85" i="18"/>
  <c r="Z85" i="18"/>
  <c r="AA85" i="18"/>
  <c r="T89" i="18"/>
  <c r="R89" i="18"/>
  <c r="S89" i="18"/>
  <c r="AB89" i="18"/>
  <c r="Z89" i="18"/>
  <c r="AA89" i="18"/>
  <c r="C92" i="18"/>
  <c r="T94" i="18"/>
  <c r="R94" i="18"/>
  <c r="S94" i="18"/>
  <c r="Z94" i="18"/>
  <c r="AA94" i="18"/>
  <c r="E104" i="18"/>
  <c r="M104" i="18"/>
  <c r="U104" i="18"/>
  <c r="T98" i="18"/>
  <c r="R98" i="18"/>
  <c r="S98" i="18"/>
  <c r="AB98" i="18"/>
  <c r="Z98" i="18"/>
  <c r="AA98" i="18"/>
  <c r="T102" i="18"/>
  <c r="R102" i="18"/>
  <c r="S102" i="18"/>
  <c r="Z102" i="18"/>
  <c r="AA102" i="18"/>
  <c r="T107" i="18"/>
  <c r="R107" i="18"/>
  <c r="S107" i="18"/>
  <c r="Q106" i="18"/>
  <c r="Z107" i="18"/>
  <c r="Y106" i="18"/>
  <c r="AA107" i="18"/>
  <c r="C118" i="18"/>
  <c r="T111" i="18"/>
  <c r="R111" i="18"/>
  <c r="S111" i="18"/>
  <c r="Z111" i="18"/>
  <c r="AA111" i="18"/>
  <c r="T115" i="18"/>
  <c r="R115" i="18"/>
  <c r="S115" i="18"/>
  <c r="Z115" i="18"/>
  <c r="AA115" i="18"/>
  <c r="G120" i="18"/>
  <c r="O120" i="18"/>
  <c r="W120" i="18"/>
  <c r="T124" i="18"/>
  <c r="R124" i="18"/>
  <c r="Q132" i="18"/>
  <c r="S124" i="18"/>
  <c r="Z124" i="18"/>
  <c r="Y132" i="18"/>
  <c r="AA124" i="18"/>
  <c r="T128" i="18"/>
  <c r="R128" i="18"/>
  <c r="S128" i="18"/>
  <c r="Z128" i="18"/>
  <c r="AA128" i="18"/>
  <c r="E134" i="18"/>
  <c r="M134" i="18"/>
  <c r="U134" i="18"/>
  <c r="T137" i="18"/>
  <c r="R137" i="18"/>
  <c r="S137" i="18"/>
  <c r="Z137" i="18"/>
  <c r="AA137" i="18"/>
  <c r="G146" i="18"/>
  <c r="O146" i="18"/>
  <c r="W146" i="18"/>
  <c r="T141" i="18"/>
  <c r="R141" i="18"/>
  <c r="S141" i="18"/>
  <c r="Z141" i="18"/>
  <c r="AA141" i="18"/>
  <c r="T145" i="18"/>
  <c r="R145" i="18"/>
  <c r="S145" i="18"/>
  <c r="Z145" i="18"/>
  <c r="AA145" i="18"/>
  <c r="C148" i="18"/>
  <c r="T150" i="18"/>
  <c r="R150" i="18"/>
  <c r="S150" i="18"/>
  <c r="Z150" i="18"/>
  <c r="AA150" i="18"/>
  <c r="E160" i="18"/>
  <c r="M160" i="18"/>
  <c r="U160" i="18"/>
  <c r="T154" i="18"/>
  <c r="R154" i="18"/>
  <c r="S154" i="18"/>
  <c r="Z154" i="18"/>
  <c r="AA154" i="18"/>
  <c r="T158" i="18"/>
  <c r="R158" i="18"/>
  <c r="S158" i="18"/>
  <c r="Z158" i="18"/>
  <c r="AA158" i="18"/>
  <c r="X13" i="19"/>
  <c r="W21" i="19"/>
  <c r="H15" i="19"/>
  <c r="P16" i="19"/>
  <c r="X17" i="19"/>
  <c r="H19" i="19"/>
  <c r="P20" i="19"/>
  <c r="H24" i="19"/>
  <c r="G23" i="19"/>
  <c r="P25" i="19"/>
  <c r="X26" i="19"/>
  <c r="H28" i="19"/>
  <c r="P29" i="19"/>
  <c r="X30" i="19"/>
  <c r="H32" i="19"/>
  <c r="P33" i="19"/>
  <c r="X34" i="19"/>
  <c r="P38" i="19"/>
  <c r="O37" i="19"/>
  <c r="X39" i="19"/>
  <c r="H41" i="19"/>
  <c r="G49" i="19"/>
  <c r="P42" i="19"/>
  <c r="X43" i="19"/>
  <c r="H45" i="19"/>
  <c r="P46" i="19"/>
  <c r="X47" i="19"/>
  <c r="X52" i="19"/>
  <c r="W51" i="19"/>
  <c r="H54" i="19"/>
  <c r="P55" i="19"/>
  <c r="X56" i="19"/>
  <c r="C22" i="21"/>
  <c r="C64" i="21"/>
  <c r="C120" i="21"/>
  <c r="E21" i="22"/>
  <c r="F35" i="22"/>
  <c r="G119" i="22"/>
  <c r="F32" i="24"/>
  <c r="N75" i="24"/>
  <c r="J13" i="18"/>
  <c r="I13" i="18"/>
  <c r="J17" i="18"/>
  <c r="I17" i="18"/>
  <c r="F22" i="18"/>
  <c r="N22" i="18"/>
  <c r="V22" i="18"/>
  <c r="J26" i="18"/>
  <c r="H34" i="18"/>
  <c r="I26" i="18"/>
  <c r="P34" i="18"/>
  <c r="X34" i="18"/>
  <c r="J30" i="18"/>
  <c r="I30" i="18"/>
  <c r="D36" i="18"/>
  <c r="L36" i="18"/>
  <c r="J39" i="18"/>
  <c r="I39" i="18"/>
  <c r="F48" i="18"/>
  <c r="N48" i="18"/>
  <c r="V48" i="18"/>
  <c r="J43" i="18"/>
  <c r="I43" i="18"/>
  <c r="J47" i="18"/>
  <c r="I47" i="18"/>
  <c r="J52" i="18"/>
  <c r="I52" i="18"/>
  <c r="D62" i="18"/>
  <c r="L62" i="18"/>
  <c r="J56" i="18"/>
  <c r="I56" i="18"/>
  <c r="J60" i="18"/>
  <c r="I60" i="18"/>
  <c r="J65" i="18"/>
  <c r="I65" i="18"/>
  <c r="H64" i="18"/>
  <c r="P64" i="18"/>
  <c r="X64" i="18"/>
  <c r="J69" i="18"/>
  <c r="I69" i="18"/>
  <c r="J73" i="18"/>
  <c r="I73" i="18"/>
  <c r="F78" i="18"/>
  <c r="N78" i="18"/>
  <c r="V78" i="18"/>
  <c r="J82" i="18"/>
  <c r="H90" i="18"/>
  <c r="I82" i="18"/>
  <c r="P90" i="18"/>
  <c r="X90" i="18"/>
  <c r="J86" i="18"/>
  <c r="I86" i="18"/>
  <c r="D92" i="18"/>
  <c r="L92" i="18"/>
  <c r="J95" i="18"/>
  <c r="I95" i="18"/>
  <c r="F104" i="18"/>
  <c r="N104" i="18"/>
  <c r="V104" i="18"/>
  <c r="J99" i="18"/>
  <c r="I99" i="18"/>
  <c r="J103" i="18"/>
  <c r="I103" i="18"/>
  <c r="J108" i="18"/>
  <c r="I108" i="18"/>
  <c r="D118" i="18"/>
  <c r="L118" i="18"/>
  <c r="J112" i="18"/>
  <c r="I112" i="18"/>
  <c r="J116" i="18"/>
  <c r="I116" i="18"/>
  <c r="J121" i="18"/>
  <c r="I121" i="18"/>
  <c r="H120" i="18"/>
  <c r="P120" i="18"/>
  <c r="X120" i="18"/>
  <c r="J125" i="18"/>
  <c r="I125" i="18"/>
  <c r="J129" i="18"/>
  <c r="I129" i="18"/>
  <c r="F134" i="18"/>
  <c r="N134" i="18"/>
  <c r="V134" i="18"/>
  <c r="J138" i="18"/>
  <c r="H146" i="18"/>
  <c r="I138" i="18"/>
  <c r="P146" i="18"/>
  <c r="X146" i="18"/>
  <c r="J142" i="18"/>
  <c r="I142" i="18"/>
  <c r="D148" i="18"/>
  <c r="L148" i="18"/>
  <c r="J151" i="18"/>
  <c r="I151" i="18"/>
  <c r="F160" i="18"/>
  <c r="N160" i="18"/>
  <c r="V160" i="18"/>
  <c r="J155" i="18"/>
  <c r="I155" i="18"/>
  <c r="J159" i="18"/>
  <c r="I159" i="18"/>
  <c r="F56" i="24"/>
  <c r="F10" i="25"/>
  <c r="J27" i="18"/>
  <c r="I27" i="18"/>
  <c r="J31" i="18"/>
  <c r="I31" i="18"/>
  <c r="F36" i="18"/>
  <c r="N36" i="18"/>
  <c r="V36" i="18"/>
  <c r="J40" i="18"/>
  <c r="I40" i="18"/>
  <c r="H48" i="18"/>
  <c r="P48" i="18"/>
  <c r="X48" i="18"/>
  <c r="J44" i="18"/>
  <c r="I44" i="18"/>
  <c r="D50" i="18"/>
  <c r="L50" i="18"/>
  <c r="J53" i="18"/>
  <c r="I53" i="18"/>
  <c r="F62" i="18"/>
  <c r="N62" i="18"/>
  <c r="V62" i="18"/>
  <c r="J57" i="18"/>
  <c r="I57" i="18"/>
  <c r="J61" i="18"/>
  <c r="I61" i="18"/>
  <c r="J66" i="18"/>
  <c r="I66" i="18"/>
  <c r="D76" i="18"/>
  <c r="L76" i="18"/>
  <c r="J70" i="18"/>
  <c r="I70" i="18"/>
  <c r="J74" i="18"/>
  <c r="I74" i="18"/>
  <c r="J79" i="18"/>
  <c r="I79" i="18"/>
  <c r="H78" i="18"/>
  <c r="P78" i="18"/>
  <c r="X78" i="18"/>
  <c r="J83" i="18"/>
  <c r="I83" i="18"/>
  <c r="J87" i="18"/>
  <c r="I87" i="18"/>
  <c r="F92" i="18"/>
  <c r="N92" i="18"/>
  <c r="V92" i="18"/>
  <c r="J96" i="18"/>
  <c r="I96" i="18"/>
  <c r="H104" i="18"/>
  <c r="P104" i="18"/>
  <c r="X104" i="18"/>
  <c r="J100" i="18"/>
  <c r="I100" i="18"/>
  <c r="D106" i="18"/>
  <c r="L106" i="18"/>
  <c r="J109" i="18"/>
  <c r="I109" i="18"/>
  <c r="F118" i="18"/>
  <c r="N118" i="18"/>
  <c r="V118" i="18"/>
  <c r="J113" i="18"/>
  <c r="I113" i="18"/>
  <c r="J117" i="18"/>
  <c r="I117" i="18"/>
  <c r="J122" i="18"/>
  <c r="I122" i="18"/>
  <c r="D132" i="18"/>
  <c r="L132" i="18"/>
  <c r="J126" i="18"/>
  <c r="I126" i="18"/>
  <c r="J130" i="18"/>
  <c r="I130" i="18"/>
  <c r="J135" i="18"/>
  <c r="I135" i="18"/>
  <c r="H134" i="18"/>
  <c r="P134" i="18"/>
  <c r="X134" i="18"/>
  <c r="J139" i="18"/>
  <c r="I139" i="18"/>
  <c r="J143" i="18"/>
  <c r="I143" i="18"/>
  <c r="F148" i="18"/>
  <c r="N148" i="18"/>
  <c r="V148" i="18"/>
  <c r="J152" i="18"/>
  <c r="I152" i="18"/>
  <c r="H160" i="18"/>
  <c r="P160" i="18"/>
  <c r="X160" i="18"/>
  <c r="J156" i="18"/>
  <c r="I156" i="18"/>
  <c r="F162" i="21"/>
  <c r="C77" i="22"/>
  <c r="L58" i="24"/>
  <c r="F106" i="24"/>
  <c r="F109" i="24"/>
  <c r="R40" i="18"/>
  <c r="Q48" i="18"/>
  <c r="T40" i="18"/>
  <c r="S40" i="18"/>
  <c r="Z40" i="18"/>
  <c r="Y48" i="18"/>
  <c r="AB40" i="18"/>
  <c r="AA40" i="18"/>
  <c r="R44" i="18"/>
  <c r="T44" i="18"/>
  <c r="S44" i="18"/>
  <c r="Z44" i="18"/>
  <c r="AA44" i="18"/>
  <c r="E50" i="18"/>
  <c r="M50" i="18"/>
  <c r="U50" i="18"/>
  <c r="R53" i="18"/>
  <c r="S53" i="18"/>
  <c r="T53" i="18"/>
  <c r="Z53" i="18"/>
  <c r="AA53" i="18"/>
  <c r="G62" i="18"/>
  <c r="O62" i="18"/>
  <c r="W62" i="18"/>
  <c r="R57" i="18"/>
  <c r="T57" i="18"/>
  <c r="S57" i="18"/>
  <c r="Z57" i="18"/>
  <c r="AB57" i="18"/>
  <c r="AA57" i="18"/>
  <c r="R61" i="18"/>
  <c r="T61" i="18"/>
  <c r="S61" i="18"/>
  <c r="Z61" i="18"/>
  <c r="AA61" i="18"/>
  <c r="C64" i="18"/>
  <c r="R66" i="18"/>
  <c r="S66" i="18"/>
  <c r="T66" i="18"/>
  <c r="Z66" i="18"/>
  <c r="AA66" i="18"/>
  <c r="E76" i="18"/>
  <c r="M76" i="18"/>
  <c r="U76" i="18"/>
  <c r="R70" i="18"/>
  <c r="T70" i="18"/>
  <c r="S70" i="18"/>
  <c r="Z70" i="18"/>
  <c r="AA70" i="18"/>
  <c r="R74" i="18"/>
  <c r="T74" i="18"/>
  <c r="S74" i="18"/>
  <c r="Z74" i="18"/>
  <c r="AA74" i="18"/>
  <c r="R79" i="18"/>
  <c r="Q78" i="18"/>
  <c r="T79" i="18"/>
  <c r="S79" i="18"/>
  <c r="Z79" i="18"/>
  <c r="AA79" i="18"/>
  <c r="Y78" i="18"/>
  <c r="C90" i="18"/>
  <c r="R83" i="18"/>
  <c r="T83" i="18"/>
  <c r="S83" i="18"/>
  <c r="Z83" i="18"/>
  <c r="AA83" i="18"/>
  <c r="R87" i="18"/>
  <c r="S87" i="18"/>
  <c r="T87" i="18"/>
  <c r="Z87" i="18"/>
  <c r="AB87" i="18"/>
  <c r="AA87" i="18"/>
  <c r="G92" i="18"/>
  <c r="O92" i="18"/>
  <c r="W92" i="18"/>
  <c r="R96" i="18"/>
  <c r="Q104" i="18"/>
  <c r="T96" i="18"/>
  <c r="S96" i="18"/>
  <c r="Z96" i="18"/>
  <c r="Y104" i="18"/>
  <c r="AA96" i="18"/>
  <c r="R100" i="18"/>
  <c r="S100" i="18"/>
  <c r="T100" i="18"/>
  <c r="Z100" i="18"/>
  <c r="AA100" i="18"/>
  <c r="E106" i="18"/>
  <c r="M106" i="18"/>
  <c r="U106" i="18"/>
  <c r="R109" i="18"/>
  <c r="T109" i="18"/>
  <c r="S109" i="18"/>
  <c r="Z109" i="18"/>
  <c r="AA109" i="18"/>
  <c r="G118" i="18"/>
  <c r="O118" i="18"/>
  <c r="W118" i="18"/>
  <c r="R113" i="18"/>
  <c r="T113" i="18"/>
  <c r="S113" i="18"/>
  <c r="Z113" i="18"/>
  <c r="AA113" i="18"/>
  <c r="R117" i="18"/>
  <c r="T117" i="18"/>
  <c r="S117" i="18"/>
  <c r="Z117" i="18"/>
  <c r="AA117" i="18"/>
  <c r="C120" i="18"/>
  <c r="R122" i="18"/>
  <c r="S122" i="18"/>
  <c r="T122" i="18"/>
  <c r="Z122" i="18"/>
  <c r="AB122" i="18"/>
  <c r="AA122" i="18"/>
  <c r="E132" i="18"/>
  <c r="M132" i="18"/>
  <c r="U132" i="18"/>
  <c r="R126" i="18"/>
  <c r="T126" i="18"/>
  <c r="S126" i="18"/>
  <c r="Z126" i="18"/>
  <c r="AA126" i="18"/>
  <c r="R130" i="18"/>
  <c r="T130" i="18"/>
  <c r="S130" i="18"/>
  <c r="Z130" i="18"/>
  <c r="AA130" i="18"/>
  <c r="AB130" i="18"/>
  <c r="R135" i="18"/>
  <c r="S135" i="18"/>
  <c r="Q134" i="18"/>
  <c r="T135" i="18"/>
  <c r="Z135" i="18"/>
  <c r="AA135" i="18"/>
  <c r="AB135" i="18"/>
  <c r="Y134" i="18"/>
  <c r="C146" i="18"/>
  <c r="R139" i="18"/>
  <c r="T139" i="18"/>
  <c r="S139" i="18"/>
  <c r="Z139" i="18"/>
  <c r="AA139" i="18"/>
  <c r="R143" i="18"/>
  <c r="T143" i="18"/>
  <c r="S143" i="18"/>
  <c r="Z143" i="18"/>
  <c r="AA143" i="18"/>
  <c r="G148" i="18"/>
  <c r="O148" i="18"/>
  <c r="W148" i="18"/>
  <c r="R152" i="18"/>
  <c r="Q160" i="18"/>
  <c r="S152" i="18"/>
  <c r="T152" i="18"/>
  <c r="Z152" i="18"/>
  <c r="Y160" i="18"/>
  <c r="AB152" i="18"/>
  <c r="AA152" i="18"/>
  <c r="R156" i="18"/>
  <c r="S156" i="18"/>
  <c r="T156" i="18"/>
  <c r="Z156" i="18"/>
  <c r="AA156" i="18"/>
  <c r="G21" i="19"/>
  <c r="W23" i="19"/>
  <c r="O35" i="19"/>
  <c r="W49" i="19"/>
  <c r="C36" i="21"/>
  <c r="C92" i="21"/>
  <c r="C148" i="21"/>
  <c r="D77" i="22"/>
  <c r="L12" i="24"/>
  <c r="J11" i="18"/>
  <c r="I11" i="18"/>
  <c r="F20" i="18"/>
  <c r="N20" i="18"/>
  <c r="V20" i="18"/>
  <c r="I15" i="18"/>
  <c r="J15" i="18"/>
  <c r="J19" i="18"/>
  <c r="I19" i="18"/>
  <c r="J24" i="18"/>
  <c r="I24" i="18"/>
  <c r="D34" i="18"/>
  <c r="L34" i="18"/>
  <c r="J28" i="18"/>
  <c r="I28" i="18"/>
  <c r="I32" i="18"/>
  <c r="J32" i="18"/>
  <c r="H36" i="18"/>
  <c r="J37" i="18"/>
  <c r="I37" i="18"/>
  <c r="P36" i="18"/>
  <c r="X36" i="18"/>
  <c r="J41" i="18"/>
  <c r="I41" i="18"/>
  <c r="I45" i="18"/>
  <c r="J45" i="18"/>
  <c r="F50" i="18"/>
  <c r="N50" i="18"/>
  <c r="V50" i="18"/>
  <c r="H62" i="18"/>
  <c r="J54" i="18"/>
  <c r="I54" i="18"/>
  <c r="P62" i="18"/>
  <c r="X62" i="18"/>
  <c r="I58" i="18"/>
  <c r="J58" i="18"/>
  <c r="D64" i="18"/>
  <c r="L64" i="18"/>
  <c r="J67" i="18"/>
  <c r="I67" i="18"/>
  <c r="F76" i="18"/>
  <c r="N76" i="18"/>
  <c r="V76" i="18"/>
  <c r="J71" i="18"/>
  <c r="I71" i="18"/>
  <c r="J75" i="18"/>
  <c r="I75" i="18"/>
  <c r="I80" i="18"/>
  <c r="J80" i="18"/>
  <c r="D90" i="18"/>
  <c r="L90" i="18"/>
  <c r="J84" i="18"/>
  <c r="I84" i="18"/>
  <c r="J88" i="18"/>
  <c r="I88" i="18"/>
  <c r="H92" i="18"/>
  <c r="I93" i="18"/>
  <c r="J93" i="18"/>
  <c r="P92" i="18"/>
  <c r="X92" i="18"/>
  <c r="K97" i="18"/>
  <c r="J97" i="18"/>
  <c r="I97" i="18"/>
  <c r="J101" i="18"/>
  <c r="I101" i="18"/>
  <c r="F106" i="18"/>
  <c r="N106" i="18"/>
  <c r="V106" i="18"/>
  <c r="H118" i="18"/>
  <c r="I110" i="18"/>
  <c r="J110" i="18"/>
  <c r="P118" i="18"/>
  <c r="X118" i="18"/>
  <c r="I114" i="18"/>
  <c r="J114" i="18"/>
  <c r="D120" i="18"/>
  <c r="L120" i="18"/>
  <c r="J123" i="18"/>
  <c r="I123" i="18"/>
  <c r="F132" i="18"/>
  <c r="N132" i="18"/>
  <c r="V132" i="18"/>
  <c r="I127" i="18"/>
  <c r="J127" i="18"/>
  <c r="J131" i="18"/>
  <c r="I131" i="18"/>
  <c r="J136" i="18"/>
  <c r="I136" i="18"/>
  <c r="D146" i="18"/>
  <c r="L146" i="18"/>
  <c r="J140" i="18"/>
  <c r="I140" i="18"/>
  <c r="J144" i="18"/>
  <c r="I144" i="18"/>
  <c r="H148" i="18"/>
  <c r="I149" i="18"/>
  <c r="J149" i="18"/>
  <c r="P148" i="18"/>
  <c r="X148" i="18"/>
  <c r="J153" i="18"/>
  <c r="I153" i="18"/>
  <c r="J157" i="18"/>
  <c r="I157" i="18"/>
  <c r="H63" i="22"/>
  <c r="F37" i="24"/>
  <c r="M31" i="26"/>
  <c r="L31" i="26"/>
  <c r="K31" i="26"/>
  <c r="J31" i="26"/>
  <c r="I31" i="26"/>
  <c r="D22" i="21"/>
  <c r="D36" i="21"/>
  <c r="D50" i="21"/>
  <c r="D64" i="21"/>
  <c r="D78" i="21"/>
  <c r="D92" i="21"/>
  <c r="D106" i="21"/>
  <c r="D120" i="21"/>
  <c r="D134" i="21"/>
  <c r="D148" i="21"/>
  <c r="F21" i="22"/>
  <c r="G35" i="22"/>
  <c r="H119" i="22"/>
  <c r="C133" i="22"/>
  <c r="F13" i="24"/>
  <c r="L15" i="24"/>
  <c r="F43" i="24"/>
  <c r="O32" i="24"/>
  <c r="N32" i="24"/>
  <c r="F40" i="24"/>
  <c r="L42" i="24"/>
  <c r="H54" i="24"/>
  <c r="J104" i="24"/>
  <c r="L12" i="25"/>
  <c r="E22" i="21"/>
  <c r="E36" i="21"/>
  <c r="E50" i="21"/>
  <c r="E64" i="21"/>
  <c r="E78" i="21"/>
  <c r="E92" i="21"/>
  <c r="E106" i="21"/>
  <c r="E120" i="21"/>
  <c r="E134" i="21"/>
  <c r="E148" i="21"/>
  <c r="G21" i="22"/>
  <c r="H35" i="22"/>
  <c r="C49" i="22"/>
  <c r="F91" i="22"/>
  <c r="D133" i="22"/>
  <c r="O10" i="24"/>
  <c r="N10" i="24"/>
  <c r="F18" i="24"/>
  <c r="L20" i="24"/>
  <c r="O37" i="24"/>
  <c r="N37" i="24"/>
  <c r="H60" i="24"/>
  <c r="H81" i="24"/>
  <c r="N83" i="24"/>
  <c r="J86" i="24"/>
  <c r="J97" i="24"/>
  <c r="J105" i="24"/>
  <c r="F22" i="21"/>
  <c r="F36" i="21"/>
  <c r="F50" i="21"/>
  <c r="F64" i="21"/>
  <c r="F78" i="21"/>
  <c r="F92" i="21"/>
  <c r="F106" i="21"/>
  <c r="F120" i="21"/>
  <c r="F134" i="21"/>
  <c r="F148" i="21"/>
  <c r="D49" i="22"/>
  <c r="G91" i="22"/>
  <c r="F19" i="24"/>
  <c r="O13" i="24"/>
  <c r="N13" i="24"/>
  <c r="F21" i="24"/>
  <c r="O40" i="24"/>
  <c r="N40" i="24"/>
  <c r="H62" i="24"/>
  <c r="L97" i="24"/>
  <c r="J101" i="24"/>
  <c r="J31" i="25"/>
  <c r="I10" i="21"/>
  <c r="H10" i="21"/>
  <c r="J10" i="21"/>
  <c r="I11" i="21"/>
  <c r="H11" i="21"/>
  <c r="J11" i="21"/>
  <c r="I12" i="21"/>
  <c r="H12" i="21"/>
  <c r="J12" i="21"/>
  <c r="I13" i="21"/>
  <c r="H13" i="21"/>
  <c r="J13" i="21"/>
  <c r="I14" i="21"/>
  <c r="H14" i="21"/>
  <c r="G22" i="21"/>
  <c r="J14" i="21"/>
  <c r="I15" i="21"/>
  <c r="H15" i="21"/>
  <c r="J15" i="21"/>
  <c r="I16" i="21"/>
  <c r="H16" i="21"/>
  <c r="J16" i="21"/>
  <c r="I17" i="21"/>
  <c r="H17" i="21"/>
  <c r="J17" i="21"/>
  <c r="I18" i="21"/>
  <c r="H18" i="21"/>
  <c r="J18" i="21"/>
  <c r="I19" i="21"/>
  <c r="H19" i="21"/>
  <c r="J19" i="21"/>
  <c r="I20" i="21"/>
  <c r="H20" i="21"/>
  <c r="J20" i="21"/>
  <c r="I21" i="21"/>
  <c r="H21" i="21"/>
  <c r="J21" i="21"/>
  <c r="I24" i="21"/>
  <c r="H24" i="21"/>
  <c r="J24" i="21"/>
  <c r="I25" i="21"/>
  <c r="H25" i="21"/>
  <c r="J25" i="21"/>
  <c r="I26" i="21"/>
  <c r="H26" i="21"/>
  <c r="J26" i="21"/>
  <c r="I27" i="21"/>
  <c r="H27" i="21"/>
  <c r="J27" i="21"/>
  <c r="I28" i="21"/>
  <c r="H28" i="21"/>
  <c r="G36" i="21"/>
  <c r="J28" i="21"/>
  <c r="I29" i="21"/>
  <c r="H29" i="21"/>
  <c r="J29" i="21"/>
  <c r="I30" i="21"/>
  <c r="H30" i="21"/>
  <c r="J30" i="21"/>
  <c r="I31" i="21"/>
  <c r="H31" i="21"/>
  <c r="J31" i="21"/>
  <c r="I32" i="21"/>
  <c r="H32" i="21"/>
  <c r="J32" i="21"/>
  <c r="I33" i="21"/>
  <c r="H33" i="21"/>
  <c r="J33" i="21"/>
  <c r="I34" i="21"/>
  <c r="H34" i="21"/>
  <c r="J34" i="21"/>
  <c r="I35" i="21"/>
  <c r="H35" i="21"/>
  <c r="J35" i="21"/>
  <c r="I38" i="21"/>
  <c r="H38" i="21"/>
  <c r="J38" i="21"/>
  <c r="I39" i="21"/>
  <c r="H39" i="21"/>
  <c r="J39" i="21"/>
  <c r="I40" i="21"/>
  <c r="H40" i="21"/>
  <c r="J40" i="21"/>
  <c r="I41" i="21"/>
  <c r="H41" i="21"/>
  <c r="J41" i="21"/>
  <c r="I42" i="21"/>
  <c r="H42" i="21"/>
  <c r="G50" i="21"/>
  <c r="J42" i="21"/>
  <c r="I43" i="21"/>
  <c r="H43" i="21"/>
  <c r="J43" i="21"/>
  <c r="I44" i="21"/>
  <c r="H44" i="21"/>
  <c r="J44" i="21"/>
  <c r="I45" i="21"/>
  <c r="H45" i="21"/>
  <c r="J45" i="21"/>
  <c r="I46" i="21"/>
  <c r="H46" i="21"/>
  <c r="J46" i="21"/>
  <c r="I47" i="21"/>
  <c r="H47" i="21"/>
  <c r="J47" i="21"/>
  <c r="I48" i="21"/>
  <c r="H48" i="21"/>
  <c r="J48" i="21"/>
  <c r="I49" i="21"/>
  <c r="H49" i="21"/>
  <c r="J49" i="21"/>
  <c r="I52" i="21"/>
  <c r="H52" i="21"/>
  <c r="J52" i="21"/>
  <c r="I53" i="21"/>
  <c r="H53" i="21"/>
  <c r="J53" i="21"/>
  <c r="I54" i="21"/>
  <c r="H54" i="21"/>
  <c r="J54" i="21"/>
  <c r="I55" i="21"/>
  <c r="H55" i="21"/>
  <c r="J55" i="21"/>
  <c r="I56" i="21"/>
  <c r="H56" i="21"/>
  <c r="G64" i="21"/>
  <c r="J56" i="21"/>
  <c r="I57" i="21"/>
  <c r="H57" i="21"/>
  <c r="J57" i="21"/>
  <c r="I58" i="21"/>
  <c r="H58" i="21"/>
  <c r="J58" i="21"/>
  <c r="I59" i="21"/>
  <c r="H59" i="21"/>
  <c r="J59" i="21"/>
  <c r="I60" i="21"/>
  <c r="H60" i="21"/>
  <c r="J60" i="21"/>
  <c r="I61" i="21"/>
  <c r="H61" i="21"/>
  <c r="J61" i="21"/>
  <c r="I62" i="21"/>
  <c r="H62" i="21"/>
  <c r="J62" i="21"/>
  <c r="I63" i="21"/>
  <c r="H63" i="21"/>
  <c r="J63" i="21"/>
  <c r="I66" i="21"/>
  <c r="H66" i="21"/>
  <c r="J66" i="21"/>
  <c r="I67" i="21"/>
  <c r="H67" i="21"/>
  <c r="J67" i="21"/>
  <c r="I68" i="21"/>
  <c r="H68" i="21"/>
  <c r="J68" i="21"/>
  <c r="I69" i="21"/>
  <c r="H69" i="21"/>
  <c r="J69" i="21"/>
  <c r="I70" i="21"/>
  <c r="H70" i="21"/>
  <c r="G78" i="21"/>
  <c r="J70" i="21"/>
  <c r="I71" i="21"/>
  <c r="H71" i="21"/>
  <c r="J71" i="21"/>
  <c r="I72" i="21"/>
  <c r="H72" i="21"/>
  <c r="J72" i="21"/>
  <c r="I73" i="21"/>
  <c r="H73" i="21"/>
  <c r="J73" i="21"/>
  <c r="I74" i="21"/>
  <c r="H74" i="21"/>
  <c r="J74" i="21"/>
  <c r="I75" i="21"/>
  <c r="H75" i="21"/>
  <c r="J75" i="21"/>
  <c r="I76" i="21"/>
  <c r="H76" i="21"/>
  <c r="J76" i="21"/>
  <c r="I77" i="21"/>
  <c r="H77" i="21"/>
  <c r="J77" i="21"/>
  <c r="I80" i="21"/>
  <c r="H80" i="21"/>
  <c r="J80" i="21"/>
  <c r="I81" i="21"/>
  <c r="H81" i="21"/>
  <c r="J81" i="21"/>
  <c r="I82" i="21"/>
  <c r="H82" i="21"/>
  <c r="J82" i="21"/>
  <c r="I83" i="21"/>
  <c r="H83" i="21"/>
  <c r="J83" i="21"/>
  <c r="I84" i="21"/>
  <c r="H84" i="21"/>
  <c r="G92" i="21"/>
  <c r="J84" i="21"/>
  <c r="I85" i="21"/>
  <c r="H85" i="21"/>
  <c r="J85" i="21"/>
  <c r="I86" i="21"/>
  <c r="H86" i="21"/>
  <c r="J86" i="21"/>
  <c r="I87" i="21"/>
  <c r="H87" i="21"/>
  <c r="J87" i="21"/>
  <c r="I88" i="21"/>
  <c r="H88" i="21"/>
  <c r="J88" i="21"/>
  <c r="I89" i="21"/>
  <c r="H89" i="21"/>
  <c r="J89" i="21"/>
  <c r="I90" i="21"/>
  <c r="H90" i="21"/>
  <c r="J90" i="21"/>
  <c r="I91" i="21"/>
  <c r="H91" i="21"/>
  <c r="J91" i="21"/>
  <c r="I94" i="21"/>
  <c r="H94" i="21"/>
  <c r="J94" i="21"/>
  <c r="I95" i="21"/>
  <c r="H95" i="21"/>
  <c r="J95" i="21"/>
  <c r="I96" i="21"/>
  <c r="H96" i="21"/>
  <c r="J96" i="21"/>
  <c r="I97" i="21"/>
  <c r="H97" i="21"/>
  <c r="J97" i="21"/>
  <c r="I98" i="21"/>
  <c r="H98" i="21"/>
  <c r="G106" i="21"/>
  <c r="J98" i="21"/>
  <c r="I99" i="21"/>
  <c r="H99" i="21"/>
  <c r="J99" i="21"/>
  <c r="I100" i="21"/>
  <c r="H100" i="21"/>
  <c r="J100" i="21"/>
  <c r="I101" i="21"/>
  <c r="H101" i="21"/>
  <c r="J101" i="21"/>
  <c r="I102" i="21"/>
  <c r="H102" i="21"/>
  <c r="J102" i="21"/>
  <c r="I103" i="21"/>
  <c r="H103" i="21"/>
  <c r="J103" i="21"/>
  <c r="I104" i="21"/>
  <c r="H104" i="21"/>
  <c r="J104" i="21"/>
  <c r="I105" i="21"/>
  <c r="H105" i="21"/>
  <c r="J105" i="21"/>
  <c r="I108" i="21"/>
  <c r="H108" i="21"/>
  <c r="J108" i="21"/>
  <c r="I109" i="21"/>
  <c r="H109" i="21"/>
  <c r="J109" i="21"/>
  <c r="I110" i="21"/>
  <c r="H110" i="21"/>
  <c r="J110" i="21"/>
  <c r="I111" i="21"/>
  <c r="H111" i="21"/>
  <c r="J111" i="21"/>
  <c r="I112" i="21"/>
  <c r="H112" i="21"/>
  <c r="G120" i="21"/>
  <c r="J112" i="21"/>
  <c r="I113" i="21"/>
  <c r="H113" i="21"/>
  <c r="J113" i="21"/>
  <c r="I114" i="21"/>
  <c r="H114" i="21"/>
  <c r="J114" i="21"/>
  <c r="I115" i="21"/>
  <c r="H115" i="21"/>
  <c r="J115" i="21"/>
  <c r="I116" i="21"/>
  <c r="H116" i="21"/>
  <c r="J116" i="21"/>
  <c r="I117" i="21"/>
  <c r="H117" i="21"/>
  <c r="J117" i="21"/>
  <c r="I118" i="21"/>
  <c r="H118" i="21"/>
  <c r="J118" i="21"/>
  <c r="I119" i="21"/>
  <c r="H119" i="21"/>
  <c r="J119" i="21"/>
  <c r="I122" i="21"/>
  <c r="H122" i="21"/>
  <c r="J122" i="21"/>
  <c r="I123" i="21"/>
  <c r="H123" i="21"/>
  <c r="J123" i="21"/>
  <c r="I124" i="21"/>
  <c r="H124" i="21"/>
  <c r="J124" i="21"/>
  <c r="I125" i="21"/>
  <c r="H125" i="21"/>
  <c r="J125" i="21"/>
  <c r="I126" i="21"/>
  <c r="H126" i="21"/>
  <c r="G134" i="21"/>
  <c r="J126" i="21"/>
  <c r="I127" i="21"/>
  <c r="H127" i="21"/>
  <c r="J127" i="21"/>
  <c r="I128" i="21"/>
  <c r="H128" i="21"/>
  <c r="J128" i="21"/>
  <c r="I129" i="21"/>
  <c r="H129" i="21"/>
  <c r="J129" i="21"/>
  <c r="I130" i="21"/>
  <c r="H130" i="21"/>
  <c r="J130" i="21"/>
  <c r="I131" i="21"/>
  <c r="H131" i="21"/>
  <c r="J131" i="21"/>
  <c r="I132" i="21"/>
  <c r="H132" i="21"/>
  <c r="J132" i="21"/>
  <c r="I133" i="21"/>
  <c r="H133" i="21"/>
  <c r="J133" i="21"/>
  <c r="I136" i="21"/>
  <c r="H136" i="21"/>
  <c r="J136" i="21"/>
  <c r="I137" i="21"/>
  <c r="H137" i="21"/>
  <c r="J137" i="21"/>
  <c r="I138" i="21"/>
  <c r="H138" i="21"/>
  <c r="J138" i="21"/>
  <c r="I139" i="21"/>
  <c r="H139" i="21"/>
  <c r="J139" i="21"/>
  <c r="G148" i="21"/>
  <c r="I140" i="21"/>
  <c r="H140" i="21"/>
  <c r="J140" i="21"/>
  <c r="C162" i="21"/>
  <c r="N15" i="22"/>
  <c r="M15" i="22"/>
  <c r="L15" i="22"/>
  <c r="K15" i="22"/>
  <c r="J15" i="22"/>
  <c r="N16" i="22"/>
  <c r="M16" i="22"/>
  <c r="L16" i="22"/>
  <c r="K16" i="22"/>
  <c r="J16" i="22"/>
  <c r="N17" i="22"/>
  <c r="M17" i="22"/>
  <c r="L17" i="22"/>
  <c r="K17" i="22"/>
  <c r="J17" i="22"/>
  <c r="H91" i="22"/>
  <c r="C105" i="22"/>
  <c r="F147" i="22"/>
  <c r="H16" i="24"/>
  <c r="O18" i="24"/>
  <c r="N18" i="24"/>
  <c r="J33" i="24"/>
  <c r="H43" i="24"/>
  <c r="L64" i="24"/>
  <c r="H87" i="24"/>
  <c r="H15" i="25"/>
  <c r="L55" i="25"/>
  <c r="M75" i="26"/>
  <c r="L75" i="26"/>
  <c r="K75" i="26"/>
  <c r="J75" i="26"/>
  <c r="I75" i="26"/>
  <c r="D162" i="21"/>
  <c r="N9" i="22"/>
  <c r="M9" i="22"/>
  <c r="L9" i="22"/>
  <c r="J9" i="22"/>
  <c r="K9" i="22"/>
  <c r="Z10" i="22"/>
  <c r="X10" i="22"/>
  <c r="Z11" i="22"/>
  <c r="X11" i="22"/>
  <c r="F63" i="22"/>
  <c r="D105" i="22"/>
  <c r="G147" i="22"/>
  <c r="J9" i="24"/>
  <c r="H19" i="24"/>
  <c r="J36" i="24"/>
  <c r="J60" i="24"/>
  <c r="L98" i="24"/>
  <c r="F125" i="24"/>
  <c r="E162" i="21"/>
  <c r="G63" i="22"/>
  <c r="H147" i="22"/>
  <c r="J14" i="24"/>
  <c r="L31" i="24"/>
  <c r="J41" i="24"/>
  <c r="J99" i="24"/>
  <c r="H103" i="24"/>
  <c r="O17" i="25"/>
  <c r="N17" i="25"/>
  <c r="D161" i="22"/>
  <c r="L9" i="24"/>
  <c r="J11" i="24"/>
  <c r="H13" i="24"/>
  <c r="F15" i="24"/>
  <c r="O15" i="24"/>
  <c r="N15" i="24"/>
  <c r="L17" i="24"/>
  <c r="J19" i="24"/>
  <c r="H21" i="24"/>
  <c r="H32" i="24"/>
  <c r="F34" i="24"/>
  <c r="O34" i="24"/>
  <c r="N34" i="24"/>
  <c r="L36" i="24"/>
  <c r="J38" i="24"/>
  <c r="H40" i="24"/>
  <c r="F42" i="24"/>
  <c r="F53" i="24"/>
  <c r="L55" i="24"/>
  <c r="J57" i="24"/>
  <c r="H59" i="24"/>
  <c r="F61" i="24"/>
  <c r="L63" i="24"/>
  <c r="J65" i="24"/>
  <c r="J76" i="24"/>
  <c r="H78" i="24"/>
  <c r="F80" i="24"/>
  <c r="O80" i="24"/>
  <c r="N80" i="24"/>
  <c r="L82" i="24"/>
  <c r="J84" i="24"/>
  <c r="O85" i="24"/>
  <c r="N85" i="24"/>
  <c r="L86" i="24"/>
  <c r="L99" i="24"/>
  <c r="L102" i="24"/>
  <c r="L103" i="24"/>
  <c r="O105" i="24"/>
  <c r="N105" i="24"/>
  <c r="J109" i="24"/>
  <c r="F169" i="24"/>
  <c r="O10" i="25"/>
  <c r="N10" i="25"/>
  <c r="F18" i="25"/>
  <c r="L20" i="25"/>
  <c r="H21" i="22"/>
  <c r="M14" i="22"/>
  <c r="L14" i="22"/>
  <c r="K14" i="22"/>
  <c r="J14" i="22"/>
  <c r="N14" i="22"/>
  <c r="M23" i="22"/>
  <c r="L23" i="22"/>
  <c r="K23" i="22"/>
  <c r="J23" i="22"/>
  <c r="N23" i="22"/>
  <c r="M25" i="22"/>
  <c r="L25" i="22"/>
  <c r="K25" i="22"/>
  <c r="J25" i="22"/>
  <c r="N25" i="22"/>
  <c r="M27" i="22"/>
  <c r="L27" i="22"/>
  <c r="K27" i="22"/>
  <c r="J27" i="22"/>
  <c r="I35" i="22"/>
  <c r="N27" i="22"/>
  <c r="M29" i="22"/>
  <c r="L29" i="22"/>
  <c r="K29" i="22"/>
  <c r="J29" i="22"/>
  <c r="N29" i="22"/>
  <c r="M31" i="22"/>
  <c r="L31" i="22"/>
  <c r="K31" i="22"/>
  <c r="J31" i="22"/>
  <c r="N31" i="22"/>
  <c r="M33" i="22"/>
  <c r="L33" i="22"/>
  <c r="K33" i="22"/>
  <c r="J33" i="22"/>
  <c r="N33" i="22"/>
  <c r="M38" i="22"/>
  <c r="L38" i="22"/>
  <c r="K38" i="22"/>
  <c r="J38" i="22"/>
  <c r="N38" i="22"/>
  <c r="M40" i="22"/>
  <c r="L40" i="22"/>
  <c r="K40" i="22"/>
  <c r="J40" i="22"/>
  <c r="N40" i="22"/>
  <c r="E49" i="22"/>
  <c r="M42" i="22"/>
  <c r="L42" i="22"/>
  <c r="K42" i="22"/>
  <c r="J42" i="22"/>
  <c r="N42" i="22"/>
  <c r="M44" i="22"/>
  <c r="L44" i="22"/>
  <c r="K44" i="22"/>
  <c r="J44" i="22"/>
  <c r="N44" i="22"/>
  <c r="M46" i="22"/>
  <c r="L46" i="22"/>
  <c r="K46" i="22"/>
  <c r="J46" i="22"/>
  <c r="N46" i="22"/>
  <c r="M48" i="22"/>
  <c r="L48" i="22"/>
  <c r="K48" i="22"/>
  <c r="J48" i="22"/>
  <c r="N48" i="22"/>
  <c r="M51" i="22"/>
  <c r="L51" i="22"/>
  <c r="K51" i="22"/>
  <c r="J51" i="22"/>
  <c r="N51" i="22"/>
  <c r="M53" i="22"/>
  <c r="L53" i="22"/>
  <c r="K53" i="22"/>
  <c r="J53" i="22"/>
  <c r="N53" i="22"/>
  <c r="M55" i="22"/>
  <c r="L55" i="22"/>
  <c r="K55" i="22"/>
  <c r="J55" i="22"/>
  <c r="I63" i="22"/>
  <c r="N55" i="22"/>
  <c r="M57" i="22"/>
  <c r="L57" i="22"/>
  <c r="K57" i="22"/>
  <c r="J57" i="22"/>
  <c r="N57" i="22"/>
  <c r="M59" i="22"/>
  <c r="L59" i="22"/>
  <c r="K59" i="22"/>
  <c r="J59" i="22"/>
  <c r="N59" i="22"/>
  <c r="M61" i="22"/>
  <c r="L61" i="22"/>
  <c r="K61" i="22"/>
  <c r="J61" i="22"/>
  <c r="N61" i="22"/>
  <c r="M66" i="22"/>
  <c r="L66" i="22"/>
  <c r="K66" i="22"/>
  <c r="J66" i="22"/>
  <c r="N66" i="22"/>
  <c r="M68" i="22"/>
  <c r="L68" i="22"/>
  <c r="K68" i="22"/>
  <c r="J68" i="22"/>
  <c r="N68" i="22"/>
  <c r="E77" i="22"/>
  <c r="M70" i="22"/>
  <c r="L70" i="22"/>
  <c r="K70" i="22"/>
  <c r="J70" i="22"/>
  <c r="N70" i="22"/>
  <c r="M72" i="22"/>
  <c r="L72" i="22"/>
  <c r="K72" i="22"/>
  <c r="J72" i="22"/>
  <c r="N72" i="22"/>
  <c r="M74" i="22"/>
  <c r="L74" i="22"/>
  <c r="K74" i="22"/>
  <c r="J74" i="22"/>
  <c r="N74" i="22"/>
  <c r="M76" i="22"/>
  <c r="L76" i="22"/>
  <c r="K76" i="22"/>
  <c r="J76" i="22"/>
  <c r="N76" i="22"/>
  <c r="M79" i="22"/>
  <c r="L79" i="22"/>
  <c r="K79" i="22"/>
  <c r="J79" i="22"/>
  <c r="N79" i="22"/>
  <c r="M81" i="22"/>
  <c r="L81" i="22"/>
  <c r="K81" i="22"/>
  <c r="J81" i="22"/>
  <c r="N81" i="22"/>
  <c r="M83" i="22"/>
  <c r="L83" i="22"/>
  <c r="K83" i="22"/>
  <c r="J83" i="22"/>
  <c r="I91" i="22"/>
  <c r="N83" i="22"/>
  <c r="M85" i="22"/>
  <c r="L85" i="22"/>
  <c r="K85" i="22"/>
  <c r="J85" i="22"/>
  <c r="N85" i="22"/>
  <c r="M87" i="22"/>
  <c r="L87" i="22"/>
  <c r="K87" i="22"/>
  <c r="J87" i="22"/>
  <c r="N87" i="22"/>
  <c r="M89" i="22"/>
  <c r="L89" i="22"/>
  <c r="K89" i="22"/>
  <c r="J89" i="22"/>
  <c r="N89" i="22"/>
  <c r="M94" i="22"/>
  <c r="L94" i="22"/>
  <c r="K94" i="22"/>
  <c r="J94" i="22"/>
  <c r="N94" i="22"/>
  <c r="M96" i="22"/>
  <c r="L96" i="22"/>
  <c r="K96" i="22"/>
  <c r="J96" i="22"/>
  <c r="N96" i="22"/>
  <c r="E105" i="22"/>
  <c r="M98" i="22"/>
  <c r="L98" i="22"/>
  <c r="K98" i="22"/>
  <c r="J98" i="22"/>
  <c r="N98" i="22"/>
  <c r="M100" i="22"/>
  <c r="L100" i="22"/>
  <c r="K100" i="22"/>
  <c r="J100" i="22"/>
  <c r="N100" i="22"/>
  <c r="M102" i="22"/>
  <c r="L102" i="22"/>
  <c r="K102" i="22"/>
  <c r="J102" i="22"/>
  <c r="N102" i="22"/>
  <c r="M104" i="22"/>
  <c r="L104" i="22"/>
  <c r="K104" i="22"/>
  <c r="J104" i="22"/>
  <c r="N104" i="22"/>
  <c r="M107" i="22"/>
  <c r="L107" i="22"/>
  <c r="K107" i="22"/>
  <c r="J107" i="22"/>
  <c r="N107" i="22"/>
  <c r="M109" i="22"/>
  <c r="L109" i="22"/>
  <c r="K109" i="22"/>
  <c r="J109" i="22"/>
  <c r="N109" i="22"/>
  <c r="M111" i="22"/>
  <c r="L111" i="22"/>
  <c r="K111" i="22"/>
  <c r="J111" i="22"/>
  <c r="I119" i="22"/>
  <c r="N111" i="22"/>
  <c r="M113" i="22"/>
  <c r="L113" i="22"/>
  <c r="K113" i="22"/>
  <c r="J113" i="22"/>
  <c r="N113" i="22"/>
  <c r="M115" i="22"/>
  <c r="L115" i="22"/>
  <c r="K115" i="22"/>
  <c r="J115" i="22"/>
  <c r="N115" i="22"/>
  <c r="M117" i="22"/>
  <c r="L117" i="22"/>
  <c r="K117" i="22"/>
  <c r="J117" i="22"/>
  <c r="N117" i="22"/>
  <c r="M122" i="22"/>
  <c r="L122" i="22"/>
  <c r="K122" i="22"/>
  <c r="J122" i="22"/>
  <c r="N122" i="22"/>
  <c r="M124" i="22"/>
  <c r="L124" i="22"/>
  <c r="K124" i="22"/>
  <c r="J124" i="22"/>
  <c r="N124" i="22"/>
  <c r="E133" i="22"/>
  <c r="M126" i="22"/>
  <c r="L126" i="22"/>
  <c r="K126" i="22"/>
  <c r="J126" i="22"/>
  <c r="N126" i="22"/>
  <c r="M128" i="22"/>
  <c r="L128" i="22"/>
  <c r="K128" i="22"/>
  <c r="J128" i="22"/>
  <c r="N128" i="22"/>
  <c r="M130" i="22"/>
  <c r="L130" i="22"/>
  <c r="K130" i="22"/>
  <c r="J130" i="22"/>
  <c r="N130" i="22"/>
  <c r="M132" i="22"/>
  <c r="L132" i="22"/>
  <c r="K132" i="22"/>
  <c r="J132" i="22"/>
  <c r="N132" i="22"/>
  <c r="M135" i="22"/>
  <c r="L135" i="22"/>
  <c r="K135" i="22"/>
  <c r="J135" i="22"/>
  <c r="N135" i="22"/>
  <c r="M137" i="22"/>
  <c r="L137" i="22"/>
  <c r="K137" i="22"/>
  <c r="J137" i="22"/>
  <c r="N137" i="22"/>
  <c r="M139" i="22"/>
  <c r="L139" i="22"/>
  <c r="K139" i="22"/>
  <c r="J139" i="22"/>
  <c r="I147" i="22"/>
  <c r="N139" i="22"/>
  <c r="M141" i="22"/>
  <c r="L141" i="22"/>
  <c r="K141" i="22"/>
  <c r="J141" i="22"/>
  <c r="N141" i="22"/>
  <c r="M143" i="22"/>
  <c r="L143" i="22"/>
  <c r="K143" i="22"/>
  <c r="J143" i="22"/>
  <c r="N143" i="22"/>
  <c r="M145" i="22"/>
  <c r="L145" i="22"/>
  <c r="K145" i="22"/>
  <c r="J145" i="22"/>
  <c r="N145" i="22"/>
  <c r="M150" i="22"/>
  <c r="L150" i="22"/>
  <c r="K150" i="22"/>
  <c r="J150" i="22"/>
  <c r="N150" i="22"/>
  <c r="M152" i="22"/>
  <c r="L152" i="22"/>
  <c r="K152" i="22"/>
  <c r="J152" i="22"/>
  <c r="N152" i="22"/>
  <c r="E161" i="22"/>
  <c r="M154" i="22"/>
  <c r="L154" i="22"/>
  <c r="K154" i="22"/>
  <c r="J154" i="22"/>
  <c r="N154" i="22"/>
  <c r="M156" i="22"/>
  <c r="L156" i="22"/>
  <c r="K156" i="22"/>
  <c r="J156" i="22"/>
  <c r="N156" i="22"/>
  <c r="M158" i="22"/>
  <c r="L158" i="22"/>
  <c r="K158" i="22"/>
  <c r="J158" i="22"/>
  <c r="N158" i="22"/>
  <c r="M160" i="22"/>
  <c r="L160" i="22"/>
  <c r="K160" i="22"/>
  <c r="J160" i="22"/>
  <c r="N160" i="22"/>
  <c r="H10" i="24"/>
  <c r="F12" i="24"/>
  <c r="O12" i="24"/>
  <c r="N12" i="24"/>
  <c r="L14" i="24"/>
  <c r="J16" i="24"/>
  <c r="H18" i="24"/>
  <c r="O31" i="24"/>
  <c r="N31" i="24"/>
  <c r="L33" i="24"/>
  <c r="J35" i="24"/>
  <c r="H37" i="24"/>
  <c r="O39" i="24"/>
  <c r="N39" i="24"/>
  <c r="L41" i="24"/>
  <c r="J43" i="24"/>
  <c r="J54" i="24"/>
  <c r="F58" i="24"/>
  <c r="J62" i="24"/>
  <c r="H75" i="24"/>
  <c r="L79" i="24"/>
  <c r="O97" i="24"/>
  <c r="N97" i="24"/>
  <c r="O100" i="24"/>
  <c r="N100" i="24"/>
  <c r="N101" i="24"/>
  <c r="O101" i="24"/>
  <c r="O103" i="24"/>
  <c r="N103" i="24"/>
  <c r="O104" i="24"/>
  <c r="N104" i="24"/>
  <c r="J108" i="24"/>
  <c r="J13" i="25"/>
  <c r="H32" i="25"/>
  <c r="J37" i="25"/>
  <c r="M11" i="26"/>
  <c r="L11" i="26"/>
  <c r="K11" i="26"/>
  <c r="J11" i="26"/>
  <c r="I11" i="26"/>
  <c r="J141" i="21"/>
  <c r="I141" i="21"/>
  <c r="H141" i="21"/>
  <c r="J142" i="21"/>
  <c r="I142" i="21"/>
  <c r="H142" i="21"/>
  <c r="J143" i="21"/>
  <c r="I143" i="21"/>
  <c r="H143" i="21"/>
  <c r="J144" i="21"/>
  <c r="I144" i="21"/>
  <c r="H144" i="21"/>
  <c r="J145" i="21"/>
  <c r="I145" i="21"/>
  <c r="H145" i="21"/>
  <c r="J146" i="21"/>
  <c r="I146" i="21"/>
  <c r="H146" i="21"/>
  <c r="H147" i="21"/>
  <c r="I147" i="21"/>
  <c r="J147" i="21"/>
  <c r="J150" i="21"/>
  <c r="I150" i="21"/>
  <c r="H150" i="21"/>
  <c r="J151" i="21"/>
  <c r="I151" i="21"/>
  <c r="H151" i="21"/>
  <c r="J152" i="21"/>
  <c r="I152" i="21"/>
  <c r="H152" i="21"/>
  <c r="J153" i="21"/>
  <c r="I153" i="21"/>
  <c r="H153" i="21"/>
  <c r="G162" i="21"/>
  <c r="J154" i="21"/>
  <c r="I154" i="21"/>
  <c r="H154" i="21"/>
  <c r="J155" i="21"/>
  <c r="H155" i="21"/>
  <c r="I155" i="21"/>
  <c r="H156" i="21"/>
  <c r="J156" i="21"/>
  <c r="I156" i="21"/>
  <c r="I157" i="21"/>
  <c r="H157" i="21"/>
  <c r="J157" i="21"/>
  <c r="J158" i="21"/>
  <c r="I158" i="21"/>
  <c r="H158" i="21"/>
  <c r="J159" i="21"/>
  <c r="I159" i="21"/>
  <c r="H159" i="21"/>
  <c r="J160" i="21"/>
  <c r="I160" i="21"/>
  <c r="H160" i="21"/>
  <c r="J161" i="21"/>
  <c r="H161" i="21"/>
  <c r="I161" i="21"/>
  <c r="L13" i="22"/>
  <c r="K13" i="22"/>
  <c r="J13" i="22"/>
  <c r="I21" i="22"/>
  <c r="N13" i="22"/>
  <c r="M13" i="22"/>
  <c r="F49" i="22"/>
  <c r="F77" i="22"/>
  <c r="F105" i="22"/>
  <c r="F133" i="22"/>
  <c r="F161" i="22"/>
  <c r="F9" i="24"/>
  <c r="O9" i="24"/>
  <c r="N9" i="24"/>
  <c r="L11" i="24"/>
  <c r="J13" i="24"/>
  <c r="H15" i="24"/>
  <c r="O17" i="24"/>
  <c r="N17" i="24"/>
  <c r="L19" i="24"/>
  <c r="J21" i="24"/>
  <c r="J32" i="24"/>
  <c r="H34" i="24"/>
  <c r="O36" i="24"/>
  <c r="N36" i="24"/>
  <c r="L38" i="24"/>
  <c r="J40" i="24"/>
  <c r="H42" i="24"/>
  <c r="J59" i="24"/>
  <c r="L76" i="24"/>
  <c r="L84" i="24"/>
  <c r="H125" i="24"/>
  <c r="F213" i="24"/>
  <c r="H16" i="25"/>
  <c r="O18" i="25"/>
  <c r="N18" i="25"/>
  <c r="J38" i="25"/>
  <c r="H58" i="25"/>
  <c r="L104" i="25"/>
  <c r="K12" i="22"/>
  <c r="J12" i="22"/>
  <c r="N12" i="22"/>
  <c r="M12" i="22"/>
  <c r="L12" i="22"/>
  <c r="K20" i="22"/>
  <c r="J20" i="22"/>
  <c r="N20" i="22"/>
  <c r="M20" i="22"/>
  <c r="L20" i="22"/>
  <c r="C35" i="22"/>
  <c r="G49" i="22"/>
  <c r="C63" i="22"/>
  <c r="G77" i="22"/>
  <c r="C91" i="22"/>
  <c r="G105" i="22"/>
  <c r="C119" i="22"/>
  <c r="G133" i="22"/>
  <c r="C147" i="22"/>
  <c r="G161" i="22"/>
  <c r="J10" i="24"/>
  <c r="H12" i="24"/>
  <c r="F14" i="24"/>
  <c r="O14" i="24"/>
  <c r="N14" i="24"/>
  <c r="L16" i="24"/>
  <c r="J18" i="24"/>
  <c r="O33" i="24"/>
  <c r="N33" i="24"/>
  <c r="L35" i="24"/>
  <c r="J37" i="24"/>
  <c r="O41" i="24"/>
  <c r="N41" i="24"/>
  <c r="L43" i="24"/>
  <c r="L54" i="24"/>
  <c r="N79" i="24"/>
  <c r="H106" i="24"/>
  <c r="F9" i="25"/>
  <c r="L11" i="25"/>
  <c r="J21" i="25"/>
  <c r="J33" i="25"/>
  <c r="H105" i="25"/>
  <c r="M96" i="26"/>
  <c r="L96" i="26"/>
  <c r="K96" i="26"/>
  <c r="J96" i="26"/>
  <c r="I96" i="26"/>
  <c r="J11" i="22"/>
  <c r="N11" i="22"/>
  <c r="M11" i="22"/>
  <c r="L11" i="22"/>
  <c r="K11" i="22"/>
  <c r="C21" i="22"/>
  <c r="J19" i="22"/>
  <c r="N19" i="22"/>
  <c r="K19" i="22"/>
  <c r="L19" i="22"/>
  <c r="M19" i="22"/>
  <c r="D35" i="22"/>
  <c r="H49" i="22"/>
  <c r="D63" i="22"/>
  <c r="H77" i="22"/>
  <c r="D91" i="22"/>
  <c r="H105" i="22"/>
  <c r="D119" i="22"/>
  <c r="H133" i="22"/>
  <c r="D147" i="22"/>
  <c r="H161" i="22"/>
  <c r="H9" i="24"/>
  <c r="N11" i="24"/>
  <c r="O11" i="24"/>
  <c r="L13" i="24"/>
  <c r="J15" i="24"/>
  <c r="N19" i="24"/>
  <c r="O19" i="24"/>
  <c r="L21" i="24"/>
  <c r="L32" i="24"/>
  <c r="J34" i="24"/>
  <c r="N38" i="24"/>
  <c r="O38" i="24"/>
  <c r="L40" i="24"/>
  <c r="J42" i="24"/>
  <c r="J87" i="24"/>
  <c r="L85" i="24"/>
  <c r="F97" i="24"/>
  <c r="F100" i="24"/>
  <c r="F101" i="24"/>
  <c r="F103" i="24"/>
  <c r="F104" i="24"/>
  <c r="F105" i="24"/>
  <c r="L107" i="24"/>
  <c r="F235" i="24"/>
  <c r="F261" i="24"/>
  <c r="J14" i="25"/>
  <c r="H78" i="25"/>
  <c r="N10" i="22"/>
  <c r="M10" i="22"/>
  <c r="L10" i="22"/>
  <c r="K10" i="22"/>
  <c r="J10" i="22"/>
  <c r="D21" i="22"/>
  <c r="N18" i="22"/>
  <c r="M18" i="22"/>
  <c r="K18" i="22"/>
  <c r="J18" i="22"/>
  <c r="L18" i="22"/>
  <c r="N24" i="22"/>
  <c r="M24" i="22"/>
  <c r="L24" i="22"/>
  <c r="K24" i="22"/>
  <c r="J24" i="22"/>
  <c r="N26" i="22"/>
  <c r="M26" i="22"/>
  <c r="K26" i="22"/>
  <c r="J26" i="22"/>
  <c r="L26" i="22"/>
  <c r="E35" i="22"/>
  <c r="N28" i="22"/>
  <c r="M28" i="22"/>
  <c r="J28" i="22"/>
  <c r="K28" i="22"/>
  <c r="L28" i="22"/>
  <c r="N30" i="22"/>
  <c r="M30" i="22"/>
  <c r="L30" i="22"/>
  <c r="K30" i="22"/>
  <c r="J30" i="22"/>
  <c r="N32" i="22"/>
  <c r="M32" i="22"/>
  <c r="L32" i="22"/>
  <c r="K32" i="22"/>
  <c r="J32" i="22"/>
  <c r="N34" i="22"/>
  <c r="M34" i="22"/>
  <c r="L34" i="22"/>
  <c r="K34" i="22"/>
  <c r="J34" i="22"/>
  <c r="N37" i="22"/>
  <c r="M37" i="22"/>
  <c r="L37" i="22"/>
  <c r="K37" i="22"/>
  <c r="J37" i="22"/>
  <c r="N39" i="22"/>
  <c r="M39" i="22"/>
  <c r="L39" i="22"/>
  <c r="K39" i="22"/>
  <c r="J39" i="22"/>
  <c r="I49" i="22"/>
  <c r="N41" i="22"/>
  <c r="M41" i="22"/>
  <c r="L41" i="22"/>
  <c r="K41" i="22"/>
  <c r="J41" i="22"/>
  <c r="N43" i="22"/>
  <c r="M43" i="22"/>
  <c r="K43" i="22"/>
  <c r="J43" i="22"/>
  <c r="L43" i="22"/>
  <c r="N45" i="22"/>
  <c r="M45" i="22"/>
  <c r="J45" i="22"/>
  <c r="L45" i="22"/>
  <c r="K45" i="22"/>
  <c r="N47" i="22"/>
  <c r="M47" i="22"/>
  <c r="L47" i="22"/>
  <c r="J47" i="22"/>
  <c r="K47" i="22"/>
  <c r="N52" i="22"/>
  <c r="M52" i="22"/>
  <c r="L52" i="22"/>
  <c r="K52" i="22"/>
  <c r="J52" i="22"/>
  <c r="N54" i="22"/>
  <c r="M54" i="22"/>
  <c r="L54" i="22"/>
  <c r="K54" i="22"/>
  <c r="J54" i="22"/>
  <c r="E63" i="22"/>
  <c r="N56" i="22"/>
  <c r="M56" i="22"/>
  <c r="L56" i="22"/>
  <c r="K56" i="22"/>
  <c r="J56" i="22"/>
  <c r="N58" i="22"/>
  <c r="M58" i="22"/>
  <c r="L58" i="22"/>
  <c r="K58" i="22"/>
  <c r="J58" i="22"/>
  <c r="N60" i="22"/>
  <c r="M60" i="22"/>
  <c r="K60" i="22"/>
  <c r="J60" i="22"/>
  <c r="L60" i="22"/>
  <c r="N62" i="22"/>
  <c r="M62" i="22"/>
  <c r="J62" i="22"/>
  <c r="K62" i="22"/>
  <c r="L62" i="22"/>
  <c r="N65" i="22"/>
  <c r="M65" i="22"/>
  <c r="L65" i="22"/>
  <c r="K65" i="22"/>
  <c r="J65" i="22"/>
  <c r="N67" i="22"/>
  <c r="M67" i="22"/>
  <c r="L67" i="22"/>
  <c r="K67" i="22"/>
  <c r="J67" i="22"/>
  <c r="I77" i="22"/>
  <c r="N69" i="22"/>
  <c r="M69" i="22"/>
  <c r="L69" i="22"/>
  <c r="K69" i="22"/>
  <c r="J69" i="22"/>
  <c r="N71" i="22"/>
  <c r="M71" i="22"/>
  <c r="L71" i="22"/>
  <c r="K71" i="22"/>
  <c r="J71" i="22"/>
  <c r="N73" i="22"/>
  <c r="M73" i="22"/>
  <c r="L73" i="22"/>
  <c r="K73" i="22"/>
  <c r="J73" i="22"/>
  <c r="N75" i="22"/>
  <c r="M75" i="22"/>
  <c r="L75" i="22"/>
  <c r="K75" i="22"/>
  <c r="J75" i="22"/>
  <c r="N80" i="22"/>
  <c r="M80" i="22"/>
  <c r="J80" i="22"/>
  <c r="L80" i="22"/>
  <c r="K80" i="22"/>
  <c r="N82" i="22"/>
  <c r="M82" i="22"/>
  <c r="L82" i="22"/>
  <c r="J82" i="22"/>
  <c r="K82" i="22"/>
  <c r="E91" i="22"/>
  <c r="N84" i="22"/>
  <c r="M84" i="22"/>
  <c r="L84" i="22"/>
  <c r="K84" i="22"/>
  <c r="J84" i="22"/>
  <c r="N86" i="22"/>
  <c r="M86" i="22"/>
  <c r="L86" i="22"/>
  <c r="K86" i="22"/>
  <c r="J86" i="22"/>
  <c r="N88" i="22"/>
  <c r="M88" i="22"/>
  <c r="L88" i="22"/>
  <c r="K88" i="22"/>
  <c r="J88" i="22"/>
  <c r="N90" i="22"/>
  <c r="M90" i="22"/>
  <c r="L90" i="22"/>
  <c r="K90" i="22"/>
  <c r="J90" i="22"/>
  <c r="N93" i="22"/>
  <c r="M93" i="22"/>
  <c r="L93" i="22"/>
  <c r="K93" i="22"/>
  <c r="J93" i="22"/>
  <c r="N95" i="22"/>
  <c r="M95" i="22"/>
  <c r="K95" i="22"/>
  <c r="J95" i="22"/>
  <c r="L95" i="22"/>
  <c r="I105" i="22"/>
  <c r="N97" i="22"/>
  <c r="M97" i="22"/>
  <c r="J97" i="22"/>
  <c r="K97" i="22"/>
  <c r="L97" i="22"/>
  <c r="N99" i="22"/>
  <c r="M99" i="22"/>
  <c r="L99" i="22"/>
  <c r="K99" i="22"/>
  <c r="J99" i="22"/>
  <c r="N101" i="22"/>
  <c r="M101" i="22"/>
  <c r="L101" i="22"/>
  <c r="K101" i="22"/>
  <c r="J101" i="22"/>
  <c r="N103" i="22"/>
  <c r="M103" i="22"/>
  <c r="L103" i="22"/>
  <c r="K103" i="22"/>
  <c r="J103" i="22"/>
  <c r="N108" i="22"/>
  <c r="M108" i="22"/>
  <c r="L108" i="22"/>
  <c r="K108" i="22"/>
  <c r="J108" i="22"/>
  <c r="N110" i="22"/>
  <c r="M110" i="22"/>
  <c r="L110" i="22"/>
  <c r="K110" i="22"/>
  <c r="J110" i="22"/>
  <c r="E119" i="22"/>
  <c r="N112" i="22"/>
  <c r="M112" i="22"/>
  <c r="K112" i="22"/>
  <c r="J112" i="22"/>
  <c r="L112" i="22"/>
  <c r="N114" i="22"/>
  <c r="M114" i="22"/>
  <c r="J114" i="22"/>
  <c r="L114" i="22"/>
  <c r="K114" i="22"/>
  <c r="N116" i="22"/>
  <c r="M116" i="22"/>
  <c r="L116" i="22"/>
  <c r="J116" i="22"/>
  <c r="K116" i="22"/>
  <c r="N118" i="22"/>
  <c r="M118" i="22"/>
  <c r="L118" i="22"/>
  <c r="K118" i="22"/>
  <c r="J118" i="22"/>
  <c r="N121" i="22"/>
  <c r="M121" i="22"/>
  <c r="L121" i="22"/>
  <c r="K121" i="22"/>
  <c r="J121" i="22"/>
  <c r="N123" i="22"/>
  <c r="M123" i="22"/>
  <c r="L123" i="22"/>
  <c r="K123" i="22"/>
  <c r="J123" i="22"/>
  <c r="I133" i="22"/>
  <c r="N125" i="22"/>
  <c r="M125" i="22"/>
  <c r="L125" i="22"/>
  <c r="K125" i="22"/>
  <c r="J125" i="22"/>
  <c r="N127" i="22"/>
  <c r="M127" i="22"/>
  <c r="L127" i="22"/>
  <c r="K127" i="22"/>
  <c r="J127" i="22"/>
  <c r="N129" i="22"/>
  <c r="M129" i="22"/>
  <c r="K129" i="22"/>
  <c r="J129" i="22"/>
  <c r="L129" i="22"/>
  <c r="N131" i="22"/>
  <c r="M131" i="22"/>
  <c r="J131" i="22"/>
  <c r="K131" i="22"/>
  <c r="L131" i="22"/>
  <c r="N136" i="22"/>
  <c r="M136" i="22"/>
  <c r="L136" i="22"/>
  <c r="K136" i="22"/>
  <c r="J136" i="22"/>
  <c r="N138" i="22"/>
  <c r="M138" i="22"/>
  <c r="L138" i="22"/>
  <c r="K138" i="22"/>
  <c r="J138" i="22"/>
  <c r="E147" i="22"/>
  <c r="N140" i="22"/>
  <c r="M140" i="22"/>
  <c r="L140" i="22"/>
  <c r="K140" i="22"/>
  <c r="J140" i="22"/>
  <c r="N142" i="22"/>
  <c r="M142" i="22"/>
  <c r="L142" i="22"/>
  <c r="K142" i="22"/>
  <c r="J142" i="22"/>
  <c r="N144" i="22"/>
  <c r="M144" i="22"/>
  <c r="L144" i="22"/>
  <c r="K144" i="22"/>
  <c r="J144" i="22"/>
  <c r="N146" i="22"/>
  <c r="M146" i="22"/>
  <c r="L146" i="22"/>
  <c r="J146" i="22"/>
  <c r="K146" i="22"/>
  <c r="N149" i="22"/>
  <c r="M149" i="22"/>
  <c r="L149" i="22"/>
  <c r="K149" i="22"/>
  <c r="J149" i="22"/>
  <c r="N151" i="22"/>
  <c r="M151" i="22"/>
  <c r="L151" i="22"/>
  <c r="K151" i="22"/>
  <c r="J151" i="22"/>
  <c r="I161" i="22"/>
  <c r="N153" i="22"/>
  <c r="M153" i="22"/>
  <c r="L153" i="22"/>
  <c r="K153" i="22"/>
  <c r="J153" i="22"/>
  <c r="N155" i="22"/>
  <c r="M155" i="22"/>
  <c r="L155" i="22"/>
  <c r="J155" i="22"/>
  <c r="K155" i="22"/>
  <c r="N157" i="22"/>
  <c r="M157" i="22"/>
  <c r="L157" i="22"/>
  <c r="K157" i="22"/>
  <c r="J157" i="22"/>
  <c r="N159" i="22"/>
  <c r="M159" i="22"/>
  <c r="L159" i="22"/>
  <c r="K159" i="22"/>
  <c r="J159" i="22"/>
  <c r="L10" i="24"/>
  <c r="J12" i="24"/>
  <c r="H14" i="24"/>
  <c r="F16" i="24"/>
  <c r="O16" i="24"/>
  <c r="N16" i="24"/>
  <c r="L18" i="24"/>
  <c r="J20" i="24"/>
  <c r="J31" i="24"/>
  <c r="O35" i="24"/>
  <c r="N35" i="24"/>
  <c r="L37" i="24"/>
  <c r="J39" i="24"/>
  <c r="F54" i="24"/>
  <c r="H101" i="24"/>
  <c r="L106" i="24"/>
  <c r="F191" i="24"/>
  <c r="O9" i="25"/>
  <c r="N9" i="25"/>
  <c r="F17" i="25"/>
  <c r="L19" i="25"/>
  <c r="J79" i="25"/>
  <c r="J10" i="25"/>
  <c r="H12" i="25"/>
  <c r="F14" i="25"/>
  <c r="O14" i="25"/>
  <c r="N14" i="25"/>
  <c r="L16" i="25"/>
  <c r="J18" i="25"/>
  <c r="H20" i="25"/>
  <c r="L31" i="25"/>
  <c r="H39" i="25"/>
  <c r="H54" i="25"/>
  <c r="J57" i="25"/>
  <c r="L63" i="25"/>
  <c r="J84" i="25"/>
  <c r="J98" i="25"/>
  <c r="H108" i="25"/>
  <c r="M14" i="26"/>
  <c r="L14" i="26"/>
  <c r="K14" i="26"/>
  <c r="J14" i="26"/>
  <c r="I14" i="26"/>
  <c r="M46" i="26"/>
  <c r="L46" i="26"/>
  <c r="K46" i="26"/>
  <c r="J46" i="26"/>
  <c r="I46" i="26"/>
  <c r="M124" i="26"/>
  <c r="L124" i="26"/>
  <c r="K124" i="26"/>
  <c r="J124" i="26"/>
  <c r="I124" i="26"/>
  <c r="M15" i="27"/>
  <c r="L15" i="27"/>
  <c r="K15" i="27"/>
  <c r="J15" i="27"/>
  <c r="I15" i="27"/>
  <c r="J98" i="24"/>
  <c r="H100" i="24"/>
  <c r="N102" i="24"/>
  <c r="O102" i="24"/>
  <c r="L104" i="24"/>
  <c r="J106" i="24"/>
  <c r="H108" i="24"/>
  <c r="H9" i="25"/>
  <c r="F11" i="25"/>
  <c r="O11" i="25"/>
  <c r="N11" i="25"/>
  <c r="L13" i="25"/>
  <c r="J15" i="25"/>
  <c r="H17" i="25"/>
  <c r="F19" i="25"/>
  <c r="O19" i="25"/>
  <c r="N19" i="25"/>
  <c r="L21" i="25"/>
  <c r="L32" i="25"/>
  <c r="L39" i="25"/>
  <c r="H59" i="25"/>
  <c r="L77" i="25"/>
  <c r="J87" i="25"/>
  <c r="J103" i="25"/>
  <c r="M37" i="26"/>
  <c r="L37" i="26"/>
  <c r="K37" i="26"/>
  <c r="J37" i="26"/>
  <c r="I37" i="26"/>
  <c r="M107" i="26"/>
  <c r="L107" i="26"/>
  <c r="K107" i="26"/>
  <c r="J107" i="26"/>
  <c r="I107" i="26"/>
  <c r="H97" i="24"/>
  <c r="O99" i="24"/>
  <c r="N99" i="24"/>
  <c r="L101" i="24"/>
  <c r="J103" i="24"/>
  <c r="H105" i="24"/>
  <c r="N107" i="24"/>
  <c r="O107" i="24"/>
  <c r="L109" i="24"/>
  <c r="L10" i="25"/>
  <c r="J12" i="25"/>
  <c r="H14" i="25"/>
  <c r="F16" i="25"/>
  <c r="N16" i="25"/>
  <c r="O16" i="25"/>
  <c r="L18" i="25"/>
  <c r="J20" i="25"/>
  <c r="J41" i="25"/>
  <c r="L54" i="25"/>
  <c r="L82" i="25"/>
  <c r="J106" i="25"/>
  <c r="M40" i="26"/>
  <c r="L40" i="26"/>
  <c r="K40" i="26"/>
  <c r="J40" i="26"/>
  <c r="I40" i="26"/>
  <c r="L43" i="26"/>
  <c r="M43" i="26"/>
  <c r="K43" i="26"/>
  <c r="J43" i="26"/>
  <c r="I43" i="26"/>
  <c r="M115" i="26"/>
  <c r="L115" i="26"/>
  <c r="K115" i="26"/>
  <c r="J115" i="26"/>
  <c r="I115" i="26"/>
  <c r="M127" i="26"/>
  <c r="L127" i="26"/>
  <c r="K127" i="26"/>
  <c r="J127" i="26"/>
  <c r="I127" i="26"/>
  <c r="M144" i="26"/>
  <c r="L144" i="26"/>
  <c r="K144" i="26"/>
  <c r="J144" i="26"/>
  <c r="I144" i="26"/>
  <c r="J9" i="25"/>
  <c r="H11" i="25"/>
  <c r="F13" i="25"/>
  <c r="O13" i="25"/>
  <c r="N13" i="25"/>
  <c r="L15" i="25"/>
  <c r="J17" i="25"/>
  <c r="H19" i="25"/>
  <c r="F21" i="25"/>
  <c r="L107" i="25"/>
  <c r="H35" i="25"/>
  <c r="L36" i="25"/>
  <c r="H43" i="25"/>
  <c r="J56" i="25"/>
  <c r="H62" i="25"/>
  <c r="L85" i="25"/>
  <c r="L101" i="25"/>
  <c r="M28" i="26"/>
  <c r="L28" i="26"/>
  <c r="K28" i="26"/>
  <c r="J28" i="26"/>
  <c r="I28" i="26"/>
  <c r="M67" i="26"/>
  <c r="L67" i="26"/>
  <c r="K67" i="26"/>
  <c r="J67" i="26"/>
  <c r="I67" i="26"/>
  <c r="K23" i="28"/>
  <c r="I23" i="28"/>
  <c r="N37" i="30"/>
  <c r="O37" i="30"/>
  <c r="O98" i="24"/>
  <c r="N98" i="24"/>
  <c r="L100" i="24"/>
  <c r="J102" i="24"/>
  <c r="H104" i="24"/>
  <c r="N106" i="24"/>
  <c r="O106" i="24"/>
  <c r="L108" i="24"/>
  <c r="L9" i="25"/>
  <c r="J11" i="25"/>
  <c r="H13" i="25"/>
  <c r="F15" i="25"/>
  <c r="N15" i="25"/>
  <c r="O15" i="25"/>
  <c r="L17" i="25"/>
  <c r="J19" i="25"/>
  <c r="H21" i="25"/>
  <c r="H31" i="25"/>
  <c r="L35" i="25"/>
  <c r="H40" i="25"/>
  <c r="L43" i="25"/>
  <c r="L58" i="25"/>
  <c r="J60" i="25"/>
  <c r="H81" i="25"/>
  <c r="H97" i="25"/>
  <c r="L109" i="25"/>
  <c r="M19" i="26"/>
  <c r="L19" i="26"/>
  <c r="K19" i="26"/>
  <c r="J19" i="26"/>
  <c r="I19" i="26"/>
  <c r="L105" i="24"/>
  <c r="J107" i="24"/>
  <c r="H109" i="24"/>
  <c r="H10" i="25"/>
  <c r="F12" i="25"/>
  <c r="O12" i="25"/>
  <c r="N12" i="25"/>
  <c r="L14" i="25"/>
  <c r="J16" i="25"/>
  <c r="H18" i="25"/>
  <c r="F20" i="25"/>
  <c r="J34" i="25"/>
  <c r="J65" i="25"/>
  <c r="J76" i="25"/>
  <c r="H86" i="25"/>
  <c r="H100" i="25"/>
  <c r="M23" i="26"/>
  <c r="L23" i="26"/>
  <c r="K23" i="26"/>
  <c r="J23" i="26"/>
  <c r="I23" i="26"/>
  <c r="M55" i="27"/>
  <c r="L55" i="27"/>
  <c r="K55" i="27"/>
  <c r="J55" i="27"/>
  <c r="I55" i="27"/>
  <c r="J35" i="25"/>
  <c r="H37" i="25"/>
  <c r="J43" i="25"/>
  <c r="J54" i="25"/>
  <c r="H56" i="25"/>
  <c r="J62" i="25"/>
  <c r="H64" i="25"/>
  <c r="H75" i="25"/>
  <c r="J81" i="25"/>
  <c r="H83" i="25"/>
  <c r="J100" i="25"/>
  <c r="H102" i="25"/>
  <c r="J108" i="25"/>
  <c r="M9" i="26"/>
  <c r="L9" i="26"/>
  <c r="K9" i="26"/>
  <c r="J9" i="26"/>
  <c r="I9" i="26"/>
  <c r="M17" i="26"/>
  <c r="L17" i="26"/>
  <c r="K17" i="26"/>
  <c r="J17" i="26"/>
  <c r="I17" i="26"/>
  <c r="M26" i="26"/>
  <c r="L26" i="26"/>
  <c r="K26" i="26"/>
  <c r="J26" i="26"/>
  <c r="I26" i="26"/>
  <c r="M55" i="26"/>
  <c r="L55" i="26"/>
  <c r="K55" i="26"/>
  <c r="J55" i="26"/>
  <c r="I55" i="26"/>
  <c r="M84" i="26"/>
  <c r="L84" i="26"/>
  <c r="K84" i="26"/>
  <c r="J84" i="26"/>
  <c r="I84" i="26"/>
  <c r="M113" i="26"/>
  <c r="L113" i="26"/>
  <c r="K113" i="26"/>
  <c r="J113" i="26"/>
  <c r="I113" i="26"/>
  <c r="M153" i="26"/>
  <c r="L153" i="26"/>
  <c r="K153" i="26"/>
  <c r="J153" i="26"/>
  <c r="I153" i="26"/>
  <c r="M24" i="27"/>
  <c r="L24" i="27"/>
  <c r="K24" i="27"/>
  <c r="J24" i="27"/>
  <c r="I24" i="27"/>
  <c r="J32" i="25"/>
  <c r="H34" i="25"/>
  <c r="J40" i="25"/>
  <c r="H42" i="25"/>
  <c r="H53" i="25"/>
  <c r="J59" i="25"/>
  <c r="H61" i="25"/>
  <c r="J78" i="25"/>
  <c r="H80" i="25"/>
  <c r="J86" i="25"/>
  <c r="J97" i="25"/>
  <c r="H99" i="25"/>
  <c r="J105" i="25"/>
  <c r="H107" i="25"/>
  <c r="L12" i="26"/>
  <c r="K12" i="26"/>
  <c r="J12" i="26"/>
  <c r="I12" i="26"/>
  <c r="M12" i="26"/>
  <c r="L29" i="26"/>
  <c r="K29" i="26"/>
  <c r="J29" i="26"/>
  <c r="I29" i="26"/>
  <c r="M29" i="26"/>
  <c r="L38" i="26"/>
  <c r="K38" i="26"/>
  <c r="J38" i="26"/>
  <c r="I38" i="26"/>
  <c r="M38" i="26"/>
  <c r="I44" i="26"/>
  <c r="M44" i="26"/>
  <c r="L44" i="26"/>
  <c r="K44" i="26"/>
  <c r="J44" i="26"/>
  <c r="M53" i="26"/>
  <c r="L53" i="26"/>
  <c r="K53" i="26"/>
  <c r="J53" i="26"/>
  <c r="I53" i="26"/>
  <c r="M64" i="26"/>
  <c r="L64" i="26"/>
  <c r="K64" i="26"/>
  <c r="J64" i="26"/>
  <c r="I64" i="26"/>
  <c r="M93" i="26"/>
  <c r="L93" i="26"/>
  <c r="K93" i="26"/>
  <c r="J93" i="26"/>
  <c r="I93" i="26"/>
  <c r="M26" i="27"/>
  <c r="L26" i="27"/>
  <c r="K26" i="27"/>
  <c r="J26" i="27"/>
  <c r="H34" i="27"/>
  <c r="I26" i="27"/>
  <c r="M158" i="27"/>
  <c r="L158" i="27"/>
  <c r="J158" i="27"/>
  <c r="K158" i="27"/>
  <c r="I158" i="27"/>
  <c r="J64" i="25"/>
  <c r="J75" i="25"/>
  <c r="H77" i="25"/>
  <c r="J83" i="25"/>
  <c r="H85" i="25"/>
  <c r="J102" i="25"/>
  <c r="H104" i="25"/>
  <c r="K15" i="26"/>
  <c r="J15" i="26"/>
  <c r="I15" i="26"/>
  <c r="L15" i="26"/>
  <c r="M15" i="26"/>
  <c r="K24" i="26"/>
  <c r="J24" i="26"/>
  <c r="I24" i="26"/>
  <c r="M24" i="26"/>
  <c r="L24" i="26"/>
  <c r="K32" i="26"/>
  <c r="J32" i="26"/>
  <c r="I32" i="26"/>
  <c r="M32" i="26"/>
  <c r="L32" i="26"/>
  <c r="K41" i="26"/>
  <c r="J41" i="26"/>
  <c r="I41" i="26"/>
  <c r="M41" i="26"/>
  <c r="L41" i="26"/>
  <c r="I45" i="26"/>
  <c r="L45" i="26"/>
  <c r="K45" i="26"/>
  <c r="J45" i="26"/>
  <c r="M45" i="26"/>
  <c r="M61" i="26"/>
  <c r="L61" i="26"/>
  <c r="K61" i="26"/>
  <c r="J61" i="26"/>
  <c r="I61" i="26"/>
  <c r="M72" i="26"/>
  <c r="L72" i="26"/>
  <c r="K72" i="26"/>
  <c r="J72" i="26"/>
  <c r="I72" i="26"/>
  <c r="M101" i="26"/>
  <c r="L101" i="26"/>
  <c r="K101" i="26"/>
  <c r="J101" i="26"/>
  <c r="I101" i="26"/>
  <c r="M95" i="27"/>
  <c r="L95" i="27"/>
  <c r="K95" i="27"/>
  <c r="J95" i="27"/>
  <c r="I95" i="27"/>
  <c r="H36" i="25"/>
  <c r="J42" i="25"/>
  <c r="J53" i="25"/>
  <c r="H55" i="25"/>
  <c r="J61" i="25"/>
  <c r="H63" i="25"/>
  <c r="J80" i="25"/>
  <c r="H82" i="25"/>
  <c r="J99" i="25"/>
  <c r="H101" i="25"/>
  <c r="J107" i="25"/>
  <c r="H109" i="25"/>
  <c r="J10" i="26"/>
  <c r="I10" i="26"/>
  <c r="M10" i="26"/>
  <c r="L10" i="26"/>
  <c r="K10" i="26"/>
  <c r="J18" i="26"/>
  <c r="I18" i="26"/>
  <c r="M18" i="26"/>
  <c r="K18" i="26"/>
  <c r="L18" i="26"/>
  <c r="J27" i="26"/>
  <c r="I27" i="26"/>
  <c r="M27" i="26"/>
  <c r="L27" i="26"/>
  <c r="K27" i="26"/>
  <c r="J36" i="26"/>
  <c r="I36" i="26"/>
  <c r="M36" i="26"/>
  <c r="L36" i="26"/>
  <c r="K36" i="26"/>
  <c r="M70" i="26"/>
  <c r="L70" i="26"/>
  <c r="K70" i="26"/>
  <c r="J70" i="26"/>
  <c r="I70" i="26"/>
  <c r="M81" i="26"/>
  <c r="L81" i="26"/>
  <c r="K81" i="26"/>
  <c r="J81" i="26"/>
  <c r="I81" i="26"/>
  <c r="M110" i="26"/>
  <c r="L110" i="26"/>
  <c r="K110" i="26"/>
  <c r="J110" i="26"/>
  <c r="I110" i="26"/>
  <c r="M122" i="26"/>
  <c r="L122" i="26"/>
  <c r="K122" i="26"/>
  <c r="J122" i="26"/>
  <c r="I122" i="26"/>
  <c r="H33" i="25"/>
  <c r="J39" i="25"/>
  <c r="H41" i="25"/>
  <c r="J58" i="25"/>
  <c r="H60" i="25"/>
  <c r="J77" i="25"/>
  <c r="H79" i="25"/>
  <c r="J85" i="25"/>
  <c r="H87" i="25"/>
  <c r="H98" i="25"/>
  <c r="J104" i="25"/>
  <c r="H106" i="25"/>
  <c r="I13" i="26"/>
  <c r="M13" i="26"/>
  <c r="L13" i="26"/>
  <c r="K13" i="26"/>
  <c r="J13" i="26"/>
  <c r="I22" i="26"/>
  <c r="M22" i="26"/>
  <c r="L22" i="26"/>
  <c r="J22" i="26"/>
  <c r="K22" i="26"/>
  <c r="I30" i="26"/>
  <c r="M30" i="26"/>
  <c r="L30" i="26"/>
  <c r="K30" i="26"/>
  <c r="J30" i="26"/>
  <c r="I39" i="26"/>
  <c r="M39" i="26"/>
  <c r="L39" i="26"/>
  <c r="K39" i="26"/>
  <c r="J39" i="26"/>
  <c r="M50" i="26"/>
  <c r="L50" i="26"/>
  <c r="K50" i="26"/>
  <c r="J50" i="26"/>
  <c r="I50" i="26"/>
  <c r="M79" i="26"/>
  <c r="L79" i="26"/>
  <c r="K79" i="26"/>
  <c r="J79" i="26"/>
  <c r="I79" i="26"/>
  <c r="M89" i="26"/>
  <c r="L89" i="26"/>
  <c r="K89" i="26"/>
  <c r="I89" i="26"/>
  <c r="J89" i="26"/>
  <c r="L20" i="30"/>
  <c r="J36" i="25"/>
  <c r="H38" i="25"/>
  <c r="J55" i="25"/>
  <c r="H57" i="25"/>
  <c r="J63" i="25"/>
  <c r="H65" i="25"/>
  <c r="H76" i="25"/>
  <c r="J82" i="25"/>
  <c r="H84" i="25"/>
  <c r="J101" i="25"/>
  <c r="H103" i="25"/>
  <c r="J109" i="25"/>
  <c r="M8" i="26"/>
  <c r="L8" i="26"/>
  <c r="K8" i="26"/>
  <c r="J8" i="26"/>
  <c r="I8" i="26"/>
  <c r="M16" i="26"/>
  <c r="L16" i="26"/>
  <c r="K16" i="26"/>
  <c r="J16" i="26"/>
  <c r="I16" i="26"/>
  <c r="M25" i="26"/>
  <c r="L25" i="26"/>
  <c r="K25" i="26"/>
  <c r="I25" i="26"/>
  <c r="J25" i="26"/>
  <c r="M33" i="26"/>
  <c r="L33" i="26"/>
  <c r="K33" i="26"/>
  <c r="J33" i="26"/>
  <c r="I33" i="26"/>
  <c r="M42" i="26"/>
  <c r="L42" i="26"/>
  <c r="K42" i="26"/>
  <c r="J42" i="26"/>
  <c r="I42" i="26"/>
  <c r="M58" i="26"/>
  <c r="L58" i="26"/>
  <c r="K58" i="26"/>
  <c r="J58" i="26"/>
  <c r="I58" i="26"/>
  <c r="M87" i="26"/>
  <c r="L87" i="26"/>
  <c r="K87" i="26"/>
  <c r="J87" i="26"/>
  <c r="I87" i="26"/>
  <c r="M98" i="26"/>
  <c r="L98" i="26"/>
  <c r="K98" i="26"/>
  <c r="J98" i="26"/>
  <c r="I98" i="26"/>
  <c r="D76" i="27"/>
  <c r="M84" i="27"/>
  <c r="L84" i="27"/>
  <c r="K84" i="27"/>
  <c r="J84" i="27"/>
  <c r="I84" i="27"/>
  <c r="M64" i="27"/>
  <c r="L64" i="27"/>
  <c r="K64" i="27"/>
  <c r="J64" i="27"/>
  <c r="I64" i="27"/>
  <c r="E76" i="27"/>
  <c r="M93" i="27"/>
  <c r="L93" i="27"/>
  <c r="K93" i="27"/>
  <c r="J93" i="27"/>
  <c r="I93" i="27"/>
  <c r="M103" i="27"/>
  <c r="L103" i="27"/>
  <c r="K103" i="27"/>
  <c r="J103" i="27"/>
  <c r="I103" i="27"/>
  <c r="F118" i="27"/>
  <c r="K78" i="28"/>
  <c r="I78" i="28"/>
  <c r="J105" i="30"/>
  <c r="J285" i="30"/>
  <c r="G20" i="27"/>
  <c r="M32" i="27"/>
  <c r="L32" i="27"/>
  <c r="K32" i="27"/>
  <c r="J32" i="27"/>
  <c r="I32" i="27"/>
  <c r="M43" i="27"/>
  <c r="L43" i="27"/>
  <c r="K43" i="27"/>
  <c r="J43" i="27"/>
  <c r="I43" i="27"/>
  <c r="C62" i="27"/>
  <c r="M72" i="27"/>
  <c r="L72" i="27"/>
  <c r="K72" i="27"/>
  <c r="J72" i="27"/>
  <c r="I72" i="27"/>
  <c r="M101" i="27"/>
  <c r="L101" i="27"/>
  <c r="K101" i="27"/>
  <c r="J101" i="27"/>
  <c r="I101" i="27"/>
  <c r="G118" i="27"/>
  <c r="M112" i="27"/>
  <c r="L112" i="27"/>
  <c r="K112" i="27"/>
  <c r="J112" i="27"/>
  <c r="I112" i="27"/>
  <c r="L136" i="27"/>
  <c r="K136" i="27"/>
  <c r="I136" i="27"/>
  <c r="M136" i="27"/>
  <c r="J136" i="27"/>
  <c r="J142" i="27"/>
  <c r="I142" i="27"/>
  <c r="M142" i="27"/>
  <c r="L142" i="27"/>
  <c r="K142" i="27"/>
  <c r="J159" i="27"/>
  <c r="I159" i="27"/>
  <c r="M159" i="27"/>
  <c r="L159" i="27"/>
  <c r="K159" i="27"/>
  <c r="J61" i="28"/>
  <c r="L61" i="28"/>
  <c r="M130" i="26"/>
  <c r="L130" i="26"/>
  <c r="K130" i="26"/>
  <c r="J130" i="26"/>
  <c r="I130" i="26"/>
  <c r="M141" i="26"/>
  <c r="L141" i="26"/>
  <c r="K141" i="26"/>
  <c r="I141" i="26"/>
  <c r="J141" i="26"/>
  <c r="M12" i="27"/>
  <c r="L12" i="27"/>
  <c r="K12" i="27"/>
  <c r="J12" i="27"/>
  <c r="H20" i="27"/>
  <c r="I12" i="27"/>
  <c r="M41" i="27"/>
  <c r="L41" i="27"/>
  <c r="K41" i="27"/>
  <c r="J41" i="27"/>
  <c r="I41" i="27"/>
  <c r="M52" i="27"/>
  <c r="L52" i="27"/>
  <c r="K52" i="27"/>
  <c r="J52" i="27"/>
  <c r="I52" i="27"/>
  <c r="D62" i="27"/>
  <c r="M81" i="27"/>
  <c r="L81" i="27"/>
  <c r="K81" i="27"/>
  <c r="J81" i="27"/>
  <c r="I81" i="27"/>
  <c r="E104" i="27"/>
  <c r="M110" i="27"/>
  <c r="L110" i="27"/>
  <c r="K110" i="27"/>
  <c r="J110" i="27"/>
  <c r="H118" i="27"/>
  <c r="I110" i="27"/>
  <c r="L126" i="27"/>
  <c r="M126" i="27"/>
  <c r="K126" i="27"/>
  <c r="J126" i="27"/>
  <c r="I126" i="27"/>
  <c r="L143" i="27"/>
  <c r="M143" i="27"/>
  <c r="K143" i="27"/>
  <c r="J143" i="27"/>
  <c r="I143" i="27"/>
  <c r="K112" i="28"/>
  <c r="I112" i="28"/>
  <c r="M139" i="26"/>
  <c r="L139" i="26"/>
  <c r="K139" i="26"/>
  <c r="J139" i="26"/>
  <c r="I139" i="26"/>
  <c r="M150" i="26"/>
  <c r="L150" i="26"/>
  <c r="K150" i="26"/>
  <c r="J150" i="26"/>
  <c r="I150" i="26"/>
  <c r="M50" i="27"/>
  <c r="L50" i="27"/>
  <c r="K50" i="27"/>
  <c r="J50" i="27"/>
  <c r="I50" i="27"/>
  <c r="M60" i="27"/>
  <c r="L60" i="27"/>
  <c r="K60" i="27"/>
  <c r="J60" i="27"/>
  <c r="I60" i="27"/>
  <c r="M89" i="27"/>
  <c r="L89" i="27"/>
  <c r="K89" i="27"/>
  <c r="J89" i="27"/>
  <c r="I89" i="27"/>
  <c r="F104" i="27"/>
  <c r="M150" i="27"/>
  <c r="L150" i="27"/>
  <c r="J150" i="27"/>
  <c r="K150" i="27"/>
  <c r="I150" i="27"/>
  <c r="M148" i="26"/>
  <c r="L148" i="26"/>
  <c r="K148" i="26"/>
  <c r="J148" i="26"/>
  <c r="I148" i="26"/>
  <c r="M158" i="26"/>
  <c r="L158" i="26"/>
  <c r="K158" i="26"/>
  <c r="J158" i="26"/>
  <c r="I158" i="26"/>
  <c r="M29" i="27"/>
  <c r="L29" i="27"/>
  <c r="K29" i="27"/>
  <c r="J29" i="27"/>
  <c r="I29" i="27"/>
  <c r="C48" i="27"/>
  <c r="M58" i="27"/>
  <c r="L58" i="27"/>
  <c r="K58" i="27"/>
  <c r="J58" i="27"/>
  <c r="I58" i="27"/>
  <c r="M69" i="27"/>
  <c r="L69" i="27"/>
  <c r="K69" i="27"/>
  <c r="J69" i="27"/>
  <c r="I69" i="27"/>
  <c r="D90" i="27"/>
  <c r="G104" i="27"/>
  <c r="M98" i="27"/>
  <c r="L98" i="27"/>
  <c r="K98" i="27"/>
  <c r="J98" i="27"/>
  <c r="I98" i="27"/>
  <c r="M121" i="27"/>
  <c r="K121" i="27"/>
  <c r="L121" i="27"/>
  <c r="J121" i="27"/>
  <c r="I121" i="27"/>
  <c r="C132" i="27"/>
  <c r="J10" i="28"/>
  <c r="L10" i="28"/>
  <c r="K64" i="28"/>
  <c r="I64" i="28"/>
  <c r="M156" i="26"/>
  <c r="L156" i="26"/>
  <c r="K156" i="26"/>
  <c r="J156" i="26"/>
  <c r="I156" i="26"/>
  <c r="M9" i="27"/>
  <c r="L9" i="27"/>
  <c r="K9" i="27"/>
  <c r="I9" i="27"/>
  <c r="J9" i="27"/>
  <c r="M38" i="27"/>
  <c r="L38" i="27"/>
  <c r="K38" i="27"/>
  <c r="J38" i="27"/>
  <c r="I38" i="27"/>
  <c r="M67" i="27"/>
  <c r="L67" i="27"/>
  <c r="K67" i="27"/>
  <c r="J67" i="27"/>
  <c r="I67" i="27"/>
  <c r="M78" i="27"/>
  <c r="L78" i="27"/>
  <c r="K78" i="27"/>
  <c r="I78" i="27"/>
  <c r="J78" i="27"/>
  <c r="E90" i="27"/>
  <c r="M107" i="27"/>
  <c r="L107" i="27"/>
  <c r="K107" i="27"/>
  <c r="J107" i="27"/>
  <c r="I107" i="27"/>
  <c r="L127" i="27"/>
  <c r="K127" i="27"/>
  <c r="I127" i="27"/>
  <c r="M127" i="27"/>
  <c r="J127" i="27"/>
  <c r="L144" i="27"/>
  <c r="K144" i="27"/>
  <c r="I144" i="27"/>
  <c r="J144" i="27"/>
  <c r="M144" i="27"/>
  <c r="J151" i="27"/>
  <c r="I151" i="27"/>
  <c r="M151" i="27"/>
  <c r="L151" i="27"/>
  <c r="K151" i="27"/>
  <c r="K14" i="28"/>
  <c r="I14" i="28"/>
  <c r="K26" i="28"/>
  <c r="I26" i="28"/>
  <c r="M136" i="26"/>
  <c r="L136" i="26"/>
  <c r="K136" i="26"/>
  <c r="J136" i="26"/>
  <c r="I136" i="26"/>
  <c r="M17" i="27"/>
  <c r="L17" i="27"/>
  <c r="K17" i="27"/>
  <c r="J17" i="27"/>
  <c r="I17" i="27"/>
  <c r="M46" i="27"/>
  <c r="L46" i="27"/>
  <c r="K46" i="27"/>
  <c r="J46" i="27"/>
  <c r="I46" i="27"/>
  <c r="C76" i="27"/>
  <c r="M75" i="27"/>
  <c r="L75" i="27"/>
  <c r="K75" i="27"/>
  <c r="J75" i="27"/>
  <c r="I75" i="27"/>
  <c r="F90" i="27"/>
  <c r="M86" i="27"/>
  <c r="L86" i="27"/>
  <c r="K86" i="27"/>
  <c r="J86" i="27"/>
  <c r="I86" i="27"/>
  <c r="L115" i="27"/>
  <c r="M115" i="27"/>
  <c r="K115" i="27"/>
  <c r="J115" i="27"/>
  <c r="I115" i="27"/>
  <c r="L135" i="27"/>
  <c r="M135" i="27"/>
  <c r="K135" i="27"/>
  <c r="J135" i="27"/>
  <c r="I135" i="27"/>
  <c r="J18" i="28"/>
  <c r="L18" i="28"/>
  <c r="K109" i="28"/>
  <c r="I109" i="28"/>
  <c r="F37" i="30"/>
  <c r="L47" i="26"/>
  <c r="K47" i="26"/>
  <c r="J47" i="26"/>
  <c r="I47" i="26"/>
  <c r="M47" i="26"/>
  <c r="L56" i="26"/>
  <c r="K56" i="26"/>
  <c r="J56" i="26"/>
  <c r="I56" i="26"/>
  <c r="M56" i="26"/>
  <c r="L65" i="26"/>
  <c r="K65" i="26"/>
  <c r="J65" i="26"/>
  <c r="I65" i="26"/>
  <c r="M65" i="26"/>
  <c r="L73" i="26"/>
  <c r="K73" i="26"/>
  <c r="J73" i="26"/>
  <c r="I73" i="26"/>
  <c r="M73" i="26"/>
  <c r="L82" i="26"/>
  <c r="K82" i="26"/>
  <c r="J82" i="26"/>
  <c r="I82" i="26"/>
  <c r="M82" i="26"/>
  <c r="L99" i="26"/>
  <c r="K99" i="26"/>
  <c r="J99" i="26"/>
  <c r="I99" i="26"/>
  <c r="M99" i="26"/>
  <c r="L108" i="26"/>
  <c r="K108" i="26"/>
  <c r="J108" i="26"/>
  <c r="I108" i="26"/>
  <c r="M108" i="26"/>
  <c r="L116" i="26"/>
  <c r="K116" i="26"/>
  <c r="J116" i="26"/>
  <c r="I116" i="26"/>
  <c r="M116" i="26"/>
  <c r="L125" i="26"/>
  <c r="K125" i="26"/>
  <c r="J125" i="26"/>
  <c r="I125" i="26"/>
  <c r="M125" i="26"/>
  <c r="L134" i="26"/>
  <c r="K134" i="26"/>
  <c r="J134" i="26"/>
  <c r="I134" i="26"/>
  <c r="M134" i="26"/>
  <c r="L142" i="26"/>
  <c r="K142" i="26"/>
  <c r="J142" i="26"/>
  <c r="I142" i="26"/>
  <c r="M142" i="26"/>
  <c r="L151" i="26"/>
  <c r="K151" i="26"/>
  <c r="J151" i="26"/>
  <c r="I151" i="26"/>
  <c r="M151" i="26"/>
  <c r="L159" i="26"/>
  <c r="K159" i="26"/>
  <c r="J159" i="26"/>
  <c r="I159" i="26"/>
  <c r="M159" i="26"/>
  <c r="L10" i="27"/>
  <c r="K10" i="27"/>
  <c r="J10" i="27"/>
  <c r="I10" i="27"/>
  <c r="M10" i="27"/>
  <c r="L18" i="27"/>
  <c r="K18" i="27"/>
  <c r="J18" i="27"/>
  <c r="I18" i="27"/>
  <c r="M18" i="27"/>
  <c r="C34" i="27"/>
  <c r="L27" i="27"/>
  <c r="K27" i="27"/>
  <c r="J27" i="27"/>
  <c r="I27" i="27"/>
  <c r="M27" i="27"/>
  <c r="L36" i="27"/>
  <c r="K36" i="27"/>
  <c r="J36" i="27"/>
  <c r="I36" i="27"/>
  <c r="M36" i="27"/>
  <c r="D48" i="27"/>
  <c r="L44" i="27"/>
  <c r="K44" i="27"/>
  <c r="J44" i="27"/>
  <c r="I44" i="27"/>
  <c r="M44" i="27"/>
  <c r="L53" i="27"/>
  <c r="K53" i="27"/>
  <c r="J53" i="27"/>
  <c r="I53" i="27"/>
  <c r="M53" i="27"/>
  <c r="E62" i="27"/>
  <c r="L61" i="27"/>
  <c r="K61" i="27"/>
  <c r="J61" i="27"/>
  <c r="I61" i="27"/>
  <c r="M61" i="27"/>
  <c r="F76" i="27"/>
  <c r="L70" i="27"/>
  <c r="K70" i="27"/>
  <c r="J70" i="27"/>
  <c r="I70" i="27"/>
  <c r="M70" i="27"/>
  <c r="L79" i="27"/>
  <c r="K79" i="27"/>
  <c r="J79" i="27"/>
  <c r="I79" i="27"/>
  <c r="M79" i="27"/>
  <c r="G90" i="27"/>
  <c r="L87" i="27"/>
  <c r="K87" i="27"/>
  <c r="J87" i="27"/>
  <c r="I87" i="27"/>
  <c r="M87" i="27"/>
  <c r="L96" i="27"/>
  <c r="K96" i="27"/>
  <c r="J96" i="27"/>
  <c r="I96" i="27"/>
  <c r="H104" i="27"/>
  <c r="M96" i="27"/>
  <c r="L113" i="27"/>
  <c r="K113" i="27"/>
  <c r="J113" i="27"/>
  <c r="I113" i="27"/>
  <c r="M113" i="27"/>
  <c r="I116" i="27"/>
  <c r="M116" i="27"/>
  <c r="L116" i="27"/>
  <c r="K116" i="27"/>
  <c r="J116" i="27"/>
  <c r="L117" i="27"/>
  <c r="M117" i="27"/>
  <c r="K117" i="27"/>
  <c r="J117" i="27"/>
  <c r="I117" i="27"/>
  <c r="F132" i="27"/>
  <c r="J134" i="27"/>
  <c r="I134" i="27"/>
  <c r="M134" i="27"/>
  <c r="L134" i="27"/>
  <c r="K134" i="27"/>
  <c r="M141" i="27"/>
  <c r="L141" i="27"/>
  <c r="J141" i="27"/>
  <c r="K141" i="27"/>
  <c r="I141" i="27"/>
  <c r="L54" i="28"/>
  <c r="J54" i="28"/>
  <c r="N10" i="30"/>
  <c r="O10" i="30"/>
  <c r="J15" i="30"/>
  <c r="F33" i="30"/>
  <c r="O38" i="30"/>
  <c r="N38" i="30"/>
  <c r="F76" i="30"/>
  <c r="K51" i="26"/>
  <c r="J51" i="26"/>
  <c r="I51" i="26"/>
  <c r="M51" i="26"/>
  <c r="L51" i="26"/>
  <c r="K59" i="26"/>
  <c r="J59" i="26"/>
  <c r="I59" i="26"/>
  <c r="M59" i="26"/>
  <c r="L59" i="26"/>
  <c r="K68" i="26"/>
  <c r="J68" i="26"/>
  <c r="I68" i="26"/>
  <c r="M68" i="26"/>
  <c r="L68" i="26"/>
  <c r="K85" i="26"/>
  <c r="J85" i="26"/>
  <c r="I85" i="26"/>
  <c r="L85" i="26"/>
  <c r="M85" i="26"/>
  <c r="K94" i="26"/>
  <c r="J94" i="26"/>
  <c r="I94" i="26"/>
  <c r="M94" i="26"/>
  <c r="L94" i="26"/>
  <c r="K102" i="26"/>
  <c r="J102" i="26"/>
  <c r="I102" i="26"/>
  <c r="M102" i="26"/>
  <c r="L102" i="26"/>
  <c r="K111" i="26"/>
  <c r="J111" i="26"/>
  <c r="I111" i="26"/>
  <c r="M111" i="26"/>
  <c r="L111" i="26"/>
  <c r="K120" i="26"/>
  <c r="J120" i="26"/>
  <c r="I120" i="26"/>
  <c r="M120" i="26"/>
  <c r="L120" i="26"/>
  <c r="K128" i="26"/>
  <c r="J128" i="26"/>
  <c r="I128" i="26"/>
  <c r="M128" i="26"/>
  <c r="L128" i="26"/>
  <c r="K137" i="26"/>
  <c r="J137" i="26"/>
  <c r="I137" i="26"/>
  <c r="L137" i="26"/>
  <c r="M137" i="26"/>
  <c r="K145" i="26"/>
  <c r="J145" i="26"/>
  <c r="I145" i="26"/>
  <c r="M145" i="26"/>
  <c r="L145" i="26"/>
  <c r="K154" i="26"/>
  <c r="J154" i="26"/>
  <c r="I154" i="26"/>
  <c r="M154" i="26"/>
  <c r="L154" i="26"/>
  <c r="C20" i="27"/>
  <c r="K13" i="27"/>
  <c r="J13" i="27"/>
  <c r="I13" i="27"/>
  <c r="L13" i="27"/>
  <c r="M13" i="27"/>
  <c r="K22" i="27"/>
  <c r="J22" i="27"/>
  <c r="I22" i="27"/>
  <c r="M22" i="27"/>
  <c r="L22" i="27"/>
  <c r="D34" i="27"/>
  <c r="K30" i="27"/>
  <c r="J30" i="27"/>
  <c r="I30" i="27"/>
  <c r="M30" i="27"/>
  <c r="L30" i="27"/>
  <c r="K39" i="27"/>
  <c r="J39" i="27"/>
  <c r="I39" i="27"/>
  <c r="M39" i="27"/>
  <c r="L39" i="27"/>
  <c r="E48" i="27"/>
  <c r="K47" i="27"/>
  <c r="J47" i="27"/>
  <c r="I47" i="27"/>
  <c r="M47" i="27"/>
  <c r="L47" i="27"/>
  <c r="F62" i="27"/>
  <c r="K56" i="27"/>
  <c r="J56" i="27"/>
  <c r="I56" i="27"/>
  <c r="M56" i="27"/>
  <c r="L56" i="27"/>
  <c r="K65" i="27"/>
  <c r="J65" i="27"/>
  <c r="I65" i="27"/>
  <c r="M65" i="27"/>
  <c r="L65" i="27"/>
  <c r="G76" i="27"/>
  <c r="K73" i="27"/>
  <c r="J73" i="27"/>
  <c r="I73" i="27"/>
  <c r="L73" i="27"/>
  <c r="M73" i="27"/>
  <c r="K82" i="27"/>
  <c r="J82" i="27"/>
  <c r="I82" i="27"/>
  <c r="H90" i="27"/>
  <c r="M82" i="27"/>
  <c r="L82" i="27"/>
  <c r="K99" i="27"/>
  <c r="J99" i="27"/>
  <c r="I99" i="27"/>
  <c r="M99" i="27"/>
  <c r="L99" i="27"/>
  <c r="K108" i="27"/>
  <c r="J108" i="27"/>
  <c r="I108" i="27"/>
  <c r="M108" i="27"/>
  <c r="L108" i="27"/>
  <c r="G132" i="27"/>
  <c r="J125" i="27"/>
  <c r="I125" i="27"/>
  <c r="M125" i="27"/>
  <c r="L125" i="27"/>
  <c r="K125" i="27"/>
  <c r="D146" i="27"/>
  <c r="M155" i="27"/>
  <c r="K155" i="27"/>
  <c r="L155" i="27"/>
  <c r="J155" i="27"/>
  <c r="I155" i="27"/>
  <c r="L38" i="28"/>
  <c r="J38" i="28"/>
  <c r="J70" i="28"/>
  <c r="L70" i="28"/>
  <c r="L16" i="30"/>
  <c r="J21" i="30"/>
  <c r="O33" i="30"/>
  <c r="N33" i="30"/>
  <c r="F39" i="30"/>
  <c r="H55" i="30"/>
  <c r="H63" i="30"/>
  <c r="O128" i="30"/>
  <c r="N128" i="30"/>
  <c r="J54" i="26"/>
  <c r="I54" i="26"/>
  <c r="K54" i="26"/>
  <c r="M54" i="26"/>
  <c r="L54" i="26"/>
  <c r="J71" i="26"/>
  <c r="I71" i="26"/>
  <c r="M71" i="26"/>
  <c r="L71" i="26"/>
  <c r="K71" i="26"/>
  <c r="J80" i="26"/>
  <c r="I80" i="26"/>
  <c r="M80" i="26"/>
  <c r="L80" i="26"/>
  <c r="K80" i="26"/>
  <c r="J88" i="26"/>
  <c r="I88" i="26"/>
  <c r="M88" i="26"/>
  <c r="L88" i="26"/>
  <c r="K88" i="26"/>
  <c r="J97" i="26"/>
  <c r="I97" i="26"/>
  <c r="M97" i="26"/>
  <c r="L97" i="26"/>
  <c r="K97" i="26"/>
  <c r="J106" i="26"/>
  <c r="I106" i="26"/>
  <c r="M106" i="26"/>
  <c r="L106" i="26"/>
  <c r="K106" i="26"/>
  <c r="J114" i="26"/>
  <c r="I114" i="26"/>
  <c r="L114" i="26"/>
  <c r="K114" i="26"/>
  <c r="M114" i="26"/>
  <c r="J123" i="26"/>
  <c r="I123" i="26"/>
  <c r="L123" i="26"/>
  <c r="K123" i="26"/>
  <c r="M123" i="26"/>
  <c r="J131" i="26"/>
  <c r="I131" i="26"/>
  <c r="K131" i="26"/>
  <c r="M131" i="26"/>
  <c r="L131" i="26"/>
  <c r="J140" i="26"/>
  <c r="I140" i="26"/>
  <c r="M140" i="26"/>
  <c r="L140" i="26"/>
  <c r="K140" i="26"/>
  <c r="J149" i="26"/>
  <c r="I149" i="26"/>
  <c r="M149" i="26"/>
  <c r="L149" i="26"/>
  <c r="K149" i="26"/>
  <c r="J157" i="26"/>
  <c r="I157" i="26"/>
  <c r="M157" i="26"/>
  <c r="L157" i="26"/>
  <c r="K157" i="26"/>
  <c r="J8" i="27"/>
  <c r="I8" i="27"/>
  <c r="M8" i="27"/>
  <c r="L8" i="27"/>
  <c r="K8" i="27"/>
  <c r="D20" i="27"/>
  <c r="J16" i="27"/>
  <c r="I16" i="27"/>
  <c r="M16" i="27"/>
  <c r="L16" i="27"/>
  <c r="K16" i="27"/>
  <c r="J25" i="27"/>
  <c r="I25" i="27"/>
  <c r="M25" i="27"/>
  <c r="L25" i="27"/>
  <c r="K25" i="27"/>
  <c r="E34" i="27"/>
  <c r="J33" i="27"/>
  <c r="I33" i="27"/>
  <c r="L33" i="27"/>
  <c r="K33" i="27"/>
  <c r="M33" i="27"/>
  <c r="F48" i="27"/>
  <c r="J42" i="27"/>
  <c r="I42" i="27"/>
  <c r="K42" i="27"/>
  <c r="M42" i="27"/>
  <c r="L42" i="27"/>
  <c r="J51" i="27"/>
  <c r="I51" i="27"/>
  <c r="M51" i="27"/>
  <c r="L51" i="27"/>
  <c r="K51" i="27"/>
  <c r="G62" i="27"/>
  <c r="J59" i="27"/>
  <c r="I59" i="27"/>
  <c r="M59" i="27"/>
  <c r="L59" i="27"/>
  <c r="K59" i="27"/>
  <c r="J68" i="27"/>
  <c r="I68" i="27"/>
  <c r="H76" i="27"/>
  <c r="M68" i="27"/>
  <c r="L68" i="27"/>
  <c r="K68" i="27"/>
  <c r="J85" i="27"/>
  <c r="I85" i="27"/>
  <c r="M85" i="27"/>
  <c r="L85" i="27"/>
  <c r="K85" i="27"/>
  <c r="J94" i="27"/>
  <c r="I94" i="27"/>
  <c r="M94" i="27"/>
  <c r="L94" i="27"/>
  <c r="K94" i="27"/>
  <c r="J102" i="27"/>
  <c r="I102" i="27"/>
  <c r="L102" i="27"/>
  <c r="K102" i="27"/>
  <c r="M102" i="27"/>
  <c r="C118" i="27"/>
  <c r="J111" i="27"/>
  <c r="I111" i="27"/>
  <c r="K111" i="27"/>
  <c r="M111" i="27"/>
  <c r="L111" i="27"/>
  <c r="M124" i="27"/>
  <c r="L124" i="27"/>
  <c r="J124" i="27"/>
  <c r="K124" i="27"/>
  <c r="I124" i="27"/>
  <c r="H132" i="27"/>
  <c r="G146" i="27"/>
  <c r="C160" i="27"/>
  <c r="L46" i="28"/>
  <c r="J46" i="28"/>
  <c r="L11" i="30"/>
  <c r="H17" i="30"/>
  <c r="O98" i="30"/>
  <c r="N98" i="30"/>
  <c r="I57" i="26"/>
  <c r="M57" i="26"/>
  <c r="L57" i="26"/>
  <c r="K57" i="26"/>
  <c r="J57" i="26"/>
  <c r="I66" i="26"/>
  <c r="M66" i="26"/>
  <c r="L66" i="26"/>
  <c r="K66" i="26"/>
  <c r="J66" i="26"/>
  <c r="I74" i="26"/>
  <c r="M74" i="26"/>
  <c r="L74" i="26"/>
  <c r="K74" i="26"/>
  <c r="J74" i="26"/>
  <c r="I83" i="26"/>
  <c r="M83" i="26"/>
  <c r="K83" i="26"/>
  <c r="J83" i="26"/>
  <c r="L83" i="26"/>
  <c r="I92" i="26"/>
  <c r="M92" i="26"/>
  <c r="J92" i="26"/>
  <c r="K92" i="26"/>
  <c r="L92" i="26"/>
  <c r="I100" i="26"/>
  <c r="M100" i="26"/>
  <c r="L100" i="26"/>
  <c r="J100" i="26"/>
  <c r="K100" i="26"/>
  <c r="I109" i="26"/>
  <c r="M109" i="26"/>
  <c r="L109" i="26"/>
  <c r="K109" i="26"/>
  <c r="J109" i="26"/>
  <c r="I117" i="26"/>
  <c r="M117" i="26"/>
  <c r="L117" i="26"/>
  <c r="J117" i="26"/>
  <c r="K117" i="26"/>
  <c r="I126" i="26"/>
  <c r="M126" i="26"/>
  <c r="L126" i="26"/>
  <c r="K126" i="26"/>
  <c r="J126" i="26"/>
  <c r="I135" i="26"/>
  <c r="M135" i="26"/>
  <c r="K135" i="26"/>
  <c r="J135" i="26"/>
  <c r="L135" i="26"/>
  <c r="I143" i="26"/>
  <c r="M143" i="26"/>
  <c r="L143" i="26"/>
  <c r="K143" i="26"/>
  <c r="J143" i="26"/>
  <c r="I152" i="26"/>
  <c r="M152" i="26"/>
  <c r="L152" i="26"/>
  <c r="K152" i="26"/>
  <c r="J152" i="26"/>
  <c r="I11" i="27"/>
  <c r="M11" i="27"/>
  <c r="J11" i="27"/>
  <c r="L11" i="27"/>
  <c r="K11" i="27"/>
  <c r="E20" i="27"/>
  <c r="I19" i="27"/>
  <c r="M19" i="27"/>
  <c r="L19" i="27"/>
  <c r="K19" i="27"/>
  <c r="J19" i="27"/>
  <c r="F34" i="27"/>
  <c r="I28" i="27"/>
  <c r="M28" i="27"/>
  <c r="L28" i="27"/>
  <c r="K28" i="27"/>
  <c r="J28" i="27"/>
  <c r="I37" i="27"/>
  <c r="M37" i="27"/>
  <c r="L37" i="27"/>
  <c r="K37" i="27"/>
  <c r="J37" i="27"/>
  <c r="G48" i="27"/>
  <c r="I45" i="27"/>
  <c r="M45" i="27"/>
  <c r="L45" i="27"/>
  <c r="K45" i="27"/>
  <c r="J45" i="27"/>
  <c r="I54" i="27"/>
  <c r="H62" i="27"/>
  <c r="M54" i="27"/>
  <c r="L54" i="27"/>
  <c r="K54" i="27"/>
  <c r="J54" i="27"/>
  <c r="I71" i="27"/>
  <c r="M71" i="27"/>
  <c r="K71" i="27"/>
  <c r="J71" i="27"/>
  <c r="L71" i="27"/>
  <c r="I80" i="27"/>
  <c r="M80" i="27"/>
  <c r="J80" i="27"/>
  <c r="L80" i="27"/>
  <c r="K80" i="27"/>
  <c r="I88" i="27"/>
  <c r="M88" i="27"/>
  <c r="L88" i="27"/>
  <c r="K88" i="27"/>
  <c r="J88" i="27"/>
  <c r="C104" i="27"/>
  <c r="I97" i="27"/>
  <c r="M97" i="27"/>
  <c r="L97" i="27"/>
  <c r="K97" i="27"/>
  <c r="J97" i="27"/>
  <c r="I106" i="27"/>
  <c r="M106" i="27"/>
  <c r="L106" i="27"/>
  <c r="K106" i="27"/>
  <c r="J106" i="27"/>
  <c r="D118" i="27"/>
  <c r="I114" i="27"/>
  <c r="M114" i="27"/>
  <c r="L114" i="27"/>
  <c r="K114" i="27"/>
  <c r="J114" i="27"/>
  <c r="M138" i="27"/>
  <c r="K138" i="27"/>
  <c r="I138" i="27"/>
  <c r="H146" i="27"/>
  <c r="J138" i="27"/>
  <c r="L138" i="27"/>
  <c r="E160" i="27"/>
  <c r="O12" i="30"/>
  <c r="N12" i="30"/>
  <c r="O172" i="30"/>
  <c r="N172" i="30"/>
  <c r="O31" i="31"/>
  <c r="N31" i="31"/>
  <c r="M52" i="26"/>
  <c r="L52" i="26"/>
  <c r="J52" i="26"/>
  <c r="I52" i="26"/>
  <c r="K52" i="26"/>
  <c r="M60" i="26"/>
  <c r="L60" i="26"/>
  <c r="I60" i="26"/>
  <c r="K60" i="26"/>
  <c r="J60" i="26"/>
  <c r="M69" i="26"/>
  <c r="L69" i="26"/>
  <c r="K69" i="26"/>
  <c r="J69" i="26"/>
  <c r="I69" i="26"/>
  <c r="M78" i="26"/>
  <c r="L78" i="26"/>
  <c r="K78" i="26"/>
  <c r="J78" i="26"/>
  <c r="I78" i="26"/>
  <c r="M86" i="26"/>
  <c r="L86" i="26"/>
  <c r="K86" i="26"/>
  <c r="J86" i="26"/>
  <c r="I86" i="26"/>
  <c r="M95" i="26"/>
  <c r="L95" i="26"/>
  <c r="K95" i="26"/>
  <c r="J95" i="26"/>
  <c r="I95" i="26"/>
  <c r="M103" i="26"/>
  <c r="L103" i="26"/>
  <c r="K103" i="26"/>
  <c r="J103" i="26"/>
  <c r="I103" i="26"/>
  <c r="M112" i="26"/>
  <c r="L112" i="26"/>
  <c r="K112" i="26"/>
  <c r="J112" i="26"/>
  <c r="I112" i="26"/>
  <c r="M121" i="26"/>
  <c r="L121" i="26"/>
  <c r="K121" i="26"/>
  <c r="J121" i="26"/>
  <c r="I121" i="26"/>
  <c r="M129" i="26"/>
  <c r="L129" i="26"/>
  <c r="J129" i="26"/>
  <c r="K129" i="26"/>
  <c r="I129" i="26"/>
  <c r="M138" i="26"/>
  <c r="L138" i="26"/>
  <c r="I138" i="26"/>
  <c r="K138" i="26"/>
  <c r="J138" i="26"/>
  <c r="M155" i="26"/>
  <c r="L155" i="26"/>
  <c r="K155" i="26"/>
  <c r="J155" i="26"/>
  <c r="I155" i="26"/>
  <c r="F20" i="27"/>
  <c r="M14" i="27"/>
  <c r="L14" i="27"/>
  <c r="K14" i="27"/>
  <c r="J14" i="27"/>
  <c r="I14" i="27"/>
  <c r="M23" i="27"/>
  <c r="L23" i="27"/>
  <c r="K23" i="27"/>
  <c r="J23" i="27"/>
  <c r="I23" i="27"/>
  <c r="G34" i="27"/>
  <c r="M31" i="27"/>
  <c r="L31" i="27"/>
  <c r="K31" i="27"/>
  <c r="J31" i="27"/>
  <c r="I31" i="27"/>
  <c r="H48" i="27"/>
  <c r="M40" i="27"/>
  <c r="L40" i="27"/>
  <c r="J40" i="27"/>
  <c r="I40" i="27"/>
  <c r="K40" i="27"/>
  <c r="M57" i="27"/>
  <c r="L57" i="27"/>
  <c r="K57" i="27"/>
  <c r="J57" i="27"/>
  <c r="I57" i="27"/>
  <c r="M66" i="27"/>
  <c r="L66" i="27"/>
  <c r="K66" i="27"/>
  <c r="J66" i="27"/>
  <c r="I66" i="27"/>
  <c r="M74" i="27"/>
  <c r="L74" i="27"/>
  <c r="K74" i="27"/>
  <c r="J74" i="27"/>
  <c r="I74" i="27"/>
  <c r="C90" i="27"/>
  <c r="M83" i="27"/>
  <c r="L83" i="27"/>
  <c r="K83" i="27"/>
  <c r="J83" i="27"/>
  <c r="I83" i="27"/>
  <c r="M92" i="27"/>
  <c r="L92" i="27"/>
  <c r="K92" i="27"/>
  <c r="J92" i="27"/>
  <c r="I92" i="27"/>
  <c r="D104" i="27"/>
  <c r="M100" i="27"/>
  <c r="L100" i="27"/>
  <c r="K100" i="27"/>
  <c r="J100" i="27"/>
  <c r="I100" i="27"/>
  <c r="M109" i="27"/>
  <c r="L109" i="27"/>
  <c r="J109" i="27"/>
  <c r="I109" i="27"/>
  <c r="K109" i="27"/>
  <c r="E118" i="27"/>
  <c r="M129" i="27"/>
  <c r="K129" i="27"/>
  <c r="L129" i="27"/>
  <c r="J129" i="27"/>
  <c r="I129" i="27"/>
  <c r="L152" i="27"/>
  <c r="H160" i="27"/>
  <c r="M152" i="27"/>
  <c r="K152" i="27"/>
  <c r="J152" i="27"/>
  <c r="I152" i="27"/>
  <c r="L153" i="27"/>
  <c r="K153" i="27"/>
  <c r="I153" i="27"/>
  <c r="M153" i="27"/>
  <c r="J153" i="27"/>
  <c r="J13" i="30"/>
  <c r="L137" i="28"/>
  <c r="J137" i="28"/>
  <c r="O14" i="30"/>
  <c r="N14" i="30"/>
  <c r="N18" i="30"/>
  <c r="O18" i="30"/>
  <c r="F31" i="30"/>
  <c r="F87" i="30"/>
  <c r="L97" i="30"/>
  <c r="F101" i="30"/>
  <c r="H104" i="30"/>
  <c r="J107" i="30"/>
  <c r="F120" i="30"/>
  <c r="L144" i="30"/>
  <c r="H148" i="30"/>
  <c r="F169" i="30"/>
  <c r="L193" i="30"/>
  <c r="L229" i="30"/>
  <c r="J234" i="30"/>
  <c r="L275" i="30"/>
  <c r="O39" i="30"/>
  <c r="N39" i="30"/>
  <c r="F84" i="30"/>
  <c r="F109" i="30"/>
  <c r="F125" i="30"/>
  <c r="L149" i="30"/>
  <c r="L185" i="30"/>
  <c r="J190" i="30"/>
  <c r="H211" i="30"/>
  <c r="J103" i="31"/>
  <c r="L138" i="28"/>
  <c r="J138" i="28"/>
  <c r="O9" i="30"/>
  <c r="N9" i="30"/>
  <c r="L13" i="30"/>
  <c r="L19" i="30"/>
  <c r="O41" i="30"/>
  <c r="N41" i="30"/>
  <c r="F57" i="30"/>
  <c r="H99" i="30"/>
  <c r="J102" i="30"/>
  <c r="L105" i="30"/>
  <c r="H10" i="31"/>
  <c r="F20" i="31"/>
  <c r="L81" i="28"/>
  <c r="K81" i="28"/>
  <c r="J81" i="28"/>
  <c r="I81" i="28"/>
  <c r="J115" i="28"/>
  <c r="L115" i="28"/>
  <c r="K115" i="28"/>
  <c r="I115" i="28"/>
  <c r="K123" i="28"/>
  <c r="I123" i="28"/>
  <c r="O11" i="30"/>
  <c r="N11" i="30"/>
  <c r="O17" i="30"/>
  <c r="N17" i="30"/>
  <c r="L21" i="30"/>
  <c r="L141" i="30"/>
  <c r="J146" i="30"/>
  <c r="H167" i="30"/>
  <c r="O191" i="30"/>
  <c r="N191" i="30"/>
  <c r="J195" i="30"/>
  <c r="F208" i="30"/>
  <c r="L232" i="30"/>
  <c r="O10" i="31"/>
  <c r="N10" i="31"/>
  <c r="L29" i="28"/>
  <c r="K29" i="28"/>
  <c r="I29" i="28"/>
  <c r="J29" i="28"/>
  <c r="J44" i="28"/>
  <c r="L44" i="28"/>
  <c r="J10" i="30"/>
  <c r="J14" i="30"/>
  <c r="J16" i="30"/>
  <c r="H20" i="30"/>
  <c r="F36" i="30"/>
  <c r="H82" i="30"/>
  <c r="O216" i="30"/>
  <c r="N281" i="30"/>
  <c r="J36" i="28"/>
  <c r="L36" i="28"/>
  <c r="L12" i="30"/>
  <c r="L14" i="30"/>
  <c r="J18" i="30"/>
  <c r="O36" i="30"/>
  <c r="N36" i="30"/>
  <c r="L40" i="30"/>
  <c r="N82" i="30"/>
  <c r="J97" i="30"/>
  <c r="L100" i="30"/>
  <c r="O103" i="30"/>
  <c r="N103" i="30"/>
  <c r="H107" i="30"/>
  <c r="H123" i="30"/>
  <c r="O147" i="30"/>
  <c r="N147" i="30"/>
  <c r="J151" i="30"/>
  <c r="F164" i="30"/>
  <c r="L188" i="30"/>
  <c r="H192" i="30"/>
  <c r="F213" i="30"/>
  <c r="F15" i="31"/>
  <c r="K122" i="27"/>
  <c r="J122" i="27"/>
  <c r="M122" i="27"/>
  <c r="L122" i="27"/>
  <c r="I122" i="27"/>
  <c r="K130" i="27"/>
  <c r="J130" i="27"/>
  <c r="I130" i="27"/>
  <c r="M130" i="27"/>
  <c r="L130" i="27"/>
  <c r="C146" i="27"/>
  <c r="K139" i="27"/>
  <c r="J139" i="27"/>
  <c r="L139" i="27"/>
  <c r="I139" i="27"/>
  <c r="M139" i="27"/>
  <c r="K148" i="27"/>
  <c r="J148" i="27"/>
  <c r="M148" i="27"/>
  <c r="L148" i="27"/>
  <c r="I148" i="27"/>
  <c r="D160" i="27"/>
  <c r="K156" i="27"/>
  <c r="J156" i="27"/>
  <c r="M156" i="27"/>
  <c r="L156" i="27"/>
  <c r="I156" i="27"/>
  <c r="O19" i="30"/>
  <c r="N19" i="30"/>
  <c r="H31" i="30"/>
  <c r="H34" i="30"/>
  <c r="H35" i="30"/>
  <c r="H37" i="30"/>
  <c r="F38" i="30"/>
  <c r="F41" i="30"/>
  <c r="O57" i="30"/>
  <c r="N57" i="30"/>
  <c r="N79" i="30"/>
  <c r="J99" i="30"/>
  <c r="F106" i="30"/>
  <c r="H109" i="30"/>
  <c r="O120" i="30"/>
  <c r="N120" i="30"/>
  <c r="L130" i="30"/>
  <c r="J143" i="30"/>
  <c r="F150" i="30"/>
  <c r="H153" i="30"/>
  <c r="O164" i="30"/>
  <c r="N164" i="30"/>
  <c r="L174" i="30"/>
  <c r="J187" i="30"/>
  <c r="F194" i="30"/>
  <c r="H197" i="30"/>
  <c r="O208" i="30"/>
  <c r="N208" i="30"/>
  <c r="J231" i="30"/>
  <c r="H279" i="30"/>
  <c r="L20" i="31"/>
  <c r="F9" i="30"/>
  <c r="F10" i="30"/>
  <c r="F12" i="30"/>
  <c r="J32" i="30"/>
  <c r="J33" i="30"/>
  <c r="J35" i="30"/>
  <c r="H36" i="30"/>
  <c r="H39" i="30"/>
  <c r="H42" i="30"/>
  <c r="H43" i="30"/>
  <c r="O84" i="30"/>
  <c r="N84" i="30"/>
  <c r="F98" i="30"/>
  <c r="H101" i="30"/>
  <c r="L122" i="30"/>
  <c r="O125" i="30"/>
  <c r="N125" i="30"/>
  <c r="F142" i="30"/>
  <c r="H145" i="30"/>
  <c r="L166" i="30"/>
  <c r="O169" i="30"/>
  <c r="N169" i="30"/>
  <c r="F186" i="30"/>
  <c r="H189" i="30"/>
  <c r="L210" i="30"/>
  <c r="O213" i="30"/>
  <c r="N213" i="30"/>
  <c r="F230" i="30"/>
  <c r="H233" i="30"/>
  <c r="N259" i="30"/>
  <c r="F273" i="30"/>
  <c r="F12" i="31"/>
  <c r="F64" i="31"/>
  <c r="I120" i="27"/>
  <c r="M120" i="27"/>
  <c r="L120" i="27"/>
  <c r="K120" i="27"/>
  <c r="J120" i="27"/>
  <c r="D132" i="27"/>
  <c r="I128" i="27"/>
  <c r="M128" i="27"/>
  <c r="L128" i="27"/>
  <c r="K128" i="27"/>
  <c r="J128" i="27"/>
  <c r="I137" i="27"/>
  <c r="M137" i="27"/>
  <c r="L137" i="27"/>
  <c r="K137" i="27"/>
  <c r="J137" i="27"/>
  <c r="E146" i="27"/>
  <c r="I145" i="27"/>
  <c r="J145" i="27"/>
  <c r="M145" i="27"/>
  <c r="L145" i="27"/>
  <c r="K145" i="27"/>
  <c r="F160" i="27"/>
  <c r="I154" i="27"/>
  <c r="K154" i="27"/>
  <c r="J154" i="27"/>
  <c r="M154" i="27"/>
  <c r="L154" i="27"/>
  <c r="H10" i="30"/>
  <c r="F11" i="30"/>
  <c r="F14" i="30"/>
  <c r="F17" i="30"/>
  <c r="F18" i="30"/>
  <c r="F20" i="30"/>
  <c r="L31" i="30"/>
  <c r="L33" i="30"/>
  <c r="J34" i="30"/>
  <c r="J37" i="30"/>
  <c r="J40" i="30"/>
  <c r="J41" i="30"/>
  <c r="O76" i="30"/>
  <c r="N76" i="30"/>
  <c r="N101" i="30"/>
  <c r="O101" i="30"/>
  <c r="F103" i="30"/>
  <c r="J124" i="30"/>
  <c r="L127" i="30"/>
  <c r="F147" i="30"/>
  <c r="J168" i="30"/>
  <c r="L171" i="30"/>
  <c r="F191" i="30"/>
  <c r="J212" i="30"/>
  <c r="L215" i="30"/>
  <c r="F235" i="30"/>
  <c r="L253" i="30"/>
  <c r="J263" i="30"/>
  <c r="M123" i="27"/>
  <c r="J123" i="27"/>
  <c r="I123" i="27"/>
  <c r="L123" i="27"/>
  <c r="K123" i="27"/>
  <c r="E132" i="27"/>
  <c r="M131" i="27"/>
  <c r="K131" i="27"/>
  <c r="J131" i="27"/>
  <c r="I131" i="27"/>
  <c r="L131" i="27"/>
  <c r="F146" i="27"/>
  <c r="M140" i="27"/>
  <c r="L140" i="27"/>
  <c r="K140" i="27"/>
  <c r="J140" i="27"/>
  <c r="I140" i="27"/>
  <c r="M149" i="27"/>
  <c r="L149" i="27"/>
  <c r="K149" i="27"/>
  <c r="J149" i="27"/>
  <c r="I149" i="27"/>
  <c r="G160" i="27"/>
  <c r="M157" i="27"/>
  <c r="L157" i="27"/>
  <c r="K157" i="27"/>
  <c r="J157" i="27"/>
  <c r="I157" i="27"/>
  <c r="H9" i="30"/>
  <c r="H12" i="30"/>
  <c r="H15" i="30"/>
  <c r="H16" i="30"/>
  <c r="H18" i="30"/>
  <c r="F19" i="30"/>
  <c r="O31" i="30"/>
  <c r="N31" i="30"/>
  <c r="L32" i="30"/>
  <c r="L35" i="30"/>
  <c r="L38" i="30"/>
  <c r="L39" i="30"/>
  <c r="L41" i="30"/>
  <c r="J42" i="30"/>
  <c r="L43" i="30"/>
  <c r="N60" i="30"/>
  <c r="L78" i="30"/>
  <c r="L103" i="30"/>
  <c r="O106" i="30"/>
  <c r="N106" i="30"/>
  <c r="L119" i="30"/>
  <c r="H126" i="30"/>
  <c r="J129" i="30"/>
  <c r="O150" i="30"/>
  <c r="N150" i="30"/>
  <c r="L163" i="30"/>
  <c r="H170" i="30"/>
  <c r="J173" i="30"/>
  <c r="O194" i="30"/>
  <c r="N194" i="30"/>
  <c r="L207" i="30"/>
  <c r="H214" i="30"/>
  <c r="J217" i="30"/>
  <c r="N237" i="30"/>
  <c r="H257" i="30"/>
  <c r="H18" i="31"/>
  <c r="F80" i="31"/>
  <c r="L108" i="30"/>
  <c r="J121" i="30"/>
  <c r="F128" i="30"/>
  <c r="H131" i="30"/>
  <c r="O142" i="30"/>
  <c r="N142" i="30"/>
  <c r="L152" i="30"/>
  <c r="J165" i="30"/>
  <c r="F172" i="30"/>
  <c r="H175" i="30"/>
  <c r="O186" i="30"/>
  <c r="N186" i="30"/>
  <c r="L196" i="30"/>
  <c r="J209" i="30"/>
  <c r="F216" i="30"/>
  <c r="H219" i="30"/>
  <c r="O230" i="30"/>
  <c r="N230" i="30"/>
  <c r="O235" i="30"/>
  <c r="N235" i="30"/>
  <c r="F251" i="30"/>
  <c r="O18" i="31"/>
  <c r="N18" i="31"/>
  <c r="L10" i="30"/>
  <c r="J12" i="30"/>
  <c r="H14" i="30"/>
  <c r="F16" i="30"/>
  <c r="N16" i="30"/>
  <c r="O16" i="30"/>
  <c r="L18" i="30"/>
  <c r="J20" i="30"/>
  <c r="J31" i="30"/>
  <c r="H33" i="30"/>
  <c r="F35" i="30"/>
  <c r="N35" i="30"/>
  <c r="O35" i="30"/>
  <c r="L37" i="30"/>
  <c r="J39" i="30"/>
  <c r="H41" i="30"/>
  <c r="F43" i="30"/>
  <c r="H98" i="30"/>
  <c r="F100" i="30"/>
  <c r="O100" i="30"/>
  <c r="N100" i="30"/>
  <c r="L102" i="30"/>
  <c r="J104" i="30"/>
  <c r="H106" i="30"/>
  <c r="F108" i="30"/>
  <c r="L12" i="31"/>
  <c r="O15" i="31"/>
  <c r="N15" i="31"/>
  <c r="H43" i="31"/>
  <c r="J62" i="31"/>
  <c r="L101" i="31"/>
  <c r="O16" i="33"/>
  <c r="J9" i="30"/>
  <c r="H11" i="30"/>
  <c r="F13" i="30"/>
  <c r="O13" i="30"/>
  <c r="N13" i="30"/>
  <c r="L15" i="30"/>
  <c r="J17" i="30"/>
  <c r="H19" i="30"/>
  <c r="F21" i="30"/>
  <c r="F32" i="30"/>
  <c r="O32" i="30"/>
  <c r="N32" i="30"/>
  <c r="L34" i="30"/>
  <c r="J36" i="30"/>
  <c r="H38" i="30"/>
  <c r="F40" i="30"/>
  <c r="O40" i="30"/>
  <c r="N40" i="30"/>
  <c r="L42" i="30"/>
  <c r="L53" i="30"/>
  <c r="F97" i="30"/>
  <c r="O97" i="30"/>
  <c r="N97" i="30"/>
  <c r="L99" i="30"/>
  <c r="J101" i="30"/>
  <c r="H103" i="30"/>
  <c r="F105" i="30"/>
  <c r="O105" i="30"/>
  <c r="N105" i="30"/>
  <c r="L107" i="30"/>
  <c r="J109" i="30"/>
  <c r="L9" i="31"/>
  <c r="J14" i="31"/>
  <c r="L17" i="31"/>
  <c r="F39" i="31"/>
  <c r="O37" i="33"/>
  <c r="N37" i="33"/>
  <c r="N6" i="38"/>
  <c r="J98" i="30"/>
  <c r="H100" i="30"/>
  <c r="F102" i="30"/>
  <c r="O102" i="30"/>
  <c r="N102" i="30"/>
  <c r="L104" i="30"/>
  <c r="J106" i="30"/>
  <c r="H108" i="30"/>
  <c r="O12" i="31"/>
  <c r="N12" i="31"/>
  <c r="H16" i="31"/>
  <c r="J19" i="31"/>
  <c r="H64" i="31"/>
  <c r="L41" i="31"/>
  <c r="H54" i="31"/>
  <c r="H78" i="31"/>
  <c r="F86" i="31"/>
  <c r="L99" i="31"/>
  <c r="M8" i="38"/>
  <c r="L9" i="30"/>
  <c r="J11" i="30"/>
  <c r="H13" i="30"/>
  <c r="F15" i="30"/>
  <c r="O15" i="30"/>
  <c r="N15" i="30"/>
  <c r="L17" i="30"/>
  <c r="J19" i="30"/>
  <c r="H21" i="30"/>
  <c r="H32" i="30"/>
  <c r="F34" i="30"/>
  <c r="N34" i="30"/>
  <c r="O34" i="30"/>
  <c r="L36" i="30"/>
  <c r="J38" i="30"/>
  <c r="H40" i="30"/>
  <c r="F42" i="30"/>
  <c r="H97" i="30"/>
  <c r="F99" i="30"/>
  <c r="N99" i="30"/>
  <c r="O99" i="30"/>
  <c r="L101" i="30"/>
  <c r="J103" i="30"/>
  <c r="H105" i="30"/>
  <c r="F107" i="30"/>
  <c r="N107" i="30"/>
  <c r="O107" i="30"/>
  <c r="L109" i="30"/>
  <c r="J11" i="31"/>
  <c r="L14" i="31"/>
  <c r="F18" i="31"/>
  <c r="H21" i="31"/>
  <c r="F31" i="31"/>
  <c r="I134" i="38"/>
  <c r="J43" i="30"/>
  <c r="O58" i="30"/>
  <c r="N58" i="30"/>
  <c r="N77" i="30"/>
  <c r="N85" i="30"/>
  <c r="L98" i="30"/>
  <c r="J100" i="30"/>
  <c r="H102" i="30"/>
  <c r="F104" i="30"/>
  <c r="O104" i="30"/>
  <c r="N104" i="30"/>
  <c r="L106" i="30"/>
  <c r="J108" i="30"/>
  <c r="L120" i="30"/>
  <c r="J122" i="30"/>
  <c r="H124" i="30"/>
  <c r="F126" i="30"/>
  <c r="O126" i="30"/>
  <c r="N126" i="30"/>
  <c r="L128" i="30"/>
  <c r="J130" i="30"/>
  <c r="L142" i="30"/>
  <c r="J144" i="30"/>
  <c r="H146" i="30"/>
  <c r="F148" i="30"/>
  <c r="O148" i="30"/>
  <c r="N148" i="30"/>
  <c r="L150" i="30"/>
  <c r="J152" i="30"/>
  <c r="L164" i="30"/>
  <c r="J166" i="30"/>
  <c r="H168" i="30"/>
  <c r="F170" i="30"/>
  <c r="O170" i="30"/>
  <c r="N170" i="30"/>
  <c r="L172" i="30"/>
  <c r="J174" i="30"/>
  <c r="L186" i="30"/>
  <c r="J188" i="30"/>
  <c r="H190" i="30"/>
  <c r="F192" i="30"/>
  <c r="O192" i="30"/>
  <c r="N192" i="30"/>
  <c r="L194" i="30"/>
  <c r="J196" i="30"/>
  <c r="L208" i="30"/>
  <c r="J210" i="30"/>
  <c r="H212" i="30"/>
  <c r="F214" i="30"/>
  <c r="N214" i="30"/>
  <c r="O214" i="30"/>
  <c r="L230" i="30"/>
  <c r="J232" i="30"/>
  <c r="H234" i="30"/>
  <c r="J236" i="30"/>
  <c r="F10" i="31"/>
  <c r="H13" i="31"/>
  <c r="J16" i="31"/>
  <c r="J33" i="31"/>
  <c r="H76" i="31"/>
  <c r="F9" i="31"/>
  <c r="O9" i="31"/>
  <c r="N9" i="31"/>
  <c r="L11" i="31"/>
  <c r="J13" i="31"/>
  <c r="H15" i="31"/>
  <c r="F17" i="31"/>
  <c r="O17" i="31"/>
  <c r="N17" i="31"/>
  <c r="L19" i="31"/>
  <c r="J21" i="31"/>
  <c r="O15" i="33"/>
  <c r="N15" i="33"/>
  <c r="O31" i="33"/>
  <c r="N31" i="33"/>
  <c r="J10" i="31"/>
  <c r="H12" i="31"/>
  <c r="F14" i="31"/>
  <c r="O14" i="31"/>
  <c r="N14" i="31"/>
  <c r="L16" i="31"/>
  <c r="J18" i="31"/>
  <c r="H20" i="31"/>
  <c r="H31" i="31"/>
  <c r="L33" i="31"/>
  <c r="H35" i="31"/>
  <c r="J43" i="31"/>
  <c r="J54" i="31"/>
  <c r="L58" i="31"/>
  <c r="O18" i="33"/>
  <c r="O35" i="33"/>
  <c r="O135" i="38"/>
  <c r="N135" i="38"/>
  <c r="M135" i="38"/>
  <c r="L135" i="38"/>
  <c r="K135" i="38"/>
  <c r="H9" i="31"/>
  <c r="F11" i="31"/>
  <c r="O11" i="31"/>
  <c r="N11" i="31"/>
  <c r="L13" i="31"/>
  <c r="J15" i="31"/>
  <c r="H17" i="31"/>
  <c r="F19" i="31"/>
  <c r="O19" i="31"/>
  <c r="N19" i="31"/>
  <c r="L21" i="31"/>
  <c r="AR13" i="35"/>
  <c r="L10" i="31"/>
  <c r="J12" i="31"/>
  <c r="H14" i="31"/>
  <c r="F16" i="31"/>
  <c r="N16" i="31"/>
  <c r="O16" i="31"/>
  <c r="L18" i="31"/>
  <c r="J20" i="31"/>
  <c r="J9" i="31"/>
  <c r="H11" i="31"/>
  <c r="F13" i="31"/>
  <c r="O13" i="31"/>
  <c r="N13" i="31"/>
  <c r="L15" i="31"/>
  <c r="J17" i="31"/>
  <c r="H19" i="31"/>
  <c r="F21" i="31"/>
  <c r="O32" i="33"/>
  <c r="O84" i="33"/>
  <c r="AE10" i="35"/>
  <c r="AO12" i="35"/>
  <c r="AR12" i="35"/>
  <c r="AN12" i="35"/>
  <c r="H31" i="35"/>
  <c r="J129" i="37"/>
  <c r="L127" i="37"/>
  <c r="M127" i="37"/>
  <c r="N54" i="33"/>
  <c r="AR9" i="35"/>
  <c r="AO33" i="35"/>
  <c r="AN33" i="35"/>
  <c r="AN36" i="35"/>
  <c r="AN39" i="35"/>
  <c r="I142" i="41"/>
  <c r="H142" i="41"/>
  <c r="G142" i="41"/>
  <c r="AR8" i="35"/>
  <c r="AE14" i="35"/>
  <c r="AR16" i="35"/>
  <c r="M7" i="37"/>
  <c r="L7" i="37"/>
  <c r="K7" i="37"/>
  <c r="M9" i="37"/>
  <c r="L9" i="37"/>
  <c r="J11" i="37"/>
  <c r="K9" i="37"/>
  <c r="H18" i="35"/>
  <c r="O136" i="39"/>
  <c r="N136" i="39"/>
  <c r="M136" i="39"/>
  <c r="L136" i="39"/>
  <c r="G135" i="40"/>
  <c r="H135" i="40"/>
  <c r="N7" i="42"/>
  <c r="M7" i="42"/>
  <c r="L7" i="42"/>
  <c r="AR10" i="35"/>
  <c r="AO14" i="35"/>
  <c r="AN14" i="35"/>
  <c r="AR14" i="35"/>
  <c r="X34" i="35"/>
  <c r="X39" i="35"/>
  <c r="Q6" i="37"/>
  <c r="R6" i="37"/>
  <c r="O6" i="37"/>
  <c r="P6" i="37"/>
  <c r="N9" i="39"/>
  <c r="T8" i="39"/>
  <c r="S8" i="39"/>
  <c r="R8" i="39"/>
  <c r="Q8" i="39"/>
  <c r="P8" i="39"/>
  <c r="J9" i="42"/>
  <c r="I9" i="42"/>
  <c r="H9" i="42"/>
  <c r="X31" i="35"/>
  <c r="X36" i="35"/>
  <c r="G10" i="37"/>
  <c r="I10" i="37"/>
  <c r="H10" i="37"/>
  <c r="M126" i="37"/>
  <c r="L126" i="37"/>
  <c r="I12" i="39"/>
  <c r="J12" i="39"/>
  <c r="H12" i="39"/>
  <c r="M138" i="39"/>
  <c r="L138" i="39"/>
  <c r="O138" i="39"/>
  <c r="N138" i="39"/>
  <c r="AO30" i="35"/>
  <c r="AN30" i="35"/>
  <c r="Y33" i="35"/>
  <c r="X33" i="35"/>
  <c r="AO38" i="35"/>
  <c r="AN38" i="35"/>
  <c r="T9" i="37"/>
  <c r="Q9" i="37"/>
  <c r="S9" i="37"/>
  <c r="R9" i="37"/>
  <c r="P9" i="37"/>
  <c r="O9" i="37"/>
  <c r="N11" i="37"/>
  <c r="I125" i="37"/>
  <c r="H125" i="37"/>
  <c r="G125" i="37"/>
  <c r="N7" i="38"/>
  <c r="I9" i="38"/>
  <c r="H9" i="38"/>
  <c r="N6" i="39"/>
  <c r="M6" i="39"/>
  <c r="L6" i="39"/>
  <c r="M145" i="41"/>
  <c r="L145" i="41"/>
  <c r="Y30" i="35"/>
  <c r="X30" i="35"/>
  <c r="AO35" i="35"/>
  <c r="AN35" i="35"/>
  <c r="Y38" i="35"/>
  <c r="X38" i="35"/>
  <c r="G6" i="37"/>
  <c r="H6" i="37"/>
  <c r="Q7" i="37"/>
  <c r="R7" i="37"/>
  <c r="P7" i="37"/>
  <c r="O7" i="37"/>
  <c r="T7" i="37"/>
  <c r="S7" i="37"/>
  <c r="I12" i="38"/>
  <c r="H12" i="38"/>
  <c r="T7" i="39"/>
  <c r="AA19" i="39" s="1"/>
  <c r="Q12" i="39"/>
  <c r="T12" i="39"/>
  <c r="S12" i="39"/>
  <c r="R12" i="39"/>
  <c r="P12" i="39"/>
  <c r="O134" i="40"/>
  <c r="N134" i="40"/>
  <c r="K134" i="40"/>
  <c r="J14" i="41"/>
  <c r="I145" i="41"/>
  <c r="F10" i="42"/>
  <c r="AO32" i="35"/>
  <c r="AN32" i="35"/>
  <c r="C11" i="37"/>
  <c r="N10" i="38"/>
  <c r="I136" i="38"/>
  <c r="H136" i="38"/>
  <c r="G136" i="38"/>
  <c r="J9" i="40"/>
  <c r="M12" i="40"/>
  <c r="L12" i="40"/>
  <c r="L12" i="42"/>
  <c r="N12" i="42"/>
  <c r="M12" i="42"/>
  <c r="L6" i="37"/>
  <c r="K6" i="37"/>
  <c r="I7" i="37"/>
  <c r="G7" i="37"/>
  <c r="H7" i="37"/>
  <c r="K8" i="37"/>
  <c r="L8" i="37"/>
  <c r="M8" i="37"/>
  <c r="I9" i="37"/>
  <c r="G9" i="37"/>
  <c r="F11" i="37"/>
  <c r="H9" i="37"/>
  <c r="E129" i="37"/>
  <c r="N10" i="39"/>
  <c r="M10" i="39"/>
  <c r="L10" i="39"/>
  <c r="S10" i="37"/>
  <c r="R10" i="37"/>
  <c r="O10" i="37"/>
  <c r="T10" i="37"/>
  <c r="Q10" i="37"/>
  <c r="P10" i="37"/>
  <c r="M124" i="37"/>
  <c r="L124" i="37"/>
  <c r="I127" i="37"/>
  <c r="H127" i="37"/>
  <c r="G127" i="37"/>
  <c r="M11" i="38"/>
  <c r="L11" i="38"/>
  <c r="N11" i="38"/>
  <c r="S12" i="38"/>
  <c r="R12" i="38"/>
  <c r="Q12" i="38"/>
  <c r="P12" i="38"/>
  <c r="O138" i="38"/>
  <c r="N138" i="38"/>
  <c r="M138" i="38"/>
  <c r="K138" i="38"/>
  <c r="L138" i="38"/>
  <c r="J7" i="39"/>
  <c r="M8" i="39"/>
  <c r="J8" i="39"/>
  <c r="T10" i="40"/>
  <c r="AA20" i="40"/>
  <c r="H138" i="40"/>
  <c r="G138" i="40"/>
  <c r="T6" i="41"/>
  <c r="T9" i="41"/>
  <c r="S9" i="41"/>
  <c r="R9" i="41"/>
  <c r="N137" i="38"/>
  <c r="M137" i="38"/>
  <c r="L137" i="38"/>
  <c r="K137" i="38"/>
  <c r="O137" i="38"/>
  <c r="N11" i="39"/>
  <c r="M11" i="39"/>
  <c r="L11" i="39"/>
  <c r="T6" i="40"/>
  <c r="J8" i="42"/>
  <c r="I8" i="42"/>
  <c r="H8" i="42"/>
  <c r="R13" i="42"/>
  <c r="T13" i="42"/>
  <c r="S13" i="42"/>
  <c r="Q13" i="42"/>
  <c r="P13" i="42"/>
  <c r="R13" i="43"/>
  <c r="Q13" i="43"/>
  <c r="S13" i="43"/>
  <c r="T13" i="43"/>
  <c r="P13" i="43"/>
  <c r="I126" i="37"/>
  <c r="N8" i="38"/>
  <c r="L8" i="38"/>
  <c r="N12" i="38"/>
  <c r="M12" i="38"/>
  <c r="L12" i="38"/>
  <c r="M134" i="38"/>
  <c r="L134" i="38"/>
  <c r="K134" i="38"/>
  <c r="I138" i="38"/>
  <c r="H138" i="38"/>
  <c r="G138" i="38"/>
  <c r="N12" i="39"/>
  <c r="M12" i="39"/>
  <c r="L12" i="39"/>
  <c r="I10" i="40"/>
  <c r="J10" i="40"/>
  <c r="H10" i="40"/>
  <c r="J11" i="42"/>
  <c r="I11" i="42"/>
  <c r="H11" i="42"/>
  <c r="H135" i="38"/>
  <c r="G135" i="38"/>
  <c r="I135" i="38"/>
  <c r="J6" i="39"/>
  <c r="Q6" i="39"/>
  <c r="P6" i="39"/>
  <c r="T6" i="39"/>
  <c r="S6" i="39"/>
  <c r="R6" i="39"/>
  <c r="L8" i="39"/>
  <c r="N8" i="39"/>
  <c r="J10" i="39"/>
  <c r="Q10" i="39"/>
  <c r="P10" i="39"/>
  <c r="T10" i="39"/>
  <c r="AA20" i="39" s="1"/>
  <c r="S10" i="39"/>
  <c r="R10" i="39"/>
  <c r="I134" i="39"/>
  <c r="H134" i="39"/>
  <c r="G134" i="39"/>
  <c r="O137" i="40"/>
  <c r="N137" i="40"/>
  <c r="M137" i="40"/>
  <c r="L137" i="40"/>
  <c r="K137" i="40"/>
  <c r="J6" i="41"/>
  <c r="J10" i="41"/>
  <c r="K16" i="42"/>
  <c r="N6" i="42"/>
  <c r="M6" i="42"/>
  <c r="L6" i="42"/>
  <c r="N7" i="43"/>
  <c r="M7" i="43"/>
  <c r="L7" i="43"/>
  <c r="G8" i="37"/>
  <c r="I8" i="37"/>
  <c r="H8" i="37"/>
  <c r="O8" i="37"/>
  <c r="S8" i="37"/>
  <c r="T8" i="37"/>
  <c r="R8" i="37"/>
  <c r="Q8" i="37"/>
  <c r="P8" i="37"/>
  <c r="D11" i="37"/>
  <c r="K10" i="37"/>
  <c r="M10" i="37"/>
  <c r="L10" i="37"/>
  <c r="H11" i="38"/>
  <c r="I11" i="38"/>
  <c r="P11" i="38"/>
  <c r="S11" i="38"/>
  <c r="R11" i="38"/>
  <c r="Q11" i="38"/>
  <c r="K136" i="38"/>
  <c r="O136" i="38"/>
  <c r="M136" i="38"/>
  <c r="L136" i="38"/>
  <c r="N136" i="38"/>
  <c r="G135" i="39"/>
  <c r="I135" i="39"/>
  <c r="H135" i="39"/>
  <c r="G138" i="39"/>
  <c r="I138" i="39"/>
  <c r="H138" i="39"/>
  <c r="J6" i="40"/>
  <c r="F9" i="42"/>
  <c r="I137" i="42"/>
  <c r="E11" i="37"/>
  <c r="I137" i="38"/>
  <c r="H137" i="38"/>
  <c r="G137" i="38"/>
  <c r="J11" i="39"/>
  <c r="I11" i="39"/>
  <c r="H11" i="39"/>
  <c r="T11" i="39"/>
  <c r="S11" i="39"/>
  <c r="Q11" i="39"/>
  <c r="P11" i="39"/>
  <c r="R11" i="39"/>
  <c r="I137" i="39"/>
  <c r="H137" i="39"/>
  <c r="G137" i="39"/>
  <c r="T9" i="40"/>
  <c r="T11" i="41"/>
  <c r="Q11" i="41"/>
  <c r="P11" i="41"/>
  <c r="T14" i="41"/>
  <c r="O138" i="41"/>
  <c r="N138" i="41"/>
  <c r="F10" i="43"/>
  <c r="H137" i="43"/>
  <c r="G137" i="43"/>
  <c r="J7" i="40"/>
  <c r="I7" i="40"/>
  <c r="H7" i="40"/>
  <c r="T7" i="40"/>
  <c r="AA19" i="40" s="1"/>
  <c r="J11" i="40"/>
  <c r="I11" i="40"/>
  <c r="H11" i="40"/>
  <c r="S11" i="40"/>
  <c r="R11" i="40"/>
  <c r="Q11" i="40"/>
  <c r="T11" i="40"/>
  <c r="P11" i="40"/>
  <c r="N136" i="40"/>
  <c r="M136" i="40"/>
  <c r="L136" i="40"/>
  <c r="O136" i="40"/>
  <c r="K136" i="40"/>
  <c r="J7" i="41"/>
  <c r="I7" i="41"/>
  <c r="H7" i="41"/>
  <c r="T7" i="41"/>
  <c r="I136" i="41"/>
  <c r="H136" i="41"/>
  <c r="K136" i="41" s="1"/>
  <c r="G136" i="41"/>
  <c r="H10" i="42"/>
  <c r="J10" i="42"/>
  <c r="I10" i="42"/>
  <c r="N11" i="42"/>
  <c r="M11" i="42"/>
  <c r="L11" i="42"/>
  <c r="I143" i="42"/>
  <c r="H141" i="42"/>
  <c r="G141" i="42"/>
  <c r="I141" i="42"/>
  <c r="D14" i="45"/>
  <c r="H137" i="40"/>
  <c r="G137" i="40"/>
  <c r="M137" i="41"/>
  <c r="L137" i="41"/>
  <c r="I141" i="41"/>
  <c r="H141" i="41"/>
  <c r="G141" i="41"/>
  <c r="C16" i="42"/>
  <c r="T8" i="42"/>
  <c r="S8" i="42"/>
  <c r="R8" i="42"/>
  <c r="Q8" i="42"/>
  <c r="P8" i="42"/>
  <c r="I138" i="42"/>
  <c r="L141" i="42"/>
  <c r="M141" i="42"/>
  <c r="N11" i="43"/>
  <c r="M11" i="43"/>
  <c r="L11" i="43"/>
  <c r="O145" i="43"/>
  <c r="L145" i="43"/>
  <c r="M145" i="43"/>
  <c r="N145" i="43"/>
  <c r="L135" i="39"/>
  <c r="O135" i="39"/>
  <c r="N135" i="39"/>
  <c r="M135" i="39"/>
  <c r="I12" i="40"/>
  <c r="H12" i="40"/>
  <c r="J12" i="40"/>
  <c r="Q12" i="40"/>
  <c r="P12" i="40"/>
  <c r="T12" i="40"/>
  <c r="S12" i="40"/>
  <c r="R12" i="40"/>
  <c r="L138" i="40"/>
  <c r="K138" i="40"/>
  <c r="O138" i="40"/>
  <c r="N138" i="40"/>
  <c r="M138" i="40"/>
  <c r="D16" i="42"/>
  <c r="T10" i="42"/>
  <c r="P10" i="42"/>
  <c r="S10" i="42"/>
  <c r="R10" i="42"/>
  <c r="Q10" i="42"/>
  <c r="H14" i="42"/>
  <c r="J14" i="42"/>
  <c r="I14" i="42"/>
  <c r="N15" i="42"/>
  <c r="M15" i="42"/>
  <c r="L15" i="42"/>
  <c r="I136" i="42"/>
  <c r="G136" i="39"/>
  <c r="H136" i="39"/>
  <c r="I136" i="39"/>
  <c r="K135" i="40"/>
  <c r="O135" i="40"/>
  <c r="N135" i="40"/>
  <c r="M135" i="40"/>
  <c r="L135" i="40"/>
  <c r="I139" i="41"/>
  <c r="G139" i="41"/>
  <c r="H139" i="41"/>
  <c r="K139" i="41" s="1"/>
  <c r="F6" i="42"/>
  <c r="E16" i="42"/>
  <c r="F16" i="42" s="1"/>
  <c r="T9" i="42"/>
  <c r="S9" i="42"/>
  <c r="R9" i="42"/>
  <c r="Q9" i="42"/>
  <c r="P9" i="42"/>
  <c r="F13" i="42"/>
  <c r="O137" i="39"/>
  <c r="N137" i="39"/>
  <c r="M137" i="39"/>
  <c r="L137" i="39"/>
  <c r="L11" i="40"/>
  <c r="M11" i="40"/>
  <c r="H136" i="40"/>
  <c r="G136" i="40"/>
  <c r="O140" i="41"/>
  <c r="N140" i="41"/>
  <c r="M140" i="41"/>
  <c r="L140" i="41"/>
  <c r="I144" i="41"/>
  <c r="H144" i="41"/>
  <c r="K144" i="41" s="1"/>
  <c r="G144" i="41"/>
  <c r="J13" i="42"/>
  <c r="I13" i="42"/>
  <c r="H13" i="42"/>
  <c r="D8" i="44"/>
  <c r="D14" i="46"/>
  <c r="L137" i="43"/>
  <c r="M137" i="43"/>
  <c r="D10" i="44"/>
  <c r="D20" i="44"/>
  <c r="D16" i="45"/>
  <c r="D12" i="46"/>
  <c r="H141" i="43"/>
  <c r="G141" i="43"/>
  <c r="N144" i="43"/>
  <c r="O144" i="43"/>
  <c r="D12" i="44"/>
  <c r="D8" i="45"/>
  <c r="D18" i="45"/>
  <c r="J6" i="42"/>
  <c r="I6" i="42"/>
  <c r="H6" i="42"/>
  <c r="G16" i="42"/>
  <c r="R6" i="42"/>
  <c r="Q6" i="42"/>
  <c r="P6" i="42"/>
  <c r="O16" i="42"/>
  <c r="T6" i="42"/>
  <c r="S6" i="42"/>
  <c r="F7" i="42"/>
  <c r="N8" i="42"/>
  <c r="M8" i="42"/>
  <c r="L8" i="42"/>
  <c r="F12" i="42"/>
  <c r="P12" i="42"/>
  <c r="T12" i="42"/>
  <c r="S12" i="42"/>
  <c r="R12" i="42"/>
  <c r="Q12" i="42"/>
  <c r="L14" i="42"/>
  <c r="N14" i="42"/>
  <c r="M14" i="42"/>
  <c r="R15" i="42"/>
  <c r="S15" i="42"/>
  <c r="Q15" i="42"/>
  <c r="P15" i="42"/>
  <c r="T15" i="42"/>
  <c r="I145" i="42"/>
  <c r="J9" i="43"/>
  <c r="I9" i="43"/>
  <c r="H9" i="43"/>
  <c r="G139" i="43"/>
  <c r="H139" i="43"/>
  <c r="N136" i="43"/>
  <c r="O136" i="43"/>
  <c r="D14" i="44"/>
  <c r="D20" i="45"/>
  <c r="D16" i="46"/>
  <c r="F15" i="42"/>
  <c r="L137" i="42"/>
  <c r="O137" i="42"/>
  <c r="M137" i="42"/>
  <c r="N137" i="42"/>
  <c r="M140" i="42"/>
  <c r="L140" i="42"/>
  <c r="N140" i="42"/>
  <c r="O140" i="42"/>
  <c r="F14" i="43"/>
  <c r="L141" i="43"/>
  <c r="O141" i="43"/>
  <c r="M141" i="43"/>
  <c r="N141" i="43"/>
  <c r="D10" i="45"/>
  <c r="D18" i="46"/>
  <c r="I140" i="41"/>
  <c r="H7" i="42"/>
  <c r="I7" i="42"/>
  <c r="J7" i="42"/>
  <c r="P7" i="42"/>
  <c r="T7" i="42"/>
  <c r="S7" i="42"/>
  <c r="R7" i="42"/>
  <c r="Q7" i="42"/>
  <c r="F8" i="42"/>
  <c r="L9" i="42"/>
  <c r="N9" i="42"/>
  <c r="M9" i="42"/>
  <c r="L10" i="42"/>
  <c r="M10" i="42"/>
  <c r="N10" i="42"/>
  <c r="R11" i="42"/>
  <c r="P11" i="42"/>
  <c r="T11" i="42"/>
  <c r="S11" i="42"/>
  <c r="Q11" i="42"/>
  <c r="H12" i="42"/>
  <c r="I12" i="42"/>
  <c r="J12" i="42"/>
  <c r="N13" i="42"/>
  <c r="L13" i="42"/>
  <c r="M13" i="42"/>
  <c r="J15" i="42"/>
  <c r="H15" i="42"/>
  <c r="I15" i="42"/>
  <c r="M136" i="42"/>
  <c r="L136" i="42"/>
  <c r="O136" i="42"/>
  <c r="N136" i="42"/>
  <c r="L145" i="42"/>
  <c r="M145" i="42"/>
  <c r="N15" i="43"/>
  <c r="M15" i="43"/>
  <c r="L15" i="43"/>
  <c r="H140" i="43"/>
  <c r="G140" i="43"/>
  <c r="D16" i="44"/>
  <c r="D12" i="45"/>
  <c r="D8" i="46"/>
  <c r="I137" i="41"/>
  <c r="H137" i="41"/>
  <c r="K137" i="41" s="1"/>
  <c r="G137" i="41"/>
  <c r="F11" i="42"/>
  <c r="F14" i="42"/>
  <c r="T14" i="42"/>
  <c r="P14" i="42"/>
  <c r="S14" i="42"/>
  <c r="R14" i="42"/>
  <c r="Q14" i="42"/>
  <c r="I144" i="42"/>
  <c r="E16" i="43"/>
  <c r="F16" i="43" s="1"/>
  <c r="F6" i="43"/>
  <c r="R9" i="43"/>
  <c r="Q9" i="43"/>
  <c r="S9" i="43"/>
  <c r="T9" i="43"/>
  <c r="P9" i="43"/>
  <c r="J13" i="43"/>
  <c r="I13" i="43"/>
  <c r="H13" i="43"/>
  <c r="H145" i="43"/>
  <c r="G145" i="43"/>
  <c r="D18" i="44"/>
  <c r="D10" i="46"/>
  <c r="D20" i="46"/>
  <c r="I140" i="42"/>
  <c r="M144" i="42"/>
  <c r="L144" i="42"/>
  <c r="J7" i="43"/>
  <c r="I7" i="43"/>
  <c r="H7" i="43"/>
  <c r="R7" i="43"/>
  <c r="Q7" i="43"/>
  <c r="T7" i="43"/>
  <c r="S7" i="43"/>
  <c r="P7" i="43"/>
  <c r="F8" i="43"/>
  <c r="N9" i="43"/>
  <c r="M9" i="43"/>
  <c r="L9" i="43"/>
  <c r="J11" i="43"/>
  <c r="I11" i="43"/>
  <c r="H11" i="43"/>
  <c r="R11" i="43"/>
  <c r="Q11" i="43"/>
  <c r="T11" i="43"/>
  <c r="S11" i="43"/>
  <c r="P11" i="43"/>
  <c r="F12" i="43"/>
  <c r="N13" i="43"/>
  <c r="M13" i="43"/>
  <c r="L13" i="43"/>
  <c r="J15" i="43"/>
  <c r="I15" i="43"/>
  <c r="H15" i="43"/>
  <c r="R15" i="43"/>
  <c r="Q15" i="43"/>
  <c r="S15" i="43"/>
  <c r="T15" i="43"/>
  <c r="P15" i="43"/>
  <c r="M138" i="42"/>
  <c r="L138" i="42"/>
  <c r="I142" i="42"/>
  <c r="C16" i="43"/>
  <c r="K16" i="43"/>
  <c r="L6" i="43"/>
  <c r="M6" i="43"/>
  <c r="N6" i="43"/>
  <c r="H8" i="43"/>
  <c r="J8" i="43"/>
  <c r="I8" i="43"/>
  <c r="T8" i="43"/>
  <c r="S8" i="43"/>
  <c r="P8" i="43"/>
  <c r="Q8" i="43"/>
  <c r="R8" i="43"/>
  <c r="F9" i="43"/>
  <c r="L10" i="43"/>
  <c r="N10" i="43"/>
  <c r="M10" i="43"/>
  <c r="H12" i="43"/>
  <c r="I12" i="43"/>
  <c r="J12" i="43"/>
  <c r="T12" i="43"/>
  <c r="S12" i="43"/>
  <c r="P12" i="43"/>
  <c r="R12" i="43"/>
  <c r="Q12" i="43"/>
  <c r="F13" i="43"/>
  <c r="L14" i="43"/>
  <c r="N14" i="43"/>
  <c r="M14" i="43"/>
  <c r="D16" i="43"/>
  <c r="D11" i="44"/>
  <c r="D15" i="44"/>
  <c r="D19" i="44"/>
  <c r="D9" i="45"/>
  <c r="D13" i="45"/>
  <c r="D17" i="45"/>
  <c r="D11" i="46"/>
  <c r="D15" i="46"/>
  <c r="D19" i="46"/>
  <c r="L142" i="42"/>
  <c r="M142" i="42"/>
  <c r="H6" i="43"/>
  <c r="G16" i="43"/>
  <c r="I6" i="43"/>
  <c r="J6" i="43"/>
  <c r="P6" i="43"/>
  <c r="T6" i="43"/>
  <c r="O16" i="43"/>
  <c r="S6" i="43"/>
  <c r="Q6" i="43"/>
  <c r="R6" i="43"/>
  <c r="F7" i="43"/>
  <c r="L8" i="43"/>
  <c r="M8" i="43"/>
  <c r="N8" i="43"/>
  <c r="H10" i="43"/>
  <c r="I10" i="43"/>
  <c r="J10" i="43"/>
  <c r="P10" i="43"/>
  <c r="T10" i="43"/>
  <c r="S10" i="43"/>
  <c r="Q10" i="43"/>
  <c r="R10" i="43"/>
  <c r="F11" i="43"/>
  <c r="L12" i="43"/>
  <c r="M12" i="43"/>
  <c r="N12" i="43"/>
  <c r="H14" i="43"/>
  <c r="I14" i="43"/>
  <c r="J14" i="43"/>
  <c r="P14" i="43"/>
  <c r="T14" i="43"/>
  <c r="S14" i="43"/>
  <c r="Q14" i="43"/>
  <c r="R14" i="43"/>
  <c r="F15" i="43"/>
  <c r="E146" i="43"/>
  <c r="D9" i="44"/>
  <c r="D13" i="44"/>
  <c r="D17" i="44"/>
  <c r="D11" i="45"/>
  <c r="D15" i="45"/>
  <c r="D19" i="45"/>
  <c r="D9" i="46"/>
  <c r="D13" i="46"/>
  <c r="D17" i="46"/>
  <c r="M31" i="2"/>
  <c r="K56" i="2"/>
  <c r="H74" i="10"/>
  <c r="L56" i="2"/>
  <c r="H52" i="10"/>
  <c r="M56" i="2"/>
  <c r="J6" i="3"/>
  <c r="J56" i="2"/>
  <c r="M79" i="3"/>
  <c r="N56" i="2"/>
  <c r="N79" i="3"/>
  <c r="M6" i="2"/>
  <c r="J6" i="2"/>
  <c r="K6" i="2"/>
  <c r="J79" i="3"/>
  <c r="J152" i="3"/>
  <c r="F52" i="8"/>
  <c r="L6" i="2"/>
  <c r="L6" i="5"/>
  <c r="K6" i="5"/>
  <c r="W6" i="5"/>
  <c r="V6" i="5"/>
  <c r="T6" i="5"/>
  <c r="S6" i="5"/>
  <c r="AA6" i="13"/>
  <c r="Z6" i="13"/>
  <c r="Y6" i="13"/>
  <c r="X6" i="13"/>
  <c r="W6" i="13"/>
  <c r="N152" i="3"/>
  <c r="V6" i="6"/>
  <c r="O8" i="8"/>
  <c r="L52" i="8"/>
  <c r="J74" i="10"/>
  <c r="W6" i="6"/>
  <c r="L74" i="8"/>
  <c r="F30" i="10"/>
  <c r="J52" i="10"/>
  <c r="I6" i="6"/>
  <c r="N30" i="8"/>
  <c r="J6" i="6"/>
  <c r="N74" i="8"/>
  <c r="F8" i="10"/>
  <c r="F52" i="10"/>
  <c r="M5" i="12"/>
  <c r="L5" i="12"/>
  <c r="K5" i="12"/>
  <c r="J5" i="12"/>
  <c r="I5" i="12"/>
  <c r="Y7" i="16"/>
  <c r="AA7" i="16"/>
  <c r="Z7" i="16"/>
  <c r="X7" i="16"/>
  <c r="W7" i="16"/>
  <c r="L8" i="10"/>
  <c r="N30" i="10"/>
  <c r="O52" i="10"/>
  <c r="N96" i="10"/>
  <c r="O8" i="10"/>
  <c r="F74" i="10"/>
  <c r="X7" i="17"/>
  <c r="O96" i="10"/>
  <c r="F96" i="10"/>
  <c r="L6" i="13"/>
  <c r="M7" i="15"/>
  <c r="L7" i="15"/>
  <c r="K7" i="15"/>
  <c r="J7" i="15"/>
  <c r="I7" i="15"/>
  <c r="L7" i="17"/>
  <c r="H96" i="10"/>
  <c r="M6" i="13"/>
  <c r="J96" i="10"/>
  <c r="U5" i="12"/>
  <c r="I6" i="18"/>
  <c r="J6" i="18"/>
  <c r="R6" i="18"/>
  <c r="Z6" i="18"/>
  <c r="W7" i="15"/>
  <c r="I7" i="16"/>
  <c r="K7" i="17"/>
  <c r="J7" i="17"/>
  <c r="I7" i="17"/>
  <c r="S6" i="18"/>
  <c r="AA6" i="18"/>
  <c r="E7" i="19"/>
  <c r="M7" i="19"/>
  <c r="U7" i="19"/>
  <c r="N8" i="25"/>
  <c r="L8" i="25"/>
  <c r="D30" i="25"/>
  <c r="N8" i="24"/>
  <c r="H8" i="21"/>
  <c r="R8" i="21"/>
  <c r="I8" i="21"/>
  <c r="S8" i="21"/>
  <c r="M7" i="22"/>
  <c r="L7" i="22"/>
  <c r="F30" i="24"/>
  <c r="H52" i="24"/>
  <c r="X7" i="22"/>
  <c r="O30" i="25"/>
  <c r="N30" i="25"/>
  <c r="D96" i="25"/>
  <c r="O96" i="25"/>
  <c r="F30" i="25"/>
  <c r="D74" i="25"/>
  <c r="O74" i="25"/>
  <c r="F96" i="25"/>
  <c r="F74" i="25"/>
  <c r="I6" i="26"/>
  <c r="J6" i="26"/>
  <c r="H8" i="30"/>
  <c r="F8" i="30"/>
  <c r="M6" i="27"/>
  <c r="L6" i="27"/>
  <c r="K6" i="27"/>
  <c r="J6" i="27"/>
  <c r="I6" i="27"/>
  <c r="L250" i="30"/>
  <c r="N250" i="30"/>
  <c r="O140" i="30"/>
  <c r="N140" i="30"/>
  <c r="I6" i="28"/>
  <c r="J30" i="30"/>
  <c r="H30" i="30"/>
  <c r="O96" i="30"/>
  <c r="N96" i="30"/>
  <c r="L228" i="30"/>
  <c r="O30" i="30"/>
  <c r="N30" i="30"/>
  <c r="O228" i="30"/>
  <c r="N228" i="30"/>
  <c r="O184" i="30"/>
  <c r="N184" i="30"/>
  <c r="F52" i="30"/>
  <c r="H52" i="30"/>
  <c r="O30" i="31"/>
  <c r="N30" i="31"/>
  <c r="J6" i="28"/>
  <c r="N8" i="30"/>
  <c r="L118" i="30"/>
  <c r="L162" i="30"/>
  <c r="L206" i="30"/>
  <c r="K6" i="28"/>
  <c r="O123" i="37"/>
  <c r="O52" i="30"/>
  <c r="L272" i="30"/>
  <c r="D52" i="31"/>
  <c r="N52" i="33"/>
  <c r="N74" i="31"/>
  <c r="O74" i="31"/>
  <c r="O8" i="31"/>
  <c r="H30" i="31"/>
  <c r="L30" i="31"/>
  <c r="O133" i="39"/>
  <c r="L52" i="31"/>
  <c r="O96" i="31"/>
  <c r="N96" i="31"/>
  <c r="N74" i="33"/>
  <c r="AY7" i="35"/>
  <c r="I7" i="35"/>
  <c r="AQ7" i="35"/>
  <c r="AP7" i="35"/>
  <c r="AO7" i="35"/>
  <c r="AZ7" i="35"/>
  <c r="P7" i="35"/>
  <c r="AN7" i="35"/>
  <c r="BA7" i="35"/>
  <c r="H29" i="35"/>
  <c r="Y29" i="35"/>
  <c r="AF7" i="35"/>
  <c r="AE7" i="35"/>
  <c r="T5" i="38"/>
  <c r="S5" i="38"/>
  <c r="Q5" i="38"/>
  <c r="P5" i="38"/>
  <c r="O133" i="38"/>
  <c r="N133" i="38"/>
  <c r="I133" i="40"/>
  <c r="H133" i="40"/>
  <c r="G133" i="40"/>
  <c r="J5" i="43"/>
  <c r="I5" i="43"/>
  <c r="H5" i="43"/>
  <c r="L5" i="43"/>
  <c r="Q5" i="37"/>
  <c r="R5" i="38"/>
  <c r="H133" i="38"/>
  <c r="G133" i="38"/>
  <c r="O5" i="37"/>
  <c r="F5" i="38"/>
  <c r="I5" i="39"/>
  <c r="H5" i="39"/>
  <c r="X7" i="35"/>
  <c r="AX7" i="35"/>
  <c r="G5" i="37"/>
  <c r="P5" i="37"/>
  <c r="I5" i="38"/>
  <c r="H5" i="38"/>
  <c r="F5" i="39"/>
  <c r="AN29" i="35"/>
  <c r="R5" i="37"/>
  <c r="T5" i="42"/>
  <c r="S5" i="42"/>
  <c r="R5" i="42"/>
  <c r="Q5" i="42"/>
  <c r="P5" i="42"/>
  <c r="N5" i="40"/>
  <c r="M5" i="40"/>
  <c r="M133" i="40"/>
  <c r="L133" i="40"/>
  <c r="K133" i="40"/>
  <c r="H135" i="42"/>
  <c r="G135" i="42"/>
  <c r="M123" i="37"/>
  <c r="J5" i="39"/>
  <c r="R5" i="39"/>
  <c r="N133" i="39"/>
  <c r="M133" i="39"/>
  <c r="L5" i="40"/>
  <c r="N133" i="40"/>
  <c r="N123" i="37"/>
  <c r="S5" i="39"/>
  <c r="K133" i="39"/>
  <c r="O133" i="40"/>
  <c r="S5" i="41"/>
  <c r="M5" i="41"/>
  <c r="J5" i="42"/>
  <c r="I5" i="42"/>
  <c r="F5" i="40"/>
  <c r="F5" i="41"/>
  <c r="N5" i="41"/>
  <c r="O135" i="41"/>
  <c r="N135" i="41"/>
  <c r="M135" i="41"/>
  <c r="H5" i="42"/>
  <c r="L5" i="42"/>
  <c r="R5" i="43"/>
  <c r="Q5" i="43"/>
  <c r="S5" i="43"/>
  <c r="P5" i="43"/>
  <c r="T5" i="43"/>
  <c r="K135" i="43"/>
  <c r="M5" i="43"/>
  <c r="M135" i="43"/>
  <c r="N135" i="43"/>
  <c r="I135" i="43"/>
  <c r="N135" i="42"/>
  <c r="K138" i="18" l="1"/>
  <c r="K40" i="18"/>
  <c r="K99" i="18"/>
  <c r="T9" i="18"/>
  <c r="T10" i="18"/>
  <c r="M29" i="17"/>
  <c r="M28" i="17"/>
  <c r="AB80" i="18"/>
  <c r="M124" i="17"/>
  <c r="K29" i="18"/>
  <c r="K154" i="18"/>
  <c r="AB15" i="18"/>
  <c r="K139" i="18"/>
  <c r="K57" i="18"/>
  <c r="K65" i="18"/>
  <c r="K59" i="18"/>
  <c r="T31" i="18"/>
  <c r="T123" i="18"/>
  <c r="T14" i="18"/>
  <c r="M38" i="17"/>
  <c r="K136" i="18"/>
  <c r="K26" i="18"/>
  <c r="K144" i="18"/>
  <c r="K55" i="18"/>
  <c r="K94" i="18"/>
  <c r="T84" i="18"/>
  <c r="M138" i="17"/>
  <c r="T19" i="18"/>
  <c r="M12" i="41"/>
  <c r="L12" i="41"/>
  <c r="N12" i="41"/>
  <c r="D146" i="41"/>
  <c r="N82" i="33"/>
  <c r="O82" i="33"/>
  <c r="N19" i="33"/>
  <c r="J87" i="31"/>
  <c r="L87" i="31"/>
  <c r="O276" i="30"/>
  <c r="N276" i="30"/>
  <c r="L145" i="30"/>
  <c r="N145" i="30"/>
  <c r="O85" i="30"/>
  <c r="F196" i="30"/>
  <c r="H196" i="30"/>
  <c r="O33" i="31"/>
  <c r="N33" i="31"/>
  <c r="K88" i="28"/>
  <c r="I88" i="28"/>
  <c r="L60" i="28"/>
  <c r="J60" i="28"/>
  <c r="L79" i="25"/>
  <c r="F188" i="24"/>
  <c r="O188" i="24"/>
  <c r="J172" i="24"/>
  <c r="L172" i="24"/>
  <c r="O53" i="25"/>
  <c r="N53" i="25"/>
  <c r="F53" i="12"/>
  <c r="L144" i="8"/>
  <c r="N144" i="8"/>
  <c r="M16" i="6"/>
  <c r="L16" i="6"/>
  <c r="K16" i="6"/>
  <c r="J16" i="6"/>
  <c r="I16" i="6"/>
  <c r="S49" i="6"/>
  <c r="V49" i="6"/>
  <c r="U49" i="6"/>
  <c r="T49" i="6"/>
  <c r="W49" i="6"/>
  <c r="J65" i="10"/>
  <c r="L65" i="10"/>
  <c r="F33" i="8"/>
  <c r="H33" i="8"/>
  <c r="O13" i="10"/>
  <c r="W14" i="5"/>
  <c r="V14" i="5"/>
  <c r="T14" i="5"/>
  <c r="S14" i="5"/>
  <c r="U14" i="5"/>
  <c r="I136" i="43"/>
  <c r="F146" i="43"/>
  <c r="H136" i="43"/>
  <c r="K136" i="43" s="1"/>
  <c r="G136" i="43"/>
  <c r="I139" i="43"/>
  <c r="M136" i="43"/>
  <c r="I140" i="43"/>
  <c r="L136" i="43"/>
  <c r="I145" i="43"/>
  <c r="I141" i="43"/>
  <c r="I137" i="43"/>
  <c r="H145" i="41"/>
  <c r="K145" i="41" s="1"/>
  <c r="G145" i="41"/>
  <c r="E16" i="41"/>
  <c r="F16" i="41" s="1"/>
  <c r="F6" i="41"/>
  <c r="F8" i="41"/>
  <c r="F12" i="41"/>
  <c r="I6" i="41"/>
  <c r="H6" i="41"/>
  <c r="F7" i="41"/>
  <c r="O141" i="41"/>
  <c r="M141" i="41"/>
  <c r="L141" i="41"/>
  <c r="N141" i="41"/>
  <c r="F11" i="41"/>
  <c r="I31" i="35"/>
  <c r="AQ10" i="35"/>
  <c r="AP10" i="35"/>
  <c r="O10" i="35"/>
  <c r="P10" i="35"/>
  <c r="F8" i="39"/>
  <c r="I8" i="39"/>
  <c r="H8" i="39"/>
  <c r="AY18" i="35"/>
  <c r="AX18" i="35"/>
  <c r="BB18" i="35"/>
  <c r="AZ18" i="35"/>
  <c r="BA18" i="35"/>
  <c r="O134" i="38"/>
  <c r="N134" i="38"/>
  <c r="N80" i="33"/>
  <c r="O80" i="33"/>
  <c r="O33" i="33"/>
  <c r="N33" i="33"/>
  <c r="N85" i="33"/>
  <c r="N32" i="33"/>
  <c r="J106" i="31"/>
  <c r="L106" i="31"/>
  <c r="F53" i="31"/>
  <c r="L35" i="31"/>
  <c r="O108" i="33"/>
  <c r="N108" i="33"/>
  <c r="F99" i="31"/>
  <c r="J98" i="31"/>
  <c r="L98" i="31"/>
  <c r="H65" i="31"/>
  <c r="H34" i="31"/>
  <c r="J34" i="31"/>
  <c r="F82" i="31"/>
  <c r="H82" i="31"/>
  <c r="F54" i="31"/>
  <c r="O277" i="30"/>
  <c r="N277" i="30"/>
  <c r="H284" i="30"/>
  <c r="J237" i="30"/>
  <c r="L237" i="30"/>
  <c r="N209" i="30"/>
  <c r="O209" i="30"/>
  <c r="F173" i="30"/>
  <c r="H173" i="30"/>
  <c r="O145" i="30"/>
  <c r="F145" i="30"/>
  <c r="F82" i="30"/>
  <c r="O82" i="30"/>
  <c r="J255" i="30"/>
  <c r="H254" i="30"/>
  <c r="F261" i="30"/>
  <c r="H261" i="30"/>
  <c r="J278" i="30"/>
  <c r="J233" i="30"/>
  <c r="F236" i="30"/>
  <c r="H236" i="30"/>
  <c r="O207" i="30"/>
  <c r="N207" i="30"/>
  <c r="O119" i="30"/>
  <c r="N119" i="30"/>
  <c r="F218" i="30"/>
  <c r="H218" i="30"/>
  <c r="O190" i="30"/>
  <c r="F190" i="30"/>
  <c r="L124" i="30"/>
  <c r="N124" i="30"/>
  <c r="D129" i="37"/>
  <c r="N127" i="37"/>
  <c r="O127" i="37"/>
  <c r="C160" i="28"/>
  <c r="C146" i="28"/>
  <c r="J79" i="30"/>
  <c r="L79" i="30"/>
  <c r="C104" i="28"/>
  <c r="I22" i="28"/>
  <c r="J22" i="28"/>
  <c r="M22" i="28"/>
  <c r="L22" i="28"/>
  <c r="K22" i="28"/>
  <c r="O103" i="31"/>
  <c r="N103" i="31"/>
  <c r="N84" i="31"/>
  <c r="O84" i="31"/>
  <c r="O41" i="31"/>
  <c r="N41" i="31"/>
  <c r="H81" i="30"/>
  <c r="J127" i="28"/>
  <c r="I127" i="28"/>
  <c r="L127" i="28"/>
  <c r="K127" i="28"/>
  <c r="M127" i="28"/>
  <c r="F78" i="30"/>
  <c r="K116" i="28"/>
  <c r="J116" i="28"/>
  <c r="I116" i="28"/>
  <c r="M116" i="28"/>
  <c r="L116" i="28"/>
  <c r="K41" i="28"/>
  <c r="J41" i="28"/>
  <c r="M41" i="28"/>
  <c r="L41" i="28"/>
  <c r="I41" i="28"/>
  <c r="H48" i="28"/>
  <c r="J151" i="28"/>
  <c r="L151" i="28"/>
  <c r="K151" i="28"/>
  <c r="I151" i="28"/>
  <c r="M151" i="28"/>
  <c r="K36" i="28"/>
  <c r="I36" i="28"/>
  <c r="K155" i="28"/>
  <c r="I155" i="28"/>
  <c r="L11" i="28"/>
  <c r="J11" i="28"/>
  <c r="F20" i="28"/>
  <c r="K95" i="28"/>
  <c r="I95" i="28"/>
  <c r="J83" i="28"/>
  <c r="L83" i="28"/>
  <c r="J103" i="28"/>
  <c r="L103" i="28"/>
  <c r="L153" i="28"/>
  <c r="J153" i="28"/>
  <c r="K31" i="28"/>
  <c r="I31" i="28"/>
  <c r="L42" i="25"/>
  <c r="L59" i="25"/>
  <c r="L60" i="25"/>
  <c r="H241" i="24"/>
  <c r="O213" i="24"/>
  <c r="N213" i="24"/>
  <c r="F240" i="24"/>
  <c r="N186" i="24"/>
  <c r="O186" i="24"/>
  <c r="F128" i="24"/>
  <c r="H128" i="24"/>
  <c r="F241" i="24"/>
  <c r="N187" i="24"/>
  <c r="O187" i="24"/>
  <c r="F143" i="24"/>
  <c r="H210" i="24"/>
  <c r="J210" i="24"/>
  <c r="L170" i="24"/>
  <c r="N170" i="24"/>
  <c r="J267" i="24"/>
  <c r="F237" i="24"/>
  <c r="L209" i="24"/>
  <c r="J175" i="24"/>
  <c r="H129" i="24"/>
  <c r="O123" i="24"/>
  <c r="L130" i="24"/>
  <c r="N84" i="24"/>
  <c r="O84" i="24"/>
  <c r="H55" i="24"/>
  <c r="J55" i="24"/>
  <c r="O102" i="25"/>
  <c r="N102" i="25"/>
  <c r="O38" i="25"/>
  <c r="N38" i="25"/>
  <c r="O78" i="25"/>
  <c r="N78" i="25"/>
  <c r="F41" i="24"/>
  <c r="H41" i="24"/>
  <c r="L57" i="24"/>
  <c r="H64" i="24"/>
  <c r="J64" i="24"/>
  <c r="F147" i="24"/>
  <c r="O145" i="24"/>
  <c r="N145" i="24"/>
  <c r="L142" i="24"/>
  <c r="H149" i="24"/>
  <c r="F35" i="25"/>
  <c r="F98" i="25"/>
  <c r="F99" i="25"/>
  <c r="H61" i="19"/>
  <c r="X11" i="19"/>
  <c r="X153" i="19"/>
  <c r="W161" i="19"/>
  <c r="P151" i="19"/>
  <c r="H146" i="19"/>
  <c r="X67" i="19"/>
  <c r="X99" i="19"/>
  <c r="X45" i="19"/>
  <c r="H72" i="19"/>
  <c r="P17" i="19"/>
  <c r="V119" i="19"/>
  <c r="H62" i="19"/>
  <c r="Q21" i="17"/>
  <c r="I82" i="17"/>
  <c r="L82" i="17"/>
  <c r="K82" i="17"/>
  <c r="J82" i="17"/>
  <c r="M82" i="17"/>
  <c r="K136" i="17"/>
  <c r="J136" i="17"/>
  <c r="I136" i="17"/>
  <c r="M136" i="17"/>
  <c r="L136" i="17"/>
  <c r="H135" i="17"/>
  <c r="R21" i="16"/>
  <c r="Z13" i="16"/>
  <c r="X13" i="16"/>
  <c r="M57" i="13"/>
  <c r="L57" i="13"/>
  <c r="J57" i="13"/>
  <c r="I57" i="13"/>
  <c r="K57" i="13"/>
  <c r="X43" i="12"/>
  <c r="V43" i="12"/>
  <c r="U43" i="12"/>
  <c r="D135" i="17"/>
  <c r="I45" i="13"/>
  <c r="M45" i="13"/>
  <c r="L45" i="13"/>
  <c r="K45" i="13"/>
  <c r="J45" i="13"/>
  <c r="J128" i="13"/>
  <c r="I128" i="13"/>
  <c r="M128" i="13"/>
  <c r="K128" i="13"/>
  <c r="L128" i="13"/>
  <c r="J11" i="13"/>
  <c r="L11" i="13"/>
  <c r="V16" i="12"/>
  <c r="U16" i="12"/>
  <c r="X16" i="12"/>
  <c r="X18" i="12"/>
  <c r="D34" i="13"/>
  <c r="D147" i="17"/>
  <c r="D77" i="17"/>
  <c r="L69" i="17"/>
  <c r="J69" i="17"/>
  <c r="L44" i="13"/>
  <c r="K44" i="13"/>
  <c r="J44" i="13"/>
  <c r="I44" i="13"/>
  <c r="M44" i="13"/>
  <c r="W56" i="12"/>
  <c r="J255" i="8"/>
  <c r="L255" i="8"/>
  <c r="O173" i="8"/>
  <c r="O56" i="10"/>
  <c r="N56" i="10"/>
  <c r="H260" i="8"/>
  <c r="J260" i="8"/>
  <c r="L75" i="10"/>
  <c r="H280" i="8"/>
  <c r="O208" i="8"/>
  <c r="N208" i="8"/>
  <c r="N24" i="12"/>
  <c r="M24" i="12"/>
  <c r="L24" i="12"/>
  <c r="K24" i="12"/>
  <c r="J24" i="12"/>
  <c r="I24" i="12"/>
  <c r="J18" i="12"/>
  <c r="I18" i="12"/>
  <c r="N18" i="12"/>
  <c r="M18" i="12"/>
  <c r="L18" i="12"/>
  <c r="K18" i="12"/>
  <c r="F54" i="10"/>
  <c r="O62" i="8"/>
  <c r="W14" i="6"/>
  <c r="V14" i="6"/>
  <c r="S14" i="6"/>
  <c r="U14" i="6"/>
  <c r="T14" i="6"/>
  <c r="J156" i="3"/>
  <c r="N156" i="3"/>
  <c r="M156" i="3"/>
  <c r="L156" i="3"/>
  <c r="K156" i="3"/>
  <c r="I189" i="3"/>
  <c r="L175" i="3"/>
  <c r="K175" i="3"/>
  <c r="N175" i="3"/>
  <c r="M175" i="3"/>
  <c r="I186" i="3"/>
  <c r="J175" i="3"/>
  <c r="N177" i="3"/>
  <c r="N185" i="3"/>
  <c r="N178" i="3"/>
  <c r="N181" i="3"/>
  <c r="N182" i="3"/>
  <c r="F65" i="10"/>
  <c r="O77" i="10"/>
  <c r="F195" i="3"/>
  <c r="F18" i="10"/>
  <c r="H18" i="10"/>
  <c r="U8" i="5"/>
  <c r="T8" i="5"/>
  <c r="W8" i="5"/>
  <c r="V8" i="5"/>
  <c r="S8" i="5"/>
  <c r="J63" i="2"/>
  <c r="N63" i="2"/>
  <c r="M63" i="2"/>
  <c r="K63" i="2"/>
  <c r="L63" i="2"/>
  <c r="F99" i="8"/>
  <c r="H99" i="8"/>
  <c r="F41" i="8"/>
  <c r="H41" i="8"/>
  <c r="F152" i="8"/>
  <c r="H152" i="8"/>
  <c r="F259" i="8"/>
  <c r="H259" i="8"/>
  <c r="J142" i="3"/>
  <c r="N142" i="3"/>
  <c r="L142" i="3"/>
  <c r="K142" i="3"/>
  <c r="M142" i="3"/>
  <c r="F18" i="2"/>
  <c r="J56" i="8"/>
  <c r="L56" i="8"/>
  <c r="H79" i="10"/>
  <c r="L213" i="3"/>
  <c r="M213" i="3"/>
  <c r="S14" i="41"/>
  <c r="R14" i="41"/>
  <c r="O59" i="33"/>
  <c r="N59" i="33"/>
  <c r="F100" i="31"/>
  <c r="J276" i="30"/>
  <c r="L276" i="30"/>
  <c r="H147" i="30"/>
  <c r="O81" i="31"/>
  <c r="N81" i="31"/>
  <c r="K148" i="28"/>
  <c r="I148" i="28"/>
  <c r="M148" i="28"/>
  <c r="L148" i="28"/>
  <c r="J148" i="28"/>
  <c r="G20" i="28"/>
  <c r="K12" i="28"/>
  <c r="I12" i="28"/>
  <c r="L78" i="25"/>
  <c r="H214" i="24"/>
  <c r="J214" i="24"/>
  <c r="H240" i="24"/>
  <c r="J240" i="24"/>
  <c r="O121" i="24"/>
  <c r="N121" i="24"/>
  <c r="F82" i="25"/>
  <c r="P141" i="19"/>
  <c r="P116" i="19"/>
  <c r="U21" i="16"/>
  <c r="X57" i="12"/>
  <c r="V57" i="12"/>
  <c r="U57" i="12"/>
  <c r="L173" i="8"/>
  <c r="N173" i="8"/>
  <c r="F144" i="8"/>
  <c r="H144" i="8"/>
  <c r="H82" i="10"/>
  <c r="I143" i="43"/>
  <c r="H143" i="43"/>
  <c r="G143" i="43"/>
  <c r="M143" i="43"/>
  <c r="L143" i="43"/>
  <c r="O143" i="41"/>
  <c r="N143" i="41"/>
  <c r="P8" i="41"/>
  <c r="S8" i="41"/>
  <c r="R8" i="41"/>
  <c r="Q8" i="41"/>
  <c r="T8" i="41"/>
  <c r="O16" i="41"/>
  <c r="D16" i="41"/>
  <c r="I8" i="41"/>
  <c r="H8" i="41"/>
  <c r="J8" i="41"/>
  <c r="M8" i="41"/>
  <c r="G16" i="41"/>
  <c r="L8" i="41"/>
  <c r="T15" i="41"/>
  <c r="S15" i="41"/>
  <c r="R15" i="41"/>
  <c r="Q15" i="41"/>
  <c r="P15" i="41"/>
  <c r="D146" i="43"/>
  <c r="N9" i="40"/>
  <c r="L9" i="40"/>
  <c r="M9" i="40"/>
  <c r="P9" i="40"/>
  <c r="Q9" i="40"/>
  <c r="H10" i="35"/>
  <c r="I10" i="35"/>
  <c r="O18" i="35"/>
  <c r="P18" i="35"/>
  <c r="S8" i="38"/>
  <c r="R8" i="38"/>
  <c r="Q8" i="38"/>
  <c r="P8" i="38"/>
  <c r="T8" i="38"/>
  <c r="Y18" i="35"/>
  <c r="X18" i="35"/>
  <c r="O81" i="33"/>
  <c r="N81" i="33"/>
  <c r="I36" i="35"/>
  <c r="H36" i="35"/>
  <c r="N78" i="33"/>
  <c r="O78" i="33"/>
  <c r="O105" i="33"/>
  <c r="F104" i="31"/>
  <c r="F42" i="31"/>
  <c r="L43" i="31"/>
  <c r="N12" i="33"/>
  <c r="O12" i="33"/>
  <c r="F97" i="31"/>
  <c r="J32" i="31"/>
  <c r="L32" i="31"/>
  <c r="L63" i="31"/>
  <c r="H42" i="31"/>
  <c r="J42" i="31"/>
  <c r="J85" i="31"/>
  <c r="F101" i="31"/>
  <c r="H87" i="31"/>
  <c r="L278" i="30"/>
  <c r="H273" i="30"/>
  <c r="H278" i="30"/>
  <c r="J235" i="30"/>
  <c r="L235" i="30"/>
  <c r="F209" i="30"/>
  <c r="H209" i="30"/>
  <c r="H171" i="30"/>
  <c r="J171" i="30"/>
  <c r="N143" i="30"/>
  <c r="O143" i="30"/>
  <c r="F256" i="30"/>
  <c r="N261" i="30"/>
  <c r="O261" i="30"/>
  <c r="O77" i="30"/>
  <c r="L231" i="30"/>
  <c r="O236" i="30"/>
  <c r="N236" i="30"/>
  <c r="F207" i="30"/>
  <c r="O171" i="30"/>
  <c r="N171" i="30"/>
  <c r="J145" i="30"/>
  <c r="F119" i="30"/>
  <c r="L262" i="30"/>
  <c r="H216" i="30"/>
  <c r="J216" i="30"/>
  <c r="O188" i="30"/>
  <c r="N188" i="30"/>
  <c r="F152" i="30"/>
  <c r="H152" i="30"/>
  <c r="O124" i="30"/>
  <c r="F124" i="30"/>
  <c r="L56" i="30"/>
  <c r="N56" i="30"/>
  <c r="M51" i="28"/>
  <c r="I51" i="28"/>
  <c r="K51" i="28"/>
  <c r="J51" i="28"/>
  <c r="L51" i="28"/>
  <c r="J87" i="30"/>
  <c r="L87" i="30"/>
  <c r="I13" i="28"/>
  <c r="M13" i="28"/>
  <c r="L13" i="28"/>
  <c r="K13" i="28"/>
  <c r="J13" i="28"/>
  <c r="H20" i="28"/>
  <c r="O37" i="31"/>
  <c r="N37" i="31"/>
  <c r="O60" i="31"/>
  <c r="N60" i="31"/>
  <c r="H59" i="30"/>
  <c r="F86" i="30"/>
  <c r="K110" i="28"/>
  <c r="J110" i="28"/>
  <c r="I110" i="28"/>
  <c r="M110" i="28"/>
  <c r="L110" i="28"/>
  <c r="H118" i="28"/>
  <c r="C48" i="28"/>
  <c r="J159" i="28"/>
  <c r="M159" i="28"/>
  <c r="L159" i="28"/>
  <c r="K159" i="28"/>
  <c r="I159" i="28"/>
  <c r="K43" i="28"/>
  <c r="I43" i="28"/>
  <c r="I44" i="28"/>
  <c r="K44" i="28"/>
  <c r="K121" i="28"/>
  <c r="I121" i="28"/>
  <c r="E118" i="28"/>
  <c r="L92" i="28"/>
  <c r="J92" i="28"/>
  <c r="L112" i="28"/>
  <c r="J112" i="28"/>
  <c r="L145" i="28"/>
  <c r="J145" i="28"/>
  <c r="F132" i="28"/>
  <c r="L40" i="25"/>
  <c r="L41" i="25"/>
  <c r="N41" i="25"/>
  <c r="H211" i="24"/>
  <c r="H175" i="24"/>
  <c r="N264" i="24"/>
  <c r="O264" i="24"/>
  <c r="J234" i="24"/>
  <c r="L234" i="24"/>
  <c r="F208" i="24"/>
  <c r="H208" i="24"/>
  <c r="N172" i="24"/>
  <c r="O172" i="24"/>
  <c r="N265" i="24"/>
  <c r="O265" i="24"/>
  <c r="J235" i="24"/>
  <c r="L235" i="24"/>
  <c r="F209" i="24"/>
  <c r="H209" i="24"/>
  <c r="O173" i="24"/>
  <c r="N173" i="24"/>
  <c r="H266" i="24"/>
  <c r="J266" i="24"/>
  <c r="F234" i="24"/>
  <c r="H234" i="24"/>
  <c r="J194" i="24"/>
  <c r="L194" i="24"/>
  <c r="L265" i="24"/>
  <c r="H235" i="24"/>
  <c r="L173" i="24"/>
  <c r="L123" i="24"/>
  <c r="N123" i="24"/>
  <c r="F84" i="24"/>
  <c r="H84" i="24"/>
  <c r="O31" i="25"/>
  <c r="N31" i="25"/>
  <c r="O57" i="25"/>
  <c r="N57" i="25"/>
  <c r="F33" i="24"/>
  <c r="H33" i="24"/>
  <c r="J145" i="24"/>
  <c r="O144" i="24"/>
  <c r="N144" i="24"/>
  <c r="J152" i="24"/>
  <c r="O151" i="24"/>
  <c r="N151" i="24"/>
  <c r="H153" i="24"/>
  <c r="F58" i="25"/>
  <c r="F76" i="25"/>
  <c r="F107" i="25"/>
  <c r="H116" i="19"/>
  <c r="X59" i="19"/>
  <c r="P11" i="19"/>
  <c r="X154" i="19"/>
  <c r="P152" i="19"/>
  <c r="H150" i="19"/>
  <c r="G149" i="19"/>
  <c r="V133" i="19"/>
  <c r="P66" i="19"/>
  <c r="O65" i="19"/>
  <c r="F105" i="19"/>
  <c r="P44" i="19"/>
  <c r="X115" i="19"/>
  <c r="H59" i="19"/>
  <c r="S11" i="21"/>
  <c r="R11" i="21"/>
  <c r="T11" i="21"/>
  <c r="L141" i="17"/>
  <c r="K141" i="17"/>
  <c r="J141" i="17"/>
  <c r="M141" i="17"/>
  <c r="I141" i="17"/>
  <c r="S21" i="15"/>
  <c r="I90" i="17"/>
  <c r="M90" i="17"/>
  <c r="L90" i="17"/>
  <c r="K90" i="17"/>
  <c r="J90" i="17"/>
  <c r="G119" i="17"/>
  <c r="E91" i="17"/>
  <c r="U21" i="15"/>
  <c r="M100" i="13"/>
  <c r="L100" i="13"/>
  <c r="K100" i="13"/>
  <c r="J100" i="13"/>
  <c r="I100" i="13"/>
  <c r="K43" i="13"/>
  <c r="I43" i="13"/>
  <c r="J69" i="13"/>
  <c r="E76" i="13"/>
  <c r="L69" i="13"/>
  <c r="K134" i="13"/>
  <c r="J134" i="13"/>
  <c r="I134" i="13"/>
  <c r="M134" i="13"/>
  <c r="L134" i="13"/>
  <c r="W9" i="12"/>
  <c r="J146" i="17"/>
  <c r="L146" i="17"/>
  <c r="J109" i="10"/>
  <c r="F80" i="10"/>
  <c r="H80" i="10"/>
  <c r="H235" i="8"/>
  <c r="J235" i="8"/>
  <c r="O163" i="8"/>
  <c r="N163" i="8"/>
  <c r="O97" i="10"/>
  <c r="N97" i="10"/>
  <c r="L86" i="10"/>
  <c r="L196" i="8"/>
  <c r="J124" i="8"/>
  <c r="L124" i="8"/>
  <c r="H53" i="12"/>
  <c r="N6" i="12"/>
  <c r="M6" i="12"/>
  <c r="L6" i="12"/>
  <c r="K6" i="12"/>
  <c r="J6" i="12"/>
  <c r="I6" i="12"/>
  <c r="M20" i="12"/>
  <c r="M16" i="12"/>
  <c r="M52" i="12"/>
  <c r="J22" i="12"/>
  <c r="I22" i="12"/>
  <c r="N22" i="12"/>
  <c r="M22" i="12"/>
  <c r="L22" i="12"/>
  <c r="K22" i="12"/>
  <c r="F61" i="8"/>
  <c r="O61" i="8"/>
  <c r="W46" i="6"/>
  <c r="U46" i="6"/>
  <c r="T46" i="6"/>
  <c r="S46" i="6"/>
  <c r="V46" i="6"/>
  <c r="H86" i="8"/>
  <c r="J86" i="8"/>
  <c r="K9" i="6"/>
  <c r="J9" i="6"/>
  <c r="I9" i="6"/>
  <c r="L9" i="6"/>
  <c r="M9" i="6"/>
  <c r="G193" i="3"/>
  <c r="F191" i="3"/>
  <c r="F15" i="10"/>
  <c r="H15" i="10"/>
  <c r="AA9" i="13"/>
  <c r="Z9" i="13"/>
  <c r="Y9" i="13"/>
  <c r="X9" i="13"/>
  <c r="W9" i="13"/>
  <c r="T32" i="5"/>
  <c r="S32" i="5"/>
  <c r="W32" i="5"/>
  <c r="V32" i="5"/>
  <c r="U32" i="5"/>
  <c r="K10" i="5"/>
  <c r="J10" i="5"/>
  <c r="M10" i="5"/>
  <c r="L10" i="5"/>
  <c r="I10" i="5"/>
  <c r="F123" i="8"/>
  <c r="H123" i="8"/>
  <c r="F278" i="8"/>
  <c r="H278" i="8"/>
  <c r="F164" i="8"/>
  <c r="H164" i="8"/>
  <c r="F232" i="8"/>
  <c r="H232" i="8"/>
  <c r="U23" i="5"/>
  <c r="S23" i="5"/>
  <c r="J11" i="2"/>
  <c r="K11" i="2"/>
  <c r="O12" i="10"/>
  <c r="L10" i="6"/>
  <c r="J10" i="6"/>
  <c r="H186" i="3"/>
  <c r="K72" i="2"/>
  <c r="M72" i="2"/>
  <c r="J72" i="2"/>
  <c r="L72" i="2"/>
  <c r="N72" i="2"/>
  <c r="N73" i="2"/>
  <c r="F197" i="8"/>
  <c r="H197" i="8"/>
  <c r="M11" i="2"/>
  <c r="L11" i="2"/>
  <c r="J64" i="8"/>
  <c r="M217" i="3"/>
  <c r="L217" i="3"/>
  <c r="O138" i="43"/>
  <c r="N138" i="43"/>
  <c r="L138" i="43"/>
  <c r="M138" i="43"/>
  <c r="J146" i="43"/>
  <c r="J10" i="38"/>
  <c r="I10" i="38"/>
  <c r="H10" i="38"/>
  <c r="M10" i="38"/>
  <c r="L10" i="38"/>
  <c r="N34" i="33"/>
  <c r="O34" i="33"/>
  <c r="L79" i="31"/>
  <c r="F259" i="30"/>
  <c r="L241" i="30"/>
  <c r="J82" i="30"/>
  <c r="L82" i="30"/>
  <c r="K154" i="28"/>
  <c r="I154" i="28"/>
  <c r="F151" i="24"/>
  <c r="H151" i="24"/>
  <c r="O215" i="24"/>
  <c r="N215" i="24"/>
  <c r="F86" i="24"/>
  <c r="H86" i="24"/>
  <c r="F83" i="25"/>
  <c r="H139" i="19"/>
  <c r="G147" i="19"/>
  <c r="X18" i="19"/>
  <c r="F147" i="17"/>
  <c r="F251" i="8"/>
  <c r="H251" i="8"/>
  <c r="J7" i="5"/>
  <c r="I7" i="5"/>
  <c r="M7" i="5"/>
  <c r="L7" i="5"/>
  <c r="K7" i="5"/>
  <c r="N137" i="41"/>
  <c r="O137" i="41"/>
  <c r="H134" i="38"/>
  <c r="G134" i="38"/>
  <c r="Y37" i="35"/>
  <c r="AQ17" i="35"/>
  <c r="AP17" i="35"/>
  <c r="AO17" i="35"/>
  <c r="AN17" i="35"/>
  <c r="AR17" i="35"/>
  <c r="L40" i="31"/>
  <c r="L54" i="31"/>
  <c r="L64" i="31"/>
  <c r="J40" i="31"/>
  <c r="F61" i="31"/>
  <c r="H53" i="31"/>
  <c r="J53" i="31"/>
  <c r="J84" i="31"/>
  <c r="F109" i="31"/>
  <c r="H86" i="31"/>
  <c r="F81" i="31"/>
  <c r="L254" i="30"/>
  <c r="J280" i="30"/>
  <c r="F275" i="30"/>
  <c r="F280" i="30"/>
  <c r="H280" i="30"/>
  <c r="L233" i="30"/>
  <c r="N233" i="30"/>
  <c r="H207" i="30"/>
  <c r="J207" i="30"/>
  <c r="F143" i="30"/>
  <c r="H143" i="30"/>
  <c r="L63" i="30"/>
  <c r="N63" i="30"/>
  <c r="O251" i="30"/>
  <c r="N251" i="30"/>
  <c r="O256" i="30"/>
  <c r="N256" i="30"/>
  <c r="H255" i="30"/>
  <c r="L236" i="30"/>
  <c r="J219" i="30"/>
  <c r="F193" i="30"/>
  <c r="L165" i="30"/>
  <c r="J131" i="30"/>
  <c r="L131" i="30"/>
  <c r="O78" i="30"/>
  <c r="N78" i="30"/>
  <c r="F260" i="30"/>
  <c r="F188" i="30"/>
  <c r="H188" i="30"/>
  <c r="H150" i="30"/>
  <c r="J150" i="30"/>
  <c r="O122" i="30"/>
  <c r="N122" i="30"/>
  <c r="O56" i="30"/>
  <c r="F56" i="30"/>
  <c r="M102" i="28"/>
  <c r="L102" i="28"/>
  <c r="K102" i="28"/>
  <c r="J102" i="28"/>
  <c r="I102" i="28"/>
  <c r="C132" i="28"/>
  <c r="J83" i="30"/>
  <c r="J54" i="30"/>
  <c r="L54" i="30"/>
  <c r="I65" i="28"/>
  <c r="K65" i="28"/>
  <c r="J65" i="28"/>
  <c r="M65" i="28"/>
  <c r="L65" i="28"/>
  <c r="O62" i="31"/>
  <c r="N62" i="31"/>
  <c r="O79" i="31"/>
  <c r="N79" i="31"/>
  <c r="H78" i="30"/>
  <c r="J78" i="30"/>
  <c r="J113" i="28"/>
  <c r="I113" i="28"/>
  <c r="M113" i="28"/>
  <c r="L113" i="28"/>
  <c r="K113" i="28"/>
  <c r="F83" i="30"/>
  <c r="K32" i="28"/>
  <c r="J32" i="28"/>
  <c r="M32" i="28"/>
  <c r="L32" i="28"/>
  <c r="I32" i="28"/>
  <c r="M140" i="28"/>
  <c r="L140" i="28"/>
  <c r="K140" i="28"/>
  <c r="J140" i="28"/>
  <c r="I140" i="28"/>
  <c r="K66" i="28"/>
  <c r="I66" i="28"/>
  <c r="I53" i="28"/>
  <c r="K53" i="28"/>
  <c r="L100" i="28"/>
  <c r="J100" i="28"/>
  <c r="L120" i="28"/>
  <c r="J120" i="28"/>
  <c r="L121" i="28"/>
  <c r="J121" i="28"/>
  <c r="L75" i="25"/>
  <c r="L108" i="25"/>
  <c r="L33" i="25"/>
  <c r="J239" i="24"/>
  <c r="F264" i="24"/>
  <c r="H264" i="24"/>
  <c r="L232" i="24"/>
  <c r="N232" i="24"/>
  <c r="F172" i="24"/>
  <c r="H172" i="24"/>
  <c r="F265" i="24"/>
  <c r="H265" i="24"/>
  <c r="L233" i="24"/>
  <c r="N233" i="24"/>
  <c r="H207" i="24"/>
  <c r="J207" i="24"/>
  <c r="F173" i="24"/>
  <c r="H173" i="24"/>
  <c r="H232" i="24"/>
  <c r="J232" i="24"/>
  <c r="L192" i="24"/>
  <c r="N192" i="24"/>
  <c r="J164" i="24"/>
  <c r="L164" i="24"/>
  <c r="O207" i="24"/>
  <c r="N207" i="24"/>
  <c r="O81" i="24"/>
  <c r="N81" i="24"/>
  <c r="F131" i="24"/>
  <c r="H123" i="24"/>
  <c r="J123" i="24"/>
  <c r="O78" i="24"/>
  <c r="F78" i="24"/>
  <c r="O37" i="25"/>
  <c r="N37" i="25"/>
  <c r="O104" i="25"/>
  <c r="N104" i="25"/>
  <c r="N54" i="25"/>
  <c r="O54" i="25"/>
  <c r="N97" i="25"/>
  <c r="O97" i="25"/>
  <c r="F55" i="24"/>
  <c r="L60" i="24"/>
  <c r="F149" i="24"/>
  <c r="J153" i="24"/>
  <c r="J146" i="24"/>
  <c r="L146" i="24"/>
  <c r="F104" i="25"/>
  <c r="F84" i="25"/>
  <c r="X101" i="19"/>
  <c r="X46" i="19"/>
  <c r="X123" i="19"/>
  <c r="P118" i="19"/>
  <c r="P159" i="19"/>
  <c r="H157" i="19"/>
  <c r="X109" i="19"/>
  <c r="X54" i="19"/>
  <c r="P31" i="19"/>
  <c r="X114" i="19"/>
  <c r="X57" i="19"/>
  <c r="V161" i="19"/>
  <c r="H102" i="19"/>
  <c r="S12" i="21"/>
  <c r="R12" i="21"/>
  <c r="T12" i="21"/>
  <c r="M140" i="17"/>
  <c r="L140" i="17"/>
  <c r="K140" i="17"/>
  <c r="J140" i="17"/>
  <c r="I140" i="17"/>
  <c r="Q21" i="15"/>
  <c r="I159" i="17"/>
  <c r="M159" i="17"/>
  <c r="L159" i="17"/>
  <c r="K159" i="17"/>
  <c r="J159" i="17"/>
  <c r="Z18" i="15"/>
  <c r="X18" i="15"/>
  <c r="G65" i="17"/>
  <c r="L41" i="13"/>
  <c r="J41" i="13"/>
  <c r="W34" i="12"/>
  <c r="L150" i="13"/>
  <c r="J150" i="13"/>
  <c r="L89" i="13"/>
  <c r="J89" i="13"/>
  <c r="L29" i="13"/>
  <c r="J29" i="13"/>
  <c r="J108" i="10"/>
  <c r="L108" i="10"/>
  <c r="D62" i="13"/>
  <c r="V48" i="12"/>
  <c r="U48" i="12"/>
  <c r="X48" i="12"/>
  <c r="X50" i="12"/>
  <c r="E53" i="12"/>
  <c r="K73" i="13"/>
  <c r="J73" i="13"/>
  <c r="I73" i="13"/>
  <c r="L73" i="13"/>
  <c r="M73" i="13"/>
  <c r="J98" i="10"/>
  <c r="L155" i="17"/>
  <c r="J155" i="17"/>
  <c r="W44" i="12"/>
  <c r="F105" i="10"/>
  <c r="L63" i="10"/>
  <c r="N63" i="10"/>
  <c r="L151" i="8"/>
  <c r="N151" i="8"/>
  <c r="O105" i="10"/>
  <c r="N105" i="10"/>
  <c r="L80" i="10"/>
  <c r="O260" i="8"/>
  <c r="N260" i="8"/>
  <c r="O188" i="8"/>
  <c r="H58" i="8"/>
  <c r="J58" i="8"/>
  <c r="J50" i="12"/>
  <c r="I50" i="12"/>
  <c r="N50" i="12"/>
  <c r="M50" i="12"/>
  <c r="L50" i="12"/>
  <c r="K50" i="12"/>
  <c r="F61" i="10"/>
  <c r="H39" i="10"/>
  <c r="I22" i="6"/>
  <c r="M22" i="6"/>
  <c r="K22" i="6"/>
  <c r="L22" i="6"/>
  <c r="J22" i="6"/>
  <c r="M24" i="6"/>
  <c r="H38" i="10"/>
  <c r="J38" i="10"/>
  <c r="M48" i="6"/>
  <c r="K48" i="6"/>
  <c r="J48" i="6"/>
  <c r="I48" i="6"/>
  <c r="L48" i="6"/>
  <c r="M52" i="6"/>
  <c r="F83" i="8"/>
  <c r="J25" i="5"/>
  <c r="L25" i="5"/>
  <c r="L159" i="3"/>
  <c r="K159" i="3"/>
  <c r="N159" i="3"/>
  <c r="M159" i="3"/>
  <c r="J159" i="3"/>
  <c r="I192" i="3"/>
  <c r="O55" i="10"/>
  <c r="F55" i="10"/>
  <c r="T52" i="6"/>
  <c r="W52" i="6"/>
  <c r="V52" i="6"/>
  <c r="U52" i="6"/>
  <c r="S52" i="6"/>
  <c r="T40" i="5"/>
  <c r="S40" i="5"/>
  <c r="W40" i="5"/>
  <c r="V40" i="5"/>
  <c r="U40" i="5"/>
  <c r="K21" i="5"/>
  <c r="J21" i="5"/>
  <c r="I21" i="5"/>
  <c r="L21" i="5"/>
  <c r="M21" i="5"/>
  <c r="M9" i="2"/>
  <c r="L9" i="2"/>
  <c r="F173" i="8"/>
  <c r="H173" i="8"/>
  <c r="F9" i="8"/>
  <c r="H9" i="8"/>
  <c r="F172" i="8"/>
  <c r="H172" i="8"/>
  <c r="F240" i="8"/>
  <c r="H240" i="8"/>
  <c r="L21" i="6"/>
  <c r="J21" i="6"/>
  <c r="H190" i="3"/>
  <c r="F36" i="8"/>
  <c r="H36" i="8"/>
  <c r="W41" i="5"/>
  <c r="V41" i="5"/>
  <c r="U41" i="5"/>
  <c r="T41" i="5"/>
  <c r="S41" i="5"/>
  <c r="H83" i="10"/>
  <c r="J83" i="10"/>
  <c r="S7" i="41"/>
  <c r="R7" i="41"/>
  <c r="G138" i="42"/>
  <c r="H138" i="42"/>
  <c r="X32" i="35"/>
  <c r="Y32" i="35"/>
  <c r="L108" i="31"/>
  <c r="F102" i="31"/>
  <c r="H102" i="31"/>
  <c r="F84" i="31"/>
  <c r="O211" i="30"/>
  <c r="F211" i="30"/>
  <c r="F282" i="30"/>
  <c r="O232" i="30"/>
  <c r="N232" i="30"/>
  <c r="H58" i="30"/>
  <c r="I99" i="28"/>
  <c r="M99" i="28"/>
  <c r="L99" i="28"/>
  <c r="K99" i="28"/>
  <c r="J99" i="28"/>
  <c r="J61" i="30"/>
  <c r="H219" i="24"/>
  <c r="H215" i="24"/>
  <c r="J215" i="24"/>
  <c r="F255" i="24"/>
  <c r="O106" i="25"/>
  <c r="N106" i="25"/>
  <c r="X72" i="19"/>
  <c r="N119" i="19"/>
  <c r="P112" i="19"/>
  <c r="Z11" i="16"/>
  <c r="Y11" i="16"/>
  <c r="X11" i="16"/>
  <c r="W11" i="16"/>
  <c r="W46" i="12"/>
  <c r="I8" i="13"/>
  <c r="M8" i="13"/>
  <c r="L8" i="13"/>
  <c r="K8" i="13"/>
  <c r="J8" i="13"/>
  <c r="M55" i="13"/>
  <c r="M52" i="13"/>
  <c r="M58" i="13"/>
  <c r="M15" i="13"/>
  <c r="M14" i="13"/>
  <c r="M144" i="13"/>
  <c r="M26" i="13"/>
  <c r="M32" i="13"/>
  <c r="M50" i="13"/>
  <c r="M129" i="13"/>
  <c r="M127" i="13"/>
  <c r="M84" i="13"/>
  <c r="M121" i="13"/>
  <c r="M67" i="13"/>
  <c r="M136" i="13"/>
  <c r="M46" i="13"/>
  <c r="M115" i="13"/>
  <c r="M43" i="13"/>
  <c r="M101" i="13"/>
  <c r="M41" i="13"/>
  <c r="M89" i="13"/>
  <c r="M29" i="13"/>
  <c r="M10" i="13"/>
  <c r="M18" i="13"/>
  <c r="M152" i="13"/>
  <c r="M124" i="13"/>
  <c r="M110" i="13"/>
  <c r="M98" i="13"/>
  <c r="M72" i="13"/>
  <c r="M11" i="13"/>
  <c r="M69" i="13"/>
  <c r="M38" i="13"/>
  <c r="M107" i="13"/>
  <c r="M19" i="13"/>
  <c r="M86" i="13"/>
  <c r="M155" i="13"/>
  <c r="M141" i="13"/>
  <c r="M93" i="13"/>
  <c r="M95" i="13"/>
  <c r="M112" i="13"/>
  <c r="M24" i="13"/>
  <c r="M81" i="13"/>
  <c r="M60" i="13"/>
  <c r="M158" i="13"/>
  <c r="M138" i="13"/>
  <c r="M75" i="13"/>
  <c r="M78" i="13"/>
  <c r="M153" i="13"/>
  <c r="M103" i="13"/>
  <c r="M64" i="13"/>
  <c r="M150" i="13"/>
  <c r="X11" i="12"/>
  <c r="V11" i="12"/>
  <c r="U11" i="12"/>
  <c r="X14" i="12"/>
  <c r="X12" i="12"/>
  <c r="X13" i="12"/>
  <c r="L58" i="10"/>
  <c r="N58" i="10"/>
  <c r="J160" i="3"/>
  <c r="N160" i="3"/>
  <c r="K160" i="3"/>
  <c r="L160" i="3"/>
  <c r="M160" i="3"/>
  <c r="I193" i="3"/>
  <c r="G187" i="3"/>
  <c r="F38" i="8"/>
  <c r="H38" i="8"/>
  <c r="L19" i="2"/>
  <c r="M19" i="2"/>
  <c r="K19" i="2"/>
  <c r="J19" i="2"/>
  <c r="R12" i="41"/>
  <c r="Q12" i="41"/>
  <c r="P12" i="41"/>
  <c r="T12" i="41"/>
  <c r="S12" i="41"/>
  <c r="O134" i="39"/>
  <c r="N134" i="39"/>
  <c r="M134" i="39"/>
  <c r="L134" i="39"/>
  <c r="K134" i="39"/>
  <c r="K135" i="39"/>
  <c r="K137" i="39"/>
  <c r="K138" i="39"/>
  <c r="K136" i="39"/>
  <c r="O15" i="35"/>
  <c r="P15" i="35"/>
  <c r="AY17" i="35"/>
  <c r="AX17" i="35"/>
  <c r="BB17" i="35"/>
  <c r="AZ17" i="35"/>
  <c r="BA17" i="35"/>
  <c r="O79" i="33"/>
  <c r="N79" i="33"/>
  <c r="I33" i="35"/>
  <c r="H33" i="35"/>
  <c r="O142" i="43"/>
  <c r="N142" i="43"/>
  <c r="M142" i="43"/>
  <c r="L142" i="43"/>
  <c r="D146" i="42"/>
  <c r="H140" i="41"/>
  <c r="K140" i="41" s="1"/>
  <c r="E146" i="41"/>
  <c r="G140" i="41"/>
  <c r="S11" i="41"/>
  <c r="R11" i="41"/>
  <c r="M6" i="40"/>
  <c r="L6" i="40"/>
  <c r="N6" i="40"/>
  <c r="N8" i="40"/>
  <c r="Q6" i="40"/>
  <c r="N11" i="40"/>
  <c r="P6" i="40"/>
  <c r="N12" i="40"/>
  <c r="H126" i="37"/>
  <c r="G126" i="37"/>
  <c r="I15" i="35"/>
  <c r="H15" i="35"/>
  <c r="AN37" i="35"/>
  <c r="AO37" i="35"/>
  <c r="Y17" i="35"/>
  <c r="X17" i="35"/>
  <c r="Y13" i="35"/>
  <c r="X13" i="35"/>
  <c r="Y9" i="35"/>
  <c r="X9" i="35"/>
  <c r="Y34" i="35"/>
  <c r="N77" i="33"/>
  <c r="O77" i="33"/>
  <c r="I30" i="35"/>
  <c r="H30" i="35"/>
  <c r="AQ18" i="35"/>
  <c r="AP18" i="35"/>
  <c r="AO18" i="35"/>
  <c r="AN18" i="35"/>
  <c r="AR18" i="35"/>
  <c r="O54" i="33"/>
  <c r="AO8" i="35"/>
  <c r="AN8" i="35"/>
  <c r="AF13" i="35"/>
  <c r="N56" i="33"/>
  <c r="N58" i="33"/>
  <c r="L77" i="31"/>
  <c r="O9" i="33"/>
  <c r="N9" i="33"/>
  <c r="J37" i="31"/>
  <c r="L37" i="31"/>
  <c r="H40" i="31"/>
  <c r="H61" i="31"/>
  <c r="J82" i="31"/>
  <c r="F33" i="31"/>
  <c r="H33" i="31"/>
  <c r="H84" i="31"/>
  <c r="F77" i="31"/>
  <c r="F252" i="30"/>
  <c r="L283" i="30"/>
  <c r="J274" i="30"/>
  <c r="L219" i="30"/>
  <c r="F165" i="30"/>
  <c r="H165" i="30"/>
  <c r="H127" i="30"/>
  <c r="J127" i="30"/>
  <c r="O55" i="30"/>
  <c r="F55" i="30"/>
  <c r="H262" i="30"/>
  <c r="J238" i="30"/>
  <c r="L217" i="30"/>
  <c r="H191" i="30"/>
  <c r="L129" i="30"/>
  <c r="J256" i="30"/>
  <c r="J214" i="30"/>
  <c r="L214" i="30"/>
  <c r="H186" i="30"/>
  <c r="J186" i="30"/>
  <c r="F122" i="30"/>
  <c r="H122" i="30"/>
  <c r="N54" i="30"/>
  <c r="O54" i="30"/>
  <c r="M25" i="28"/>
  <c r="K25" i="28"/>
  <c r="J25" i="28"/>
  <c r="I25" i="28"/>
  <c r="L25" i="28"/>
  <c r="H80" i="30"/>
  <c r="J80" i="30"/>
  <c r="J62" i="30"/>
  <c r="L62" i="30"/>
  <c r="O56" i="31"/>
  <c r="N56" i="31"/>
  <c r="O76" i="31"/>
  <c r="N76" i="31"/>
  <c r="O75" i="31"/>
  <c r="N75" i="31"/>
  <c r="J60" i="30"/>
  <c r="L60" i="30"/>
  <c r="K101" i="28"/>
  <c r="J101" i="28"/>
  <c r="I101" i="28"/>
  <c r="M101" i="28"/>
  <c r="L101" i="28"/>
  <c r="M149" i="28"/>
  <c r="I149" i="28"/>
  <c r="K149" i="28"/>
  <c r="J149" i="28"/>
  <c r="L149" i="28"/>
  <c r="K69" i="28"/>
  <c r="I69" i="28"/>
  <c r="K61" i="28"/>
  <c r="I61" i="28"/>
  <c r="I11" i="28"/>
  <c r="K11" i="28"/>
  <c r="F104" i="28"/>
  <c r="K60" i="28"/>
  <c r="I60" i="28"/>
  <c r="E132" i="28"/>
  <c r="J80" i="28"/>
  <c r="L80" i="28"/>
  <c r="L109" i="28"/>
  <c r="J109" i="28"/>
  <c r="E146" i="28"/>
  <c r="K17" i="28"/>
  <c r="I17" i="28"/>
  <c r="L64" i="25"/>
  <c r="L84" i="25"/>
  <c r="L237" i="24"/>
  <c r="J209" i="24"/>
  <c r="J173" i="24"/>
  <c r="H262" i="24"/>
  <c r="J262" i="24"/>
  <c r="F232" i="24"/>
  <c r="O232" i="24"/>
  <c r="L196" i="24"/>
  <c r="H170" i="24"/>
  <c r="J170" i="24"/>
  <c r="H263" i="24"/>
  <c r="J263" i="24"/>
  <c r="O233" i="24"/>
  <c r="F233" i="24"/>
  <c r="L197" i="24"/>
  <c r="H171" i="24"/>
  <c r="J171" i="24"/>
  <c r="J264" i="24"/>
  <c r="L264" i="24"/>
  <c r="F192" i="24"/>
  <c r="O192" i="24"/>
  <c r="F146" i="24"/>
  <c r="O263" i="24"/>
  <c r="N263" i="24"/>
  <c r="J233" i="24"/>
  <c r="F207" i="24"/>
  <c r="O171" i="24"/>
  <c r="N171" i="24"/>
  <c r="H79" i="24"/>
  <c r="J79" i="24"/>
  <c r="H122" i="24"/>
  <c r="J122" i="24"/>
  <c r="L131" i="24"/>
  <c r="N125" i="24"/>
  <c r="O125" i="24"/>
  <c r="N76" i="24"/>
  <c r="O76" i="24"/>
  <c r="O36" i="25"/>
  <c r="N36" i="25"/>
  <c r="N62" i="25"/>
  <c r="O62" i="25"/>
  <c r="H80" i="24"/>
  <c r="F60" i="24"/>
  <c r="L151" i="24"/>
  <c r="J148" i="24"/>
  <c r="J142" i="24"/>
  <c r="O60" i="24"/>
  <c r="N60" i="24"/>
  <c r="F109" i="25"/>
  <c r="F62" i="25"/>
  <c r="H100" i="19"/>
  <c r="P45" i="19"/>
  <c r="X124" i="19"/>
  <c r="P122" i="19"/>
  <c r="O121" i="19"/>
  <c r="P160" i="19"/>
  <c r="H158" i="19"/>
  <c r="F107" i="19"/>
  <c r="P53" i="19"/>
  <c r="H30" i="19"/>
  <c r="P101" i="19"/>
  <c r="H46" i="19"/>
  <c r="X90" i="19"/>
  <c r="C91" i="17"/>
  <c r="S19" i="21"/>
  <c r="R19" i="21"/>
  <c r="T19" i="21"/>
  <c r="E63" i="17"/>
  <c r="G79" i="17"/>
  <c r="F93" i="17"/>
  <c r="Y14" i="16"/>
  <c r="X14" i="16"/>
  <c r="W14" i="16"/>
  <c r="Z14" i="16"/>
  <c r="V21" i="16"/>
  <c r="E51" i="17"/>
  <c r="I86" i="13"/>
  <c r="K86" i="13"/>
  <c r="X23" i="12"/>
  <c r="U23" i="12"/>
  <c r="V23" i="12"/>
  <c r="I149" i="13"/>
  <c r="M149" i="13"/>
  <c r="J149" i="13"/>
  <c r="L149" i="13"/>
  <c r="K149" i="13"/>
  <c r="I88" i="13"/>
  <c r="M88" i="13"/>
  <c r="L88" i="13"/>
  <c r="K88" i="13"/>
  <c r="J88" i="13"/>
  <c r="I28" i="13"/>
  <c r="M28" i="13"/>
  <c r="L28" i="13"/>
  <c r="K28" i="13"/>
  <c r="J28" i="13"/>
  <c r="F104" i="10"/>
  <c r="H104" i="10"/>
  <c r="J112" i="13"/>
  <c r="L112" i="13"/>
  <c r="G62" i="13"/>
  <c r="F107" i="10"/>
  <c r="H107" i="10"/>
  <c r="L124" i="17"/>
  <c r="J124" i="17"/>
  <c r="L148" i="13"/>
  <c r="K148" i="13"/>
  <c r="J148" i="13"/>
  <c r="I148" i="13"/>
  <c r="M148" i="13"/>
  <c r="X33" i="12"/>
  <c r="V33" i="12"/>
  <c r="U33" i="12"/>
  <c r="S23" i="14"/>
  <c r="V15" i="14"/>
  <c r="U15" i="14"/>
  <c r="T15" i="14"/>
  <c r="T21" i="14"/>
  <c r="H13" i="10"/>
  <c r="J13" i="10"/>
  <c r="O215" i="8"/>
  <c r="N215" i="8"/>
  <c r="O143" i="8"/>
  <c r="L20" i="10"/>
  <c r="O40" i="10"/>
  <c r="N40" i="10"/>
  <c r="J39" i="10"/>
  <c r="H258" i="8"/>
  <c r="O186" i="8"/>
  <c r="N186" i="8"/>
  <c r="L15" i="12"/>
  <c r="K15" i="12"/>
  <c r="J15" i="12"/>
  <c r="I15" i="12"/>
  <c r="N15" i="12"/>
  <c r="M15" i="12"/>
  <c r="F58" i="10"/>
  <c r="L37" i="6"/>
  <c r="M37" i="6"/>
  <c r="I37" i="6"/>
  <c r="K37" i="6"/>
  <c r="J37" i="6"/>
  <c r="S20" i="6"/>
  <c r="W20" i="6"/>
  <c r="V20" i="6"/>
  <c r="U20" i="6"/>
  <c r="T20" i="6"/>
  <c r="H35" i="10"/>
  <c r="J35" i="10"/>
  <c r="V51" i="6"/>
  <c r="W51" i="6"/>
  <c r="U51" i="6"/>
  <c r="T51" i="6"/>
  <c r="S51" i="6"/>
  <c r="Z15" i="13"/>
  <c r="Y15" i="13"/>
  <c r="X15" i="13"/>
  <c r="W15" i="13"/>
  <c r="AA15" i="13"/>
  <c r="J50" i="5"/>
  <c r="I50" i="5"/>
  <c r="L50" i="5"/>
  <c r="M50" i="5"/>
  <c r="K50" i="5"/>
  <c r="F37" i="8"/>
  <c r="H37" i="8"/>
  <c r="F124" i="8"/>
  <c r="H124" i="8"/>
  <c r="F252" i="8"/>
  <c r="H252" i="8"/>
  <c r="F32" i="8"/>
  <c r="H32" i="8"/>
  <c r="M11" i="5"/>
  <c r="K11" i="5"/>
  <c r="J11" i="5"/>
  <c r="I11" i="5"/>
  <c r="L11" i="5"/>
  <c r="O14" i="10"/>
  <c r="L18" i="6"/>
  <c r="J18" i="6"/>
  <c r="K161" i="3"/>
  <c r="J161" i="3"/>
  <c r="M36" i="2"/>
  <c r="L36" i="2"/>
  <c r="H65" i="10"/>
  <c r="M22" i="2"/>
  <c r="L22" i="2"/>
  <c r="H86" i="10"/>
  <c r="N139" i="42"/>
  <c r="O139" i="42"/>
  <c r="S7" i="40"/>
  <c r="R7" i="40"/>
  <c r="I11" i="35"/>
  <c r="H11" i="35"/>
  <c r="Y11" i="35"/>
  <c r="X11" i="35"/>
  <c r="AF8" i="35"/>
  <c r="AE8" i="35"/>
  <c r="N18" i="33"/>
  <c r="L55" i="31"/>
  <c r="O101" i="33"/>
  <c r="N101" i="33"/>
  <c r="O128" i="37"/>
  <c r="N128" i="37"/>
  <c r="C34" i="28"/>
  <c r="G48" i="28"/>
  <c r="K40" i="28"/>
  <c r="I40" i="28"/>
  <c r="L53" i="25"/>
  <c r="L240" i="24"/>
  <c r="O189" i="24"/>
  <c r="F189" i="24"/>
  <c r="J189" i="24"/>
  <c r="F57" i="24"/>
  <c r="H57" i="24"/>
  <c r="F20" i="24"/>
  <c r="H20" i="24"/>
  <c r="F87" i="25"/>
  <c r="X143" i="19"/>
  <c r="P73" i="19"/>
  <c r="S21" i="17"/>
  <c r="L58" i="13"/>
  <c r="J58" i="13"/>
  <c r="J85" i="13"/>
  <c r="I85" i="13"/>
  <c r="M85" i="13"/>
  <c r="L85" i="13"/>
  <c r="K85" i="13"/>
  <c r="J101" i="17"/>
  <c r="L101" i="17"/>
  <c r="F81" i="10"/>
  <c r="U40" i="6"/>
  <c r="S40" i="6"/>
  <c r="W40" i="6"/>
  <c r="V40" i="6"/>
  <c r="T40" i="6"/>
  <c r="F43" i="2"/>
  <c r="H143" i="41"/>
  <c r="K143" i="41" s="1"/>
  <c r="G143" i="41"/>
  <c r="I143" i="41"/>
  <c r="M143" i="41"/>
  <c r="L143" i="41"/>
  <c r="M6" i="41"/>
  <c r="L6" i="41"/>
  <c r="N6" i="41"/>
  <c r="K16" i="41"/>
  <c r="N8" i="41"/>
  <c r="Q6" i="41"/>
  <c r="P6" i="41"/>
  <c r="N11" i="41"/>
  <c r="AQ9" i="35"/>
  <c r="AP9" i="35"/>
  <c r="AY13" i="35"/>
  <c r="AX13" i="35"/>
  <c r="AZ13" i="35"/>
  <c r="BB13" i="35"/>
  <c r="BA13" i="35"/>
  <c r="I34" i="35"/>
  <c r="H34" i="35"/>
  <c r="F14" i="41"/>
  <c r="H14" i="41"/>
  <c r="I14" i="41"/>
  <c r="S9" i="40"/>
  <c r="R9" i="40"/>
  <c r="L9" i="38"/>
  <c r="N9" i="38"/>
  <c r="M9" i="38"/>
  <c r="E146" i="42"/>
  <c r="H136" i="42"/>
  <c r="K136" i="42" s="1"/>
  <c r="G136" i="42"/>
  <c r="N125" i="37"/>
  <c r="M125" i="37"/>
  <c r="K125" i="37"/>
  <c r="O125" i="37"/>
  <c r="L125" i="37"/>
  <c r="K128" i="37"/>
  <c r="K126" i="37"/>
  <c r="K127" i="37"/>
  <c r="AQ14" i="35"/>
  <c r="AP14" i="35"/>
  <c r="X37" i="35"/>
  <c r="O14" i="35"/>
  <c r="P14" i="35"/>
  <c r="F9" i="39"/>
  <c r="F7" i="38"/>
  <c r="C129" i="37"/>
  <c r="AF18" i="35"/>
  <c r="AE18" i="35"/>
  <c r="O56" i="33"/>
  <c r="N41" i="33"/>
  <c r="N60" i="33"/>
  <c r="F78" i="31"/>
  <c r="L85" i="31"/>
  <c r="N17" i="33"/>
  <c r="O17" i="33"/>
  <c r="H41" i="31"/>
  <c r="J41" i="31"/>
  <c r="J56" i="31"/>
  <c r="L56" i="31"/>
  <c r="H36" i="31"/>
  <c r="H58" i="31"/>
  <c r="J58" i="31"/>
  <c r="F56" i="31"/>
  <c r="F98" i="31"/>
  <c r="J63" i="31"/>
  <c r="J239" i="30"/>
  <c r="L239" i="30"/>
  <c r="F281" i="30"/>
  <c r="H281" i="30"/>
  <c r="F263" i="30"/>
  <c r="H263" i="30"/>
  <c r="F219" i="30"/>
  <c r="J191" i="30"/>
  <c r="L191" i="30"/>
  <c r="H163" i="30"/>
  <c r="J163" i="30"/>
  <c r="N53" i="30"/>
  <c r="O53" i="30"/>
  <c r="L256" i="30"/>
  <c r="H251" i="30"/>
  <c r="J251" i="30"/>
  <c r="H256" i="30"/>
  <c r="L251" i="30"/>
  <c r="O163" i="30"/>
  <c r="N163" i="30"/>
  <c r="F237" i="30"/>
  <c r="O237" i="30"/>
  <c r="H208" i="30"/>
  <c r="J208" i="30"/>
  <c r="F144" i="30"/>
  <c r="H144" i="30"/>
  <c r="O81" i="30"/>
  <c r="N81" i="30"/>
  <c r="M94" i="28"/>
  <c r="J94" i="28"/>
  <c r="I94" i="28"/>
  <c r="L94" i="28"/>
  <c r="K94" i="28"/>
  <c r="J59" i="30"/>
  <c r="L59" i="30"/>
  <c r="J81" i="30"/>
  <c r="L81" i="30"/>
  <c r="I56" i="28"/>
  <c r="M56" i="28"/>
  <c r="L56" i="28"/>
  <c r="K56" i="28"/>
  <c r="J56" i="28"/>
  <c r="H62" i="28"/>
  <c r="N83" i="31"/>
  <c r="O83" i="31"/>
  <c r="H54" i="30"/>
  <c r="H75" i="30"/>
  <c r="F77" i="30"/>
  <c r="H77" i="30"/>
  <c r="C90" i="28"/>
  <c r="I122" i="28"/>
  <c r="M122" i="28"/>
  <c r="L122" i="28"/>
  <c r="K122" i="28"/>
  <c r="J122" i="28"/>
  <c r="K153" i="28"/>
  <c r="I153" i="28"/>
  <c r="G62" i="28"/>
  <c r="K54" i="28"/>
  <c r="I54" i="28"/>
  <c r="F146" i="28"/>
  <c r="L72" i="28"/>
  <c r="J72" i="28"/>
  <c r="E34" i="28"/>
  <c r="J26" i="28"/>
  <c r="L26" i="28"/>
  <c r="D34" i="28"/>
  <c r="K72" i="28"/>
  <c r="I72" i="28"/>
  <c r="L56" i="25"/>
  <c r="N56" i="25"/>
  <c r="L76" i="25"/>
  <c r="L263" i="24"/>
  <c r="J231" i="24"/>
  <c r="J195" i="24"/>
  <c r="N230" i="24"/>
  <c r="O230" i="24"/>
  <c r="F196" i="24"/>
  <c r="N231" i="24"/>
  <c r="O231" i="24"/>
  <c r="F197" i="24"/>
  <c r="L262" i="24"/>
  <c r="N262" i="24"/>
  <c r="J230" i="24"/>
  <c r="L230" i="24"/>
  <c r="N190" i="24"/>
  <c r="O190" i="24"/>
  <c r="F124" i="24"/>
  <c r="H124" i="24"/>
  <c r="L257" i="24"/>
  <c r="J219" i="24"/>
  <c r="F193" i="24"/>
  <c r="L165" i="24"/>
  <c r="N124" i="24"/>
  <c r="O124" i="24"/>
  <c r="N120" i="24"/>
  <c r="O120" i="24"/>
  <c r="F127" i="24"/>
  <c r="O127" i="24"/>
  <c r="F76" i="24"/>
  <c r="H76" i="24"/>
  <c r="O33" i="25"/>
  <c r="N33" i="25"/>
  <c r="O55" i="25"/>
  <c r="N55" i="25"/>
  <c r="N81" i="25"/>
  <c r="O81" i="25"/>
  <c r="J83" i="24"/>
  <c r="L83" i="24"/>
  <c r="L87" i="24"/>
  <c r="F152" i="24"/>
  <c r="J150" i="24"/>
  <c r="H148" i="24"/>
  <c r="N57" i="24"/>
  <c r="O57" i="24"/>
  <c r="F59" i="25"/>
  <c r="H87" i="19"/>
  <c r="P32" i="19"/>
  <c r="X131" i="19"/>
  <c r="P129" i="19"/>
  <c r="H127" i="19"/>
  <c r="R96" i="19"/>
  <c r="P96" i="19"/>
  <c r="H17" i="19"/>
  <c r="P100" i="19"/>
  <c r="X44" i="19"/>
  <c r="N147" i="19"/>
  <c r="P89" i="19"/>
  <c r="S20" i="21"/>
  <c r="R20" i="21"/>
  <c r="T20" i="21"/>
  <c r="H119" i="17"/>
  <c r="J111" i="17"/>
  <c r="I111" i="17"/>
  <c r="M111" i="17"/>
  <c r="L111" i="17"/>
  <c r="K111" i="17"/>
  <c r="L144" i="13"/>
  <c r="J144" i="13"/>
  <c r="L84" i="13"/>
  <c r="J84" i="13"/>
  <c r="G34" i="13"/>
  <c r="K26" i="13"/>
  <c r="I26" i="13"/>
  <c r="D55" i="12"/>
  <c r="F48" i="13"/>
  <c r="W39" i="12"/>
  <c r="K9" i="13"/>
  <c r="J9" i="13"/>
  <c r="I9" i="13"/>
  <c r="M9" i="13"/>
  <c r="L9" i="13"/>
  <c r="L131" i="17"/>
  <c r="J131" i="17"/>
  <c r="L132" i="17"/>
  <c r="J132" i="17"/>
  <c r="J11" i="10"/>
  <c r="L11" i="10"/>
  <c r="H213" i="8"/>
  <c r="J213" i="8"/>
  <c r="O141" i="8"/>
  <c r="N141" i="8"/>
  <c r="O18" i="10"/>
  <c r="N18" i="10"/>
  <c r="L34" i="10"/>
  <c r="L166" i="8"/>
  <c r="N166" i="8"/>
  <c r="L43" i="12"/>
  <c r="K43" i="12"/>
  <c r="J43" i="12"/>
  <c r="I43" i="12"/>
  <c r="N43" i="12"/>
  <c r="M43" i="12"/>
  <c r="T36" i="6"/>
  <c r="W36" i="6"/>
  <c r="V36" i="6"/>
  <c r="U36" i="6"/>
  <c r="S36" i="6"/>
  <c r="S9" i="6"/>
  <c r="W9" i="6"/>
  <c r="V9" i="6"/>
  <c r="U9" i="6"/>
  <c r="T9" i="6"/>
  <c r="J46" i="6"/>
  <c r="K46" i="6"/>
  <c r="I46" i="6"/>
  <c r="M46" i="6"/>
  <c r="L46" i="6"/>
  <c r="J80" i="10"/>
  <c r="H76" i="8"/>
  <c r="J76" i="8"/>
  <c r="I15" i="5"/>
  <c r="K15" i="5"/>
  <c r="O33" i="10"/>
  <c r="F33" i="10"/>
  <c r="L79" i="8"/>
  <c r="Z19" i="13"/>
  <c r="Y19" i="13"/>
  <c r="X19" i="13"/>
  <c r="W19" i="13"/>
  <c r="AA19" i="13"/>
  <c r="S45" i="5"/>
  <c r="W45" i="5"/>
  <c r="V45" i="5"/>
  <c r="U45" i="5"/>
  <c r="T45" i="5"/>
  <c r="I12" i="5"/>
  <c r="M12" i="5"/>
  <c r="J12" i="5"/>
  <c r="L12" i="5"/>
  <c r="K12" i="5"/>
  <c r="M15" i="5"/>
  <c r="F62" i="8"/>
  <c r="H62" i="8"/>
  <c r="F121" i="8"/>
  <c r="H121" i="8"/>
  <c r="F153" i="8"/>
  <c r="H153" i="8"/>
  <c r="F260" i="8"/>
  <c r="F40" i="8"/>
  <c r="H40" i="8"/>
  <c r="I67" i="2"/>
  <c r="N64" i="2"/>
  <c r="M64" i="2"/>
  <c r="L64" i="2"/>
  <c r="K64" i="2"/>
  <c r="J64" i="2"/>
  <c r="L26" i="6"/>
  <c r="J26" i="6"/>
  <c r="J165" i="3"/>
  <c r="K165" i="3"/>
  <c r="M32" i="2"/>
  <c r="L32" i="2"/>
  <c r="H54" i="10"/>
  <c r="M173" i="3"/>
  <c r="L173" i="3"/>
  <c r="I8" i="40"/>
  <c r="H8" i="40"/>
  <c r="M8" i="40"/>
  <c r="J8" i="40"/>
  <c r="L8" i="40"/>
  <c r="Y15" i="35"/>
  <c r="X15" i="35"/>
  <c r="F279" i="30"/>
  <c r="N173" i="30"/>
  <c r="O173" i="30"/>
  <c r="H259" i="30"/>
  <c r="L173" i="30"/>
  <c r="O168" i="30"/>
  <c r="F168" i="30"/>
  <c r="M59" i="28"/>
  <c r="J59" i="28"/>
  <c r="I59" i="28"/>
  <c r="L59" i="28"/>
  <c r="K59" i="28"/>
  <c r="H84" i="30"/>
  <c r="L144" i="28"/>
  <c r="J144" i="28"/>
  <c r="I144" i="28"/>
  <c r="M144" i="28"/>
  <c r="K144" i="28"/>
  <c r="K103" i="28"/>
  <c r="I103" i="28"/>
  <c r="L107" i="28"/>
  <c r="J107" i="28"/>
  <c r="O191" i="24"/>
  <c r="N191" i="24"/>
  <c r="L241" i="24"/>
  <c r="F163" i="24"/>
  <c r="N59" i="25"/>
  <c r="O59" i="25"/>
  <c r="H143" i="24"/>
  <c r="H18" i="19"/>
  <c r="H67" i="19"/>
  <c r="E149" i="17"/>
  <c r="L115" i="13"/>
  <c r="J115" i="13"/>
  <c r="V20" i="14"/>
  <c r="U20" i="14"/>
  <c r="T20" i="14"/>
  <c r="J64" i="10"/>
  <c r="O31" i="10"/>
  <c r="F59" i="8"/>
  <c r="H59" i="8"/>
  <c r="E187" i="3"/>
  <c r="J60" i="8"/>
  <c r="L60" i="8"/>
  <c r="H145" i="42"/>
  <c r="G145" i="42"/>
  <c r="AY9" i="35"/>
  <c r="AX9" i="35"/>
  <c r="AZ9" i="35"/>
  <c r="BB9" i="35"/>
  <c r="BA9" i="35"/>
  <c r="N76" i="33"/>
  <c r="O76" i="33"/>
  <c r="G138" i="43"/>
  <c r="I138" i="43"/>
  <c r="H138" i="43"/>
  <c r="K138" i="43" s="1"/>
  <c r="J15" i="41"/>
  <c r="I15" i="41"/>
  <c r="H15" i="41"/>
  <c r="O137" i="43"/>
  <c r="C146" i="43"/>
  <c r="N137" i="43"/>
  <c r="N13" i="41"/>
  <c r="M13" i="41"/>
  <c r="L13" i="41"/>
  <c r="M142" i="41"/>
  <c r="L142" i="41"/>
  <c r="O142" i="41"/>
  <c r="N142" i="41"/>
  <c r="F9" i="40"/>
  <c r="I9" i="40"/>
  <c r="H9" i="40"/>
  <c r="L15" i="41"/>
  <c r="N15" i="41"/>
  <c r="M15" i="41"/>
  <c r="S6" i="40"/>
  <c r="R6" i="40"/>
  <c r="G128" i="37"/>
  <c r="I128" i="37"/>
  <c r="H128" i="37"/>
  <c r="L128" i="37"/>
  <c r="M128" i="37"/>
  <c r="F129" i="37"/>
  <c r="H144" i="42"/>
  <c r="G144" i="42"/>
  <c r="G124" i="37"/>
  <c r="H124" i="37"/>
  <c r="H14" i="35"/>
  <c r="I14" i="35"/>
  <c r="F6" i="39"/>
  <c r="F11" i="39"/>
  <c r="F12" i="39"/>
  <c r="I6" i="39"/>
  <c r="H6" i="39"/>
  <c r="F8" i="38"/>
  <c r="I8" i="38"/>
  <c r="H8" i="38"/>
  <c r="AF12" i="35"/>
  <c r="AE12" i="35"/>
  <c r="AQ15" i="35"/>
  <c r="AP15" i="35"/>
  <c r="AO15" i="35"/>
  <c r="AR15" i="35"/>
  <c r="AN15" i="35"/>
  <c r="O63" i="33"/>
  <c r="N63" i="33"/>
  <c r="AF17" i="35"/>
  <c r="AE17" i="35"/>
  <c r="O58" i="33"/>
  <c r="AO9" i="35"/>
  <c r="AN9" i="35"/>
  <c r="L104" i="31"/>
  <c r="N13" i="33"/>
  <c r="O13" i="33"/>
  <c r="O102" i="33"/>
  <c r="N102" i="33"/>
  <c r="L39" i="31"/>
  <c r="J64" i="31"/>
  <c r="L34" i="31"/>
  <c r="H77" i="31"/>
  <c r="F75" i="31"/>
  <c r="H75" i="31"/>
  <c r="F65" i="31"/>
  <c r="F285" i="30"/>
  <c r="H285" i="30"/>
  <c r="J277" i="30"/>
  <c r="H276" i="30"/>
  <c r="F283" i="30"/>
  <c r="J259" i="30"/>
  <c r="L259" i="30"/>
  <c r="N217" i="30"/>
  <c r="O217" i="30"/>
  <c r="L189" i="30"/>
  <c r="N189" i="30"/>
  <c r="F153" i="30"/>
  <c r="J125" i="30"/>
  <c r="L125" i="30"/>
  <c r="J258" i="30"/>
  <c r="F253" i="30"/>
  <c r="F258" i="30"/>
  <c r="F241" i="30"/>
  <c r="H240" i="30"/>
  <c r="O215" i="30"/>
  <c r="N215" i="30"/>
  <c r="J189" i="30"/>
  <c r="F163" i="30"/>
  <c r="O127" i="30"/>
  <c r="N127" i="30"/>
  <c r="H283" i="30"/>
  <c r="L234" i="30"/>
  <c r="N234" i="30"/>
  <c r="J170" i="30"/>
  <c r="L170" i="30"/>
  <c r="H142" i="30"/>
  <c r="J142" i="30"/>
  <c r="M16" i="28"/>
  <c r="L16" i="28"/>
  <c r="J16" i="28"/>
  <c r="I16" i="28"/>
  <c r="K16" i="28"/>
  <c r="N106" i="31"/>
  <c r="O106" i="31"/>
  <c r="H53" i="30"/>
  <c r="J53" i="30"/>
  <c r="C62" i="28"/>
  <c r="O105" i="31"/>
  <c r="N105" i="31"/>
  <c r="O102" i="31"/>
  <c r="N102" i="31"/>
  <c r="H60" i="30"/>
  <c r="H83" i="30"/>
  <c r="J86" i="30"/>
  <c r="L86" i="30"/>
  <c r="F85" i="30"/>
  <c r="K75" i="28"/>
  <c r="J75" i="28"/>
  <c r="L75" i="28"/>
  <c r="I75" i="28"/>
  <c r="M75" i="28"/>
  <c r="I130" i="28"/>
  <c r="K130" i="28"/>
  <c r="J130" i="28"/>
  <c r="M130" i="28"/>
  <c r="L130" i="28"/>
  <c r="K55" i="28"/>
  <c r="I55" i="28"/>
  <c r="I52" i="28"/>
  <c r="K52" i="28"/>
  <c r="I71" i="28"/>
  <c r="K71" i="28"/>
  <c r="I137" i="28"/>
  <c r="K137" i="28"/>
  <c r="J53" i="28"/>
  <c r="L53" i="28"/>
  <c r="L14" i="28"/>
  <c r="J14" i="28"/>
  <c r="L43" i="28"/>
  <c r="J43" i="28"/>
  <c r="K46" i="28"/>
  <c r="I46" i="28"/>
  <c r="D146" i="28"/>
  <c r="L80" i="25"/>
  <c r="N80" i="25"/>
  <c r="L37" i="25"/>
  <c r="L65" i="25"/>
  <c r="L229" i="24"/>
  <c r="L193" i="24"/>
  <c r="J165" i="24"/>
  <c r="F256" i="24"/>
  <c r="H256" i="24"/>
  <c r="N216" i="24"/>
  <c r="O216" i="24"/>
  <c r="J190" i="24"/>
  <c r="L190" i="24"/>
  <c r="F164" i="24"/>
  <c r="H164" i="24"/>
  <c r="F257" i="24"/>
  <c r="H257" i="24"/>
  <c r="N217" i="24"/>
  <c r="O217" i="24"/>
  <c r="J191" i="24"/>
  <c r="L191" i="24"/>
  <c r="F165" i="24"/>
  <c r="H165" i="24"/>
  <c r="F214" i="24"/>
  <c r="O214" i="24"/>
  <c r="H174" i="24"/>
  <c r="J174" i="24"/>
  <c r="L217" i="24"/>
  <c r="H191" i="24"/>
  <c r="J77" i="24"/>
  <c r="L77" i="24"/>
  <c r="O126" i="24"/>
  <c r="F126" i="24"/>
  <c r="O122" i="24"/>
  <c r="F122" i="24"/>
  <c r="L127" i="24"/>
  <c r="N127" i="24"/>
  <c r="F65" i="24"/>
  <c r="H65" i="24"/>
  <c r="O63" i="25"/>
  <c r="N63" i="25"/>
  <c r="N100" i="25"/>
  <c r="O100" i="25"/>
  <c r="F81" i="24"/>
  <c r="J78" i="24"/>
  <c r="F85" i="24"/>
  <c r="F31" i="24"/>
  <c r="H31" i="24"/>
  <c r="F153" i="24"/>
  <c r="O149" i="24"/>
  <c r="N149" i="24"/>
  <c r="L141" i="24"/>
  <c r="F54" i="25"/>
  <c r="F60" i="25"/>
  <c r="F78" i="25"/>
  <c r="AA9" i="22"/>
  <c r="Y9" i="22"/>
  <c r="X9" i="22"/>
  <c r="AB9" i="22"/>
  <c r="Z9" i="22"/>
  <c r="AB11" i="22"/>
  <c r="AB10" i="22"/>
  <c r="AB12" i="22"/>
  <c r="X85" i="19"/>
  <c r="H31" i="19"/>
  <c r="X132" i="19"/>
  <c r="P130" i="19"/>
  <c r="H128" i="19"/>
  <c r="F161" i="19"/>
  <c r="H95" i="19"/>
  <c r="X15" i="19"/>
  <c r="X87" i="19"/>
  <c r="H33" i="19"/>
  <c r="H80" i="19"/>
  <c r="G79" i="19"/>
  <c r="C147" i="17"/>
  <c r="K86" i="17"/>
  <c r="I86" i="17"/>
  <c r="J113" i="17"/>
  <c r="I113" i="17"/>
  <c r="M113" i="17"/>
  <c r="L113" i="17"/>
  <c r="K113" i="17"/>
  <c r="L128" i="17"/>
  <c r="K128" i="17"/>
  <c r="J128" i="17"/>
  <c r="I128" i="17"/>
  <c r="M128" i="17"/>
  <c r="Y13" i="15"/>
  <c r="X13" i="15"/>
  <c r="W13" i="15"/>
  <c r="V21" i="15"/>
  <c r="AA13" i="15"/>
  <c r="Z13" i="15"/>
  <c r="L14" i="13"/>
  <c r="J14" i="13"/>
  <c r="W13" i="12"/>
  <c r="I131" i="13"/>
  <c r="M131" i="13"/>
  <c r="L131" i="13"/>
  <c r="K131" i="13"/>
  <c r="J131" i="13"/>
  <c r="V36" i="12"/>
  <c r="U36" i="12"/>
  <c r="X36" i="12"/>
  <c r="L100" i="17"/>
  <c r="J100" i="17"/>
  <c r="W24" i="12"/>
  <c r="J277" i="8"/>
  <c r="L277" i="8"/>
  <c r="F195" i="8"/>
  <c r="O195" i="8"/>
  <c r="L121" i="8"/>
  <c r="N121" i="8"/>
  <c r="O83" i="10"/>
  <c r="N83" i="10"/>
  <c r="L87" i="10"/>
  <c r="O16" i="10"/>
  <c r="N16" i="10"/>
  <c r="O238" i="8"/>
  <c r="N238" i="8"/>
  <c r="O166" i="8"/>
  <c r="L47" i="12"/>
  <c r="K47" i="12"/>
  <c r="J47" i="12"/>
  <c r="I47" i="12"/>
  <c r="N47" i="12"/>
  <c r="M47" i="12"/>
  <c r="N25" i="12"/>
  <c r="M25" i="12"/>
  <c r="L25" i="12"/>
  <c r="K25" i="12"/>
  <c r="J25" i="12"/>
  <c r="I25" i="12"/>
  <c r="M27" i="6"/>
  <c r="L27" i="6"/>
  <c r="K27" i="6"/>
  <c r="J27" i="6"/>
  <c r="I27" i="6"/>
  <c r="A11" i="12"/>
  <c r="J215" i="3"/>
  <c r="N215" i="3"/>
  <c r="K215" i="3"/>
  <c r="L215" i="3"/>
  <c r="M215" i="3"/>
  <c r="W45" i="6"/>
  <c r="T45" i="6"/>
  <c r="U45" i="6"/>
  <c r="S45" i="6"/>
  <c r="V45" i="6"/>
  <c r="H84" i="8"/>
  <c r="J84" i="8"/>
  <c r="V47" i="5"/>
  <c r="T47" i="5"/>
  <c r="L218" i="3"/>
  <c r="K218" i="3"/>
  <c r="M218" i="3"/>
  <c r="J218" i="3"/>
  <c r="N218" i="3"/>
  <c r="J82" i="10"/>
  <c r="M8" i="5"/>
  <c r="L8" i="5"/>
  <c r="J8" i="5"/>
  <c r="I8" i="5"/>
  <c r="K8" i="5"/>
  <c r="M28" i="5"/>
  <c r="L28" i="5"/>
  <c r="J28" i="5"/>
  <c r="I28" i="5"/>
  <c r="K28" i="5"/>
  <c r="F58" i="8"/>
  <c r="F42" i="8"/>
  <c r="H42" i="8"/>
  <c r="F109" i="8"/>
  <c r="H109" i="8"/>
  <c r="F213" i="8"/>
  <c r="F163" i="8"/>
  <c r="H163" i="8"/>
  <c r="S13" i="5"/>
  <c r="U13" i="5"/>
  <c r="J212" i="3"/>
  <c r="K212" i="3"/>
  <c r="K49" i="2"/>
  <c r="J49" i="2"/>
  <c r="M143" i="3"/>
  <c r="L143" i="3"/>
  <c r="E188" i="3"/>
  <c r="M177" i="3"/>
  <c r="L177" i="3"/>
  <c r="I138" i="41"/>
  <c r="H138" i="41"/>
  <c r="K138" i="41" s="1"/>
  <c r="G138" i="41"/>
  <c r="F146" i="41"/>
  <c r="M138" i="41"/>
  <c r="L138" i="41"/>
  <c r="L103" i="31"/>
  <c r="H104" i="31"/>
  <c r="J104" i="31"/>
  <c r="H55" i="31"/>
  <c r="J55" i="31"/>
  <c r="H238" i="30"/>
  <c r="F75" i="30"/>
  <c r="O75" i="30"/>
  <c r="O100" i="31"/>
  <c r="N100" i="31"/>
  <c r="K67" i="28"/>
  <c r="J67" i="28"/>
  <c r="I67" i="28"/>
  <c r="L67" i="28"/>
  <c r="M67" i="28"/>
  <c r="L31" i="28"/>
  <c r="J31" i="28"/>
  <c r="H259" i="24"/>
  <c r="F142" i="24"/>
  <c r="F212" i="24"/>
  <c r="H212" i="24"/>
  <c r="F130" i="24"/>
  <c r="H58" i="24"/>
  <c r="J58" i="24"/>
  <c r="X80" i="19"/>
  <c r="W79" i="19"/>
  <c r="C63" i="17"/>
  <c r="W27" i="12"/>
  <c r="F34" i="10"/>
  <c r="M162" i="3"/>
  <c r="L162" i="3"/>
  <c r="G142" i="43"/>
  <c r="H142" i="43"/>
  <c r="K142" i="43" s="1"/>
  <c r="I142" i="43"/>
  <c r="N144" i="42"/>
  <c r="O144" i="42"/>
  <c r="J11" i="41"/>
  <c r="I11" i="41"/>
  <c r="H11" i="41"/>
  <c r="L11" i="41"/>
  <c r="M11" i="41"/>
  <c r="Q8" i="40"/>
  <c r="P8" i="40"/>
  <c r="R8" i="40"/>
  <c r="T8" i="40"/>
  <c r="S8" i="40"/>
  <c r="R10" i="40"/>
  <c r="S10" i="40"/>
  <c r="AQ13" i="35"/>
  <c r="AP13" i="35"/>
  <c r="J6" i="38"/>
  <c r="I6" i="38"/>
  <c r="H6" i="38"/>
  <c r="J8" i="38"/>
  <c r="J9" i="38"/>
  <c r="J12" i="38"/>
  <c r="M6" i="38"/>
  <c r="J11" i="38"/>
  <c r="L6" i="38"/>
  <c r="O11" i="35"/>
  <c r="P11" i="35"/>
  <c r="AY15" i="35"/>
  <c r="AX15" i="35"/>
  <c r="BA15" i="35"/>
  <c r="AZ15" i="35"/>
  <c r="BB15" i="35"/>
  <c r="AY11" i="35"/>
  <c r="AX11" i="35"/>
  <c r="AW22" i="35"/>
  <c r="BA11" i="35"/>
  <c r="AZ11" i="35"/>
  <c r="BB11" i="35"/>
  <c r="AQ11" i="35"/>
  <c r="AP11" i="35"/>
  <c r="AO11" i="35"/>
  <c r="AR11" i="35"/>
  <c r="AN11" i="35"/>
  <c r="O61" i="33"/>
  <c r="N61" i="33"/>
  <c r="AE13" i="35"/>
  <c r="O41" i="33"/>
  <c r="O85" i="33"/>
  <c r="O60" i="33"/>
  <c r="AO13" i="35"/>
  <c r="AN13" i="35"/>
  <c r="N11" i="33"/>
  <c r="J65" i="31"/>
  <c r="L38" i="31"/>
  <c r="O10" i="33"/>
  <c r="N10" i="33"/>
  <c r="O103" i="33"/>
  <c r="N103" i="33"/>
  <c r="F37" i="31"/>
  <c r="H37" i="31"/>
  <c r="J75" i="31"/>
  <c r="F32" i="31"/>
  <c r="H85" i="31"/>
  <c r="F83" i="31"/>
  <c r="H59" i="31"/>
  <c r="F76" i="31"/>
  <c r="J281" i="30"/>
  <c r="L281" i="30"/>
  <c r="F60" i="30"/>
  <c r="O60" i="30"/>
  <c r="F278" i="30"/>
  <c r="N283" i="30"/>
  <c r="O283" i="30"/>
  <c r="F257" i="30"/>
  <c r="F217" i="30"/>
  <c r="H217" i="30"/>
  <c r="F189" i="30"/>
  <c r="O189" i="30"/>
  <c r="N151" i="30"/>
  <c r="O151" i="30"/>
  <c r="L123" i="30"/>
  <c r="N123" i="30"/>
  <c r="N253" i="30"/>
  <c r="O253" i="30"/>
  <c r="O258" i="30"/>
  <c r="N258" i="30"/>
  <c r="L284" i="30"/>
  <c r="H235" i="30"/>
  <c r="L209" i="30"/>
  <c r="J175" i="30"/>
  <c r="L175" i="30"/>
  <c r="F149" i="30"/>
  <c r="L121" i="30"/>
  <c r="O234" i="30"/>
  <c r="F234" i="30"/>
  <c r="L168" i="30"/>
  <c r="N168" i="30"/>
  <c r="L75" i="30"/>
  <c r="N75" i="30"/>
  <c r="O124" i="37"/>
  <c r="N124" i="37"/>
  <c r="J64" i="30"/>
  <c r="J63" i="30"/>
  <c r="I30" i="28"/>
  <c r="L30" i="28"/>
  <c r="K30" i="28"/>
  <c r="M30" i="28"/>
  <c r="J30" i="28"/>
  <c r="H34" i="28"/>
  <c r="O32" i="31"/>
  <c r="N32" i="31"/>
  <c r="N54" i="31"/>
  <c r="O54" i="31"/>
  <c r="N36" i="31"/>
  <c r="O36" i="31"/>
  <c r="H79" i="30"/>
  <c r="M158" i="28"/>
  <c r="K158" i="28"/>
  <c r="J158" i="28"/>
  <c r="L158" i="28"/>
  <c r="I158" i="28"/>
  <c r="F65" i="30"/>
  <c r="K139" i="28"/>
  <c r="I139" i="28"/>
  <c r="M139" i="28"/>
  <c r="L139" i="28"/>
  <c r="J139" i="28"/>
  <c r="H146" i="28"/>
  <c r="K74" i="28"/>
  <c r="I74" i="28"/>
  <c r="K86" i="28"/>
  <c r="I86" i="28"/>
  <c r="I80" i="28"/>
  <c r="K80" i="28"/>
  <c r="I145" i="28"/>
  <c r="K145" i="28"/>
  <c r="L45" i="28"/>
  <c r="J45" i="28"/>
  <c r="F62" i="28"/>
  <c r="L89" i="28"/>
  <c r="J89" i="28"/>
  <c r="J23" i="28"/>
  <c r="L23" i="28"/>
  <c r="L52" i="28"/>
  <c r="J52" i="28"/>
  <c r="F76" i="28"/>
  <c r="L61" i="25"/>
  <c r="L57" i="25"/>
  <c r="O261" i="24"/>
  <c r="N261" i="24"/>
  <c r="L163" i="24"/>
  <c r="F216" i="24"/>
  <c r="H216" i="24"/>
  <c r="L188" i="24"/>
  <c r="N188" i="24"/>
  <c r="F150" i="24"/>
  <c r="H150" i="24"/>
  <c r="H255" i="24"/>
  <c r="J255" i="24"/>
  <c r="F217" i="24"/>
  <c r="H217" i="24"/>
  <c r="L189" i="24"/>
  <c r="N189" i="24"/>
  <c r="H163" i="24"/>
  <c r="J163" i="24"/>
  <c r="J256" i="24"/>
  <c r="L256" i="24"/>
  <c r="O212" i="24"/>
  <c r="N212" i="24"/>
  <c r="O255" i="24"/>
  <c r="N255" i="24"/>
  <c r="O163" i="24"/>
  <c r="N163" i="24"/>
  <c r="F35" i="24"/>
  <c r="H35" i="24"/>
  <c r="H119" i="24"/>
  <c r="N128" i="24"/>
  <c r="O128" i="24"/>
  <c r="F87" i="24"/>
  <c r="F59" i="24"/>
  <c r="O99" i="25"/>
  <c r="N99" i="25"/>
  <c r="O98" i="25"/>
  <c r="N98" i="25"/>
  <c r="H83" i="24"/>
  <c r="H152" i="24"/>
  <c r="J143" i="24"/>
  <c r="F36" i="25"/>
  <c r="F79" i="25"/>
  <c r="F75" i="25"/>
  <c r="R21" i="22"/>
  <c r="H74" i="19"/>
  <c r="P19" i="19"/>
  <c r="X142" i="19"/>
  <c r="P140" i="19"/>
  <c r="H138" i="19"/>
  <c r="H82" i="19"/>
  <c r="H114" i="19"/>
  <c r="P86" i="19"/>
  <c r="X31" i="19"/>
  <c r="P76" i="19"/>
  <c r="L72" i="17"/>
  <c r="K72" i="17"/>
  <c r="J72" i="17"/>
  <c r="I72" i="17"/>
  <c r="M72" i="17"/>
  <c r="L150" i="17"/>
  <c r="K150" i="17"/>
  <c r="J150" i="17"/>
  <c r="I150" i="17"/>
  <c r="H149" i="17"/>
  <c r="M150" i="17"/>
  <c r="J122" i="17"/>
  <c r="I122" i="17"/>
  <c r="M122" i="17"/>
  <c r="L122" i="17"/>
  <c r="K122" i="17"/>
  <c r="H121" i="17"/>
  <c r="F77" i="17"/>
  <c r="G51" i="17"/>
  <c r="K129" i="13"/>
  <c r="I129" i="13"/>
  <c r="V8" i="12"/>
  <c r="U8" i="12"/>
  <c r="E56" i="12"/>
  <c r="J86" i="13"/>
  <c r="L86" i="13"/>
  <c r="J25" i="13"/>
  <c r="I25" i="13"/>
  <c r="M25" i="13"/>
  <c r="L25" i="13"/>
  <c r="K25" i="13"/>
  <c r="K52" i="12"/>
  <c r="L52" i="12"/>
  <c r="L20" i="12"/>
  <c r="K20" i="12"/>
  <c r="D79" i="17"/>
  <c r="J109" i="17"/>
  <c r="L109" i="17"/>
  <c r="L122" i="13"/>
  <c r="K122" i="13"/>
  <c r="J122" i="13"/>
  <c r="I122" i="13"/>
  <c r="M122" i="13"/>
  <c r="X21" i="12"/>
  <c r="V21" i="12"/>
  <c r="U21" i="12"/>
  <c r="X22" i="12"/>
  <c r="L275" i="8"/>
  <c r="N275" i="8"/>
  <c r="N193" i="8"/>
  <c r="O193" i="8"/>
  <c r="O121" i="8"/>
  <c r="H282" i="8"/>
  <c r="J282" i="8"/>
  <c r="L98" i="10"/>
  <c r="N98" i="10"/>
  <c r="C160" i="13"/>
  <c r="H14" i="10"/>
  <c r="L218" i="8"/>
  <c r="J146" i="8"/>
  <c r="L146" i="8"/>
  <c r="N29" i="12"/>
  <c r="M29" i="12"/>
  <c r="L29" i="12"/>
  <c r="K29" i="12"/>
  <c r="J29" i="12"/>
  <c r="I29" i="12"/>
  <c r="O79" i="8"/>
  <c r="N79" i="8"/>
  <c r="W25" i="6"/>
  <c r="V25" i="6"/>
  <c r="S25" i="6"/>
  <c r="U25" i="6"/>
  <c r="T25" i="6"/>
  <c r="W27" i="6"/>
  <c r="J211" i="3"/>
  <c r="N211" i="3"/>
  <c r="M211" i="3"/>
  <c r="L211" i="3"/>
  <c r="K211" i="3"/>
  <c r="J25" i="6"/>
  <c r="I25" i="6"/>
  <c r="L25" i="6"/>
  <c r="K25" i="6"/>
  <c r="M25" i="6"/>
  <c r="M26" i="6"/>
  <c r="F37" i="10"/>
  <c r="K50" i="6"/>
  <c r="L50" i="6"/>
  <c r="J50" i="6"/>
  <c r="I50" i="6"/>
  <c r="M50" i="6"/>
  <c r="L214" i="3"/>
  <c r="K214" i="3"/>
  <c r="N214" i="3"/>
  <c r="M214" i="3"/>
  <c r="J214" i="3"/>
  <c r="J79" i="10"/>
  <c r="L79" i="10"/>
  <c r="F108" i="10"/>
  <c r="O58" i="8"/>
  <c r="J57" i="10"/>
  <c r="L57" i="10"/>
  <c r="W50" i="5"/>
  <c r="V50" i="5"/>
  <c r="S50" i="5"/>
  <c r="U50" i="5"/>
  <c r="T50" i="5"/>
  <c r="M36" i="5"/>
  <c r="L36" i="5"/>
  <c r="I36" i="5"/>
  <c r="K36" i="5"/>
  <c r="J36" i="5"/>
  <c r="F126" i="8"/>
  <c r="F129" i="8"/>
  <c r="H129" i="8"/>
  <c r="F235" i="8"/>
  <c r="F171" i="8"/>
  <c r="H171" i="8"/>
  <c r="H68" i="2"/>
  <c r="J52" i="6"/>
  <c r="L52" i="6"/>
  <c r="K216" i="3"/>
  <c r="J216" i="3"/>
  <c r="M8" i="2"/>
  <c r="L8" i="2"/>
  <c r="T24" i="5"/>
  <c r="S24" i="5"/>
  <c r="W24" i="5"/>
  <c r="V24" i="5"/>
  <c r="U24" i="5"/>
  <c r="F42" i="2"/>
  <c r="J54" i="8"/>
  <c r="M16" i="5"/>
  <c r="L16" i="5"/>
  <c r="J16" i="5"/>
  <c r="I16" i="5"/>
  <c r="K16" i="5"/>
  <c r="M136" i="3"/>
  <c r="L136" i="3"/>
  <c r="L158" i="3"/>
  <c r="E191" i="3"/>
  <c r="M158" i="3"/>
  <c r="K45" i="2"/>
  <c r="J45" i="2"/>
  <c r="M44" i="2"/>
  <c r="L44" i="2"/>
  <c r="M126" i="3"/>
  <c r="L126" i="3"/>
  <c r="K126" i="3"/>
  <c r="J126" i="3"/>
  <c r="M130" i="3"/>
  <c r="L130" i="3"/>
  <c r="J130" i="3"/>
  <c r="K130" i="3"/>
  <c r="F103" i="25"/>
  <c r="F86" i="25"/>
  <c r="F102" i="25"/>
  <c r="Y12" i="22"/>
  <c r="AA12" i="22"/>
  <c r="AA11" i="22"/>
  <c r="Y11" i="22"/>
  <c r="AA10" i="22"/>
  <c r="Y10" i="22"/>
  <c r="P113" i="19"/>
  <c r="H99" i="19"/>
  <c r="P84" i="19"/>
  <c r="P71" i="19"/>
  <c r="P58" i="19"/>
  <c r="H44" i="19"/>
  <c r="X29" i="19"/>
  <c r="X16" i="19"/>
  <c r="J11" i="19"/>
  <c r="H11" i="19"/>
  <c r="X125" i="19"/>
  <c r="W133" i="19"/>
  <c r="X136" i="19"/>
  <c r="W135" i="19"/>
  <c r="X144" i="19"/>
  <c r="X155" i="19"/>
  <c r="P123" i="19"/>
  <c r="P131" i="19"/>
  <c r="P142" i="19"/>
  <c r="P153" i="19"/>
  <c r="O161" i="19"/>
  <c r="H118" i="19"/>
  <c r="H129" i="19"/>
  <c r="J140" i="19"/>
  <c r="H140" i="19"/>
  <c r="H151" i="19"/>
  <c r="H159" i="19"/>
  <c r="V147" i="19"/>
  <c r="V135" i="19"/>
  <c r="N133" i="19"/>
  <c r="N121" i="19"/>
  <c r="H90" i="19"/>
  <c r="X75" i="19"/>
  <c r="X62" i="19"/>
  <c r="H52" i="19"/>
  <c r="G51" i="19"/>
  <c r="V9" i="19"/>
  <c r="P111" i="19"/>
  <c r="O119" i="19"/>
  <c r="H97" i="19"/>
  <c r="G105" i="19"/>
  <c r="G93" i="19"/>
  <c r="N91" i="19"/>
  <c r="F77" i="19"/>
  <c r="H43" i="19"/>
  <c r="X28" i="19"/>
  <c r="P14" i="19"/>
  <c r="H113" i="19"/>
  <c r="X98" i="19"/>
  <c r="H85" i="19"/>
  <c r="V77" i="19"/>
  <c r="X70" i="19"/>
  <c r="P56" i="19"/>
  <c r="N63" i="19"/>
  <c r="P43" i="19"/>
  <c r="P30" i="19"/>
  <c r="H16" i="19"/>
  <c r="N161" i="19"/>
  <c r="N149" i="19"/>
  <c r="F147" i="19"/>
  <c r="F135" i="19"/>
  <c r="F133" i="19"/>
  <c r="X113" i="19"/>
  <c r="W119" i="19"/>
  <c r="H88" i="19"/>
  <c r="H75" i="19"/>
  <c r="X60" i="19"/>
  <c r="M22" i="21"/>
  <c r="S13" i="21"/>
  <c r="R13" i="21"/>
  <c r="T13" i="21"/>
  <c r="S21" i="21"/>
  <c r="R21" i="21"/>
  <c r="T21" i="21"/>
  <c r="U21" i="17"/>
  <c r="U9" i="17"/>
  <c r="W13" i="17"/>
  <c r="Y13" i="17"/>
  <c r="E147" i="17"/>
  <c r="E135" i="17"/>
  <c r="I110" i="17"/>
  <c r="K110" i="17"/>
  <c r="M71" i="17"/>
  <c r="L71" i="17"/>
  <c r="K71" i="17"/>
  <c r="J71" i="17"/>
  <c r="I71" i="17"/>
  <c r="T21" i="16"/>
  <c r="W11" i="15"/>
  <c r="Y11" i="15"/>
  <c r="L81" i="17"/>
  <c r="K81" i="17"/>
  <c r="J81" i="17"/>
  <c r="I81" i="17"/>
  <c r="M81" i="17"/>
  <c r="J53" i="17"/>
  <c r="I53" i="17"/>
  <c r="M53" i="17"/>
  <c r="L53" i="17"/>
  <c r="K53" i="17"/>
  <c r="J130" i="17"/>
  <c r="I130" i="17"/>
  <c r="M130" i="17"/>
  <c r="L130" i="17"/>
  <c r="K130" i="17"/>
  <c r="I99" i="17"/>
  <c r="M99" i="17"/>
  <c r="L99" i="17"/>
  <c r="K99" i="17"/>
  <c r="J99" i="17"/>
  <c r="L59" i="17"/>
  <c r="K59" i="17"/>
  <c r="J59" i="17"/>
  <c r="I59" i="17"/>
  <c r="M59" i="17"/>
  <c r="M137" i="17"/>
  <c r="L137" i="17"/>
  <c r="K137" i="17"/>
  <c r="J137" i="17"/>
  <c r="I137" i="17"/>
  <c r="S21" i="16"/>
  <c r="W16" i="15"/>
  <c r="AA16" i="15"/>
  <c r="Z16" i="15"/>
  <c r="Y16" i="15"/>
  <c r="X16" i="15"/>
  <c r="G105" i="17"/>
  <c r="F149" i="17"/>
  <c r="F119" i="17"/>
  <c r="F107" i="17"/>
  <c r="F79" i="17"/>
  <c r="R9" i="16"/>
  <c r="X11" i="15"/>
  <c r="Z11" i="15"/>
  <c r="E77" i="17"/>
  <c r="E161" i="17"/>
  <c r="Q9" i="16"/>
  <c r="M143" i="13"/>
  <c r="L143" i="13"/>
  <c r="K143" i="13"/>
  <c r="J143" i="13"/>
  <c r="I143" i="13"/>
  <c r="L127" i="13"/>
  <c r="J127" i="13"/>
  <c r="K112" i="13"/>
  <c r="I112" i="13"/>
  <c r="D104" i="13"/>
  <c r="M83" i="13"/>
  <c r="L83" i="13"/>
  <c r="K83" i="13"/>
  <c r="J83" i="13"/>
  <c r="I83" i="13"/>
  <c r="I69" i="13"/>
  <c r="K69" i="13"/>
  <c r="H48" i="13"/>
  <c r="M40" i="13"/>
  <c r="L40" i="13"/>
  <c r="J40" i="13"/>
  <c r="I40" i="13"/>
  <c r="K40" i="13"/>
  <c r="J24" i="13"/>
  <c r="L24" i="13"/>
  <c r="I11" i="13"/>
  <c r="K11" i="13"/>
  <c r="X31" i="12"/>
  <c r="U31" i="12"/>
  <c r="V31" i="12"/>
  <c r="W22" i="12"/>
  <c r="C55" i="12"/>
  <c r="I114" i="13"/>
  <c r="M114" i="13"/>
  <c r="L114" i="13"/>
  <c r="K114" i="13"/>
  <c r="J114" i="13"/>
  <c r="J72" i="13"/>
  <c r="L72" i="13"/>
  <c r="F34" i="13"/>
  <c r="D20" i="13"/>
  <c r="V55" i="12"/>
  <c r="U55" i="12"/>
  <c r="H102" i="10"/>
  <c r="J102" i="10"/>
  <c r="J155" i="13"/>
  <c r="L155" i="13"/>
  <c r="D132" i="13"/>
  <c r="J111" i="13"/>
  <c r="I111" i="13"/>
  <c r="K111" i="13"/>
  <c r="M111" i="13"/>
  <c r="L111" i="13"/>
  <c r="H118" i="13"/>
  <c r="G104" i="13"/>
  <c r="F90" i="13"/>
  <c r="J68" i="13"/>
  <c r="I68" i="13"/>
  <c r="H76" i="13"/>
  <c r="M68" i="13"/>
  <c r="L68" i="13"/>
  <c r="K68" i="13"/>
  <c r="L52" i="13"/>
  <c r="J52" i="13"/>
  <c r="J19" i="13"/>
  <c r="L19" i="13"/>
  <c r="W47" i="12"/>
  <c r="V24" i="12"/>
  <c r="U24" i="12"/>
  <c r="X24" i="12"/>
  <c r="W15" i="12"/>
  <c r="H105" i="10"/>
  <c r="J105" i="10"/>
  <c r="K159" i="13"/>
  <c r="J159" i="13"/>
  <c r="I159" i="13"/>
  <c r="L159" i="13"/>
  <c r="M159" i="13"/>
  <c r="K116" i="13"/>
  <c r="J116" i="13"/>
  <c r="I116" i="13"/>
  <c r="M116" i="13"/>
  <c r="L116" i="13"/>
  <c r="K56" i="13"/>
  <c r="J56" i="13"/>
  <c r="I56" i="13"/>
  <c r="M56" i="13"/>
  <c r="L56" i="13"/>
  <c r="E48" i="13"/>
  <c r="V6" i="12"/>
  <c r="U6" i="12"/>
  <c r="X6" i="12"/>
  <c r="X8" i="12"/>
  <c r="X7" i="12"/>
  <c r="D161" i="17"/>
  <c r="J86" i="17"/>
  <c r="L86" i="17"/>
  <c r="D63" i="17"/>
  <c r="L55" i="17"/>
  <c r="J55" i="17"/>
  <c r="L87" i="13"/>
  <c r="K87" i="13"/>
  <c r="J87" i="13"/>
  <c r="I87" i="13"/>
  <c r="M87" i="13"/>
  <c r="D48" i="13"/>
  <c r="L27" i="13"/>
  <c r="K27" i="13"/>
  <c r="J27" i="13"/>
  <c r="I27" i="13"/>
  <c r="M27" i="13"/>
  <c r="H34" i="13"/>
  <c r="X53" i="12"/>
  <c r="V53" i="12"/>
  <c r="U53" i="12"/>
  <c r="X54" i="12"/>
  <c r="X55" i="12"/>
  <c r="X41" i="12"/>
  <c r="V41" i="12"/>
  <c r="U41" i="12"/>
  <c r="W32" i="12"/>
  <c r="H103" i="10"/>
  <c r="V12" i="14"/>
  <c r="U12" i="14"/>
  <c r="T12" i="14"/>
  <c r="V22" i="14"/>
  <c r="T22" i="14"/>
  <c r="U22" i="14"/>
  <c r="L55" i="10"/>
  <c r="N55" i="10"/>
  <c r="L9" i="10"/>
  <c r="N9" i="10"/>
  <c r="O275" i="8"/>
  <c r="L253" i="8"/>
  <c r="N253" i="8"/>
  <c r="J233" i="8"/>
  <c r="L233" i="8"/>
  <c r="H191" i="8"/>
  <c r="J191" i="8"/>
  <c r="O171" i="8"/>
  <c r="N171" i="8"/>
  <c r="O151" i="8"/>
  <c r="L129" i="8"/>
  <c r="N129" i="8"/>
  <c r="N119" i="8"/>
  <c r="O119" i="8"/>
  <c r="F83" i="10"/>
  <c r="O102" i="10"/>
  <c r="N102" i="10"/>
  <c r="H16" i="10"/>
  <c r="J16" i="10"/>
  <c r="J280" i="8"/>
  <c r="L280" i="8"/>
  <c r="J258" i="8"/>
  <c r="L258" i="8"/>
  <c r="F78" i="10"/>
  <c r="L99" i="10"/>
  <c r="L106" i="10"/>
  <c r="C104" i="13"/>
  <c r="L37" i="10"/>
  <c r="J12" i="10"/>
  <c r="J278" i="8"/>
  <c r="H236" i="8"/>
  <c r="J236" i="8"/>
  <c r="O216" i="8"/>
  <c r="N216" i="8"/>
  <c r="L174" i="8"/>
  <c r="O164" i="8"/>
  <c r="N164" i="8"/>
  <c r="O144" i="8"/>
  <c r="L122" i="8"/>
  <c r="N122" i="8"/>
  <c r="N28" i="12"/>
  <c r="M28" i="12"/>
  <c r="L28" i="12"/>
  <c r="K28" i="12"/>
  <c r="J28" i="12"/>
  <c r="I28" i="12"/>
  <c r="L19" i="12"/>
  <c r="K19" i="12"/>
  <c r="J19" i="12"/>
  <c r="I19" i="12"/>
  <c r="N19" i="12"/>
  <c r="M19" i="12"/>
  <c r="L51" i="12"/>
  <c r="K51" i="12"/>
  <c r="J51" i="12"/>
  <c r="I51" i="12"/>
  <c r="N51" i="12"/>
  <c r="M51" i="12"/>
  <c r="J26" i="12"/>
  <c r="I26" i="12"/>
  <c r="N26" i="12"/>
  <c r="M26" i="12"/>
  <c r="L26" i="12"/>
  <c r="K26" i="12"/>
  <c r="I7" i="12"/>
  <c r="H54" i="12"/>
  <c r="N7" i="12"/>
  <c r="M7" i="12"/>
  <c r="L7" i="12"/>
  <c r="K7" i="12"/>
  <c r="J7" i="12"/>
  <c r="N33" i="12"/>
  <c r="M33" i="12"/>
  <c r="L33" i="12"/>
  <c r="K33" i="12"/>
  <c r="J33" i="12"/>
  <c r="I33" i="12"/>
  <c r="F62" i="10"/>
  <c r="H31" i="10"/>
  <c r="V35" i="6"/>
  <c r="W35" i="6"/>
  <c r="T35" i="6"/>
  <c r="S35" i="6"/>
  <c r="U35" i="6"/>
  <c r="S22" i="6"/>
  <c r="U22" i="6"/>
  <c r="G55" i="12"/>
  <c r="G53" i="12"/>
  <c r="F11" i="10"/>
  <c r="H11" i="10"/>
  <c r="O55" i="8"/>
  <c r="U44" i="6"/>
  <c r="S44" i="6"/>
  <c r="V49" i="5"/>
  <c r="T49" i="5"/>
  <c r="J184" i="3"/>
  <c r="I195" i="3"/>
  <c r="N184" i="3"/>
  <c r="K184" i="3"/>
  <c r="M184" i="3"/>
  <c r="L184" i="3"/>
  <c r="F86" i="10"/>
  <c r="H43" i="10"/>
  <c r="J43" i="10"/>
  <c r="L45" i="6"/>
  <c r="J45" i="6"/>
  <c r="I45" i="6"/>
  <c r="K45" i="6"/>
  <c r="M45" i="6"/>
  <c r="J17" i="6"/>
  <c r="I17" i="6"/>
  <c r="K17" i="6"/>
  <c r="M17" i="6"/>
  <c r="L17" i="6"/>
  <c r="M18" i="6"/>
  <c r="M21" i="6"/>
  <c r="F42" i="10"/>
  <c r="H42" i="10"/>
  <c r="F82" i="8"/>
  <c r="H82" i="8"/>
  <c r="L64" i="8"/>
  <c r="S23" i="6"/>
  <c r="U23" i="6"/>
  <c r="U15" i="6"/>
  <c r="T15" i="6"/>
  <c r="S15" i="6"/>
  <c r="W15" i="6"/>
  <c r="V15" i="6"/>
  <c r="U7" i="6"/>
  <c r="T7" i="6"/>
  <c r="S7" i="6"/>
  <c r="W7" i="6"/>
  <c r="V7" i="6"/>
  <c r="W8" i="6"/>
  <c r="W11" i="6"/>
  <c r="V23" i="5"/>
  <c r="T23" i="5"/>
  <c r="G189" i="3"/>
  <c r="J76" i="10"/>
  <c r="L76" i="10"/>
  <c r="O61" i="10"/>
  <c r="F63" i="10"/>
  <c r="O63" i="10"/>
  <c r="O41" i="10"/>
  <c r="F41" i="10"/>
  <c r="F109" i="10"/>
  <c r="F103" i="10"/>
  <c r="O103" i="10"/>
  <c r="F77" i="8"/>
  <c r="L23" i="6"/>
  <c r="K23" i="6"/>
  <c r="J23" i="6"/>
  <c r="I23" i="6"/>
  <c r="M23" i="6"/>
  <c r="V43" i="6"/>
  <c r="T43" i="6"/>
  <c r="F187" i="3"/>
  <c r="U20" i="13"/>
  <c r="W12" i="13"/>
  <c r="Y12" i="13"/>
  <c r="J54" i="10"/>
  <c r="L54" i="10"/>
  <c r="F12" i="10"/>
  <c r="H12" i="10"/>
  <c r="AA13" i="13"/>
  <c r="Z13" i="13"/>
  <c r="Y13" i="13"/>
  <c r="X13" i="13"/>
  <c r="W13" i="13"/>
  <c r="V20" i="13"/>
  <c r="M43" i="5"/>
  <c r="L43" i="5"/>
  <c r="K43" i="5"/>
  <c r="J43" i="5"/>
  <c r="I43" i="5"/>
  <c r="U16" i="5"/>
  <c r="T16" i="5"/>
  <c r="V16" i="5"/>
  <c r="S16" i="5"/>
  <c r="W16" i="5"/>
  <c r="T48" i="5"/>
  <c r="S48" i="5"/>
  <c r="W48" i="5"/>
  <c r="V48" i="5"/>
  <c r="U48" i="5"/>
  <c r="W52" i="5"/>
  <c r="W49" i="5"/>
  <c r="W7" i="5"/>
  <c r="V7" i="5"/>
  <c r="S7" i="5"/>
  <c r="U7" i="5"/>
  <c r="T7" i="5"/>
  <c r="W9" i="5"/>
  <c r="L13" i="5"/>
  <c r="K13" i="5"/>
  <c r="I13" i="5"/>
  <c r="M13" i="5"/>
  <c r="J13" i="5"/>
  <c r="K29" i="5"/>
  <c r="J29" i="5"/>
  <c r="I29" i="5"/>
  <c r="L29" i="5"/>
  <c r="M29" i="5"/>
  <c r="M30" i="5"/>
  <c r="I23" i="5"/>
  <c r="M23" i="5"/>
  <c r="L23" i="5"/>
  <c r="K23" i="5"/>
  <c r="J23" i="5"/>
  <c r="M44" i="5"/>
  <c r="L44" i="5"/>
  <c r="J44" i="5"/>
  <c r="I44" i="5"/>
  <c r="K44" i="5"/>
  <c r="L59" i="2"/>
  <c r="K59" i="2"/>
  <c r="N59" i="2"/>
  <c r="M59" i="2"/>
  <c r="J59" i="2"/>
  <c r="F258" i="8"/>
  <c r="F190" i="8"/>
  <c r="H190" i="8"/>
  <c r="F167" i="8"/>
  <c r="H167" i="8"/>
  <c r="F143" i="8"/>
  <c r="H143" i="8"/>
  <c r="F102" i="8"/>
  <c r="H102" i="8"/>
  <c r="F34" i="8"/>
  <c r="H34" i="8"/>
  <c r="F170" i="8"/>
  <c r="F146" i="8"/>
  <c r="H146" i="8"/>
  <c r="F98" i="8"/>
  <c r="H98" i="8"/>
  <c r="F186" i="8"/>
  <c r="H186" i="8"/>
  <c r="F274" i="8"/>
  <c r="F257" i="8"/>
  <c r="F166" i="8"/>
  <c r="H166" i="8"/>
  <c r="F254" i="8"/>
  <c r="H254" i="8"/>
  <c r="F97" i="8"/>
  <c r="H97" i="8"/>
  <c r="F185" i="8"/>
  <c r="H185" i="8"/>
  <c r="F273" i="8"/>
  <c r="H273" i="8"/>
  <c r="M46" i="5"/>
  <c r="L46" i="5"/>
  <c r="K46" i="5"/>
  <c r="J46" i="5"/>
  <c r="I46" i="5"/>
  <c r="U39" i="5"/>
  <c r="S39" i="5"/>
  <c r="O19" i="10"/>
  <c r="L13" i="6"/>
  <c r="J13" i="6"/>
  <c r="J29" i="6"/>
  <c r="L29" i="6"/>
  <c r="L17" i="5"/>
  <c r="K17" i="5"/>
  <c r="J17" i="5"/>
  <c r="M17" i="5"/>
  <c r="I17" i="5"/>
  <c r="M18" i="5"/>
  <c r="H194" i="3"/>
  <c r="K169" i="3"/>
  <c r="J169" i="3"/>
  <c r="K66" i="2"/>
  <c r="J66" i="2"/>
  <c r="L66" i="2"/>
  <c r="M66" i="2"/>
  <c r="M23" i="2"/>
  <c r="L23" i="2"/>
  <c r="K38" i="2"/>
  <c r="J38" i="2"/>
  <c r="H17" i="2"/>
  <c r="K17" i="2" s="1"/>
  <c r="J14" i="2"/>
  <c r="K14" i="2"/>
  <c r="H62" i="10"/>
  <c r="J65" i="8"/>
  <c r="L65" i="8"/>
  <c r="J55" i="8"/>
  <c r="W36" i="5"/>
  <c r="V36" i="5"/>
  <c r="U36" i="5"/>
  <c r="T36" i="5"/>
  <c r="S36" i="5"/>
  <c r="I68" i="2"/>
  <c r="M65" i="2"/>
  <c r="L65" i="2"/>
  <c r="K65" i="2"/>
  <c r="J65" i="2"/>
  <c r="N65" i="2"/>
  <c r="H76" i="10"/>
  <c r="F277" i="8"/>
  <c r="H277" i="8"/>
  <c r="E192" i="3"/>
  <c r="L181" i="3"/>
  <c r="M181" i="3"/>
  <c r="M166" i="3"/>
  <c r="L166" i="3"/>
  <c r="M129" i="3"/>
  <c r="K129" i="3"/>
  <c r="J129" i="3"/>
  <c r="L129" i="3"/>
  <c r="J125" i="3"/>
  <c r="K125" i="3"/>
  <c r="L125" i="3"/>
  <c r="M125" i="3"/>
  <c r="K124" i="3"/>
  <c r="J124" i="3"/>
  <c r="M124" i="3"/>
  <c r="L124" i="3"/>
  <c r="K200" i="3"/>
  <c r="J200" i="3"/>
  <c r="H141" i="24"/>
  <c r="J141" i="24"/>
  <c r="N150" i="24"/>
  <c r="O150" i="24"/>
  <c r="H145" i="24"/>
  <c r="O53" i="24"/>
  <c r="N53" i="24"/>
  <c r="O54" i="24"/>
  <c r="N54" i="24"/>
  <c r="F97" i="25"/>
  <c r="F34" i="25"/>
  <c r="S21" i="22"/>
  <c r="T21" i="22"/>
  <c r="X110" i="19"/>
  <c r="N105" i="19"/>
  <c r="P97" i="19"/>
  <c r="N93" i="19"/>
  <c r="F91" i="19"/>
  <c r="F79" i="19"/>
  <c r="H83" i="19"/>
  <c r="H70" i="19"/>
  <c r="H57" i="19"/>
  <c r="X42" i="19"/>
  <c r="P28" i="19"/>
  <c r="P15" i="19"/>
  <c r="W9" i="19"/>
  <c r="X10" i="19"/>
  <c r="X126" i="19"/>
  <c r="X137" i="19"/>
  <c r="X145" i="19"/>
  <c r="X156" i="19"/>
  <c r="P124" i="19"/>
  <c r="P132" i="19"/>
  <c r="P143" i="19"/>
  <c r="P154" i="19"/>
  <c r="H122" i="19"/>
  <c r="G121" i="19"/>
  <c r="H130" i="19"/>
  <c r="H141" i="19"/>
  <c r="J152" i="19"/>
  <c r="H152" i="19"/>
  <c r="H160" i="19"/>
  <c r="P103" i="19"/>
  <c r="X88" i="19"/>
  <c r="P74" i="19"/>
  <c r="P61" i="19"/>
  <c r="R61" i="19"/>
  <c r="P48" i="19"/>
  <c r="O49" i="19"/>
  <c r="N9" i="19"/>
  <c r="V49" i="19"/>
  <c r="X41" i="19"/>
  <c r="N35" i="19"/>
  <c r="P27" i="19"/>
  <c r="F21" i="19"/>
  <c r="H21" i="19" s="1"/>
  <c r="H13" i="19"/>
  <c r="H112" i="19"/>
  <c r="X97" i="19"/>
  <c r="W105" i="19"/>
  <c r="W93" i="19"/>
  <c r="V91" i="19"/>
  <c r="X83" i="19"/>
  <c r="N77" i="19"/>
  <c r="P69" i="19"/>
  <c r="F63" i="19"/>
  <c r="H55" i="19"/>
  <c r="F49" i="19"/>
  <c r="H42" i="19"/>
  <c r="H29" i="19"/>
  <c r="X14" i="19"/>
  <c r="V21" i="19"/>
  <c r="F119" i="19"/>
  <c r="P99" i="19"/>
  <c r="O105" i="19"/>
  <c r="X86" i="19"/>
  <c r="X73" i="19"/>
  <c r="P59" i="19"/>
  <c r="C135" i="17"/>
  <c r="O22" i="21"/>
  <c r="S14" i="21"/>
  <c r="R14" i="21"/>
  <c r="Q22" i="21"/>
  <c r="T14" i="21"/>
  <c r="C161" i="17"/>
  <c r="C77" i="17"/>
  <c r="C65" i="17"/>
  <c r="K132" i="17"/>
  <c r="I132" i="17"/>
  <c r="K109" i="17"/>
  <c r="I109" i="17"/>
  <c r="M103" i="17"/>
  <c r="L103" i="17"/>
  <c r="K103" i="17"/>
  <c r="I103" i="17"/>
  <c r="J103" i="17"/>
  <c r="M80" i="17"/>
  <c r="H79" i="17"/>
  <c r="I80" i="17"/>
  <c r="L80" i="17"/>
  <c r="K80" i="17"/>
  <c r="J80" i="17"/>
  <c r="J61" i="17"/>
  <c r="I61" i="17"/>
  <c r="M61" i="17"/>
  <c r="L61" i="17"/>
  <c r="K61" i="17"/>
  <c r="J139" i="17"/>
  <c r="I139" i="17"/>
  <c r="H147" i="17"/>
  <c r="M139" i="17"/>
  <c r="L139" i="17"/>
  <c r="K139" i="17"/>
  <c r="I108" i="17"/>
  <c r="M108" i="17"/>
  <c r="L108" i="17"/>
  <c r="K108" i="17"/>
  <c r="H107" i="17"/>
  <c r="J108" i="17"/>
  <c r="M68" i="17"/>
  <c r="L68" i="17"/>
  <c r="K68" i="17"/>
  <c r="J68" i="17"/>
  <c r="I68" i="17"/>
  <c r="M145" i="17"/>
  <c r="L145" i="17"/>
  <c r="K145" i="17"/>
  <c r="J145" i="17"/>
  <c r="I145" i="17"/>
  <c r="X12" i="16"/>
  <c r="W12" i="16"/>
  <c r="Z12" i="16"/>
  <c r="Y12" i="16"/>
  <c r="T21" i="15"/>
  <c r="K67" i="17"/>
  <c r="J67" i="17"/>
  <c r="I67" i="17"/>
  <c r="M67" i="17"/>
  <c r="L67" i="17"/>
  <c r="K114" i="17"/>
  <c r="I114" i="17"/>
  <c r="Z15" i="16"/>
  <c r="X15" i="16"/>
  <c r="W15" i="16"/>
  <c r="Y15" i="16"/>
  <c r="K144" i="17"/>
  <c r="J144" i="17"/>
  <c r="I144" i="17"/>
  <c r="M144" i="17"/>
  <c r="L144" i="17"/>
  <c r="M52" i="17"/>
  <c r="H51" i="17"/>
  <c r="L52" i="17"/>
  <c r="K52" i="17"/>
  <c r="J52" i="17"/>
  <c r="I52" i="17"/>
  <c r="F65" i="17"/>
  <c r="Y9" i="15"/>
  <c r="X9" i="15"/>
  <c r="W9" i="15"/>
  <c r="AA9" i="15"/>
  <c r="Z9" i="15"/>
  <c r="AA19" i="15"/>
  <c r="AA15" i="15"/>
  <c r="AA14" i="15"/>
  <c r="AA10" i="15"/>
  <c r="AA18" i="15"/>
  <c r="AA11" i="15"/>
  <c r="F135" i="17"/>
  <c r="M126" i="13"/>
  <c r="L126" i="13"/>
  <c r="J126" i="13"/>
  <c r="K126" i="13"/>
  <c r="I126" i="13"/>
  <c r="E118" i="13"/>
  <c r="L110" i="13"/>
  <c r="J110" i="13"/>
  <c r="K95" i="13"/>
  <c r="I95" i="13"/>
  <c r="L67" i="13"/>
  <c r="J67" i="13"/>
  <c r="M23" i="13"/>
  <c r="L23" i="13"/>
  <c r="K23" i="13"/>
  <c r="J23" i="13"/>
  <c r="I23" i="13"/>
  <c r="L10" i="13"/>
  <c r="J10" i="13"/>
  <c r="W42" i="12"/>
  <c r="X19" i="12"/>
  <c r="V19" i="12"/>
  <c r="U19" i="12"/>
  <c r="J158" i="13"/>
  <c r="L158" i="13"/>
  <c r="L98" i="13"/>
  <c r="J98" i="13"/>
  <c r="I71" i="13"/>
  <c r="M71" i="13"/>
  <c r="K71" i="13"/>
  <c r="J71" i="13"/>
  <c r="L71" i="13"/>
  <c r="L55" i="13"/>
  <c r="J55" i="13"/>
  <c r="G48" i="13"/>
  <c r="S20" i="13"/>
  <c r="Z12" i="13"/>
  <c r="X12" i="13"/>
  <c r="W14" i="12"/>
  <c r="J100" i="10"/>
  <c r="L100" i="10"/>
  <c r="J154" i="13"/>
  <c r="I154" i="13"/>
  <c r="M154" i="13"/>
  <c r="L154" i="13"/>
  <c r="K154" i="13"/>
  <c r="H160" i="13"/>
  <c r="E146" i="13"/>
  <c r="J138" i="13"/>
  <c r="L138" i="13"/>
  <c r="J95" i="13"/>
  <c r="L95" i="13"/>
  <c r="J51" i="13"/>
  <c r="I51" i="13"/>
  <c r="M51" i="13"/>
  <c r="L51" i="13"/>
  <c r="K51" i="13"/>
  <c r="J33" i="13"/>
  <c r="I33" i="13"/>
  <c r="L33" i="13"/>
  <c r="K33" i="13"/>
  <c r="M33" i="13"/>
  <c r="V56" i="12"/>
  <c r="U56" i="12"/>
  <c r="X56" i="12"/>
  <c r="V44" i="12"/>
  <c r="U44" i="12"/>
  <c r="X44" i="12"/>
  <c r="X46" i="12"/>
  <c r="W35" i="12"/>
  <c r="J103" i="10"/>
  <c r="K142" i="13"/>
  <c r="J142" i="13"/>
  <c r="I142" i="13"/>
  <c r="L142" i="13"/>
  <c r="M142" i="13"/>
  <c r="D76" i="13"/>
  <c r="F62" i="13"/>
  <c r="K39" i="13"/>
  <c r="J39" i="13"/>
  <c r="I39" i="13"/>
  <c r="M39" i="13"/>
  <c r="L39" i="13"/>
  <c r="D53" i="12"/>
  <c r="J114" i="17"/>
  <c r="L114" i="17"/>
  <c r="J110" i="17"/>
  <c r="L110" i="17"/>
  <c r="D133" i="17"/>
  <c r="D149" i="17"/>
  <c r="L130" i="13"/>
  <c r="K130" i="13"/>
  <c r="J130" i="13"/>
  <c r="I130" i="13"/>
  <c r="M130" i="13"/>
  <c r="L70" i="13"/>
  <c r="K70" i="13"/>
  <c r="J70" i="13"/>
  <c r="I70" i="13"/>
  <c r="M70" i="13"/>
  <c r="E62" i="13"/>
  <c r="E20" i="13"/>
  <c r="W52" i="12"/>
  <c r="X29" i="12"/>
  <c r="V29" i="12"/>
  <c r="U29" i="12"/>
  <c r="W20" i="12"/>
  <c r="J101" i="10"/>
  <c r="C76" i="13"/>
  <c r="U13" i="14"/>
  <c r="T11" i="14"/>
  <c r="V11" i="14"/>
  <c r="U11" i="14"/>
  <c r="V13" i="14"/>
  <c r="V21" i="14"/>
  <c r="T13" i="14"/>
  <c r="N106" i="10"/>
  <c r="O106" i="10"/>
  <c r="N53" i="10"/>
  <c r="O53" i="10"/>
  <c r="L283" i="8"/>
  <c r="N283" i="8"/>
  <c r="N273" i="8"/>
  <c r="O273" i="8"/>
  <c r="O253" i="8"/>
  <c r="L231" i="8"/>
  <c r="N231" i="8"/>
  <c r="J211" i="8"/>
  <c r="L211" i="8"/>
  <c r="H169" i="8"/>
  <c r="J169" i="8"/>
  <c r="N149" i="8"/>
  <c r="O149" i="8"/>
  <c r="O129" i="8"/>
  <c r="H57" i="8"/>
  <c r="L77" i="10"/>
  <c r="N77" i="10"/>
  <c r="J41" i="10"/>
  <c r="L41" i="10"/>
  <c r="O99" i="10"/>
  <c r="N99" i="10"/>
  <c r="J14" i="10"/>
  <c r="L14" i="10"/>
  <c r="L278" i="8"/>
  <c r="N278" i="8"/>
  <c r="L107" i="10"/>
  <c r="L103" i="10"/>
  <c r="N103" i="10"/>
  <c r="C34" i="13"/>
  <c r="C90" i="13"/>
  <c r="L64" i="10"/>
  <c r="O35" i="10"/>
  <c r="N35" i="10"/>
  <c r="L10" i="10"/>
  <c r="L276" i="8"/>
  <c r="J256" i="8"/>
  <c r="L256" i="8"/>
  <c r="H214" i="8"/>
  <c r="J214" i="8"/>
  <c r="O194" i="8"/>
  <c r="N194" i="8"/>
  <c r="L152" i="8"/>
  <c r="O142" i="8"/>
  <c r="N142" i="8"/>
  <c r="O122" i="8"/>
  <c r="N10" i="12"/>
  <c r="M10" i="12"/>
  <c r="L10" i="12"/>
  <c r="K10" i="12"/>
  <c r="J10" i="12"/>
  <c r="I10" i="12"/>
  <c r="L23" i="12"/>
  <c r="K23" i="12"/>
  <c r="J23" i="12"/>
  <c r="I23" i="12"/>
  <c r="N23" i="12"/>
  <c r="M23" i="12"/>
  <c r="J30" i="12"/>
  <c r="I30" i="12"/>
  <c r="N30" i="12"/>
  <c r="M30" i="12"/>
  <c r="L30" i="12"/>
  <c r="K30" i="12"/>
  <c r="I12" i="12"/>
  <c r="N12" i="12"/>
  <c r="M12" i="12"/>
  <c r="J12" i="12"/>
  <c r="L12" i="12"/>
  <c r="K12" i="12"/>
  <c r="N37" i="12"/>
  <c r="M37" i="12"/>
  <c r="L37" i="12"/>
  <c r="J37" i="12"/>
  <c r="I37" i="12"/>
  <c r="K37" i="12"/>
  <c r="F59" i="10"/>
  <c r="O78" i="8"/>
  <c r="N78" i="8"/>
  <c r="O80" i="8"/>
  <c r="F80" i="8"/>
  <c r="U34" i="6"/>
  <c r="S34" i="6"/>
  <c r="M8" i="6"/>
  <c r="L8" i="6"/>
  <c r="J8" i="6"/>
  <c r="I8" i="6"/>
  <c r="K8" i="6"/>
  <c r="I25" i="5"/>
  <c r="K25" i="5"/>
  <c r="G56" i="12"/>
  <c r="A14" i="12"/>
  <c r="I191" i="3"/>
  <c r="J180" i="3"/>
  <c r="N180" i="3"/>
  <c r="M180" i="3"/>
  <c r="L180" i="3"/>
  <c r="K180" i="3"/>
  <c r="H32" i="10"/>
  <c r="J32" i="10"/>
  <c r="K33" i="6"/>
  <c r="M33" i="6"/>
  <c r="L33" i="6"/>
  <c r="I33" i="6"/>
  <c r="J33" i="6"/>
  <c r="O63" i="8"/>
  <c r="U48" i="6"/>
  <c r="V48" i="6"/>
  <c r="T48" i="6"/>
  <c r="S48" i="6"/>
  <c r="W48" i="6"/>
  <c r="V22" i="6"/>
  <c r="T22" i="6"/>
  <c r="L210" i="3"/>
  <c r="K210" i="3"/>
  <c r="M210" i="3"/>
  <c r="J210" i="3"/>
  <c r="N210" i="3"/>
  <c r="L171" i="3"/>
  <c r="K171" i="3"/>
  <c r="M171" i="3"/>
  <c r="N171" i="3"/>
  <c r="J171" i="3"/>
  <c r="L155" i="3"/>
  <c r="K155" i="3"/>
  <c r="M155" i="3"/>
  <c r="N155" i="3"/>
  <c r="J155" i="3"/>
  <c r="I188" i="3"/>
  <c r="J84" i="10"/>
  <c r="L84" i="10"/>
  <c r="O32" i="10"/>
  <c r="O39" i="10"/>
  <c r="O100" i="10"/>
  <c r="F100" i="10"/>
  <c r="F87" i="10"/>
  <c r="F79" i="8"/>
  <c r="H79" i="8"/>
  <c r="L54" i="8"/>
  <c r="N54" i="8"/>
  <c r="V29" i="6"/>
  <c r="U29" i="6"/>
  <c r="T29" i="6"/>
  <c r="S29" i="6"/>
  <c r="W29" i="6"/>
  <c r="W32" i="6"/>
  <c r="W33" i="6"/>
  <c r="V21" i="6"/>
  <c r="U21" i="6"/>
  <c r="T21" i="6"/>
  <c r="S21" i="6"/>
  <c r="W21" i="6"/>
  <c r="J61" i="10"/>
  <c r="J62" i="10"/>
  <c r="L62" i="10"/>
  <c r="F20" i="10"/>
  <c r="H20" i="10"/>
  <c r="AA17" i="13"/>
  <c r="Z17" i="13"/>
  <c r="Y17" i="13"/>
  <c r="X17" i="13"/>
  <c r="W17" i="13"/>
  <c r="M38" i="5"/>
  <c r="L38" i="5"/>
  <c r="K38" i="5"/>
  <c r="J38" i="5"/>
  <c r="I38" i="5"/>
  <c r="V11" i="5"/>
  <c r="U11" i="5"/>
  <c r="S11" i="5"/>
  <c r="W11" i="5"/>
  <c r="T11" i="5"/>
  <c r="U19" i="5"/>
  <c r="T19" i="5"/>
  <c r="V19" i="5"/>
  <c r="W19" i="5"/>
  <c r="S19" i="5"/>
  <c r="W15" i="5"/>
  <c r="V15" i="5"/>
  <c r="U15" i="5"/>
  <c r="T15" i="5"/>
  <c r="S15" i="5"/>
  <c r="L24" i="5"/>
  <c r="K24" i="5"/>
  <c r="I24" i="5"/>
  <c r="J24" i="5"/>
  <c r="M24" i="5"/>
  <c r="K37" i="5"/>
  <c r="J37" i="5"/>
  <c r="I37" i="5"/>
  <c r="M37" i="5"/>
  <c r="L37" i="5"/>
  <c r="I31" i="5"/>
  <c r="M31" i="5"/>
  <c r="K31" i="5"/>
  <c r="J31" i="5"/>
  <c r="L31" i="5"/>
  <c r="M52" i="5"/>
  <c r="L52" i="5"/>
  <c r="K52" i="5"/>
  <c r="J52" i="5"/>
  <c r="I52" i="5"/>
  <c r="M41" i="2"/>
  <c r="L41" i="2"/>
  <c r="F54" i="8"/>
  <c r="H54" i="8"/>
  <c r="F145" i="8"/>
  <c r="H145" i="8"/>
  <c r="F219" i="8"/>
  <c r="H219" i="8"/>
  <c r="F217" i="8"/>
  <c r="H217" i="8"/>
  <c r="F189" i="8"/>
  <c r="H189" i="8"/>
  <c r="F131" i="8"/>
  <c r="H131" i="8"/>
  <c r="F43" i="8"/>
  <c r="H43" i="8"/>
  <c r="F187" i="8"/>
  <c r="H187" i="8"/>
  <c r="F175" i="8"/>
  <c r="H175" i="8"/>
  <c r="F106" i="8"/>
  <c r="H106" i="8"/>
  <c r="F194" i="8"/>
  <c r="H194" i="8"/>
  <c r="F282" i="8"/>
  <c r="F279" i="8"/>
  <c r="F174" i="8"/>
  <c r="H174" i="8"/>
  <c r="F262" i="8"/>
  <c r="H262" i="8"/>
  <c r="F105" i="8"/>
  <c r="H105" i="8"/>
  <c r="F193" i="8"/>
  <c r="H193" i="8"/>
  <c r="F281" i="8"/>
  <c r="H281" i="8"/>
  <c r="U47" i="5"/>
  <c r="S47" i="5"/>
  <c r="N140" i="3"/>
  <c r="M140" i="3"/>
  <c r="K140" i="3"/>
  <c r="J140" i="3"/>
  <c r="L140" i="3"/>
  <c r="K35" i="2"/>
  <c r="J35" i="2"/>
  <c r="J7" i="2"/>
  <c r="K7" i="2"/>
  <c r="O11" i="10"/>
  <c r="L24" i="6"/>
  <c r="J24" i="6"/>
  <c r="M49" i="5"/>
  <c r="L49" i="5"/>
  <c r="K49" i="5"/>
  <c r="J49" i="5"/>
  <c r="I49" i="5"/>
  <c r="L14" i="5"/>
  <c r="K14" i="5"/>
  <c r="J14" i="5"/>
  <c r="I14" i="5"/>
  <c r="M14" i="5"/>
  <c r="J173" i="3"/>
  <c r="K173" i="3"/>
  <c r="K62" i="2"/>
  <c r="N62" i="2"/>
  <c r="J62" i="2"/>
  <c r="M62" i="2"/>
  <c r="L62" i="2"/>
  <c r="H58" i="10"/>
  <c r="H59" i="10"/>
  <c r="J61" i="8"/>
  <c r="J63" i="8"/>
  <c r="L63" i="8"/>
  <c r="M19" i="5"/>
  <c r="L19" i="5"/>
  <c r="J19" i="5"/>
  <c r="I19" i="5"/>
  <c r="K19" i="5"/>
  <c r="M61" i="2"/>
  <c r="L61" i="2"/>
  <c r="N61" i="2"/>
  <c r="K61" i="2"/>
  <c r="J61" i="2"/>
  <c r="E18" i="2"/>
  <c r="M18" i="2" s="1"/>
  <c r="M15" i="2"/>
  <c r="L15" i="2"/>
  <c r="L144" i="3"/>
  <c r="M144" i="3"/>
  <c r="H84" i="10"/>
  <c r="M153" i="3"/>
  <c r="L153" i="3"/>
  <c r="E196" i="3"/>
  <c r="L185" i="3"/>
  <c r="M185" i="3"/>
  <c r="L170" i="3"/>
  <c r="M170" i="3"/>
  <c r="N139" i="43"/>
  <c r="M139" i="43"/>
  <c r="O139" i="43"/>
  <c r="L139" i="43"/>
  <c r="O141" i="42"/>
  <c r="N141" i="42"/>
  <c r="N145" i="41"/>
  <c r="O145" i="41"/>
  <c r="T10" i="41"/>
  <c r="S10" i="41"/>
  <c r="P10" i="41"/>
  <c r="R10" i="41"/>
  <c r="Q10" i="41"/>
  <c r="P13" i="41"/>
  <c r="T13" i="41"/>
  <c r="S13" i="41"/>
  <c r="R13" i="41"/>
  <c r="Q13" i="41"/>
  <c r="L139" i="41"/>
  <c r="O139" i="41"/>
  <c r="N139" i="41"/>
  <c r="M139" i="41"/>
  <c r="C16" i="41"/>
  <c r="R6" i="41"/>
  <c r="S6" i="41"/>
  <c r="J9" i="41"/>
  <c r="I9" i="41"/>
  <c r="H9" i="41"/>
  <c r="G143" i="42"/>
  <c r="H143" i="42"/>
  <c r="M10" i="40"/>
  <c r="L10" i="40"/>
  <c r="N10" i="40"/>
  <c r="P10" i="40"/>
  <c r="Q10" i="40"/>
  <c r="S9" i="39"/>
  <c r="R9" i="39"/>
  <c r="Q9" i="39"/>
  <c r="P9" i="39"/>
  <c r="T9" i="39"/>
  <c r="T9" i="38"/>
  <c r="S9" i="38"/>
  <c r="Q9" i="38"/>
  <c r="P9" i="38"/>
  <c r="R9" i="38"/>
  <c r="I17" i="35"/>
  <c r="H17" i="35"/>
  <c r="I13" i="35"/>
  <c r="H13" i="35"/>
  <c r="I9" i="35"/>
  <c r="H9" i="35"/>
  <c r="H7" i="38"/>
  <c r="J7" i="38"/>
  <c r="I7" i="38"/>
  <c r="M7" i="38"/>
  <c r="L7" i="38"/>
  <c r="AO36" i="35"/>
  <c r="O17" i="35"/>
  <c r="P17" i="35"/>
  <c r="O13" i="35"/>
  <c r="P13" i="35"/>
  <c r="O9" i="35"/>
  <c r="P9" i="35"/>
  <c r="F10" i="39"/>
  <c r="H10" i="39"/>
  <c r="I10" i="39"/>
  <c r="AO40" i="35"/>
  <c r="AN40" i="35"/>
  <c r="Y35" i="35"/>
  <c r="X35" i="35"/>
  <c r="R6" i="38"/>
  <c r="Q6" i="38"/>
  <c r="T6" i="38"/>
  <c r="S6" i="38"/>
  <c r="P6" i="38"/>
  <c r="T11" i="38"/>
  <c r="T12" i="38"/>
  <c r="Y31" i="35"/>
  <c r="M87" i="33"/>
  <c r="O75" i="33"/>
  <c r="N75" i="33"/>
  <c r="AF9" i="35"/>
  <c r="AE9" i="35"/>
  <c r="O57" i="33"/>
  <c r="N57" i="33"/>
  <c r="I38" i="35"/>
  <c r="H38" i="35"/>
  <c r="AE11" i="35"/>
  <c r="O40" i="33"/>
  <c r="O14" i="33"/>
  <c r="O11" i="33"/>
  <c r="O62" i="33"/>
  <c r="AF11" i="35"/>
  <c r="N62" i="33"/>
  <c r="N105" i="33"/>
  <c r="H101" i="31"/>
  <c r="J101" i="31"/>
  <c r="F38" i="31"/>
  <c r="H38" i="31"/>
  <c r="L57" i="31"/>
  <c r="L62" i="31"/>
  <c r="O100" i="33"/>
  <c r="N100" i="33"/>
  <c r="O98" i="33"/>
  <c r="N98" i="33"/>
  <c r="H107" i="31"/>
  <c r="F62" i="31"/>
  <c r="H62" i="31"/>
  <c r="J35" i="31"/>
  <c r="J59" i="31"/>
  <c r="J83" i="31"/>
  <c r="L86" i="31"/>
  <c r="L59" i="31"/>
  <c r="H80" i="31"/>
  <c r="H109" i="31"/>
  <c r="J81" i="31"/>
  <c r="F108" i="31"/>
  <c r="F41" i="31"/>
  <c r="H83" i="31"/>
  <c r="L53" i="31"/>
  <c r="F85" i="31"/>
  <c r="H275" i="30"/>
  <c r="J275" i="30"/>
  <c r="J218" i="30"/>
  <c r="L218" i="30"/>
  <c r="O273" i="30"/>
  <c r="N273" i="30"/>
  <c r="O278" i="30"/>
  <c r="N278" i="30"/>
  <c r="N275" i="30"/>
  <c r="O275" i="30"/>
  <c r="O280" i="30"/>
  <c r="N280" i="30"/>
  <c r="N255" i="30"/>
  <c r="O255" i="30"/>
  <c r="O233" i="30"/>
  <c r="F233" i="30"/>
  <c r="H215" i="30"/>
  <c r="J215" i="30"/>
  <c r="F197" i="30"/>
  <c r="N187" i="30"/>
  <c r="O187" i="30"/>
  <c r="J169" i="30"/>
  <c r="L169" i="30"/>
  <c r="F151" i="30"/>
  <c r="H151" i="30"/>
  <c r="H141" i="30"/>
  <c r="J141" i="30"/>
  <c r="O123" i="30"/>
  <c r="F123" i="30"/>
  <c r="F63" i="30"/>
  <c r="O63" i="30"/>
  <c r="J283" i="30"/>
  <c r="H260" i="30"/>
  <c r="F255" i="30"/>
  <c r="L263" i="30"/>
  <c r="O274" i="30"/>
  <c r="N274" i="30"/>
  <c r="O238" i="30"/>
  <c r="F215" i="30"/>
  <c r="J197" i="30"/>
  <c r="L197" i="30"/>
  <c r="L187" i="30"/>
  <c r="F171" i="30"/>
  <c r="J153" i="30"/>
  <c r="L153" i="30"/>
  <c r="L143" i="30"/>
  <c r="F127" i="30"/>
  <c r="L61" i="30"/>
  <c r="L279" i="30"/>
  <c r="F232" i="30"/>
  <c r="H232" i="30"/>
  <c r="L212" i="30"/>
  <c r="N212" i="30"/>
  <c r="H194" i="30"/>
  <c r="J194" i="30"/>
  <c r="O166" i="30"/>
  <c r="N166" i="30"/>
  <c r="J148" i="30"/>
  <c r="L148" i="30"/>
  <c r="F130" i="30"/>
  <c r="H130" i="30"/>
  <c r="H120" i="30"/>
  <c r="J120" i="30"/>
  <c r="M141" i="28"/>
  <c r="K141" i="28"/>
  <c r="J141" i="28"/>
  <c r="L141" i="28"/>
  <c r="I141" i="28"/>
  <c r="M85" i="28"/>
  <c r="L85" i="28"/>
  <c r="K85" i="28"/>
  <c r="J85" i="28"/>
  <c r="I85" i="28"/>
  <c r="O40" i="31"/>
  <c r="N40" i="31"/>
  <c r="J58" i="30"/>
  <c r="L58" i="30"/>
  <c r="J57" i="30"/>
  <c r="L57" i="30"/>
  <c r="M150" i="28"/>
  <c r="K150" i="28"/>
  <c r="J150" i="28"/>
  <c r="I150" i="28"/>
  <c r="L150" i="28"/>
  <c r="I82" i="28"/>
  <c r="H90" i="28"/>
  <c r="M82" i="28"/>
  <c r="L82" i="28"/>
  <c r="K82" i="28"/>
  <c r="J82" i="28"/>
  <c r="I47" i="28"/>
  <c r="M47" i="28"/>
  <c r="L47" i="28"/>
  <c r="K47" i="28"/>
  <c r="J47" i="28"/>
  <c r="C20" i="28"/>
  <c r="O57" i="31"/>
  <c r="N57" i="31"/>
  <c r="O104" i="31"/>
  <c r="N104" i="31"/>
  <c r="O58" i="31"/>
  <c r="N58" i="31"/>
  <c r="O34" i="31"/>
  <c r="N34" i="31"/>
  <c r="N55" i="31"/>
  <c r="O55" i="31"/>
  <c r="H87" i="30"/>
  <c r="H86" i="30"/>
  <c r="L136" i="28"/>
  <c r="J136" i="28"/>
  <c r="I136" i="28"/>
  <c r="M136" i="28"/>
  <c r="K136" i="28"/>
  <c r="F54" i="30"/>
  <c r="F53" i="30"/>
  <c r="M143" i="28"/>
  <c r="L143" i="28"/>
  <c r="K143" i="28"/>
  <c r="J143" i="28"/>
  <c r="I143" i="28"/>
  <c r="K24" i="28"/>
  <c r="J24" i="28"/>
  <c r="M24" i="28"/>
  <c r="L24" i="28"/>
  <c r="I24" i="28"/>
  <c r="K156" i="28"/>
  <c r="I156" i="28"/>
  <c r="L156" i="28"/>
  <c r="J156" i="28"/>
  <c r="M156" i="28"/>
  <c r="H160" i="28"/>
  <c r="M157" i="28"/>
  <c r="J157" i="28"/>
  <c r="I157" i="28"/>
  <c r="L157" i="28"/>
  <c r="K157" i="28"/>
  <c r="E104" i="28"/>
  <c r="G118" i="28"/>
  <c r="K83" i="28"/>
  <c r="I83" i="28"/>
  <c r="K70" i="28"/>
  <c r="I70" i="28"/>
  <c r="G76" i="28"/>
  <c r="K19" i="28"/>
  <c r="I19" i="28"/>
  <c r="I97" i="28"/>
  <c r="K97" i="28"/>
  <c r="K98" i="28"/>
  <c r="I98" i="28"/>
  <c r="J55" i="28"/>
  <c r="E62" i="28"/>
  <c r="L55" i="28"/>
  <c r="E90" i="28"/>
  <c r="L154" i="28"/>
  <c r="J154" i="28"/>
  <c r="E76" i="28"/>
  <c r="L88" i="28"/>
  <c r="J88" i="28"/>
  <c r="E48" i="28"/>
  <c r="L40" i="28"/>
  <c r="J40" i="28"/>
  <c r="L69" i="28"/>
  <c r="J69" i="28"/>
  <c r="L123" i="28"/>
  <c r="J123" i="28"/>
  <c r="E160" i="28"/>
  <c r="L152" i="28"/>
  <c r="J152" i="28"/>
  <c r="L98" i="28"/>
  <c r="J98" i="28"/>
  <c r="L28" i="28"/>
  <c r="J28" i="28"/>
  <c r="D104" i="28"/>
  <c r="D76" i="28"/>
  <c r="F118" i="28"/>
  <c r="L34" i="25"/>
  <c r="L100" i="25"/>
  <c r="L38" i="25"/>
  <c r="L207" i="24"/>
  <c r="H189" i="24"/>
  <c r="L171" i="24"/>
  <c r="J260" i="24"/>
  <c r="L260" i="24"/>
  <c r="N238" i="24"/>
  <c r="O238" i="24"/>
  <c r="F230" i="24"/>
  <c r="H230" i="24"/>
  <c r="J212" i="24"/>
  <c r="L212" i="24"/>
  <c r="N194" i="24"/>
  <c r="O194" i="24"/>
  <c r="F186" i="24"/>
  <c r="H186" i="24"/>
  <c r="J168" i="24"/>
  <c r="L168" i="24"/>
  <c r="F120" i="24"/>
  <c r="H120" i="24"/>
  <c r="J261" i="24"/>
  <c r="L261" i="24"/>
  <c r="N239" i="24"/>
  <c r="O239" i="24"/>
  <c r="F231" i="24"/>
  <c r="H231" i="24"/>
  <c r="J213" i="24"/>
  <c r="L213" i="24"/>
  <c r="O195" i="24"/>
  <c r="N195" i="24"/>
  <c r="F187" i="24"/>
  <c r="H187" i="24"/>
  <c r="J169" i="24"/>
  <c r="L169" i="24"/>
  <c r="F129" i="24"/>
  <c r="F262" i="24"/>
  <c r="O262" i="24"/>
  <c r="J238" i="24"/>
  <c r="L238" i="24"/>
  <c r="H218" i="24"/>
  <c r="J218" i="24"/>
  <c r="F190" i="24"/>
  <c r="H190" i="24"/>
  <c r="O170" i="24"/>
  <c r="F170" i="24"/>
  <c r="F102" i="24"/>
  <c r="H102" i="24"/>
  <c r="F263" i="24"/>
  <c r="J241" i="24"/>
  <c r="L231" i="24"/>
  <c r="F215" i="24"/>
  <c r="J197" i="24"/>
  <c r="L187" i="24"/>
  <c r="F171" i="24"/>
  <c r="O107" i="25"/>
  <c r="N107" i="25"/>
  <c r="O75" i="24"/>
  <c r="F75" i="24"/>
  <c r="L125" i="24"/>
  <c r="L126" i="24"/>
  <c r="N126" i="24"/>
  <c r="J125" i="24"/>
  <c r="L122" i="24"/>
  <c r="N122" i="24"/>
  <c r="O119" i="24"/>
  <c r="F119" i="24"/>
  <c r="J129" i="24"/>
  <c r="L129" i="24"/>
  <c r="H82" i="24"/>
  <c r="J82" i="24"/>
  <c r="H63" i="24"/>
  <c r="J63" i="24"/>
  <c r="J53" i="24"/>
  <c r="L53" i="24"/>
  <c r="O61" i="25"/>
  <c r="N61" i="25"/>
  <c r="N39" i="25"/>
  <c r="O39" i="25"/>
  <c r="O82" i="25"/>
  <c r="N82" i="25"/>
  <c r="O76" i="25"/>
  <c r="N76" i="25"/>
  <c r="O105" i="25"/>
  <c r="N105" i="25"/>
  <c r="J75" i="24"/>
  <c r="L75" i="24"/>
  <c r="L65" i="24"/>
  <c r="H53" i="24"/>
  <c r="J81" i="24"/>
  <c r="L81" i="24"/>
  <c r="H56" i="24"/>
  <c r="J56" i="24"/>
  <c r="F141" i="24"/>
  <c r="H144" i="24"/>
  <c r="N143" i="24"/>
  <c r="O143" i="24"/>
  <c r="L153" i="24"/>
  <c r="O147" i="24"/>
  <c r="N147" i="24"/>
  <c r="O61" i="24"/>
  <c r="N61" i="24"/>
  <c r="O62" i="24"/>
  <c r="N62" i="24"/>
  <c r="F55" i="25"/>
  <c r="F85" i="25"/>
  <c r="F39" i="25"/>
  <c r="F106" i="25"/>
  <c r="F81" i="25"/>
  <c r="F105" i="25"/>
  <c r="F42" i="25"/>
  <c r="O59" i="24"/>
  <c r="N59" i="24"/>
  <c r="U21" i="22"/>
  <c r="H109" i="19"/>
  <c r="H96" i="19"/>
  <c r="X81" i="19"/>
  <c r="X68" i="19"/>
  <c r="V63" i="19"/>
  <c r="X55" i="19"/>
  <c r="V51" i="19"/>
  <c r="N49" i="19"/>
  <c r="P41" i="19"/>
  <c r="N37" i="19"/>
  <c r="F35" i="19"/>
  <c r="H35" i="19" s="1"/>
  <c r="F23" i="19"/>
  <c r="H23" i="19" s="1"/>
  <c r="H27" i="19"/>
  <c r="H14" i="19"/>
  <c r="O9" i="19"/>
  <c r="R152" i="19" s="1"/>
  <c r="P10" i="19"/>
  <c r="X127" i="19"/>
  <c r="X138" i="19"/>
  <c r="X146" i="19"/>
  <c r="X157" i="19"/>
  <c r="P125" i="19"/>
  <c r="O133" i="19"/>
  <c r="P136" i="19"/>
  <c r="O135" i="19"/>
  <c r="R144" i="19"/>
  <c r="P144" i="19"/>
  <c r="P155" i="19"/>
  <c r="H123" i="19"/>
  <c r="H131" i="19"/>
  <c r="H142" i="19"/>
  <c r="H153" i="19"/>
  <c r="G161" i="19"/>
  <c r="F149" i="19"/>
  <c r="V121" i="19"/>
  <c r="P87" i="19"/>
  <c r="H73" i="19"/>
  <c r="H60" i="19"/>
  <c r="F9" i="19"/>
  <c r="X108" i="19"/>
  <c r="W107" i="19"/>
  <c r="V79" i="19"/>
  <c r="N65" i="19"/>
  <c r="P40" i="19"/>
  <c r="H26" i="19"/>
  <c r="P110" i="19"/>
  <c r="P95" i="19"/>
  <c r="P82" i="19"/>
  <c r="H68" i="19"/>
  <c r="X53" i="19"/>
  <c r="X40" i="19"/>
  <c r="V35" i="19"/>
  <c r="X27" i="19"/>
  <c r="N21" i="19"/>
  <c r="P13" i="19"/>
  <c r="V149" i="19"/>
  <c r="N135" i="19"/>
  <c r="H111" i="19"/>
  <c r="G119" i="19"/>
  <c r="V105" i="19"/>
  <c r="P85" i="19"/>
  <c r="P72" i="19"/>
  <c r="J58" i="19"/>
  <c r="H58" i="19"/>
  <c r="C133" i="17"/>
  <c r="C105" i="17"/>
  <c r="S15" i="21"/>
  <c r="R15" i="21"/>
  <c r="T15" i="21"/>
  <c r="F133" i="17"/>
  <c r="F121" i="17"/>
  <c r="V9" i="16"/>
  <c r="AA11" i="16" s="1"/>
  <c r="Z10" i="16"/>
  <c r="Y10" i="16"/>
  <c r="X10" i="16"/>
  <c r="W10" i="16"/>
  <c r="K127" i="17"/>
  <c r="J127" i="17"/>
  <c r="I127" i="17"/>
  <c r="L127" i="17"/>
  <c r="M127" i="17"/>
  <c r="J70" i="17"/>
  <c r="I70" i="17"/>
  <c r="M70" i="17"/>
  <c r="L70" i="17"/>
  <c r="K70" i="17"/>
  <c r="H77" i="17"/>
  <c r="J156" i="17"/>
  <c r="I156" i="17"/>
  <c r="M156" i="17"/>
  <c r="L156" i="17"/>
  <c r="K156" i="17"/>
  <c r="I116" i="17"/>
  <c r="M116" i="17"/>
  <c r="L116" i="17"/>
  <c r="J116" i="17"/>
  <c r="K116" i="17"/>
  <c r="M76" i="17"/>
  <c r="L76" i="17"/>
  <c r="K76" i="17"/>
  <c r="J76" i="17"/>
  <c r="I76" i="17"/>
  <c r="M154" i="17"/>
  <c r="L154" i="17"/>
  <c r="K154" i="17"/>
  <c r="J154" i="17"/>
  <c r="I154" i="17"/>
  <c r="R21" i="15"/>
  <c r="Z14" i="15"/>
  <c r="X14" i="15"/>
  <c r="M157" i="17"/>
  <c r="J157" i="17"/>
  <c r="I157" i="17"/>
  <c r="L157" i="17"/>
  <c r="K157" i="17"/>
  <c r="M66" i="17"/>
  <c r="H65" i="17"/>
  <c r="L66" i="17"/>
  <c r="J66" i="17"/>
  <c r="I66" i="17"/>
  <c r="K66" i="17"/>
  <c r="G107" i="17"/>
  <c r="G161" i="17"/>
  <c r="K123" i="17"/>
  <c r="I123" i="17"/>
  <c r="Q21" i="16"/>
  <c r="M143" i="17"/>
  <c r="L143" i="17"/>
  <c r="K143" i="17"/>
  <c r="J143" i="17"/>
  <c r="I143" i="17"/>
  <c r="K75" i="17"/>
  <c r="J75" i="17"/>
  <c r="I75" i="17"/>
  <c r="M75" i="17"/>
  <c r="L75" i="17"/>
  <c r="F105" i="17"/>
  <c r="Z19" i="15"/>
  <c r="X19" i="15"/>
  <c r="M129" i="17"/>
  <c r="L129" i="17"/>
  <c r="K129" i="17"/>
  <c r="J129" i="17"/>
  <c r="I129" i="17"/>
  <c r="F132" i="13"/>
  <c r="M109" i="13"/>
  <c r="L109" i="13"/>
  <c r="J109" i="13"/>
  <c r="I109" i="13"/>
  <c r="K109" i="13"/>
  <c r="J93" i="13"/>
  <c r="L93" i="13"/>
  <c r="M66" i="13"/>
  <c r="L66" i="13"/>
  <c r="K66" i="13"/>
  <c r="J66" i="13"/>
  <c r="I66" i="13"/>
  <c r="K52" i="13"/>
  <c r="I52" i="13"/>
  <c r="I19" i="13"/>
  <c r="K19" i="13"/>
  <c r="X51" i="12"/>
  <c r="V51" i="12"/>
  <c r="U51" i="12"/>
  <c r="X39" i="12"/>
  <c r="V39" i="12"/>
  <c r="U39" i="12"/>
  <c r="X42" i="12"/>
  <c r="W30" i="12"/>
  <c r="I157" i="13"/>
  <c r="M157" i="13"/>
  <c r="K157" i="13"/>
  <c r="J157" i="13"/>
  <c r="L157" i="13"/>
  <c r="J141" i="13"/>
  <c r="L141" i="13"/>
  <c r="D118" i="13"/>
  <c r="I97" i="13"/>
  <c r="M97" i="13"/>
  <c r="L97" i="13"/>
  <c r="K97" i="13"/>
  <c r="J97" i="13"/>
  <c r="I54" i="13"/>
  <c r="H62" i="13"/>
  <c r="M54" i="13"/>
  <c r="L54" i="13"/>
  <c r="K54" i="13"/>
  <c r="J54" i="13"/>
  <c r="J38" i="13"/>
  <c r="L38" i="13"/>
  <c r="I12" i="13"/>
  <c r="H20" i="13"/>
  <c r="M12" i="13"/>
  <c r="K12" i="13"/>
  <c r="J12" i="13"/>
  <c r="L12" i="13"/>
  <c r="E55" i="12"/>
  <c r="F160" i="13"/>
  <c r="J137" i="13"/>
  <c r="I137" i="13"/>
  <c r="M137" i="13"/>
  <c r="L137" i="13"/>
  <c r="K137" i="13"/>
  <c r="L121" i="13"/>
  <c r="J121" i="13"/>
  <c r="J94" i="13"/>
  <c r="I94" i="13"/>
  <c r="M94" i="13"/>
  <c r="L94" i="13"/>
  <c r="K94" i="13"/>
  <c r="W55" i="12"/>
  <c r="V32" i="12"/>
  <c r="U32" i="12"/>
  <c r="X32" i="12"/>
  <c r="W23" i="12"/>
  <c r="F99" i="10"/>
  <c r="K99" i="13"/>
  <c r="J99" i="13"/>
  <c r="I99" i="13"/>
  <c r="M99" i="13"/>
  <c r="L99" i="13"/>
  <c r="E90" i="13"/>
  <c r="G76" i="13"/>
  <c r="K22" i="13"/>
  <c r="J22" i="13"/>
  <c r="I22" i="13"/>
  <c r="M22" i="13"/>
  <c r="L22" i="13"/>
  <c r="K13" i="13"/>
  <c r="J13" i="13"/>
  <c r="I13" i="13"/>
  <c r="L13" i="13"/>
  <c r="M13" i="13"/>
  <c r="L16" i="12"/>
  <c r="K16" i="12"/>
  <c r="H108" i="10"/>
  <c r="D119" i="17"/>
  <c r="J62" i="17"/>
  <c r="L62" i="17"/>
  <c r="J158" i="17"/>
  <c r="L158" i="17"/>
  <c r="L156" i="13"/>
  <c r="K156" i="13"/>
  <c r="J156" i="13"/>
  <c r="I156" i="13"/>
  <c r="M156" i="13"/>
  <c r="D90" i="13"/>
  <c r="F76" i="13"/>
  <c r="L53" i="13"/>
  <c r="K53" i="13"/>
  <c r="J53" i="13"/>
  <c r="I53" i="13"/>
  <c r="M53" i="13"/>
  <c r="X49" i="12"/>
  <c r="V49" i="12"/>
  <c r="U49" i="12"/>
  <c r="W40" i="12"/>
  <c r="X17" i="12"/>
  <c r="V17" i="12"/>
  <c r="U17" i="12"/>
  <c r="F97" i="10"/>
  <c r="V17" i="14"/>
  <c r="U17" i="14"/>
  <c r="T17" i="14"/>
  <c r="O283" i="8"/>
  <c r="L261" i="8"/>
  <c r="N261" i="8"/>
  <c r="O251" i="8"/>
  <c r="N251" i="8"/>
  <c r="O231" i="8"/>
  <c r="L209" i="8"/>
  <c r="N209" i="8"/>
  <c r="J189" i="8"/>
  <c r="L189" i="8"/>
  <c r="H147" i="8"/>
  <c r="J147" i="8"/>
  <c r="O127" i="8"/>
  <c r="N127" i="8"/>
  <c r="C48" i="13"/>
  <c r="O75" i="10"/>
  <c r="N75" i="10"/>
  <c r="L39" i="10"/>
  <c r="N39" i="10"/>
  <c r="O107" i="10"/>
  <c r="N107" i="10"/>
  <c r="L12" i="10"/>
  <c r="N12" i="10"/>
  <c r="O278" i="8"/>
  <c r="L61" i="10"/>
  <c r="N61" i="10"/>
  <c r="L85" i="10"/>
  <c r="C62" i="13"/>
  <c r="C132" i="13"/>
  <c r="O62" i="10"/>
  <c r="N62" i="10"/>
  <c r="J31" i="10"/>
  <c r="L254" i="8"/>
  <c r="N254" i="8"/>
  <c r="J234" i="8"/>
  <c r="L234" i="8"/>
  <c r="H192" i="8"/>
  <c r="J192" i="8"/>
  <c r="O172" i="8"/>
  <c r="N172" i="8"/>
  <c r="L130" i="8"/>
  <c r="O120" i="8"/>
  <c r="N120" i="8"/>
  <c r="N32" i="12"/>
  <c r="M32" i="12"/>
  <c r="L32" i="12"/>
  <c r="K32" i="12"/>
  <c r="J32" i="12"/>
  <c r="I32" i="12"/>
  <c r="L27" i="12"/>
  <c r="K27" i="12"/>
  <c r="J27" i="12"/>
  <c r="I27" i="12"/>
  <c r="N27" i="12"/>
  <c r="M27" i="12"/>
  <c r="K8" i="12"/>
  <c r="J8" i="12"/>
  <c r="I8" i="12"/>
  <c r="H55" i="12"/>
  <c r="M8" i="12"/>
  <c r="L8" i="12"/>
  <c r="N8" i="12"/>
  <c r="J34" i="12"/>
  <c r="I34" i="12"/>
  <c r="N34" i="12"/>
  <c r="L34" i="12"/>
  <c r="K34" i="12"/>
  <c r="M34" i="12"/>
  <c r="N41" i="12"/>
  <c r="M41" i="12"/>
  <c r="L41" i="12"/>
  <c r="I41" i="12"/>
  <c r="K41" i="12"/>
  <c r="J41" i="12"/>
  <c r="F56" i="10"/>
  <c r="O85" i="8"/>
  <c r="N85" i="8"/>
  <c r="F81" i="8"/>
  <c r="O81" i="8"/>
  <c r="S33" i="6"/>
  <c r="U33" i="6"/>
  <c r="U31" i="6"/>
  <c r="W31" i="6"/>
  <c r="V31" i="6"/>
  <c r="S31" i="6"/>
  <c r="T31" i="6"/>
  <c r="A13" i="12"/>
  <c r="L76" i="8"/>
  <c r="L44" i="6"/>
  <c r="I44" i="6"/>
  <c r="J44" i="6"/>
  <c r="K44" i="6"/>
  <c r="M44" i="6"/>
  <c r="W30" i="6"/>
  <c r="S30" i="6"/>
  <c r="T30" i="6"/>
  <c r="V30" i="6"/>
  <c r="U30" i="6"/>
  <c r="J176" i="3"/>
  <c r="I187" i="3"/>
  <c r="N176" i="3"/>
  <c r="K176" i="3"/>
  <c r="M176" i="3"/>
  <c r="L176" i="3"/>
  <c r="H40" i="10"/>
  <c r="J40" i="10"/>
  <c r="J14" i="6"/>
  <c r="I14" i="6"/>
  <c r="L14" i="6"/>
  <c r="K14" i="6"/>
  <c r="M14" i="6"/>
  <c r="K41" i="6"/>
  <c r="I41" i="6"/>
  <c r="J41" i="6"/>
  <c r="M41" i="6"/>
  <c r="L41" i="6"/>
  <c r="N48" i="12"/>
  <c r="M48" i="12"/>
  <c r="L48" i="12"/>
  <c r="K48" i="12"/>
  <c r="J48" i="12"/>
  <c r="I48" i="12"/>
  <c r="N52" i="12"/>
  <c r="F35" i="10"/>
  <c r="F31" i="10"/>
  <c r="L75" i="8"/>
  <c r="N75" i="8"/>
  <c r="G195" i="3"/>
  <c r="F82" i="10"/>
  <c r="O82" i="10"/>
  <c r="F60" i="10"/>
  <c r="O60" i="10"/>
  <c r="O98" i="10"/>
  <c r="F98" i="10"/>
  <c r="F9" i="10"/>
  <c r="H9" i="10"/>
  <c r="F78" i="8"/>
  <c r="H78" i="8"/>
  <c r="L62" i="8"/>
  <c r="N62" i="8"/>
  <c r="V34" i="6"/>
  <c r="T34" i="6"/>
  <c r="J58" i="10"/>
  <c r="F16" i="10"/>
  <c r="AA8" i="13"/>
  <c r="Z8" i="13"/>
  <c r="Y8" i="13"/>
  <c r="X8" i="13"/>
  <c r="W8" i="13"/>
  <c r="AA12" i="13"/>
  <c r="X10" i="13"/>
  <c r="W10" i="13"/>
  <c r="AA10" i="13"/>
  <c r="Z10" i="13"/>
  <c r="Y10" i="13"/>
  <c r="H53" i="10"/>
  <c r="J53" i="10"/>
  <c r="V22" i="5"/>
  <c r="U22" i="5"/>
  <c r="S22" i="5"/>
  <c r="W22" i="5"/>
  <c r="T22" i="5"/>
  <c r="W23" i="5"/>
  <c r="U27" i="5"/>
  <c r="T27" i="5"/>
  <c r="S27" i="5"/>
  <c r="W27" i="5"/>
  <c r="V27" i="5"/>
  <c r="S10" i="5"/>
  <c r="W10" i="5"/>
  <c r="T10" i="5"/>
  <c r="V10" i="5"/>
  <c r="U10" i="5"/>
  <c r="W18" i="5"/>
  <c r="V18" i="5"/>
  <c r="U18" i="5"/>
  <c r="T18" i="5"/>
  <c r="S18" i="5"/>
  <c r="L32" i="5"/>
  <c r="K32" i="5"/>
  <c r="J32" i="5"/>
  <c r="I32" i="5"/>
  <c r="M32" i="5"/>
  <c r="K45" i="5"/>
  <c r="J45" i="5"/>
  <c r="I45" i="5"/>
  <c r="L45" i="5"/>
  <c r="M45" i="5"/>
  <c r="I39" i="5"/>
  <c r="M39" i="5"/>
  <c r="J39" i="5"/>
  <c r="K39" i="5"/>
  <c r="L39" i="5"/>
  <c r="M37" i="2"/>
  <c r="L37" i="2"/>
  <c r="F56" i="8"/>
  <c r="H56" i="8"/>
  <c r="F63" i="8"/>
  <c r="H63" i="8"/>
  <c r="F16" i="8"/>
  <c r="H16" i="8"/>
  <c r="F236" i="8"/>
  <c r="F234" i="8"/>
  <c r="H234" i="8"/>
  <c r="F239" i="8"/>
  <c r="H239" i="8"/>
  <c r="F148" i="8"/>
  <c r="F101" i="8"/>
  <c r="H101" i="8"/>
  <c r="F233" i="8"/>
  <c r="H233" i="8"/>
  <c r="F192" i="8"/>
  <c r="F120" i="8"/>
  <c r="H120" i="8"/>
  <c r="F208" i="8"/>
  <c r="H208" i="8"/>
  <c r="F125" i="8"/>
  <c r="F100" i="8"/>
  <c r="H100" i="8"/>
  <c r="F188" i="8"/>
  <c r="H188" i="8"/>
  <c r="F276" i="8"/>
  <c r="H276" i="8"/>
  <c r="F119" i="8"/>
  <c r="H119" i="8"/>
  <c r="F207" i="8"/>
  <c r="H207" i="8"/>
  <c r="M41" i="5"/>
  <c r="L41" i="5"/>
  <c r="K41" i="5"/>
  <c r="I41" i="5"/>
  <c r="J41" i="5"/>
  <c r="O9" i="10"/>
  <c r="L31" i="6"/>
  <c r="J31" i="6"/>
  <c r="L34" i="6"/>
  <c r="J34" i="6"/>
  <c r="V12" i="5"/>
  <c r="U12" i="5"/>
  <c r="T12" i="5"/>
  <c r="S12" i="5"/>
  <c r="W12" i="5"/>
  <c r="W13" i="5"/>
  <c r="H188" i="3"/>
  <c r="K177" i="3"/>
  <c r="J177" i="3"/>
  <c r="L137" i="3"/>
  <c r="K137" i="3"/>
  <c r="J137" i="3"/>
  <c r="M137" i="3"/>
  <c r="N137" i="3"/>
  <c r="K58" i="2"/>
  <c r="J58" i="2"/>
  <c r="N58" i="2"/>
  <c r="M58" i="2"/>
  <c r="L58" i="2"/>
  <c r="K21" i="2"/>
  <c r="J21" i="2"/>
  <c r="E17" i="2"/>
  <c r="M14" i="2"/>
  <c r="L14" i="2"/>
  <c r="H193" i="3"/>
  <c r="K182" i="3"/>
  <c r="J182" i="3"/>
  <c r="K34" i="2"/>
  <c r="H43" i="2"/>
  <c r="K43" i="2" s="1"/>
  <c r="J34" i="2"/>
  <c r="K10" i="2"/>
  <c r="J10" i="2"/>
  <c r="H55" i="10"/>
  <c r="J57" i="8"/>
  <c r="L57" i="8"/>
  <c r="W17" i="5"/>
  <c r="V17" i="5"/>
  <c r="T17" i="5"/>
  <c r="S17" i="5"/>
  <c r="U17" i="5"/>
  <c r="W20" i="5"/>
  <c r="M57" i="2"/>
  <c r="L57" i="2"/>
  <c r="N57" i="2"/>
  <c r="K57" i="2"/>
  <c r="J57" i="2"/>
  <c r="M7" i="2"/>
  <c r="L7" i="2"/>
  <c r="N74" i="2"/>
  <c r="M74" i="2"/>
  <c r="L74" i="2"/>
  <c r="J74" i="2"/>
  <c r="K74" i="2"/>
  <c r="H81" i="10"/>
  <c r="M157" i="3"/>
  <c r="L157" i="3"/>
  <c r="M208" i="3"/>
  <c r="L208" i="3"/>
  <c r="M174" i="3"/>
  <c r="L174" i="3"/>
  <c r="M21" i="2"/>
  <c r="L21" i="2"/>
  <c r="J133" i="3"/>
  <c r="M133" i="3"/>
  <c r="L133" i="3"/>
  <c r="K133" i="3"/>
  <c r="K46" i="2"/>
  <c r="J46" i="2"/>
  <c r="I144" i="43"/>
  <c r="H144" i="43"/>
  <c r="K144" i="43" s="1"/>
  <c r="G144" i="43"/>
  <c r="L144" i="43"/>
  <c r="M144" i="43"/>
  <c r="C146" i="42"/>
  <c r="O138" i="42"/>
  <c r="N138" i="42"/>
  <c r="F10" i="41"/>
  <c r="I10" i="41"/>
  <c r="H10" i="41"/>
  <c r="J12" i="41"/>
  <c r="H12" i="41"/>
  <c r="I12" i="41"/>
  <c r="H140" i="42"/>
  <c r="G140" i="42"/>
  <c r="J9" i="39"/>
  <c r="I9" i="39"/>
  <c r="H9" i="39"/>
  <c r="M9" i="39"/>
  <c r="L9" i="39"/>
  <c r="F6" i="38"/>
  <c r="F12" i="38"/>
  <c r="F9" i="38"/>
  <c r="F11" i="38"/>
  <c r="F10" i="38"/>
  <c r="AQ16" i="35"/>
  <c r="AP16" i="35"/>
  <c r="AQ12" i="35"/>
  <c r="AP12" i="35"/>
  <c r="AQ8" i="35"/>
  <c r="AP8" i="35"/>
  <c r="AO34" i="35"/>
  <c r="R10" i="38"/>
  <c r="Q10" i="38"/>
  <c r="T10" i="38"/>
  <c r="AA20" i="38" s="1"/>
  <c r="S10" i="38"/>
  <c r="P10" i="38"/>
  <c r="Y39" i="35"/>
  <c r="O55" i="33"/>
  <c r="N55" i="33"/>
  <c r="H35" i="35"/>
  <c r="I35" i="35"/>
  <c r="AE15" i="35"/>
  <c r="N36" i="33"/>
  <c r="O36" i="33"/>
  <c r="O19" i="33"/>
  <c r="O64" i="33"/>
  <c r="AO16" i="35"/>
  <c r="AN16" i="35"/>
  <c r="O39" i="33"/>
  <c r="N39" i="33"/>
  <c r="AN10" i="35"/>
  <c r="AO10" i="35"/>
  <c r="AF15" i="35"/>
  <c r="I18" i="35"/>
  <c r="N16" i="33"/>
  <c r="N64" i="33"/>
  <c r="H98" i="31"/>
  <c r="J61" i="31"/>
  <c r="L61" i="31"/>
  <c r="J36" i="31"/>
  <c r="L36" i="31"/>
  <c r="L65" i="31"/>
  <c r="L81" i="31"/>
  <c r="O97" i="33"/>
  <c r="N97" i="33"/>
  <c r="M109" i="33"/>
  <c r="N99" i="33"/>
  <c r="O99" i="33"/>
  <c r="F106" i="31"/>
  <c r="J60" i="31"/>
  <c r="L60" i="31"/>
  <c r="J78" i="31"/>
  <c r="J102" i="31"/>
  <c r="L102" i="31"/>
  <c r="L83" i="31"/>
  <c r="F57" i="31"/>
  <c r="H81" i="31"/>
  <c r="H99" i="31"/>
  <c r="J99" i="31"/>
  <c r="L78" i="31"/>
  <c r="F36" i="31"/>
  <c r="F60" i="31"/>
  <c r="J80" i="31"/>
  <c r="L42" i="31"/>
  <c r="L216" i="30"/>
  <c r="N216" i="30"/>
  <c r="H282" i="30"/>
  <c r="L285" i="30"/>
  <c r="O282" i="30"/>
  <c r="H253" i="30"/>
  <c r="J253" i="30"/>
  <c r="N231" i="30"/>
  <c r="O231" i="30"/>
  <c r="N195" i="30"/>
  <c r="O195" i="30"/>
  <c r="F187" i="30"/>
  <c r="H187" i="30"/>
  <c r="L167" i="30"/>
  <c r="N167" i="30"/>
  <c r="H149" i="30"/>
  <c r="J149" i="30"/>
  <c r="F131" i="30"/>
  <c r="N121" i="30"/>
  <c r="O121" i="30"/>
  <c r="N61" i="30"/>
  <c r="O61" i="30"/>
  <c r="O281" i="30"/>
  <c r="H252" i="30"/>
  <c r="F262" i="30"/>
  <c r="L258" i="30"/>
  <c r="L255" i="30"/>
  <c r="L260" i="30"/>
  <c r="J261" i="30"/>
  <c r="O229" i="30"/>
  <c r="N229" i="30"/>
  <c r="H237" i="30"/>
  <c r="L238" i="30"/>
  <c r="N238" i="30"/>
  <c r="H213" i="30"/>
  <c r="L195" i="30"/>
  <c r="H169" i="30"/>
  <c r="L151" i="30"/>
  <c r="H125" i="30"/>
  <c r="F277" i="30"/>
  <c r="H277" i="30"/>
  <c r="O252" i="30"/>
  <c r="N252" i="30"/>
  <c r="H230" i="30"/>
  <c r="J230" i="30"/>
  <c r="O212" i="30"/>
  <c r="F212" i="30"/>
  <c r="F166" i="30"/>
  <c r="H166" i="30"/>
  <c r="L146" i="30"/>
  <c r="N146" i="30"/>
  <c r="H128" i="30"/>
  <c r="J128" i="30"/>
  <c r="L64" i="30"/>
  <c r="M42" i="28"/>
  <c r="I42" i="28"/>
  <c r="L42" i="28"/>
  <c r="K42" i="28"/>
  <c r="J42" i="28"/>
  <c r="M8" i="28"/>
  <c r="K8" i="28"/>
  <c r="J8" i="28"/>
  <c r="I8" i="28"/>
  <c r="L8" i="28"/>
  <c r="M61" i="28"/>
  <c r="M81" i="28"/>
  <c r="M123" i="28"/>
  <c r="M153" i="28"/>
  <c r="M44" i="28"/>
  <c r="M36" i="28"/>
  <c r="M66" i="28"/>
  <c r="M120" i="28"/>
  <c r="M69" i="28"/>
  <c r="M14" i="28"/>
  <c r="M54" i="28"/>
  <c r="M9" i="28"/>
  <c r="M37" i="28"/>
  <c r="M57" i="28"/>
  <c r="M107" i="28"/>
  <c r="M145" i="28"/>
  <c r="M55" i="28"/>
  <c r="M95" i="28"/>
  <c r="M27" i="28"/>
  <c r="M155" i="28"/>
  <c r="M52" i="28"/>
  <c r="M97" i="28"/>
  <c r="M31" i="28"/>
  <c r="M38" i="28"/>
  <c r="M19" i="28"/>
  <c r="M86" i="28"/>
  <c r="M137" i="28"/>
  <c r="M43" i="28"/>
  <c r="M100" i="28"/>
  <c r="M79" i="28"/>
  <c r="M78" i="28"/>
  <c r="M112" i="28"/>
  <c r="M18" i="28"/>
  <c r="M109" i="28"/>
  <c r="M40" i="28"/>
  <c r="M12" i="28"/>
  <c r="M89" i="28"/>
  <c r="M138" i="28"/>
  <c r="M29" i="28"/>
  <c r="M80" i="28"/>
  <c r="M72" i="28"/>
  <c r="M46" i="28"/>
  <c r="M98" i="28"/>
  <c r="M121" i="28"/>
  <c r="M28" i="28"/>
  <c r="M23" i="28"/>
  <c r="M26" i="28"/>
  <c r="M103" i="28"/>
  <c r="M17" i="28"/>
  <c r="M11" i="28"/>
  <c r="M53" i="28"/>
  <c r="M83" i="28"/>
  <c r="M106" i="28"/>
  <c r="M64" i="28"/>
  <c r="M71" i="28"/>
  <c r="M115" i="28"/>
  <c r="M70" i="28"/>
  <c r="M74" i="28"/>
  <c r="M45" i="28"/>
  <c r="M60" i="28"/>
  <c r="M88" i="28"/>
  <c r="M114" i="28"/>
  <c r="M154" i="28"/>
  <c r="M10" i="28"/>
  <c r="M92" i="28"/>
  <c r="M152" i="28"/>
  <c r="J77" i="30"/>
  <c r="L77" i="30"/>
  <c r="J65" i="30"/>
  <c r="L65" i="30"/>
  <c r="L117" i="28"/>
  <c r="I117" i="28"/>
  <c r="K117" i="28"/>
  <c r="J117" i="28"/>
  <c r="M117" i="28"/>
  <c r="O61" i="31"/>
  <c r="N61" i="31"/>
  <c r="O38" i="31"/>
  <c r="N38" i="31"/>
  <c r="O77" i="31"/>
  <c r="N77" i="31"/>
  <c r="O59" i="31"/>
  <c r="N59" i="31"/>
  <c r="N63" i="31"/>
  <c r="O63" i="31"/>
  <c r="O98" i="31"/>
  <c r="N98" i="31"/>
  <c r="H57" i="30"/>
  <c r="M135" i="28"/>
  <c r="L135" i="28"/>
  <c r="J135" i="28"/>
  <c r="I135" i="28"/>
  <c r="K135" i="28"/>
  <c r="J96" i="28"/>
  <c r="I96" i="28"/>
  <c r="H104" i="28"/>
  <c r="M96" i="28"/>
  <c r="L96" i="28"/>
  <c r="K96" i="28"/>
  <c r="F62" i="30"/>
  <c r="H62" i="30"/>
  <c r="F61" i="30"/>
  <c r="H61" i="30"/>
  <c r="K128" i="28"/>
  <c r="J128" i="28"/>
  <c r="I128" i="28"/>
  <c r="M128" i="28"/>
  <c r="L128" i="28"/>
  <c r="K93" i="28"/>
  <c r="J93" i="28"/>
  <c r="I93" i="28"/>
  <c r="L93" i="28"/>
  <c r="M93" i="28"/>
  <c r="K58" i="28"/>
  <c r="J58" i="28"/>
  <c r="M58" i="28"/>
  <c r="L58" i="28"/>
  <c r="I58" i="28"/>
  <c r="L125" i="28"/>
  <c r="K125" i="28"/>
  <c r="J125" i="28"/>
  <c r="I125" i="28"/>
  <c r="M125" i="28"/>
  <c r="K100" i="28"/>
  <c r="I100" i="28"/>
  <c r="K10" i="28"/>
  <c r="I10" i="28"/>
  <c r="I79" i="28"/>
  <c r="K79" i="28"/>
  <c r="I28" i="28"/>
  <c r="K28" i="28"/>
  <c r="K106" i="28"/>
  <c r="I106" i="28"/>
  <c r="J71" i="28"/>
  <c r="L71" i="28"/>
  <c r="F48" i="28"/>
  <c r="L19" i="28"/>
  <c r="J19" i="28"/>
  <c r="L97" i="28"/>
  <c r="J97" i="28"/>
  <c r="L57" i="28"/>
  <c r="J57" i="28"/>
  <c r="L155" i="28"/>
  <c r="J155" i="28"/>
  <c r="L78" i="28"/>
  <c r="J78" i="28"/>
  <c r="D118" i="28"/>
  <c r="D20" i="28"/>
  <c r="I107" i="28"/>
  <c r="K107" i="28"/>
  <c r="K9" i="28"/>
  <c r="I9" i="28"/>
  <c r="L105" i="25"/>
  <c r="L81" i="25"/>
  <c r="L106" i="25"/>
  <c r="H267" i="24"/>
  <c r="J257" i="24"/>
  <c r="O235" i="24"/>
  <c r="N235" i="24"/>
  <c r="J217" i="24"/>
  <c r="L258" i="24"/>
  <c r="N258" i="24"/>
  <c r="F238" i="24"/>
  <c r="H238" i="24"/>
  <c r="L210" i="24"/>
  <c r="N210" i="24"/>
  <c r="F194" i="24"/>
  <c r="H194" i="24"/>
  <c r="L166" i="24"/>
  <c r="N166" i="24"/>
  <c r="F98" i="24"/>
  <c r="H98" i="24"/>
  <c r="L259" i="24"/>
  <c r="N259" i="24"/>
  <c r="F239" i="24"/>
  <c r="H239" i="24"/>
  <c r="H229" i="24"/>
  <c r="J229" i="24"/>
  <c r="L211" i="24"/>
  <c r="N211" i="24"/>
  <c r="F195" i="24"/>
  <c r="H195" i="24"/>
  <c r="H185" i="24"/>
  <c r="J185" i="24"/>
  <c r="L167" i="24"/>
  <c r="N167" i="24"/>
  <c r="F121" i="24"/>
  <c r="H121" i="24"/>
  <c r="O260" i="24"/>
  <c r="N260" i="24"/>
  <c r="L236" i="24"/>
  <c r="N236" i="24"/>
  <c r="J208" i="24"/>
  <c r="L208" i="24"/>
  <c r="H188" i="24"/>
  <c r="J188" i="24"/>
  <c r="N168" i="24"/>
  <c r="O168" i="24"/>
  <c r="H261" i="24"/>
  <c r="L239" i="24"/>
  <c r="H213" i="24"/>
  <c r="L195" i="24"/>
  <c r="H169" i="24"/>
  <c r="F64" i="24"/>
  <c r="F123" i="24"/>
  <c r="J128" i="24"/>
  <c r="L128" i="24"/>
  <c r="J124" i="24"/>
  <c r="L124" i="24"/>
  <c r="L119" i="24"/>
  <c r="N119" i="24"/>
  <c r="F38" i="24"/>
  <c r="H38" i="24"/>
  <c r="N58" i="25"/>
  <c r="O58" i="25"/>
  <c r="O101" i="25"/>
  <c r="N101" i="25"/>
  <c r="O84" i="25"/>
  <c r="N84" i="25"/>
  <c r="F36" i="24"/>
  <c r="H36" i="24"/>
  <c r="F79" i="24"/>
  <c r="O79" i="24"/>
  <c r="J144" i="24"/>
  <c r="J149" i="24"/>
  <c r="L143" i="24"/>
  <c r="H146" i="24"/>
  <c r="N146" i="24"/>
  <c r="O146" i="24"/>
  <c r="F145" i="24"/>
  <c r="N142" i="24"/>
  <c r="O142" i="24"/>
  <c r="L152" i="24"/>
  <c r="O58" i="24"/>
  <c r="N58" i="24"/>
  <c r="F101" i="25"/>
  <c r="F63" i="25"/>
  <c r="F38" i="25"/>
  <c r="F100" i="25"/>
  <c r="F37" i="25"/>
  <c r="F53" i="25"/>
  <c r="AB20" i="22"/>
  <c r="AA20" i="22"/>
  <c r="Z20" i="22"/>
  <c r="Y20" i="22"/>
  <c r="X20" i="22"/>
  <c r="V21" i="22"/>
  <c r="O56" i="24"/>
  <c r="N56" i="24"/>
  <c r="H108" i="19"/>
  <c r="G107" i="19"/>
  <c r="V93" i="19"/>
  <c r="X94" i="19"/>
  <c r="N79" i="19"/>
  <c r="P80" i="19"/>
  <c r="P67" i="19"/>
  <c r="P54" i="19"/>
  <c r="H40" i="19"/>
  <c r="X25" i="19"/>
  <c r="X12" i="19"/>
  <c r="G9" i="19"/>
  <c r="J82" i="19" s="1"/>
  <c r="H10" i="19"/>
  <c r="X128" i="19"/>
  <c r="X139" i="19"/>
  <c r="W147" i="19"/>
  <c r="X150" i="19"/>
  <c r="W149" i="19"/>
  <c r="X158" i="19"/>
  <c r="R126" i="19"/>
  <c r="P126" i="19"/>
  <c r="R137" i="19"/>
  <c r="P137" i="19"/>
  <c r="R145" i="19"/>
  <c r="P145" i="19"/>
  <c r="R156" i="19"/>
  <c r="P156" i="19"/>
  <c r="H124" i="19"/>
  <c r="J132" i="19"/>
  <c r="H132" i="19"/>
  <c r="J143" i="19"/>
  <c r="H143" i="19"/>
  <c r="H154" i="19"/>
  <c r="X100" i="19"/>
  <c r="H86" i="19"/>
  <c r="X71" i="19"/>
  <c r="X58" i="19"/>
  <c r="W63" i="19"/>
  <c r="X117" i="19"/>
  <c r="F51" i="19"/>
  <c r="H39" i="19"/>
  <c r="V23" i="19"/>
  <c r="X24" i="19"/>
  <c r="R109" i="19"/>
  <c r="P109" i="19"/>
  <c r="F93" i="19"/>
  <c r="H94" i="19"/>
  <c r="H81" i="19"/>
  <c r="V65" i="19"/>
  <c r="X66" i="19"/>
  <c r="N51" i="19"/>
  <c r="P52" i="19"/>
  <c r="P39" i="19"/>
  <c r="P26" i="19"/>
  <c r="F121" i="19"/>
  <c r="X96" i="19"/>
  <c r="H84" i="19"/>
  <c r="G91" i="19"/>
  <c r="J71" i="19"/>
  <c r="H71" i="19"/>
  <c r="S16" i="21"/>
  <c r="R16" i="21"/>
  <c r="T16" i="21"/>
  <c r="C51" i="17"/>
  <c r="M95" i="17"/>
  <c r="L95" i="17"/>
  <c r="K95" i="17"/>
  <c r="J95" i="17"/>
  <c r="I95" i="17"/>
  <c r="F63" i="17"/>
  <c r="F51" i="17"/>
  <c r="M126" i="17"/>
  <c r="L126" i="17"/>
  <c r="I126" i="17"/>
  <c r="J126" i="17"/>
  <c r="K126" i="17"/>
  <c r="K58" i="17"/>
  <c r="J58" i="17"/>
  <c r="I58" i="17"/>
  <c r="L58" i="17"/>
  <c r="M58" i="17"/>
  <c r="J87" i="17"/>
  <c r="I87" i="17"/>
  <c r="M87" i="17"/>
  <c r="L87" i="17"/>
  <c r="K87" i="17"/>
  <c r="I125" i="17"/>
  <c r="H133" i="17"/>
  <c r="M125" i="17"/>
  <c r="L125" i="17"/>
  <c r="K125" i="17"/>
  <c r="J125" i="17"/>
  <c r="M85" i="17"/>
  <c r="L85" i="17"/>
  <c r="K85" i="17"/>
  <c r="J85" i="17"/>
  <c r="I85" i="17"/>
  <c r="U9" i="16"/>
  <c r="W12" i="15"/>
  <c r="AA12" i="15"/>
  <c r="Z12" i="15"/>
  <c r="Y12" i="15"/>
  <c r="X12" i="15"/>
  <c r="L89" i="17"/>
  <c r="K89" i="17"/>
  <c r="J89" i="17"/>
  <c r="M89" i="17"/>
  <c r="I89" i="17"/>
  <c r="G91" i="17"/>
  <c r="I54" i="17"/>
  <c r="K54" i="17"/>
  <c r="K131" i="17"/>
  <c r="I131" i="17"/>
  <c r="M74" i="17"/>
  <c r="L74" i="17"/>
  <c r="K74" i="17"/>
  <c r="J74" i="17"/>
  <c r="I74" i="17"/>
  <c r="F91" i="17"/>
  <c r="Y17" i="15"/>
  <c r="X17" i="15"/>
  <c r="W17" i="15"/>
  <c r="AA17" i="15"/>
  <c r="Z17" i="15"/>
  <c r="K153" i="17"/>
  <c r="J153" i="17"/>
  <c r="I153" i="17"/>
  <c r="M153" i="17"/>
  <c r="L153" i="17"/>
  <c r="H161" i="17"/>
  <c r="M60" i="17"/>
  <c r="L60" i="17"/>
  <c r="K60" i="17"/>
  <c r="J60" i="17"/>
  <c r="I60" i="17"/>
  <c r="E79" i="17"/>
  <c r="L123" i="17"/>
  <c r="J123" i="17"/>
  <c r="G146" i="13"/>
  <c r="K138" i="13"/>
  <c r="I138" i="13"/>
  <c r="M92" i="13"/>
  <c r="L92" i="13"/>
  <c r="K92" i="13"/>
  <c r="J92" i="13"/>
  <c r="I92" i="13"/>
  <c r="K78" i="13"/>
  <c r="I78" i="13"/>
  <c r="L50" i="13"/>
  <c r="J50" i="13"/>
  <c r="L32" i="13"/>
  <c r="J32" i="13"/>
  <c r="L18" i="13"/>
  <c r="J18" i="13"/>
  <c r="W50" i="12"/>
  <c r="X27" i="12"/>
  <c r="V27" i="12"/>
  <c r="U27" i="12"/>
  <c r="W18" i="12"/>
  <c r="F101" i="10"/>
  <c r="H101" i="10"/>
  <c r="I140" i="13"/>
  <c r="M140" i="13"/>
  <c r="K140" i="13"/>
  <c r="J140" i="13"/>
  <c r="L140" i="13"/>
  <c r="E132" i="13"/>
  <c r="L124" i="13"/>
  <c r="J124" i="13"/>
  <c r="J81" i="13"/>
  <c r="L81" i="13"/>
  <c r="I37" i="13"/>
  <c r="M37" i="13"/>
  <c r="L37" i="13"/>
  <c r="K37" i="13"/>
  <c r="J37" i="13"/>
  <c r="U9" i="12"/>
  <c r="X9" i="12"/>
  <c r="V9" i="12"/>
  <c r="J120" i="13"/>
  <c r="I120" i="13"/>
  <c r="L120" i="13"/>
  <c r="M120" i="13"/>
  <c r="K120" i="13"/>
  <c r="L78" i="13"/>
  <c r="J78" i="13"/>
  <c r="J60" i="13"/>
  <c r="L60" i="13"/>
  <c r="L15" i="13"/>
  <c r="J15" i="13"/>
  <c r="V52" i="12"/>
  <c r="U52" i="12"/>
  <c r="X52" i="12"/>
  <c r="W43" i="12"/>
  <c r="V20" i="12"/>
  <c r="U20" i="12"/>
  <c r="X20" i="12"/>
  <c r="H97" i="10"/>
  <c r="D146" i="13"/>
  <c r="K125" i="13"/>
  <c r="J125" i="13"/>
  <c r="I125" i="13"/>
  <c r="M125" i="13"/>
  <c r="L125" i="13"/>
  <c r="H132" i="13"/>
  <c r="G118" i="13"/>
  <c r="F104" i="13"/>
  <c r="K82" i="13"/>
  <c r="J82" i="13"/>
  <c r="I82" i="13"/>
  <c r="H90" i="13"/>
  <c r="M82" i="13"/>
  <c r="L82" i="13"/>
  <c r="Q20" i="13"/>
  <c r="J106" i="10"/>
  <c r="D65" i="17"/>
  <c r="L113" i="13"/>
  <c r="K113" i="13"/>
  <c r="J113" i="13"/>
  <c r="I113" i="13"/>
  <c r="M113" i="13"/>
  <c r="E104" i="13"/>
  <c r="G90" i="13"/>
  <c r="L36" i="13"/>
  <c r="K36" i="13"/>
  <c r="J36" i="13"/>
  <c r="I36" i="13"/>
  <c r="M36" i="13"/>
  <c r="X37" i="12"/>
  <c r="V37" i="12"/>
  <c r="U37" i="12"/>
  <c r="W28" i="12"/>
  <c r="D54" i="12"/>
  <c r="E54" i="12"/>
  <c r="T20" i="13"/>
  <c r="F54" i="12"/>
  <c r="F85" i="10"/>
  <c r="V16" i="14"/>
  <c r="U16" i="14"/>
  <c r="T16" i="14"/>
  <c r="P23" i="14"/>
  <c r="N85" i="10"/>
  <c r="O85" i="10"/>
  <c r="L36" i="10"/>
  <c r="N36" i="10"/>
  <c r="N281" i="8"/>
  <c r="O281" i="8"/>
  <c r="O261" i="8"/>
  <c r="L239" i="8"/>
  <c r="N239" i="8"/>
  <c r="N229" i="8"/>
  <c r="O229" i="8"/>
  <c r="O209" i="8"/>
  <c r="L187" i="8"/>
  <c r="N187" i="8"/>
  <c r="J167" i="8"/>
  <c r="L167" i="8"/>
  <c r="H125" i="8"/>
  <c r="J125" i="8"/>
  <c r="F75" i="10"/>
  <c r="O37" i="10"/>
  <c r="N37" i="10"/>
  <c r="N104" i="10"/>
  <c r="O104" i="10"/>
  <c r="O10" i="10"/>
  <c r="N10" i="10"/>
  <c r="N276" i="8"/>
  <c r="O276" i="8"/>
  <c r="C20" i="13"/>
  <c r="O59" i="10"/>
  <c r="N59" i="10"/>
  <c r="L104" i="10"/>
  <c r="J17" i="10"/>
  <c r="L17" i="10"/>
  <c r="C118" i="13"/>
  <c r="L56" i="10"/>
  <c r="L284" i="8"/>
  <c r="O274" i="8"/>
  <c r="N274" i="8"/>
  <c r="O254" i="8"/>
  <c r="L232" i="8"/>
  <c r="N232" i="8"/>
  <c r="J212" i="8"/>
  <c r="L212" i="8"/>
  <c r="H170" i="8"/>
  <c r="J170" i="8"/>
  <c r="O150" i="8"/>
  <c r="N150" i="8"/>
  <c r="J83" i="8"/>
  <c r="L83" i="8"/>
  <c r="M9" i="12"/>
  <c r="L9" i="12"/>
  <c r="K9" i="12"/>
  <c r="J9" i="12"/>
  <c r="I9" i="12"/>
  <c r="N9" i="12"/>
  <c r="H56" i="12"/>
  <c r="L31" i="12"/>
  <c r="K31" i="12"/>
  <c r="J31" i="12"/>
  <c r="I31" i="12"/>
  <c r="N31" i="12"/>
  <c r="M31" i="12"/>
  <c r="K14" i="12"/>
  <c r="J14" i="12"/>
  <c r="I14" i="12"/>
  <c r="N14" i="12"/>
  <c r="M14" i="12"/>
  <c r="L14" i="12"/>
  <c r="J38" i="12"/>
  <c r="I38" i="12"/>
  <c r="N38" i="12"/>
  <c r="K38" i="12"/>
  <c r="M38" i="12"/>
  <c r="L38" i="12"/>
  <c r="N11" i="12"/>
  <c r="M11" i="12"/>
  <c r="L11" i="12"/>
  <c r="J11" i="12"/>
  <c r="I11" i="12"/>
  <c r="K11" i="12"/>
  <c r="N45" i="12"/>
  <c r="M45" i="12"/>
  <c r="L45" i="12"/>
  <c r="K45" i="12"/>
  <c r="J45" i="12"/>
  <c r="I45" i="12"/>
  <c r="F64" i="10"/>
  <c r="F85" i="8"/>
  <c r="M39" i="6"/>
  <c r="J39" i="6"/>
  <c r="L39" i="6"/>
  <c r="K39" i="6"/>
  <c r="I39" i="6"/>
  <c r="S32" i="6"/>
  <c r="U32" i="6"/>
  <c r="M19" i="6"/>
  <c r="L19" i="6"/>
  <c r="J19" i="6"/>
  <c r="K19" i="6"/>
  <c r="I19" i="6"/>
  <c r="U39" i="6"/>
  <c r="S39" i="6"/>
  <c r="V39" i="6"/>
  <c r="W39" i="6"/>
  <c r="T39" i="6"/>
  <c r="W42" i="6"/>
  <c r="O75" i="8"/>
  <c r="F75" i="8"/>
  <c r="I43" i="6"/>
  <c r="J43" i="6"/>
  <c r="M43" i="6"/>
  <c r="L43" i="6"/>
  <c r="K43" i="6"/>
  <c r="S28" i="6"/>
  <c r="W28" i="6"/>
  <c r="T28" i="6"/>
  <c r="V28" i="6"/>
  <c r="U28" i="6"/>
  <c r="S43" i="6"/>
  <c r="U43" i="6"/>
  <c r="J172" i="3"/>
  <c r="N172" i="3"/>
  <c r="M172" i="3"/>
  <c r="L172" i="3"/>
  <c r="K172" i="3"/>
  <c r="H34" i="10"/>
  <c r="J34" i="10"/>
  <c r="H37" i="10"/>
  <c r="J37" i="10"/>
  <c r="K49" i="6"/>
  <c r="L49" i="6"/>
  <c r="J49" i="6"/>
  <c r="I49" i="6"/>
  <c r="M49" i="6"/>
  <c r="F43" i="10"/>
  <c r="F39" i="10"/>
  <c r="L55" i="8"/>
  <c r="N55" i="8"/>
  <c r="U12" i="6"/>
  <c r="S12" i="6"/>
  <c r="L183" i="3"/>
  <c r="K183" i="3"/>
  <c r="I194" i="3"/>
  <c r="N183" i="3"/>
  <c r="M183" i="3"/>
  <c r="J183" i="3"/>
  <c r="L167" i="3"/>
  <c r="K167" i="3"/>
  <c r="N167" i="3"/>
  <c r="M167" i="3"/>
  <c r="J167" i="3"/>
  <c r="J75" i="10"/>
  <c r="J81" i="10"/>
  <c r="L81" i="10"/>
  <c r="F86" i="8"/>
  <c r="L53" i="8"/>
  <c r="N53" i="8"/>
  <c r="L12" i="6"/>
  <c r="K12" i="6"/>
  <c r="J12" i="6"/>
  <c r="I12" i="6"/>
  <c r="M12" i="6"/>
  <c r="M13" i="6"/>
  <c r="M15" i="6"/>
  <c r="V42" i="6"/>
  <c r="T42" i="6"/>
  <c r="J55" i="10"/>
  <c r="F13" i="10"/>
  <c r="AA16" i="13"/>
  <c r="Z16" i="13"/>
  <c r="Y16" i="13"/>
  <c r="X16" i="13"/>
  <c r="W16" i="13"/>
  <c r="X14" i="13"/>
  <c r="W14" i="13"/>
  <c r="AA14" i="13"/>
  <c r="Z14" i="13"/>
  <c r="Y14" i="13"/>
  <c r="F275" i="8"/>
  <c r="H275" i="8"/>
  <c r="M33" i="5"/>
  <c r="L33" i="5"/>
  <c r="K33" i="5"/>
  <c r="J33" i="5"/>
  <c r="I33" i="5"/>
  <c r="V30" i="5"/>
  <c r="U30" i="5"/>
  <c r="T30" i="5"/>
  <c r="S30" i="5"/>
  <c r="W30" i="5"/>
  <c r="U35" i="5"/>
  <c r="T35" i="5"/>
  <c r="S35" i="5"/>
  <c r="W35" i="5"/>
  <c r="V35" i="5"/>
  <c r="S21" i="5"/>
  <c r="W21" i="5"/>
  <c r="V21" i="5"/>
  <c r="U21" i="5"/>
  <c r="T21" i="5"/>
  <c r="W26" i="5"/>
  <c r="V26" i="5"/>
  <c r="U26" i="5"/>
  <c r="T26" i="5"/>
  <c r="S26" i="5"/>
  <c r="L40" i="5"/>
  <c r="K40" i="5"/>
  <c r="J40" i="5"/>
  <c r="I40" i="5"/>
  <c r="M40" i="5"/>
  <c r="J26" i="5"/>
  <c r="I26" i="5"/>
  <c r="M26" i="5"/>
  <c r="K26" i="5"/>
  <c r="L26" i="5"/>
  <c r="I47" i="5"/>
  <c r="M47" i="5"/>
  <c r="K47" i="5"/>
  <c r="J47" i="5"/>
  <c r="L47" i="5"/>
  <c r="E194" i="3"/>
  <c r="M33" i="2"/>
  <c r="L33" i="2"/>
  <c r="F65" i="8"/>
  <c r="H65" i="8"/>
  <c r="F64" i="8"/>
  <c r="H64" i="8"/>
  <c r="F11" i="8"/>
  <c r="H11" i="8"/>
  <c r="F253" i="8"/>
  <c r="H253" i="8"/>
  <c r="F263" i="8"/>
  <c r="H263" i="8"/>
  <c r="F256" i="8"/>
  <c r="H256" i="8"/>
  <c r="F165" i="8"/>
  <c r="H165" i="8"/>
  <c r="F103" i="8"/>
  <c r="H103" i="8"/>
  <c r="F10" i="8"/>
  <c r="H10" i="8"/>
  <c r="F209" i="8"/>
  <c r="H209" i="8"/>
  <c r="F128" i="8"/>
  <c r="H128" i="8"/>
  <c r="F216" i="8"/>
  <c r="H216" i="8"/>
  <c r="F147" i="8"/>
  <c r="F108" i="8"/>
  <c r="H108" i="8"/>
  <c r="F196" i="8"/>
  <c r="H196" i="8"/>
  <c r="F284" i="8"/>
  <c r="H284" i="8"/>
  <c r="F127" i="8"/>
  <c r="H127" i="8"/>
  <c r="F215" i="8"/>
  <c r="H215" i="8"/>
  <c r="H195" i="3"/>
  <c r="F67" i="2"/>
  <c r="L35" i="6"/>
  <c r="J35" i="6"/>
  <c r="H192" i="3"/>
  <c r="J181" i="3"/>
  <c r="K181" i="3"/>
  <c r="L141" i="3"/>
  <c r="K141" i="3"/>
  <c r="N141" i="3"/>
  <c r="M141" i="3"/>
  <c r="J141" i="3"/>
  <c r="M16" i="2"/>
  <c r="L16" i="2"/>
  <c r="H63" i="10"/>
  <c r="W33" i="5"/>
  <c r="V33" i="5"/>
  <c r="U33" i="5"/>
  <c r="T33" i="5"/>
  <c r="S33" i="5"/>
  <c r="K174" i="3"/>
  <c r="J174" i="3"/>
  <c r="K139" i="3"/>
  <c r="J139" i="3"/>
  <c r="F68" i="2"/>
  <c r="H61" i="10"/>
  <c r="H56" i="10"/>
  <c r="J56" i="10"/>
  <c r="J53" i="8"/>
  <c r="W31" i="5"/>
  <c r="V31" i="5"/>
  <c r="U31" i="5"/>
  <c r="T31" i="5"/>
  <c r="S31" i="5"/>
  <c r="H87" i="10"/>
  <c r="M161" i="3"/>
  <c r="L161" i="3"/>
  <c r="M212" i="3"/>
  <c r="L212" i="3"/>
  <c r="E189" i="3"/>
  <c r="M178" i="3"/>
  <c r="L178" i="3"/>
  <c r="N60" i="2"/>
  <c r="M60" i="2"/>
  <c r="L60" i="2"/>
  <c r="K60" i="2"/>
  <c r="J60" i="2"/>
  <c r="L128" i="3"/>
  <c r="K128" i="3"/>
  <c r="M128" i="3"/>
  <c r="J128" i="3"/>
  <c r="N143" i="42"/>
  <c r="M143" i="42"/>
  <c r="O143" i="42"/>
  <c r="L143" i="42"/>
  <c r="J146" i="42"/>
  <c r="N143" i="43"/>
  <c r="O143" i="43"/>
  <c r="O145" i="42"/>
  <c r="N145" i="42"/>
  <c r="N9" i="41"/>
  <c r="M9" i="41"/>
  <c r="L9" i="41"/>
  <c r="Q9" i="41"/>
  <c r="P9" i="41"/>
  <c r="H13" i="41"/>
  <c r="J13" i="41"/>
  <c r="I13" i="41"/>
  <c r="N136" i="41"/>
  <c r="M136" i="41"/>
  <c r="J146" i="41"/>
  <c r="L136" i="41"/>
  <c r="O136" i="41"/>
  <c r="F9" i="41"/>
  <c r="L10" i="41"/>
  <c r="N10" i="41"/>
  <c r="M10" i="41"/>
  <c r="G142" i="42"/>
  <c r="H142" i="42"/>
  <c r="N7" i="40"/>
  <c r="M7" i="40"/>
  <c r="L7" i="40"/>
  <c r="P7" i="40"/>
  <c r="Q7" i="40"/>
  <c r="N7" i="39"/>
  <c r="M7" i="39"/>
  <c r="L7" i="39"/>
  <c r="Q7" i="39"/>
  <c r="P7" i="39"/>
  <c r="I16" i="35"/>
  <c r="H16" i="35"/>
  <c r="I12" i="35"/>
  <c r="H12" i="35"/>
  <c r="I8" i="35"/>
  <c r="H8" i="35"/>
  <c r="AN34" i="35"/>
  <c r="O16" i="35"/>
  <c r="P16" i="35"/>
  <c r="O12" i="35"/>
  <c r="P12" i="35"/>
  <c r="O8" i="35"/>
  <c r="P8" i="35"/>
  <c r="AO31" i="35"/>
  <c r="AY16" i="35"/>
  <c r="AX16" i="35"/>
  <c r="BB16" i="35"/>
  <c r="BA16" i="35"/>
  <c r="AZ16" i="35"/>
  <c r="AY14" i="35"/>
  <c r="AX14" i="35"/>
  <c r="BB14" i="35"/>
  <c r="BA14" i="35"/>
  <c r="AZ14" i="35"/>
  <c r="AY12" i="35"/>
  <c r="AX12" i="35"/>
  <c r="BB12" i="35"/>
  <c r="BA12" i="35"/>
  <c r="AZ12" i="35"/>
  <c r="AY10" i="35"/>
  <c r="AX10" i="35"/>
  <c r="BB10" i="35"/>
  <c r="BA10" i="35"/>
  <c r="AZ10" i="35"/>
  <c r="AY8" i="35"/>
  <c r="AX8" i="35"/>
  <c r="BB8" i="35"/>
  <c r="BA8" i="35"/>
  <c r="AZ8" i="35"/>
  <c r="H134" i="40"/>
  <c r="G134" i="40"/>
  <c r="I134" i="40"/>
  <c r="I137" i="40"/>
  <c r="I138" i="40"/>
  <c r="L134" i="40"/>
  <c r="I135" i="40"/>
  <c r="M134" i="40"/>
  <c r="I136" i="40"/>
  <c r="Y36" i="35"/>
  <c r="AF16" i="35"/>
  <c r="AE16" i="35"/>
  <c r="N83" i="33"/>
  <c r="O83" i="33"/>
  <c r="O53" i="33"/>
  <c r="N53" i="33"/>
  <c r="H32" i="35"/>
  <c r="I32" i="35"/>
  <c r="N38" i="33"/>
  <c r="O38" i="33"/>
  <c r="AF10" i="35"/>
  <c r="N14" i="33"/>
  <c r="N84" i="33"/>
  <c r="H97" i="31"/>
  <c r="F59" i="31"/>
  <c r="F34" i="31"/>
  <c r="L76" i="31"/>
  <c r="L100" i="31"/>
  <c r="O104" i="33"/>
  <c r="N104" i="33"/>
  <c r="O106" i="33"/>
  <c r="N106" i="33"/>
  <c r="F105" i="31"/>
  <c r="F58" i="31"/>
  <c r="J31" i="31"/>
  <c r="L31" i="31"/>
  <c r="J86" i="31"/>
  <c r="J108" i="31"/>
  <c r="L109" i="31"/>
  <c r="L82" i="31"/>
  <c r="H100" i="31"/>
  <c r="J100" i="31"/>
  <c r="H106" i="31"/>
  <c r="L75" i="31"/>
  <c r="F55" i="31"/>
  <c r="F79" i="31"/>
  <c r="H79" i="31"/>
  <c r="J77" i="31"/>
  <c r="F40" i="31"/>
  <c r="F35" i="31"/>
  <c r="O260" i="30"/>
  <c r="N260" i="30"/>
  <c r="H274" i="30"/>
  <c r="F284" i="30"/>
  <c r="L280" i="30"/>
  <c r="L277" i="30"/>
  <c r="F274" i="30"/>
  <c r="L282" i="30"/>
  <c r="N282" i="30"/>
  <c r="F231" i="30"/>
  <c r="H231" i="30"/>
  <c r="J213" i="30"/>
  <c r="L213" i="30"/>
  <c r="F195" i="30"/>
  <c r="H195" i="30"/>
  <c r="H185" i="30"/>
  <c r="J185" i="30"/>
  <c r="F167" i="30"/>
  <c r="O167" i="30"/>
  <c r="N129" i="30"/>
  <c r="O129" i="30"/>
  <c r="F121" i="30"/>
  <c r="H121" i="30"/>
  <c r="N279" i="30"/>
  <c r="O279" i="30"/>
  <c r="F254" i="30"/>
  <c r="J260" i="30"/>
  <c r="J257" i="30"/>
  <c r="L257" i="30"/>
  <c r="L252" i="30"/>
  <c r="J262" i="30"/>
  <c r="O259" i="30"/>
  <c r="F238" i="30"/>
  <c r="F229" i="30"/>
  <c r="F239" i="30"/>
  <c r="H239" i="30"/>
  <c r="J240" i="30"/>
  <c r="L240" i="30"/>
  <c r="O185" i="30"/>
  <c r="N185" i="30"/>
  <c r="O141" i="30"/>
  <c r="N141" i="30"/>
  <c r="L80" i="30"/>
  <c r="N80" i="30"/>
  <c r="O59" i="30"/>
  <c r="N59" i="30"/>
  <c r="J273" i="30"/>
  <c r="L273" i="30"/>
  <c r="F240" i="30"/>
  <c r="O210" i="30"/>
  <c r="N210" i="30"/>
  <c r="J192" i="30"/>
  <c r="L192" i="30"/>
  <c r="F174" i="30"/>
  <c r="H174" i="30"/>
  <c r="H164" i="30"/>
  <c r="J164" i="30"/>
  <c r="O146" i="30"/>
  <c r="F146" i="30"/>
  <c r="L83" i="30"/>
  <c r="N83" i="30"/>
  <c r="F64" i="30"/>
  <c r="H85" i="30"/>
  <c r="M111" i="28"/>
  <c r="J111" i="28"/>
  <c r="I111" i="28"/>
  <c r="L111" i="28"/>
  <c r="K111" i="28"/>
  <c r="J85" i="30"/>
  <c r="L85" i="30"/>
  <c r="J76" i="30"/>
  <c r="L76" i="30"/>
  <c r="I73" i="28"/>
  <c r="M73" i="28"/>
  <c r="L73" i="28"/>
  <c r="K73" i="28"/>
  <c r="J73" i="28"/>
  <c r="I39" i="28"/>
  <c r="M39" i="28"/>
  <c r="L39" i="28"/>
  <c r="K39" i="28"/>
  <c r="J39" i="28"/>
  <c r="O39" i="31"/>
  <c r="N39" i="31"/>
  <c r="N97" i="31"/>
  <c r="O97" i="31"/>
  <c r="N78" i="31"/>
  <c r="O78" i="31"/>
  <c r="O85" i="31"/>
  <c r="N85" i="31"/>
  <c r="N82" i="31"/>
  <c r="O82" i="31"/>
  <c r="O107" i="31"/>
  <c r="N107" i="31"/>
  <c r="H65" i="30"/>
  <c r="H56" i="30"/>
  <c r="J56" i="30"/>
  <c r="M131" i="28"/>
  <c r="J131" i="28"/>
  <c r="I131" i="28"/>
  <c r="L131" i="28"/>
  <c r="K131" i="28"/>
  <c r="F81" i="30"/>
  <c r="F80" i="30"/>
  <c r="M126" i="28"/>
  <c r="L126" i="28"/>
  <c r="K126" i="28"/>
  <c r="J126" i="28"/>
  <c r="I126" i="28"/>
  <c r="K15" i="28"/>
  <c r="J15" i="28"/>
  <c r="L15" i="28"/>
  <c r="M15" i="28"/>
  <c r="I15" i="28"/>
  <c r="J134" i="28"/>
  <c r="I134" i="28"/>
  <c r="L134" i="28"/>
  <c r="K134" i="28"/>
  <c r="M134" i="28"/>
  <c r="K89" i="28"/>
  <c r="I89" i="28"/>
  <c r="G132" i="28"/>
  <c r="K120" i="28"/>
  <c r="I120" i="28"/>
  <c r="I18" i="28"/>
  <c r="K18" i="28"/>
  <c r="G90" i="28"/>
  <c r="K37" i="28"/>
  <c r="I37" i="28"/>
  <c r="I114" i="28"/>
  <c r="K114" i="28"/>
  <c r="G160" i="28"/>
  <c r="K152" i="28"/>
  <c r="I152" i="28"/>
  <c r="F90" i="28"/>
  <c r="L37" i="28"/>
  <c r="J37" i="28"/>
  <c r="L27" i="28"/>
  <c r="J27" i="28"/>
  <c r="J64" i="28"/>
  <c r="L64" i="28"/>
  <c r="L106" i="28"/>
  <c r="J106" i="28"/>
  <c r="L66" i="28"/>
  <c r="J66" i="28"/>
  <c r="L9" i="28"/>
  <c r="J9" i="28"/>
  <c r="L86" i="28"/>
  <c r="J86" i="28"/>
  <c r="K92" i="28"/>
  <c r="I92" i="28"/>
  <c r="D62" i="28"/>
  <c r="F160" i="28"/>
  <c r="D90" i="28"/>
  <c r="D48" i="28"/>
  <c r="L102" i="25"/>
  <c r="L97" i="25"/>
  <c r="L62" i="25"/>
  <c r="L98" i="25"/>
  <c r="L255" i="24"/>
  <c r="H233" i="24"/>
  <c r="L215" i="24"/>
  <c r="H197" i="24"/>
  <c r="J187" i="24"/>
  <c r="O169" i="24"/>
  <c r="N169" i="24"/>
  <c r="L266" i="24"/>
  <c r="O258" i="24"/>
  <c r="F258" i="24"/>
  <c r="H236" i="24"/>
  <c r="J236" i="24"/>
  <c r="L218" i="24"/>
  <c r="O210" i="24"/>
  <c r="F210" i="24"/>
  <c r="H192" i="24"/>
  <c r="J192" i="24"/>
  <c r="L174" i="24"/>
  <c r="O166" i="24"/>
  <c r="F166" i="24"/>
  <c r="L267" i="24"/>
  <c r="O259" i="24"/>
  <c r="F259" i="24"/>
  <c r="H237" i="24"/>
  <c r="J237" i="24"/>
  <c r="L219" i="24"/>
  <c r="O211" i="24"/>
  <c r="F211" i="24"/>
  <c r="H193" i="24"/>
  <c r="J193" i="24"/>
  <c r="L175" i="24"/>
  <c r="O167" i="24"/>
  <c r="F167" i="24"/>
  <c r="F107" i="24"/>
  <c r="H107" i="24"/>
  <c r="F260" i="24"/>
  <c r="H260" i="24"/>
  <c r="F236" i="24"/>
  <c r="O236" i="24"/>
  <c r="J216" i="24"/>
  <c r="L216" i="24"/>
  <c r="H196" i="24"/>
  <c r="J196" i="24"/>
  <c r="F168" i="24"/>
  <c r="H168" i="24"/>
  <c r="O229" i="24"/>
  <c r="N229" i="24"/>
  <c r="O185" i="24"/>
  <c r="N185" i="24"/>
  <c r="J119" i="24"/>
  <c r="H127" i="24"/>
  <c r="J127" i="24"/>
  <c r="J121" i="24"/>
  <c r="L121" i="24"/>
  <c r="H131" i="24"/>
  <c r="J131" i="24"/>
  <c r="J80" i="24"/>
  <c r="L80" i="24"/>
  <c r="J61" i="24"/>
  <c r="L61" i="24"/>
  <c r="F11" i="24"/>
  <c r="H11" i="24"/>
  <c r="O75" i="25"/>
  <c r="N75" i="25"/>
  <c r="O77" i="25"/>
  <c r="N77" i="25"/>
  <c r="O60" i="25"/>
  <c r="N60" i="25"/>
  <c r="O103" i="25"/>
  <c r="N103" i="25"/>
  <c r="N32" i="25"/>
  <c r="O32" i="25"/>
  <c r="L62" i="24"/>
  <c r="O82" i="24"/>
  <c r="N82" i="24"/>
  <c r="F63" i="24"/>
  <c r="F17" i="24"/>
  <c r="H17" i="24"/>
  <c r="O77" i="24"/>
  <c r="N77" i="24"/>
  <c r="O141" i="24"/>
  <c r="N141" i="24"/>
  <c r="F148" i="24"/>
  <c r="O148" i="24"/>
  <c r="N148" i="24"/>
  <c r="L145" i="24"/>
  <c r="F144" i="24"/>
  <c r="L149" i="24"/>
  <c r="O55" i="24"/>
  <c r="N55" i="24"/>
  <c r="F32" i="25"/>
  <c r="F31" i="25"/>
  <c r="F33" i="25"/>
  <c r="F57" i="25"/>
  <c r="F108" i="25"/>
  <c r="F56" i="25"/>
  <c r="O56" i="25"/>
  <c r="F61" i="25"/>
  <c r="AB19" i="22"/>
  <c r="AA19" i="22"/>
  <c r="Z19" i="22"/>
  <c r="Y19" i="22"/>
  <c r="X19" i="22"/>
  <c r="Z16" i="22"/>
  <c r="Y16" i="22"/>
  <c r="X16" i="22"/>
  <c r="AB16" i="22"/>
  <c r="AA16" i="22"/>
  <c r="Y15" i="22"/>
  <c r="X15" i="22"/>
  <c r="AB15" i="22"/>
  <c r="AA15" i="22"/>
  <c r="Z15" i="22"/>
  <c r="X14" i="22"/>
  <c r="AB14" i="22"/>
  <c r="AA14" i="22"/>
  <c r="Z14" i="22"/>
  <c r="Y14" i="22"/>
  <c r="X12" i="22"/>
  <c r="Z12" i="22"/>
  <c r="R104" i="19"/>
  <c r="P104" i="19"/>
  <c r="X89" i="19"/>
  <c r="X76" i="19"/>
  <c r="F65" i="19"/>
  <c r="H66" i="19"/>
  <c r="H53" i="19"/>
  <c r="V37" i="19"/>
  <c r="X38" i="19"/>
  <c r="N23" i="19"/>
  <c r="P24" i="19"/>
  <c r="R12" i="19"/>
  <c r="P12" i="19"/>
  <c r="X118" i="19"/>
  <c r="X129" i="19"/>
  <c r="X140" i="19"/>
  <c r="X151" i="19"/>
  <c r="X159" i="19"/>
  <c r="R127" i="19"/>
  <c r="P127" i="19"/>
  <c r="R138" i="19"/>
  <c r="P138" i="19"/>
  <c r="R146" i="19"/>
  <c r="P146" i="19"/>
  <c r="R157" i="19"/>
  <c r="P157" i="19"/>
  <c r="J125" i="19"/>
  <c r="H125" i="19"/>
  <c r="G133" i="19"/>
  <c r="J136" i="19"/>
  <c r="H136" i="19"/>
  <c r="G135" i="19"/>
  <c r="J144" i="19"/>
  <c r="H144" i="19"/>
  <c r="J155" i="19"/>
  <c r="H155" i="19"/>
  <c r="X84" i="19"/>
  <c r="W91" i="19"/>
  <c r="P70" i="19"/>
  <c r="R70" i="19"/>
  <c r="O77" i="19"/>
  <c r="P57" i="19"/>
  <c r="R57" i="19"/>
  <c r="O63" i="19"/>
  <c r="X116" i="19"/>
  <c r="R102" i="19"/>
  <c r="P102" i="19"/>
  <c r="H34" i="19"/>
  <c r="X19" i="19"/>
  <c r="H104" i="19"/>
  <c r="P90" i="19"/>
  <c r="H76" i="19"/>
  <c r="X61" i="19"/>
  <c r="X48" i="19"/>
  <c r="F37" i="19"/>
  <c r="H37" i="19" s="1"/>
  <c r="H38" i="19"/>
  <c r="H25" i="19"/>
  <c r="R108" i="19"/>
  <c r="P108" i="19"/>
  <c r="O107" i="19"/>
  <c r="X95" i="19"/>
  <c r="X82" i="19"/>
  <c r="X69" i="19"/>
  <c r="W77" i="19"/>
  <c r="W65" i="19"/>
  <c r="S17" i="21"/>
  <c r="R17" i="21"/>
  <c r="T17" i="21"/>
  <c r="K155" i="17"/>
  <c r="I155" i="17"/>
  <c r="K118" i="17"/>
  <c r="J118" i="17"/>
  <c r="I118" i="17"/>
  <c r="M118" i="17"/>
  <c r="L118" i="17"/>
  <c r="E93" i="17"/>
  <c r="Y20" i="16"/>
  <c r="W20" i="16"/>
  <c r="E133" i="17"/>
  <c r="E121" i="17"/>
  <c r="M57" i="17"/>
  <c r="L57" i="17"/>
  <c r="I57" i="17"/>
  <c r="K57" i="17"/>
  <c r="J57" i="17"/>
  <c r="J96" i="17"/>
  <c r="I96" i="17"/>
  <c r="K96" i="17"/>
  <c r="M96" i="17"/>
  <c r="L96" i="17"/>
  <c r="I56" i="17"/>
  <c r="M56" i="17"/>
  <c r="K56" i="17"/>
  <c r="L56" i="17"/>
  <c r="J56" i="17"/>
  <c r="H63" i="17"/>
  <c r="I142" i="17"/>
  <c r="K142" i="17"/>
  <c r="J142" i="17"/>
  <c r="L142" i="17"/>
  <c r="M142" i="17"/>
  <c r="M94" i="17"/>
  <c r="L94" i="17"/>
  <c r="K94" i="17"/>
  <c r="J94" i="17"/>
  <c r="I94" i="17"/>
  <c r="H93" i="17"/>
  <c r="X18" i="16"/>
  <c r="Z18" i="16"/>
  <c r="G149" i="17"/>
  <c r="M112" i="17"/>
  <c r="L112" i="17"/>
  <c r="K112" i="17"/>
  <c r="J112" i="17"/>
  <c r="I112" i="17"/>
  <c r="M88" i="17"/>
  <c r="J88" i="17"/>
  <c r="I88" i="17"/>
  <c r="L88" i="17"/>
  <c r="K88" i="17"/>
  <c r="G133" i="17"/>
  <c r="G93" i="17"/>
  <c r="I62" i="17"/>
  <c r="K62" i="17"/>
  <c r="G147" i="17"/>
  <c r="S9" i="16"/>
  <c r="Y19" i="16"/>
  <c r="X19" i="16"/>
  <c r="W19" i="16"/>
  <c r="Z19" i="16"/>
  <c r="L98" i="17"/>
  <c r="K98" i="17"/>
  <c r="J98" i="17"/>
  <c r="M98" i="17"/>
  <c r="I98" i="17"/>
  <c r="F161" i="17"/>
  <c r="M152" i="17"/>
  <c r="L152" i="17"/>
  <c r="K152" i="17"/>
  <c r="J152" i="17"/>
  <c r="I152" i="17"/>
  <c r="K84" i="17"/>
  <c r="J84" i="17"/>
  <c r="I84" i="17"/>
  <c r="M84" i="17"/>
  <c r="L84" i="17"/>
  <c r="E65" i="17"/>
  <c r="X16" i="16"/>
  <c r="Z16" i="16"/>
  <c r="Y16" i="16"/>
  <c r="W16" i="16"/>
  <c r="L136" i="13"/>
  <c r="J136" i="13"/>
  <c r="K121" i="13"/>
  <c r="I121" i="13"/>
  <c r="K103" i="13"/>
  <c r="I103" i="13"/>
  <c r="L75" i="13"/>
  <c r="J75" i="13"/>
  <c r="M31" i="13"/>
  <c r="L31" i="13"/>
  <c r="K31" i="13"/>
  <c r="J31" i="13"/>
  <c r="I31" i="13"/>
  <c r="X47" i="12"/>
  <c r="V47" i="12"/>
  <c r="U47" i="12"/>
  <c r="W38" i="12"/>
  <c r="X15" i="12"/>
  <c r="V15" i="12"/>
  <c r="U15" i="12"/>
  <c r="H99" i="10"/>
  <c r="J99" i="10"/>
  <c r="F146" i="13"/>
  <c r="I123" i="13"/>
  <c r="M123" i="13"/>
  <c r="L123" i="13"/>
  <c r="K123" i="13"/>
  <c r="J123" i="13"/>
  <c r="J107" i="13"/>
  <c r="L107" i="13"/>
  <c r="I80" i="13"/>
  <c r="M80" i="13"/>
  <c r="J80" i="13"/>
  <c r="K80" i="13"/>
  <c r="L80" i="13"/>
  <c r="C54" i="12"/>
  <c r="D56" i="12"/>
  <c r="L103" i="13"/>
  <c r="J103" i="13"/>
  <c r="J59" i="13"/>
  <c r="I59" i="13"/>
  <c r="M59" i="13"/>
  <c r="L59" i="13"/>
  <c r="K59" i="13"/>
  <c r="L43" i="13"/>
  <c r="J43" i="13"/>
  <c r="R20" i="13"/>
  <c r="V40" i="12"/>
  <c r="U40" i="12"/>
  <c r="X40" i="12"/>
  <c r="W31" i="12"/>
  <c r="C56" i="12"/>
  <c r="E160" i="13"/>
  <c r="L152" i="13"/>
  <c r="J152" i="13"/>
  <c r="K65" i="13"/>
  <c r="J65" i="13"/>
  <c r="I65" i="13"/>
  <c r="M65" i="13"/>
  <c r="L65" i="13"/>
  <c r="K47" i="13"/>
  <c r="J47" i="13"/>
  <c r="I47" i="13"/>
  <c r="M47" i="13"/>
  <c r="L47" i="13"/>
  <c r="F20" i="13"/>
  <c r="F102" i="10"/>
  <c r="D105" i="17"/>
  <c r="D93" i="17"/>
  <c r="L160" i="17"/>
  <c r="J160" i="17"/>
  <c r="D160" i="13"/>
  <c r="L139" i="13"/>
  <c r="K139" i="13"/>
  <c r="J139" i="13"/>
  <c r="I139" i="13"/>
  <c r="M139" i="13"/>
  <c r="H146" i="13"/>
  <c r="G132" i="13"/>
  <c r="F118" i="13"/>
  <c r="L96" i="13"/>
  <c r="K96" i="13"/>
  <c r="J96" i="13"/>
  <c r="I96" i="13"/>
  <c r="H104" i="13"/>
  <c r="M96" i="13"/>
  <c r="W48" i="12"/>
  <c r="X25" i="12"/>
  <c r="V25" i="12"/>
  <c r="U25" i="12"/>
  <c r="W16" i="12"/>
  <c r="F77" i="10"/>
  <c r="U21" i="14"/>
  <c r="L82" i="10"/>
  <c r="N82" i="10"/>
  <c r="N34" i="10"/>
  <c r="O34" i="10"/>
  <c r="H279" i="8"/>
  <c r="J279" i="8"/>
  <c r="O259" i="8"/>
  <c r="N259" i="8"/>
  <c r="O239" i="8"/>
  <c r="L217" i="8"/>
  <c r="N217" i="8"/>
  <c r="O207" i="8"/>
  <c r="N207" i="8"/>
  <c r="O187" i="8"/>
  <c r="L165" i="8"/>
  <c r="N165" i="8"/>
  <c r="J145" i="8"/>
  <c r="L145" i="8"/>
  <c r="R23" i="14"/>
  <c r="F55" i="12"/>
  <c r="J33" i="10"/>
  <c r="L33" i="10"/>
  <c r="O101" i="10"/>
  <c r="N101" i="10"/>
  <c r="H274" i="8"/>
  <c r="J274" i="8"/>
  <c r="Q23" i="14"/>
  <c r="F56" i="12"/>
  <c r="L53" i="10"/>
  <c r="L101" i="10"/>
  <c r="J9" i="10"/>
  <c r="L83" i="10"/>
  <c r="O54" i="10"/>
  <c r="N54" i="10"/>
  <c r="J20" i="10"/>
  <c r="L262" i="8"/>
  <c r="O252" i="8"/>
  <c r="N252" i="8"/>
  <c r="O232" i="8"/>
  <c r="L210" i="8"/>
  <c r="N210" i="8"/>
  <c r="J190" i="8"/>
  <c r="L190" i="8"/>
  <c r="H148" i="8"/>
  <c r="J148" i="8"/>
  <c r="O128" i="8"/>
  <c r="N128" i="8"/>
  <c r="J75" i="8"/>
  <c r="N36" i="12"/>
  <c r="M36" i="12"/>
  <c r="L36" i="12"/>
  <c r="K36" i="12"/>
  <c r="J36" i="12"/>
  <c r="I36" i="12"/>
  <c r="L35" i="12"/>
  <c r="K35" i="12"/>
  <c r="J35" i="12"/>
  <c r="I35" i="12"/>
  <c r="M35" i="12"/>
  <c r="N35" i="12"/>
  <c r="J42" i="12"/>
  <c r="I42" i="12"/>
  <c r="N42" i="12"/>
  <c r="M42" i="12"/>
  <c r="K42" i="12"/>
  <c r="L42" i="12"/>
  <c r="N17" i="12"/>
  <c r="M17" i="12"/>
  <c r="L17" i="12"/>
  <c r="K17" i="12"/>
  <c r="J17" i="12"/>
  <c r="I17" i="12"/>
  <c r="N49" i="12"/>
  <c r="M49" i="12"/>
  <c r="L49" i="12"/>
  <c r="K49" i="12"/>
  <c r="I49" i="12"/>
  <c r="J49" i="12"/>
  <c r="O53" i="8"/>
  <c r="J38" i="6"/>
  <c r="M38" i="6"/>
  <c r="L38" i="6"/>
  <c r="K38" i="6"/>
  <c r="I38" i="6"/>
  <c r="W17" i="6"/>
  <c r="V17" i="6"/>
  <c r="U17" i="6"/>
  <c r="T17" i="6"/>
  <c r="S17" i="6"/>
  <c r="W19" i="6"/>
  <c r="U47" i="6"/>
  <c r="V47" i="6"/>
  <c r="T47" i="6"/>
  <c r="S47" i="6"/>
  <c r="W47" i="6"/>
  <c r="A15" i="12"/>
  <c r="G54" i="12"/>
  <c r="L81" i="8"/>
  <c r="N81" i="8"/>
  <c r="K42" i="6"/>
  <c r="I42" i="6"/>
  <c r="M42" i="6"/>
  <c r="L42" i="6"/>
  <c r="J42" i="6"/>
  <c r="J168" i="3"/>
  <c r="N168" i="3"/>
  <c r="K168" i="3"/>
  <c r="L168" i="3"/>
  <c r="M168" i="3"/>
  <c r="H33" i="10"/>
  <c r="F19" i="10"/>
  <c r="H19" i="10"/>
  <c r="J30" i="6"/>
  <c r="I30" i="6"/>
  <c r="M30" i="6"/>
  <c r="L30" i="6"/>
  <c r="K30" i="6"/>
  <c r="M32" i="6"/>
  <c r="L32" i="6"/>
  <c r="K32" i="6"/>
  <c r="J32" i="6"/>
  <c r="I32" i="6"/>
  <c r="F32" i="10"/>
  <c r="F14" i="10"/>
  <c r="H77" i="8"/>
  <c r="J77" i="8"/>
  <c r="I51" i="6"/>
  <c r="L51" i="6"/>
  <c r="K51" i="6"/>
  <c r="J51" i="6"/>
  <c r="M51" i="6"/>
  <c r="K28" i="6"/>
  <c r="J28" i="6"/>
  <c r="I28" i="6"/>
  <c r="M28" i="6"/>
  <c r="L28" i="6"/>
  <c r="K20" i="6"/>
  <c r="J20" i="6"/>
  <c r="I20" i="6"/>
  <c r="L20" i="6"/>
  <c r="M20" i="6"/>
  <c r="V11" i="6"/>
  <c r="T11" i="6"/>
  <c r="V39" i="5"/>
  <c r="T39" i="5"/>
  <c r="K18" i="5"/>
  <c r="I18" i="5"/>
  <c r="G191" i="3"/>
  <c r="J77" i="10"/>
  <c r="J87" i="10"/>
  <c r="O58" i="10"/>
  <c r="O36" i="10"/>
  <c r="F36" i="10"/>
  <c r="O79" i="10"/>
  <c r="F79" i="10"/>
  <c r="F106" i="10"/>
  <c r="O83" i="8"/>
  <c r="N83" i="8"/>
  <c r="L61" i="8"/>
  <c r="N61" i="8"/>
  <c r="V10" i="6"/>
  <c r="U10" i="6"/>
  <c r="T10" i="6"/>
  <c r="S10" i="6"/>
  <c r="W10" i="6"/>
  <c r="F193" i="3"/>
  <c r="J63" i="10"/>
  <c r="F21" i="10"/>
  <c r="H21" i="10"/>
  <c r="X18" i="13"/>
  <c r="W18" i="13"/>
  <c r="AA18" i="13"/>
  <c r="Z18" i="13"/>
  <c r="Y18" i="13"/>
  <c r="F151" i="8"/>
  <c r="H151" i="8"/>
  <c r="V38" i="5"/>
  <c r="U38" i="5"/>
  <c r="T38" i="5"/>
  <c r="S38" i="5"/>
  <c r="W38" i="5"/>
  <c r="U43" i="5"/>
  <c r="T43" i="5"/>
  <c r="S43" i="5"/>
  <c r="W43" i="5"/>
  <c r="V43" i="5"/>
  <c r="W47" i="5"/>
  <c r="W44" i="5"/>
  <c r="S29" i="5"/>
  <c r="W29" i="5"/>
  <c r="V29" i="5"/>
  <c r="U29" i="5"/>
  <c r="T29" i="5"/>
  <c r="W34" i="5"/>
  <c r="V34" i="5"/>
  <c r="U34" i="5"/>
  <c r="T34" i="5"/>
  <c r="S34" i="5"/>
  <c r="L48" i="5"/>
  <c r="K48" i="5"/>
  <c r="J48" i="5"/>
  <c r="I48" i="5"/>
  <c r="M48" i="5"/>
  <c r="M51" i="5"/>
  <c r="J34" i="5"/>
  <c r="I34" i="5"/>
  <c r="L34" i="5"/>
  <c r="K34" i="5"/>
  <c r="M34" i="5"/>
  <c r="M35" i="5"/>
  <c r="M9" i="5"/>
  <c r="L9" i="5"/>
  <c r="I9" i="5"/>
  <c r="K9" i="5"/>
  <c r="J9" i="5"/>
  <c r="E186" i="3"/>
  <c r="F57" i="8"/>
  <c r="F60" i="8"/>
  <c r="H60" i="8"/>
  <c r="F20" i="8"/>
  <c r="H20" i="8"/>
  <c r="F283" i="8"/>
  <c r="H283" i="8"/>
  <c r="F280" i="8"/>
  <c r="F285" i="8"/>
  <c r="F211" i="8"/>
  <c r="H211" i="8"/>
  <c r="F104" i="8"/>
  <c r="H104" i="8"/>
  <c r="F19" i="8"/>
  <c r="H19" i="8"/>
  <c r="F255" i="8"/>
  <c r="H255" i="8"/>
  <c r="F142" i="8"/>
  <c r="H142" i="8"/>
  <c r="F230" i="8"/>
  <c r="H230" i="8"/>
  <c r="F169" i="8"/>
  <c r="F122" i="8"/>
  <c r="H122" i="8"/>
  <c r="F210" i="8"/>
  <c r="H210" i="8"/>
  <c r="F13" i="8"/>
  <c r="H13" i="8"/>
  <c r="F141" i="8"/>
  <c r="H141" i="8"/>
  <c r="F229" i="8"/>
  <c r="H229" i="8"/>
  <c r="H187" i="3"/>
  <c r="O17" i="10"/>
  <c r="F17" i="10"/>
  <c r="L7" i="6"/>
  <c r="J7" i="6"/>
  <c r="W25" i="5"/>
  <c r="V25" i="5"/>
  <c r="U25" i="5"/>
  <c r="T25" i="5"/>
  <c r="S25" i="5"/>
  <c r="K153" i="3"/>
  <c r="J153" i="3"/>
  <c r="H196" i="3"/>
  <c r="K185" i="3"/>
  <c r="J185" i="3"/>
  <c r="L145" i="3"/>
  <c r="K145" i="3"/>
  <c r="J145" i="3"/>
  <c r="N145" i="3"/>
  <c r="M145" i="3"/>
  <c r="M47" i="2"/>
  <c r="L47" i="2"/>
  <c r="G18" i="2"/>
  <c r="F231" i="8"/>
  <c r="H231" i="8"/>
  <c r="K166" i="3"/>
  <c r="J166" i="3"/>
  <c r="K143" i="3"/>
  <c r="J143" i="3"/>
  <c r="H67" i="2"/>
  <c r="H60" i="10"/>
  <c r="H64" i="10"/>
  <c r="J62" i="8"/>
  <c r="E190" i="3"/>
  <c r="E42" i="2"/>
  <c r="M39" i="2"/>
  <c r="L39" i="2"/>
  <c r="M135" i="3"/>
  <c r="L135" i="3"/>
  <c r="H85" i="10"/>
  <c r="H78" i="10"/>
  <c r="J78" i="10"/>
  <c r="M165" i="3"/>
  <c r="L165" i="3"/>
  <c r="M216" i="3"/>
  <c r="L216" i="3"/>
  <c r="E193" i="3"/>
  <c r="M182" i="3"/>
  <c r="L182" i="3"/>
  <c r="L20" i="2"/>
  <c r="M20" i="2"/>
  <c r="K132" i="3"/>
  <c r="J132" i="3"/>
  <c r="L132" i="3"/>
  <c r="M132" i="3"/>
  <c r="M134" i="3"/>
  <c r="J134" i="3"/>
  <c r="K134" i="3"/>
  <c r="L134" i="3"/>
  <c r="M127" i="3"/>
  <c r="L127" i="3"/>
  <c r="J127" i="3"/>
  <c r="K127" i="3"/>
  <c r="I139" i="42"/>
  <c r="G139" i="42"/>
  <c r="H139" i="42"/>
  <c r="M139" i="42"/>
  <c r="F146" i="42"/>
  <c r="L139" i="42"/>
  <c r="M140" i="43"/>
  <c r="L140" i="43"/>
  <c r="N140" i="43"/>
  <c r="O140" i="43"/>
  <c r="N142" i="42"/>
  <c r="O142" i="42"/>
  <c r="C146" i="41"/>
  <c r="N7" i="41"/>
  <c r="M7" i="41"/>
  <c r="L7" i="41"/>
  <c r="Q7" i="41"/>
  <c r="P7" i="41"/>
  <c r="F6" i="40"/>
  <c r="H6" i="40"/>
  <c r="F10" i="40"/>
  <c r="I6" i="40"/>
  <c r="F8" i="40"/>
  <c r="F12" i="40"/>
  <c r="F7" i="40"/>
  <c r="F11" i="40"/>
  <c r="O144" i="41"/>
  <c r="N144" i="41"/>
  <c r="M144" i="41"/>
  <c r="L144" i="41"/>
  <c r="F15" i="41"/>
  <c r="F13" i="41"/>
  <c r="N14" i="41"/>
  <c r="M14" i="41"/>
  <c r="L14" i="41"/>
  <c r="Q14" i="41"/>
  <c r="P14" i="41"/>
  <c r="H137" i="42"/>
  <c r="G137" i="42"/>
  <c r="S7" i="39"/>
  <c r="R7" i="39"/>
  <c r="AN31" i="35"/>
  <c r="X40" i="35"/>
  <c r="Y40" i="35"/>
  <c r="F7" i="39"/>
  <c r="H7" i="39"/>
  <c r="I7" i="39"/>
  <c r="AO39" i="35"/>
  <c r="Y16" i="35"/>
  <c r="X16" i="35"/>
  <c r="Y14" i="35"/>
  <c r="X14" i="35"/>
  <c r="Y12" i="35"/>
  <c r="X12" i="35"/>
  <c r="Y10" i="35"/>
  <c r="X10" i="35"/>
  <c r="Y8" i="35"/>
  <c r="X8" i="35"/>
  <c r="P7" i="38"/>
  <c r="T7" i="38"/>
  <c r="AA19" i="38" s="1"/>
  <c r="S7" i="38"/>
  <c r="R7" i="38"/>
  <c r="Q7" i="38"/>
  <c r="I39" i="35"/>
  <c r="H39" i="35"/>
  <c r="I37" i="35"/>
  <c r="H37" i="35"/>
  <c r="I40" i="35"/>
  <c r="H40" i="35"/>
  <c r="N86" i="33"/>
  <c r="O86" i="33"/>
  <c r="N35" i="33"/>
  <c r="AF14" i="35"/>
  <c r="N40" i="33"/>
  <c r="H57" i="31"/>
  <c r="J57" i="31"/>
  <c r="H32" i="31"/>
  <c r="L84" i="31"/>
  <c r="L105" i="31"/>
  <c r="N107" i="33"/>
  <c r="O107" i="33"/>
  <c r="F103" i="31"/>
  <c r="H103" i="31"/>
  <c r="H56" i="31"/>
  <c r="J79" i="31"/>
  <c r="J97" i="31"/>
  <c r="L97" i="31"/>
  <c r="J107" i="31"/>
  <c r="L107" i="31"/>
  <c r="H108" i="31"/>
  <c r="L80" i="31"/>
  <c r="H105" i="31"/>
  <c r="J105" i="31"/>
  <c r="H39" i="31"/>
  <c r="J39" i="31"/>
  <c r="F107" i="31"/>
  <c r="H60" i="31"/>
  <c r="F63" i="31"/>
  <c r="H63" i="31"/>
  <c r="F87" i="31"/>
  <c r="J109" i="31"/>
  <c r="J76" i="31"/>
  <c r="J38" i="31"/>
  <c r="F43" i="31"/>
  <c r="H258" i="30"/>
  <c r="O79" i="30"/>
  <c r="F79" i="30"/>
  <c r="F276" i="30"/>
  <c r="J282" i="30"/>
  <c r="J279" i="30"/>
  <c r="L274" i="30"/>
  <c r="J284" i="30"/>
  <c r="H241" i="30"/>
  <c r="J241" i="30"/>
  <c r="H229" i="30"/>
  <c r="J229" i="30"/>
  <c r="L211" i="30"/>
  <c r="N211" i="30"/>
  <c r="H193" i="30"/>
  <c r="J193" i="30"/>
  <c r="F175" i="30"/>
  <c r="N165" i="30"/>
  <c r="O165" i="30"/>
  <c r="J147" i="30"/>
  <c r="L147" i="30"/>
  <c r="F129" i="30"/>
  <c r="H129" i="30"/>
  <c r="H119" i="30"/>
  <c r="J119" i="30"/>
  <c r="L55" i="30"/>
  <c r="N55" i="30"/>
  <c r="L261" i="30"/>
  <c r="O254" i="30"/>
  <c r="N254" i="30"/>
  <c r="J252" i="30"/>
  <c r="J254" i="30"/>
  <c r="N257" i="30"/>
  <c r="O257" i="30"/>
  <c r="N239" i="30"/>
  <c r="O239" i="30"/>
  <c r="J211" i="30"/>
  <c r="O193" i="30"/>
  <c r="N193" i="30"/>
  <c r="F185" i="30"/>
  <c r="J167" i="30"/>
  <c r="O149" i="30"/>
  <c r="N149" i="30"/>
  <c r="F141" i="30"/>
  <c r="J123" i="30"/>
  <c r="O80" i="30"/>
  <c r="F210" i="30"/>
  <c r="H210" i="30"/>
  <c r="L190" i="30"/>
  <c r="N190" i="30"/>
  <c r="H172" i="30"/>
  <c r="J172" i="30"/>
  <c r="O144" i="30"/>
  <c r="N144" i="30"/>
  <c r="J126" i="30"/>
  <c r="L126" i="30"/>
  <c r="O83" i="30"/>
  <c r="N62" i="30"/>
  <c r="O62" i="30"/>
  <c r="N126" i="37"/>
  <c r="O126" i="37"/>
  <c r="J75" i="30"/>
  <c r="C118" i="28"/>
  <c r="H76" i="28"/>
  <c r="M68" i="28"/>
  <c r="K68" i="28"/>
  <c r="J68" i="28"/>
  <c r="I68" i="28"/>
  <c r="L68" i="28"/>
  <c r="M33" i="28"/>
  <c r="J33" i="28"/>
  <c r="I33" i="28"/>
  <c r="L33" i="28"/>
  <c r="K33" i="28"/>
  <c r="J55" i="30"/>
  <c r="J84" i="30"/>
  <c r="L84" i="30"/>
  <c r="I108" i="28"/>
  <c r="K108" i="28"/>
  <c r="J108" i="28"/>
  <c r="M108" i="28"/>
  <c r="L108" i="28"/>
  <c r="C76" i="28"/>
  <c r="N35" i="31"/>
  <c r="O35" i="31"/>
  <c r="O99" i="31"/>
  <c r="N99" i="31"/>
  <c r="O53" i="31"/>
  <c r="N53" i="31"/>
  <c r="O80" i="31"/>
  <c r="N80" i="31"/>
  <c r="N101" i="31"/>
  <c r="O101" i="31"/>
  <c r="H76" i="30"/>
  <c r="H64" i="30"/>
  <c r="L129" i="28"/>
  <c r="K129" i="28"/>
  <c r="J129" i="28"/>
  <c r="I129" i="28"/>
  <c r="M129" i="28"/>
  <c r="J87" i="28"/>
  <c r="I87" i="28"/>
  <c r="L87" i="28"/>
  <c r="K87" i="28"/>
  <c r="M87" i="28"/>
  <c r="F59" i="30"/>
  <c r="F58" i="30"/>
  <c r="K124" i="28"/>
  <c r="J124" i="28"/>
  <c r="M124" i="28"/>
  <c r="H132" i="28"/>
  <c r="L124" i="28"/>
  <c r="I124" i="28"/>
  <c r="K84" i="28"/>
  <c r="J84" i="28"/>
  <c r="I84" i="28"/>
  <c r="M84" i="28"/>
  <c r="L84" i="28"/>
  <c r="K50" i="28"/>
  <c r="J50" i="28"/>
  <c r="M50" i="28"/>
  <c r="L50" i="28"/>
  <c r="I50" i="28"/>
  <c r="J142" i="28"/>
  <c r="K142" i="28"/>
  <c r="I142" i="28"/>
  <c r="M142" i="28"/>
  <c r="L142" i="28"/>
  <c r="K57" i="28"/>
  <c r="I57" i="28"/>
  <c r="I27" i="28"/>
  <c r="K27" i="28"/>
  <c r="G34" i="28"/>
  <c r="G104" i="28"/>
  <c r="I45" i="28"/>
  <c r="K45" i="28"/>
  <c r="F34" i="28"/>
  <c r="L114" i="28"/>
  <c r="J114" i="28"/>
  <c r="L74" i="28"/>
  <c r="J74" i="28"/>
  <c r="J17" i="28"/>
  <c r="L17" i="28"/>
  <c r="L95" i="28"/>
  <c r="J95" i="28"/>
  <c r="E20" i="28"/>
  <c r="J12" i="28"/>
  <c r="L12" i="28"/>
  <c r="D132" i="28"/>
  <c r="D160" i="28"/>
  <c r="G146" i="28"/>
  <c r="K138" i="28"/>
  <c r="I138" i="28"/>
  <c r="J79" i="28"/>
  <c r="L79" i="28"/>
  <c r="K38" i="28"/>
  <c r="I38" i="28"/>
  <c r="L99" i="25"/>
  <c r="L83" i="25"/>
  <c r="L86" i="25"/>
  <c r="L103" i="25"/>
  <c r="L87" i="25"/>
  <c r="J265" i="24"/>
  <c r="L185" i="24"/>
  <c r="H167" i="24"/>
  <c r="F266" i="24"/>
  <c r="N256" i="24"/>
  <c r="O256" i="24"/>
  <c r="F218" i="24"/>
  <c r="N208" i="24"/>
  <c r="O208" i="24"/>
  <c r="F174" i="24"/>
  <c r="N164" i="24"/>
  <c r="O164" i="24"/>
  <c r="F267" i="24"/>
  <c r="N257" i="24"/>
  <c r="O257" i="24"/>
  <c r="F219" i="24"/>
  <c r="N209" i="24"/>
  <c r="O209" i="24"/>
  <c r="F175" i="24"/>
  <c r="O165" i="24"/>
  <c r="N165" i="24"/>
  <c r="F99" i="24"/>
  <c r="H99" i="24"/>
  <c r="H258" i="24"/>
  <c r="J258" i="24"/>
  <c r="O234" i="24"/>
  <c r="N234" i="24"/>
  <c r="L214" i="24"/>
  <c r="N214" i="24"/>
  <c r="J186" i="24"/>
  <c r="L186" i="24"/>
  <c r="H166" i="24"/>
  <c r="J166" i="24"/>
  <c r="J259" i="24"/>
  <c r="O237" i="24"/>
  <c r="N237" i="24"/>
  <c r="F229" i="24"/>
  <c r="J211" i="24"/>
  <c r="O193" i="24"/>
  <c r="N193" i="24"/>
  <c r="F185" i="24"/>
  <c r="J167" i="24"/>
  <c r="O83" i="24"/>
  <c r="F83" i="24"/>
  <c r="L56" i="24"/>
  <c r="J120" i="24"/>
  <c r="L120" i="24"/>
  <c r="H130" i="24"/>
  <c r="J130" i="24"/>
  <c r="O129" i="24"/>
  <c r="N129" i="24"/>
  <c r="H126" i="24"/>
  <c r="J126" i="24"/>
  <c r="L78" i="24"/>
  <c r="N78" i="24"/>
  <c r="L59" i="24"/>
  <c r="O34" i="25"/>
  <c r="N34" i="25"/>
  <c r="O83" i="25"/>
  <c r="N83" i="25"/>
  <c r="O85" i="25"/>
  <c r="N85" i="25"/>
  <c r="O79" i="25"/>
  <c r="N79" i="25"/>
  <c r="N35" i="25"/>
  <c r="O35" i="25"/>
  <c r="O40" i="25"/>
  <c r="N40" i="25"/>
  <c r="H85" i="24"/>
  <c r="J85" i="24"/>
  <c r="F62" i="24"/>
  <c r="F82" i="24"/>
  <c r="H61" i="24"/>
  <c r="F77" i="24"/>
  <c r="H77" i="24"/>
  <c r="F39" i="24"/>
  <c r="H39" i="24"/>
  <c r="L150" i="24"/>
  <c r="H142" i="24"/>
  <c r="H147" i="24"/>
  <c r="L148" i="24"/>
  <c r="J147" i="24"/>
  <c r="L147" i="24"/>
  <c r="L144" i="24"/>
  <c r="J151" i="24"/>
  <c r="O63" i="24"/>
  <c r="N63" i="24"/>
  <c r="F77" i="25"/>
  <c r="F43" i="25"/>
  <c r="F41" i="25"/>
  <c r="O41" i="25"/>
  <c r="F65" i="25"/>
  <c r="F40" i="25"/>
  <c r="F64" i="25"/>
  <c r="F80" i="25"/>
  <c r="O80" i="25"/>
  <c r="AB18" i="22"/>
  <c r="AA18" i="22"/>
  <c r="Z18" i="22"/>
  <c r="Y18" i="22"/>
  <c r="X18" i="22"/>
  <c r="AA17" i="22"/>
  <c r="Z17" i="22"/>
  <c r="Y17" i="22"/>
  <c r="X17" i="22"/>
  <c r="AB17" i="22"/>
  <c r="W21" i="22"/>
  <c r="AB13" i="22"/>
  <c r="AA13" i="22"/>
  <c r="X13" i="22"/>
  <c r="Y13" i="22"/>
  <c r="Z13" i="22"/>
  <c r="X102" i="19"/>
  <c r="P88" i="19"/>
  <c r="P75" i="19"/>
  <c r="P62" i="19"/>
  <c r="H48" i="19"/>
  <c r="X33" i="19"/>
  <c r="X20" i="19"/>
  <c r="J12" i="19"/>
  <c r="H12" i="19"/>
  <c r="X122" i="19"/>
  <c r="W121" i="19"/>
  <c r="X130" i="19"/>
  <c r="X141" i="19"/>
  <c r="X152" i="19"/>
  <c r="X160" i="19"/>
  <c r="R128" i="19"/>
  <c r="P128" i="19"/>
  <c r="R139" i="19"/>
  <c r="P139" i="19"/>
  <c r="O147" i="19"/>
  <c r="R150" i="19"/>
  <c r="P150" i="19"/>
  <c r="O149" i="19"/>
  <c r="R158" i="19"/>
  <c r="P158" i="19"/>
  <c r="J126" i="19"/>
  <c r="H126" i="19"/>
  <c r="J137" i="19"/>
  <c r="H137" i="19"/>
  <c r="J145" i="19"/>
  <c r="H145" i="19"/>
  <c r="J156" i="19"/>
  <c r="H156" i="19"/>
  <c r="J98" i="19"/>
  <c r="H98" i="19"/>
  <c r="P83" i="19"/>
  <c r="O91" i="19"/>
  <c r="R83" i="19"/>
  <c r="O79" i="19"/>
  <c r="H69" i="19"/>
  <c r="G77" i="19"/>
  <c r="J69" i="19"/>
  <c r="G65" i="19"/>
  <c r="H56" i="19"/>
  <c r="J56" i="19"/>
  <c r="G63" i="19"/>
  <c r="H115" i="19"/>
  <c r="H47" i="19"/>
  <c r="X32" i="19"/>
  <c r="P18" i="19"/>
  <c r="R117" i="19"/>
  <c r="P117" i="19"/>
  <c r="J103" i="19"/>
  <c r="H103" i="19"/>
  <c r="H89" i="19"/>
  <c r="X74" i="19"/>
  <c r="P60" i="19"/>
  <c r="P47" i="19"/>
  <c r="P34" i="19"/>
  <c r="H20" i="19"/>
  <c r="X104" i="19"/>
  <c r="R94" i="19"/>
  <c r="P94" i="19"/>
  <c r="O93" i="19"/>
  <c r="R81" i="19"/>
  <c r="P81" i="19"/>
  <c r="R68" i="19"/>
  <c r="P68" i="19"/>
  <c r="C149" i="17"/>
  <c r="N22" i="21"/>
  <c r="P22" i="21"/>
  <c r="S10" i="21"/>
  <c r="R10" i="21"/>
  <c r="T10" i="21"/>
  <c r="S18" i="21"/>
  <c r="R18" i="21"/>
  <c r="T18" i="21"/>
  <c r="C119" i="17"/>
  <c r="W17" i="17"/>
  <c r="Y17" i="17"/>
  <c r="M117" i="17"/>
  <c r="L117" i="17"/>
  <c r="K117" i="17"/>
  <c r="J117" i="17"/>
  <c r="I117" i="17"/>
  <c r="Y15" i="15"/>
  <c r="W15" i="15"/>
  <c r="J104" i="17"/>
  <c r="I104" i="17"/>
  <c r="L104" i="17"/>
  <c r="K104" i="17"/>
  <c r="M104" i="17"/>
  <c r="I73" i="17"/>
  <c r="K73" i="17"/>
  <c r="J73" i="17"/>
  <c r="M73" i="17"/>
  <c r="L73" i="17"/>
  <c r="I151" i="17"/>
  <c r="L151" i="17"/>
  <c r="K151" i="17"/>
  <c r="J151" i="17"/>
  <c r="M151" i="17"/>
  <c r="I102" i="17"/>
  <c r="M102" i="17"/>
  <c r="J102" i="17"/>
  <c r="L102" i="17"/>
  <c r="K102" i="17"/>
  <c r="Z17" i="16"/>
  <c r="W17" i="16"/>
  <c r="Y17" i="16"/>
  <c r="X17" i="16"/>
  <c r="W20" i="15"/>
  <c r="AA20" i="15"/>
  <c r="Y20" i="15"/>
  <c r="X20" i="15"/>
  <c r="Z20" i="15"/>
  <c r="Z10" i="15"/>
  <c r="X10" i="15"/>
  <c r="E119" i="17"/>
  <c r="E107" i="17"/>
  <c r="G63" i="17"/>
  <c r="G77" i="17"/>
  <c r="T9" i="16"/>
  <c r="G135" i="17"/>
  <c r="M97" i="17"/>
  <c r="K97" i="17"/>
  <c r="J97" i="17"/>
  <c r="I97" i="17"/>
  <c r="H105" i="17"/>
  <c r="L97" i="17"/>
  <c r="Z15" i="15"/>
  <c r="X15" i="15"/>
  <c r="G121" i="17"/>
  <c r="M83" i="17"/>
  <c r="L83" i="17"/>
  <c r="K83" i="17"/>
  <c r="J83" i="17"/>
  <c r="I83" i="17"/>
  <c r="H91" i="17"/>
  <c r="E105" i="17"/>
  <c r="M135" i="13"/>
  <c r="L135" i="13"/>
  <c r="K135" i="13"/>
  <c r="I135" i="13"/>
  <c r="J135" i="13"/>
  <c r="M117" i="13"/>
  <c r="L117" i="13"/>
  <c r="I117" i="13"/>
  <c r="K117" i="13"/>
  <c r="J117" i="13"/>
  <c r="L101" i="13"/>
  <c r="J101" i="13"/>
  <c r="M74" i="13"/>
  <c r="L74" i="13"/>
  <c r="K74" i="13"/>
  <c r="J74" i="13"/>
  <c r="I74" i="13"/>
  <c r="K60" i="13"/>
  <c r="I60" i="13"/>
  <c r="K15" i="13"/>
  <c r="I15" i="13"/>
  <c r="X35" i="12"/>
  <c r="V35" i="12"/>
  <c r="U35" i="12"/>
  <c r="X38" i="12"/>
  <c r="W26" i="12"/>
  <c r="J97" i="10"/>
  <c r="L97" i="10"/>
  <c r="G160" i="13"/>
  <c r="I152" i="13"/>
  <c r="K152" i="13"/>
  <c r="I106" i="13"/>
  <c r="M106" i="13"/>
  <c r="L106" i="13"/>
  <c r="K106" i="13"/>
  <c r="J106" i="13"/>
  <c r="L64" i="13"/>
  <c r="J64" i="13"/>
  <c r="L46" i="13"/>
  <c r="J46" i="13"/>
  <c r="I16" i="13"/>
  <c r="M16" i="13"/>
  <c r="J16" i="13"/>
  <c r="L16" i="13"/>
  <c r="K16" i="13"/>
  <c r="W8" i="12"/>
  <c r="J145" i="13"/>
  <c r="I145" i="13"/>
  <c r="M145" i="13"/>
  <c r="L145" i="13"/>
  <c r="K145" i="13"/>
  <c r="L129" i="13"/>
  <c r="J129" i="13"/>
  <c r="J102" i="13"/>
  <c r="I102" i="13"/>
  <c r="L102" i="13"/>
  <c r="K102" i="13"/>
  <c r="M102" i="13"/>
  <c r="J42" i="13"/>
  <c r="I42" i="13"/>
  <c r="K42" i="13"/>
  <c r="L42" i="13"/>
  <c r="M42" i="13"/>
  <c r="E34" i="13"/>
  <c r="L26" i="13"/>
  <c r="J26" i="13"/>
  <c r="G20" i="13"/>
  <c r="W51" i="12"/>
  <c r="V28" i="12"/>
  <c r="U28" i="12"/>
  <c r="X28" i="12"/>
  <c r="W19" i="12"/>
  <c r="D121" i="17"/>
  <c r="K151" i="13"/>
  <c r="J151" i="13"/>
  <c r="I151" i="13"/>
  <c r="M151" i="13"/>
  <c r="L151" i="13"/>
  <c r="K108" i="13"/>
  <c r="J108" i="13"/>
  <c r="I108" i="13"/>
  <c r="M108" i="13"/>
  <c r="L108" i="13"/>
  <c r="K30" i="13"/>
  <c r="J30" i="13"/>
  <c r="I30" i="13"/>
  <c r="M30" i="13"/>
  <c r="L30" i="13"/>
  <c r="K17" i="13"/>
  <c r="J17" i="13"/>
  <c r="I17" i="13"/>
  <c r="L17" i="13"/>
  <c r="M17" i="13"/>
  <c r="V10" i="12"/>
  <c r="U10" i="12"/>
  <c r="X10" i="12"/>
  <c r="H100" i="10"/>
  <c r="D107" i="17"/>
  <c r="D91" i="17"/>
  <c r="D51" i="17"/>
  <c r="J138" i="17"/>
  <c r="L138" i="17"/>
  <c r="L115" i="17"/>
  <c r="J115" i="17"/>
  <c r="L79" i="13"/>
  <c r="K79" i="13"/>
  <c r="J79" i="13"/>
  <c r="I79" i="13"/>
  <c r="M79" i="13"/>
  <c r="L61" i="13"/>
  <c r="K61" i="13"/>
  <c r="J61" i="13"/>
  <c r="I61" i="13"/>
  <c r="M61" i="13"/>
  <c r="X45" i="12"/>
  <c r="V45" i="12"/>
  <c r="U45" i="12"/>
  <c r="W36" i="12"/>
  <c r="C53" i="12"/>
  <c r="V14" i="14"/>
  <c r="U14" i="14"/>
  <c r="T14" i="14"/>
  <c r="V19" i="14"/>
  <c r="U19" i="14"/>
  <c r="T19" i="14"/>
  <c r="V18" i="14"/>
  <c r="U18" i="14"/>
  <c r="T18" i="14"/>
  <c r="O23" i="14"/>
  <c r="N80" i="10"/>
  <c r="O80" i="10"/>
  <c r="N15" i="10"/>
  <c r="O15" i="10"/>
  <c r="H257" i="8"/>
  <c r="J257" i="8"/>
  <c r="O237" i="8"/>
  <c r="N237" i="8"/>
  <c r="O217" i="8"/>
  <c r="L195" i="8"/>
  <c r="N195" i="8"/>
  <c r="O185" i="8"/>
  <c r="N185" i="8"/>
  <c r="O165" i="8"/>
  <c r="L143" i="8"/>
  <c r="N143" i="8"/>
  <c r="J123" i="8"/>
  <c r="L123" i="8"/>
  <c r="L31" i="10"/>
  <c r="N31" i="10"/>
  <c r="L42" i="10"/>
  <c r="L109" i="10"/>
  <c r="H285" i="8"/>
  <c r="J285" i="8"/>
  <c r="C146" i="13"/>
  <c r="O81" i="10"/>
  <c r="N81" i="10"/>
  <c r="L18" i="10"/>
  <c r="O282" i="8"/>
  <c r="N282" i="8"/>
  <c r="L240" i="8"/>
  <c r="O230" i="8"/>
  <c r="N230" i="8"/>
  <c r="O210" i="8"/>
  <c r="L188" i="8"/>
  <c r="N188" i="8"/>
  <c r="J168" i="8"/>
  <c r="L168" i="8"/>
  <c r="H126" i="8"/>
  <c r="J126" i="8"/>
  <c r="N60" i="8"/>
  <c r="O60" i="8"/>
  <c r="N44" i="12"/>
  <c r="M44" i="12"/>
  <c r="L44" i="12"/>
  <c r="K44" i="12"/>
  <c r="J44" i="12"/>
  <c r="I44" i="12"/>
  <c r="N40" i="12"/>
  <c r="M40" i="12"/>
  <c r="L40" i="12"/>
  <c r="K40" i="12"/>
  <c r="J40" i="12"/>
  <c r="I40" i="12"/>
  <c r="L39" i="12"/>
  <c r="K39" i="12"/>
  <c r="J39" i="12"/>
  <c r="I39" i="12"/>
  <c r="N39" i="12"/>
  <c r="M39" i="12"/>
  <c r="J13" i="12"/>
  <c r="I13" i="12"/>
  <c r="N13" i="12"/>
  <c r="K13" i="12"/>
  <c r="M13" i="12"/>
  <c r="L13" i="12"/>
  <c r="J46" i="12"/>
  <c r="I46" i="12"/>
  <c r="N46" i="12"/>
  <c r="M46" i="12"/>
  <c r="L46" i="12"/>
  <c r="K46" i="12"/>
  <c r="N21" i="12"/>
  <c r="M21" i="12"/>
  <c r="L21" i="12"/>
  <c r="K21" i="12"/>
  <c r="J21" i="12"/>
  <c r="I21" i="12"/>
  <c r="F53" i="10"/>
  <c r="O76" i="8"/>
  <c r="N76" i="8"/>
  <c r="O54" i="8"/>
  <c r="W37" i="6"/>
  <c r="T37" i="6"/>
  <c r="V37" i="6"/>
  <c r="U37" i="6"/>
  <c r="S37" i="6"/>
  <c r="W38" i="6"/>
  <c r="S38" i="6"/>
  <c r="T38" i="6"/>
  <c r="U38" i="6"/>
  <c r="V38" i="6"/>
  <c r="A12" i="12"/>
  <c r="J59" i="10"/>
  <c r="L59" i="10"/>
  <c r="L80" i="8"/>
  <c r="N80" i="8"/>
  <c r="S41" i="6"/>
  <c r="T41" i="6"/>
  <c r="W41" i="6"/>
  <c r="V41" i="6"/>
  <c r="U41" i="6"/>
  <c r="I11" i="6"/>
  <c r="M11" i="6"/>
  <c r="K11" i="6"/>
  <c r="J11" i="6"/>
  <c r="L11" i="6"/>
  <c r="J164" i="3"/>
  <c r="N164" i="3"/>
  <c r="M164" i="3"/>
  <c r="L164" i="3"/>
  <c r="K164" i="3"/>
  <c r="N174" i="3"/>
  <c r="N169" i="3"/>
  <c r="N166" i="3"/>
  <c r="N173" i="3"/>
  <c r="N170" i="3"/>
  <c r="N165" i="3"/>
  <c r="H41" i="10"/>
  <c r="M47" i="6"/>
  <c r="J47" i="6"/>
  <c r="K47" i="6"/>
  <c r="I47" i="6"/>
  <c r="L47" i="6"/>
  <c r="M40" i="6"/>
  <c r="I40" i="6"/>
  <c r="J40" i="6"/>
  <c r="L40" i="6"/>
  <c r="K40" i="6"/>
  <c r="O84" i="10"/>
  <c r="F84" i="10"/>
  <c r="F40" i="10"/>
  <c r="H85" i="8"/>
  <c r="J85" i="8"/>
  <c r="V50" i="6"/>
  <c r="S50" i="6"/>
  <c r="W50" i="6"/>
  <c r="U50" i="6"/>
  <c r="T50" i="6"/>
  <c r="U26" i="6"/>
  <c r="T26" i="6"/>
  <c r="S26" i="6"/>
  <c r="W26" i="6"/>
  <c r="V26" i="6"/>
  <c r="U18" i="6"/>
  <c r="T18" i="6"/>
  <c r="S18" i="6"/>
  <c r="W18" i="6"/>
  <c r="V18" i="6"/>
  <c r="L179" i="3"/>
  <c r="I190" i="3"/>
  <c r="K179" i="3"/>
  <c r="M179" i="3"/>
  <c r="J179" i="3"/>
  <c r="N179" i="3"/>
  <c r="L163" i="3"/>
  <c r="K163" i="3"/>
  <c r="M163" i="3"/>
  <c r="N163" i="3"/>
  <c r="J163" i="3"/>
  <c r="I196" i="3"/>
  <c r="J85" i="10"/>
  <c r="J86" i="10"/>
  <c r="L59" i="8"/>
  <c r="N59" i="8"/>
  <c r="F189" i="3"/>
  <c r="J60" i="10"/>
  <c r="L60" i="10"/>
  <c r="F10" i="10"/>
  <c r="H10" i="10"/>
  <c r="Z11" i="13"/>
  <c r="Y11" i="13"/>
  <c r="X11" i="13"/>
  <c r="W11" i="13"/>
  <c r="AA11" i="13"/>
  <c r="F55" i="8"/>
  <c r="H55" i="8"/>
  <c r="V46" i="5"/>
  <c r="U46" i="5"/>
  <c r="T46" i="5"/>
  <c r="S46" i="5"/>
  <c r="W46" i="5"/>
  <c r="U51" i="5"/>
  <c r="T51" i="5"/>
  <c r="S51" i="5"/>
  <c r="W51" i="5"/>
  <c r="V51" i="5"/>
  <c r="S37" i="5"/>
  <c r="W37" i="5"/>
  <c r="V37" i="5"/>
  <c r="U37" i="5"/>
  <c r="T37" i="5"/>
  <c r="W42" i="5"/>
  <c r="V42" i="5"/>
  <c r="U42" i="5"/>
  <c r="T42" i="5"/>
  <c r="S42" i="5"/>
  <c r="J42" i="5"/>
  <c r="I42" i="5"/>
  <c r="K42" i="5"/>
  <c r="M42" i="5"/>
  <c r="L42" i="5"/>
  <c r="M20" i="5"/>
  <c r="L20" i="5"/>
  <c r="K20" i="5"/>
  <c r="J20" i="5"/>
  <c r="I20" i="5"/>
  <c r="L13" i="2"/>
  <c r="M13" i="2"/>
  <c r="F53" i="8"/>
  <c r="H53" i="8"/>
  <c r="F87" i="8"/>
  <c r="H87" i="8"/>
  <c r="F31" i="8"/>
  <c r="H31" i="8"/>
  <c r="F12" i="8"/>
  <c r="H12" i="8"/>
  <c r="F17" i="8"/>
  <c r="H17" i="8"/>
  <c r="F18" i="8"/>
  <c r="H18" i="8"/>
  <c r="F261" i="8"/>
  <c r="H261" i="8"/>
  <c r="F107" i="8"/>
  <c r="H107" i="8"/>
  <c r="F39" i="8"/>
  <c r="H39" i="8"/>
  <c r="F14" i="8"/>
  <c r="H14" i="8"/>
  <c r="F150" i="8"/>
  <c r="H150" i="8"/>
  <c r="F238" i="8"/>
  <c r="H238" i="8"/>
  <c r="F191" i="8"/>
  <c r="F130" i="8"/>
  <c r="H130" i="8"/>
  <c r="F218" i="8"/>
  <c r="H218" i="8"/>
  <c r="F21" i="8"/>
  <c r="H21" i="8"/>
  <c r="F149" i="8"/>
  <c r="H149" i="8"/>
  <c r="F237" i="8"/>
  <c r="H237" i="8"/>
  <c r="H18" i="2"/>
  <c r="K15" i="2"/>
  <c r="J15" i="2"/>
  <c r="F17" i="2"/>
  <c r="J15" i="6"/>
  <c r="L15" i="6"/>
  <c r="L36" i="6"/>
  <c r="J36" i="6"/>
  <c r="E195" i="3"/>
  <c r="K157" i="3"/>
  <c r="J157" i="3"/>
  <c r="J208" i="3"/>
  <c r="K208" i="3"/>
  <c r="J138" i="3"/>
  <c r="N138" i="3"/>
  <c r="M138" i="3"/>
  <c r="L138" i="3"/>
  <c r="K138" i="3"/>
  <c r="E43" i="2"/>
  <c r="M40" i="2"/>
  <c r="L40" i="2"/>
  <c r="M12" i="2"/>
  <c r="L12" i="2"/>
  <c r="F214" i="8"/>
  <c r="W28" i="5"/>
  <c r="V28" i="5"/>
  <c r="U28" i="5"/>
  <c r="T28" i="5"/>
  <c r="S28" i="5"/>
  <c r="K158" i="3"/>
  <c r="J158" i="3"/>
  <c r="H191" i="3"/>
  <c r="K20" i="2"/>
  <c r="J20" i="2"/>
  <c r="G17" i="2"/>
  <c r="H57" i="10"/>
  <c r="J87" i="8"/>
  <c r="L87" i="8"/>
  <c r="M35" i="2"/>
  <c r="L35" i="2"/>
  <c r="M139" i="3"/>
  <c r="L139" i="3"/>
  <c r="H77" i="10"/>
  <c r="H75" i="10"/>
  <c r="L169" i="3"/>
  <c r="M169" i="3"/>
  <c r="M154" i="3"/>
  <c r="L154" i="3"/>
  <c r="M209" i="3"/>
  <c r="L209" i="3"/>
  <c r="M10" i="2"/>
  <c r="L10" i="2"/>
  <c r="L131" i="3"/>
  <c r="K131" i="3"/>
  <c r="M131" i="3"/>
  <c r="J131" i="3"/>
  <c r="M119" i="22"/>
  <c r="L119" i="22"/>
  <c r="K119" i="22"/>
  <c r="J119" i="22"/>
  <c r="N119" i="22"/>
  <c r="R92" i="18"/>
  <c r="T92" i="18"/>
  <c r="S92" i="18"/>
  <c r="J119" i="15"/>
  <c r="I119" i="15"/>
  <c r="L119" i="15"/>
  <c r="K119" i="15"/>
  <c r="M119" i="15"/>
  <c r="N105" i="22"/>
  <c r="M105" i="22"/>
  <c r="L105" i="22"/>
  <c r="K105" i="22"/>
  <c r="J105" i="22"/>
  <c r="M91" i="15"/>
  <c r="L91" i="15"/>
  <c r="K91" i="15"/>
  <c r="J91" i="15"/>
  <c r="I91" i="15"/>
  <c r="AB134" i="18"/>
  <c r="AA134" i="18"/>
  <c r="Z134" i="18"/>
  <c r="Z92" i="18"/>
  <c r="AB92" i="18"/>
  <c r="AA92" i="18"/>
  <c r="M112" i="16"/>
  <c r="M103" i="16"/>
  <c r="M113" i="3"/>
  <c r="K113" i="3"/>
  <c r="J113" i="3"/>
  <c r="L113" i="3"/>
  <c r="M104" i="26"/>
  <c r="L104" i="26"/>
  <c r="K104" i="26"/>
  <c r="J104" i="26"/>
  <c r="I104" i="26"/>
  <c r="J23" i="19"/>
  <c r="M9" i="16"/>
  <c r="L9" i="16"/>
  <c r="K9" i="16"/>
  <c r="J9" i="16"/>
  <c r="I9" i="16"/>
  <c r="M139" i="16"/>
  <c r="M68" i="16"/>
  <c r="M27" i="16"/>
  <c r="M38" i="16"/>
  <c r="M85" i="16"/>
  <c r="M145" i="16"/>
  <c r="M104" i="16"/>
  <c r="M87" i="16"/>
  <c r="M143" i="16"/>
  <c r="M72" i="16"/>
  <c r="M155" i="16"/>
  <c r="M150" i="16"/>
  <c r="M158" i="16"/>
  <c r="M118" i="16"/>
  <c r="M127" i="16"/>
  <c r="M153" i="16"/>
  <c r="M62" i="16"/>
  <c r="M46" i="16"/>
  <c r="M130" i="16"/>
  <c r="M58" i="16"/>
  <c r="M117" i="16"/>
  <c r="M30" i="16"/>
  <c r="M80" i="16"/>
  <c r="M81" i="16"/>
  <c r="M71" i="16"/>
  <c r="M56" i="16"/>
  <c r="M111" i="16"/>
  <c r="M156" i="16"/>
  <c r="M157" i="16"/>
  <c r="M52" i="16"/>
  <c r="M60" i="16"/>
  <c r="M95" i="16"/>
  <c r="M146" i="16"/>
  <c r="M141" i="16"/>
  <c r="M110" i="16"/>
  <c r="M18" i="16"/>
  <c r="M47" i="16"/>
  <c r="M83" i="16"/>
  <c r="M32" i="16"/>
  <c r="M99" i="16"/>
  <c r="M100" i="16"/>
  <c r="M59" i="16"/>
  <c r="M33" i="16"/>
  <c r="M44" i="16"/>
  <c r="M29" i="16"/>
  <c r="M67" i="16"/>
  <c r="M132" i="16"/>
  <c r="M88" i="16"/>
  <c r="M90" i="16"/>
  <c r="M109" i="16"/>
  <c r="M53" i="16"/>
  <c r="M154" i="16"/>
  <c r="M131" i="16"/>
  <c r="M19" i="16"/>
  <c r="M55" i="16"/>
  <c r="M15" i="16"/>
  <c r="M45" i="16"/>
  <c r="M138" i="16"/>
  <c r="M101" i="16"/>
  <c r="M41" i="16"/>
  <c r="M25" i="16"/>
  <c r="M11" i="16"/>
  <c r="M74" i="16"/>
  <c r="M122" i="16"/>
  <c r="M54" i="16"/>
  <c r="M70" i="16"/>
  <c r="M113" i="16"/>
  <c r="M114" i="16"/>
  <c r="M151" i="16"/>
  <c r="M152" i="16"/>
  <c r="M82" i="16"/>
  <c r="M13" i="16"/>
  <c r="M124" i="16"/>
  <c r="M73" i="16"/>
  <c r="M123" i="16"/>
  <c r="M12" i="16"/>
  <c r="M75" i="16"/>
  <c r="M159" i="16"/>
  <c r="M160" i="16"/>
  <c r="M28" i="16"/>
  <c r="M10" i="16"/>
  <c r="M24" i="16"/>
  <c r="M66" i="16"/>
  <c r="M40" i="16"/>
  <c r="M61" i="16"/>
  <c r="M34" i="16"/>
  <c r="M69" i="16"/>
  <c r="M86" i="16"/>
  <c r="M129" i="16"/>
  <c r="M94" i="16"/>
  <c r="M16" i="16"/>
  <c r="M102" i="16"/>
  <c r="M84" i="16"/>
  <c r="M125" i="16"/>
  <c r="M14" i="16"/>
  <c r="M97" i="16"/>
  <c r="M17" i="16"/>
  <c r="M48" i="16"/>
  <c r="M128" i="16"/>
  <c r="M20" i="16"/>
  <c r="M76" i="16"/>
  <c r="M26" i="16"/>
  <c r="M98" i="16"/>
  <c r="M115" i="16"/>
  <c r="M144" i="16"/>
  <c r="M39" i="16"/>
  <c r="L105" i="16"/>
  <c r="K105" i="16"/>
  <c r="J105" i="16"/>
  <c r="M105" i="16"/>
  <c r="I105" i="16"/>
  <c r="M108" i="16"/>
  <c r="I50" i="21"/>
  <c r="H50" i="21"/>
  <c r="J50" i="21"/>
  <c r="R21" i="19"/>
  <c r="P21" i="19"/>
  <c r="M136" i="16"/>
  <c r="L149" i="16"/>
  <c r="K149" i="16"/>
  <c r="J149" i="16"/>
  <c r="I149" i="16"/>
  <c r="M149" i="16"/>
  <c r="M142" i="16"/>
  <c r="M42" i="16"/>
  <c r="M126" i="16"/>
  <c r="M116" i="16"/>
  <c r="M118" i="3"/>
  <c r="K118" i="3"/>
  <c r="J118" i="3"/>
  <c r="L118" i="3"/>
  <c r="L115" i="3"/>
  <c r="K115" i="3"/>
  <c r="M115" i="3"/>
  <c r="J115" i="3"/>
  <c r="J104" i="18"/>
  <c r="I104" i="18"/>
  <c r="K104" i="18"/>
  <c r="M161" i="16"/>
  <c r="L161" i="16"/>
  <c r="K161" i="16"/>
  <c r="J161" i="16"/>
  <c r="I161" i="16"/>
  <c r="M43" i="16"/>
  <c r="M137" i="16"/>
  <c r="K8" i="18"/>
  <c r="J8" i="18"/>
  <c r="I8" i="18"/>
  <c r="K46" i="18"/>
  <c r="K85" i="18"/>
  <c r="K51" i="18"/>
  <c r="K137" i="18"/>
  <c r="K39" i="18"/>
  <c r="K73" i="18"/>
  <c r="K121" i="18"/>
  <c r="K155" i="18"/>
  <c r="K31" i="18"/>
  <c r="K96" i="18"/>
  <c r="K113" i="18"/>
  <c r="K15" i="18"/>
  <c r="K54" i="18"/>
  <c r="K71" i="18"/>
  <c r="K153" i="18"/>
  <c r="K42" i="18"/>
  <c r="K145" i="18"/>
  <c r="K33" i="18"/>
  <c r="K17" i="18"/>
  <c r="K47" i="18"/>
  <c r="K56" i="18"/>
  <c r="K95" i="18"/>
  <c r="K129" i="18"/>
  <c r="K53" i="18"/>
  <c r="K79" i="18"/>
  <c r="K87" i="18"/>
  <c r="K152" i="18"/>
  <c r="K11" i="18"/>
  <c r="K37" i="18"/>
  <c r="K45" i="18"/>
  <c r="K110" i="18"/>
  <c r="K127" i="18"/>
  <c r="K18" i="18"/>
  <c r="K10" i="18"/>
  <c r="K12" i="18"/>
  <c r="K98" i="18"/>
  <c r="K111" i="18"/>
  <c r="K107" i="18"/>
  <c r="K128" i="18"/>
  <c r="K103" i="18"/>
  <c r="K112" i="18"/>
  <c r="K151" i="18"/>
  <c r="K61" i="18"/>
  <c r="K70" i="18"/>
  <c r="K109" i="18"/>
  <c r="K135" i="18"/>
  <c r="K143" i="18"/>
  <c r="K19" i="18"/>
  <c r="K67" i="18"/>
  <c r="K93" i="18"/>
  <c r="K101" i="18"/>
  <c r="K16" i="18"/>
  <c r="K25" i="18"/>
  <c r="K23" i="18"/>
  <c r="K159" i="18"/>
  <c r="K117" i="18"/>
  <c r="K126" i="18"/>
  <c r="K75" i="18"/>
  <c r="K84" i="18"/>
  <c r="K123" i="18"/>
  <c r="K149" i="18"/>
  <c r="K157" i="18"/>
  <c r="K115" i="18"/>
  <c r="K9" i="18"/>
  <c r="K124" i="18"/>
  <c r="K158" i="18"/>
  <c r="K13" i="18"/>
  <c r="K52" i="18"/>
  <c r="K60" i="18"/>
  <c r="K86" i="18"/>
  <c r="K27" i="18"/>
  <c r="K44" i="18"/>
  <c r="K28" i="18"/>
  <c r="K131" i="18"/>
  <c r="K140" i="18"/>
  <c r="K81" i="18"/>
  <c r="K141" i="18"/>
  <c r="K102" i="18"/>
  <c r="K30" i="18"/>
  <c r="K69" i="18"/>
  <c r="K108" i="18"/>
  <c r="K116" i="18"/>
  <c r="K142" i="18"/>
  <c r="K66" i="18"/>
  <c r="K74" i="18"/>
  <c r="K100" i="18"/>
  <c r="K24" i="18"/>
  <c r="K32" i="18"/>
  <c r="K58" i="18"/>
  <c r="K72" i="18"/>
  <c r="K68" i="18"/>
  <c r="K89" i="18"/>
  <c r="K43" i="18"/>
  <c r="K82" i="18"/>
  <c r="K125" i="18"/>
  <c r="K83" i="18"/>
  <c r="K122" i="18"/>
  <c r="K130" i="18"/>
  <c r="K156" i="18"/>
  <c r="K41" i="18"/>
  <c r="K80" i="18"/>
  <c r="K88" i="18"/>
  <c r="K114" i="18"/>
  <c r="K62" i="18"/>
  <c r="J62" i="18"/>
  <c r="I62" i="18"/>
  <c r="M11" i="37"/>
  <c r="L11" i="37"/>
  <c r="K11" i="37"/>
  <c r="J21" i="19"/>
  <c r="K106" i="18"/>
  <c r="J106" i="18"/>
  <c r="I106" i="18"/>
  <c r="Z20" i="18"/>
  <c r="AB20" i="18"/>
  <c r="AA20" i="18"/>
  <c r="J37" i="16"/>
  <c r="M37" i="16"/>
  <c r="L37" i="16"/>
  <c r="K37" i="16"/>
  <c r="I37" i="16"/>
  <c r="M57" i="16"/>
  <c r="M89" i="16"/>
  <c r="M31" i="16"/>
  <c r="K14" i="18"/>
  <c r="M96" i="16"/>
  <c r="L20" i="26"/>
  <c r="K20" i="26"/>
  <c r="J20" i="26"/>
  <c r="I20" i="26"/>
  <c r="M20" i="26"/>
  <c r="L21" i="22"/>
  <c r="K21" i="22"/>
  <c r="J21" i="22"/>
  <c r="N21" i="22"/>
  <c r="M21" i="22"/>
  <c r="I92" i="21"/>
  <c r="H92" i="21"/>
  <c r="J92" i="21"/>
  <c r="P35" i="19"/>
  <c r="R35" i="19"/>
  <c r="J48" i="18"/>
  <c r="I48" i="18"/>
  <c r="K48" i="18"/>
  <c r="J34" i="18"/>
  <c r="K34" i="18"/>
  <c r="I34" i="18"/>
  <c r="X51" i="19"/>
  <c r="T50" i="18"/>
  <c r="S50" i="18"/>
  <c r="R50" i="18"/>
  <c r="AB62" i="18"/>
  <c r="AA62" i="18"/>
  <c r="Z62" i="18"/>
  <c r="R36" i="18"/>
  <c r="T36" i="18"/>
  <c r="S36" i="18"/>
  <c r="M21" i="16"/>
  <c r="L21" i="16"/>
  <c r="K21" i="16"/>
  <c r="J21" i="16"/>
  <c r="I21" i="16"/>
  <c r="Z148" i="18"/>
  <c r="AA148" i="18"/>
  <c r="AB148" i="18"/>
  <c r="AB8" i="18"/>
  <c r="AA8" i="18"/>
  <c r="Z8" i="18"/>
  <c r="W9" i="17"/>
  <c r="X9" i="17"/>
  <c r="AA9" i="17"/>
  <c r="Z9" i="17"/>
  <c r="Y9" i="17"/>
  <c r="K161" i="15"/>
  <c r="M161" i="15"/>
  <c r="L161" i="15"/>
  <c r="J161" i="15"/>
  <c r="I161" i="15"/>
  <c r="L35" i="15"/>
  <c r="K35" i="15"/>
  <c r="J35" i="15"/>
  <c r="I35" i="15"/>
  <c r="M35" i="15"/>
  <c r="T62" i="18"/>
  <c r="S62" i="18"/>
  <c r="R62" i="18"/>
  <c r="K37" i="14"/>
  <c r="J37" i="14"/>
  <c r="I37" i="14"/>
  <c r="R20" i="18"/>
  <c r="T20" i="18"/>
  <c r="S20" i="18"/>
  <c r="AA19" i="17"/>
  <c r="M114" i="3"/>
  <c r="L114" i="3"/>
  <c r="J114" i="3"/>
  <c r="K114" i="3"/>
  <c r="P16" i="42"/>
  <c r="T16" i="42"/>
  <c r="S16" i="42"/>
  <c r="R16" i="42"/>
  <c r="Q16" i="42"/>
  <c r="K141" i="42"/>
  <c r="K137" i="43"/>
  <c r="M146" i="26"/>
  <c r="L146" i="26"/>
  <c r="K146" i="26"/>
  <c r="J146" i="26"/>
  <c r="I146" i="26"/>
  <c r="M132" i="26"/>
  <c r="L132" i="26"/>
  <c r="K132" i="26"/>
  <c r="J132" i="26"/>
  <c r="I132" i="26"/>
  <c r="N133" i="22"/>
  <c r="M133" i="22"/>
  <c r="L133" i="22"/>
  <c r="K133" i="22"/>
  <c r="J133" i="22"/>
  <c r="M147" i="22"/>
  <c r="L147" i="22"/>
  <c r="K147" i="22"/>
  <c r="J147" i="22"/>
  <c r="N147" i="22"/>
  <c r="M35" i="22"/>
  <c r="L35" i="22"/>
  <c r="K35" i="22"/>
  <c r="J35" i="22"/>
  <c r="N35" i="22"/>
  <c r="I134" i="21"/>
  <c r="H134" i="21"/>
  <c r="J134" i="21"/>
  <c r="I22" i="21"/>
  <c r="H22" i="21"/>
  <c r="J22" i="21"/>
  <c r="X49" i="19"/>
  <c r="Z160" i="18"/>
  <c r="AB160" i="18"/>
  <c r="AA160" i="18"/>
  <c r="AB139" i="18"/>
  <c r="R104" i="18"/>
  <c r="T104" i="18"/>
  <c r="S104" i="18"/>
  <c r="T78" i="18"/>
  <c r="S78" i="18"/>
  <c r="R78" i="18"/>
  <c r="AB53" i="18"/>
  <c r="AB44" i="18"/>
  <c r="Z48" i="18"/>
  <c r="AB48" i="18"/>
  <c r="AA48" i="18"/>
  <c r="J49" i="19"/>
  <c r="H49" i="19"/>
  <c r="AB132" i="18"/>
  <c r="Z132" i="18"/>
  <c r="AA132" i="18"/>
  <c r="AB106" i="18"/>
  <c r="AA106" i="18"/>
  <c r="Z106" i="18"/>
  <c r="AB94" i="18"/>
  <c r="T76" i="18"/>
  <c r="R76" i="18"/>
  <c r="S76" i="18"/>
  <c r="AB59" i="18"/>
  <c r="AB159" i="18"/>
  <c r="J132" i="18"/>
  <c r="I132" i="18"/>
  <c r="K132" i="18"/>
  <c r="Z36" i="18"/>
  <c r="AB36" i="18"/>
  <c r="AA36" i="18"/>
  <c r="AB75" i="18"/>
  <c r="AB41" i="18"/>
  <c r="AB146" i="18"/>
  <c r="AA146" i="18"/>
  <c r="Z146" i="18"/>
  <c r="J76" i="18"/>
  <c r="I76" i="18"/>
  <c r="K76" i="18"/>
  <c r="AB157" i="18"/>
  <c r="AA17" i="17"/>
  <c r="J35" i="17"/>
  <c r="I35" i="17"/>
  <c r="L35" i="17"/>
  <c r="K35" i="17"/>
  <c r="M35" i="17"/>
  <c r="AB25" i="18"/>
  <c r="AB121" i="18"/>
  <c r="K50" i="18"/>
  <c r="J50" i="18"/>
  <c r="I50" i="18"/>
  <c r="I93" i="14"/>
  <c r="K93" i="14"/>
  <c r="J93" i="14"/>
  <c r="T120" i="18"/>
  <c r="R120" i="18"/>
  <c r="S120" i="18"/>
  <c r="AB17" i="18"/>
  <c r="AB90" i="18"/>
  <c r="AA90" i="18"/>
  <c r="Z90" i="18"/>
  <c r="J121" i="16"/>
  <c r="I121" i="16"/>
  <c r="L121" i="16"/>
  <c r="K121" i="16"/>
  <c r="M121" i="16"/>
  <c r="M79" i="16"/>
  <c r="L79" i="16"/>
  <c r="K79" i="16"/>
  <c r="J79" i="16"/>
  <c r="I79" i="16"/>
  <c r="M35" i="16"/>
  <c r="L35" i="16"/>
  <c r="K35" i="16"/>
  <c r="I35" i="16"/>
  <c r="J35" i="16"/>
  <c r="M23" i="17"/>
  <c r="L23" i="17"/>
  <c r="K23" i="17"/>
  <c r="J23" i="17"/>
  <c r="I23" i="17"/>
  <c r="K107" i="14"/>
  <c r="J107" i="14"/>
  <c r="I107" i="14"/>
  <c r="J117" i="3"/>
  <c r="M117" i="3"/>
  <c r="L117" i="3"/>
  <c r="K117" i="3"/>
  <c r="H16" i="43"/>
  <c r="J16" i="43"/>
  <c r="I16" i="43"/>
  <c r="K145" i="43"/>
  <c r="K140" i="43"/>
  <c r="K141" i="43"/>
  <c r="I11" i="37"/>
  <c r="H11" i="37"/>
  <c r="G11" i="37"/>
  <c r="O129" i="37"/>
  <c r="N129" i="37"/>
  <c r="L129" i="37"/>
  <c r="K129" i="37"/>
  <c r="M129" i="37"/>
  <c r="K76" i="26"/>
  <c r="J76" i="26"/>
  <c r="I76" i="26"/>
  <c r="M76" i="26"/>
  <c r="L76" i="26"/>
  <c r="L104" i="27"/>
  <c r="K104" i="27"/>
  <c r="J104" i="27"/>
  <c r="I104" i="27"/>
  <c r="M104" i="27"/>
  <c r="L90" i="26"/>
  <c r="K90" i="26"/>
  <c r="J90" i="26"/>
  <c r="I90" i="26"/>
  <c r="M90" i="26"/>
  <c r="I48" i="26"/>
  <c r="M48" i="26"/>
  <c r="L48" i="26"/>
  <c r="K48" i="26"/>
  <c r="J48" i="26"/>
  <c r="I64" i="21"/>
  <c r="H64" i="21"/>
  <c r="J64" i="21"/>
  <c r="AB156" i="18"/>
  <c r="AB70" i="18"/>
  <c r="AB66" i="18"/>
  <c r="AB61" i="18"/>
  <c r="X21" i="19"/>
  <c r="AB141" i="18"/>
  <c r="AB102" i="18"/>
  <c r="AB37" i="18"/>
  <c r="X35" i="19"/>
  <c r="AB24" i="18"/>
  <c r="K135" i="16"/>
  <c r="J135" i="16"/>
  <c r="I135" i="16"/>
  <c r="M135" i="16"/>
  <c r="L135" i="16"/>
  <c r="AB39" i="18"/>
  <c r="W21" i="17"/>
  <c r="AA21" i="17"/>
  <c r="Z21" i="17"/>
  <c r="Y21" i="17"/>
  <c r="X21" i="17"/>
  <c r="M77" i="16"/>
  <c r="L77" i="16"/>
  <c r="K77" i="16"/>
  <c r="J77" i="16"/>
  <c r="I77" i="16"/>
  <c r="T39" i="18"/>
  <c r="M119" i="16"/>
  <c r="L119" i="16"/>
  <c r="K119" i="16"/>
  <c r="I119" i="16"/>
  <c r="J119" i="16"/>
  <c r="K163" i="14"/>
  <c r="J163" i="14"/>
  <c r="I163" i="14"/>
  <c r="I23" i="16"/>
  <c r="K23" i="16"/>
  <c r="J23" i="16"/>
  <c r="M23" i="16"/>
  <c r="L23" i="16"/>
  <c r="T25" i="18"/>
  <c r="AA20" i="17"/>
  <c r="J35" i="19"/>
  <c r="T153" i="18"/>
  <c r="T103" i="18"/>
  <c r="AB136" i="18"/>
  <c r="T54" i="18"/>
  <c r="J91" i="16"/>
  <c r="I91" i="16"/>
  <c r="M91" i="16"/>
  <c r="L91" i="16"/>
  <c r="K91" i="16"/>
  <c r="AB116" i="18"/>
  <c r="M109" i="17"/>
  <c r="AB64" i="18"/>
  <c r="Z64" i="18"/>
  <c r="AA64" i="18"/>
  <c r="K149" i="14"/>
  <c r="J149" i="14"/>
  <c r="I149" i="14"/>
  <c r="T157" i="18"/>
  <c r="T17" i="18"/>
  <c r="T146" i="18"/>
  <c r="S146" i="18"/>
  <c r="R146" i="18"/>
  <c r="M69" i="17"/>
  <c r="T27" i="18"/>
  <c r="M32" i="17"/>
  <c r="J23" i="14"/>
  <c r="K23" i="14"/>
  <c r="I23" i="14"/>
  <c r="M147" i="16"/>
  <c r="L147" i="16"/>
  <c r="K147" i="16"/>
  <c r="J147" i="16"/>
  <c r="I147" i="16"/>
  <c r="M122" i="3"/>
  <c r="L122" i="3"/>
  <c r="J122" i="3"/>
  <c r="K122" i="3"/>
  <c r="L120" i="3"/>
  <c r="K120" i="3"/>
  <c r="M120" i="3"/>
  <c r="J120" i="3"/>
  <c r="Z7" i="19"/>
  <c r="T7" i="19"/>
  <c r="L160" i="27"/>
  <c r="M160" i="27"/>
  <c r="I160" i="27"/>
  <c r="K160" i="27"/>
  <c r="J160" i="27"/>
  <c r="M146" i="27"/>
  <c r="K146" i="27"/>
  <c r="J146" i="27"/>
  <c r="I146" i="27"/>
  <c r="L146" i="27"/>
  <c r="I62" i="27"/>
  <c r="M62" i="27"/>
  <c r="L62" i="27"/>
  <c r="K62" i="27"/>
  <c r="J62" i="27"/>
  <c r="J76" i="27"/>
  <c r="I76" i="27"/>
  <c r="M76" i="27"/>
  <c r="L76" i="27"/>
  <c r="K76" i="27"/>
  <c r="M20" i="27"/>
  <c r="L20" i="27"/>
  <c r="K20" i="27"/>
  <c r="J20" i="27"/>
  <c r="I20" i="27"/>
  <c r="M34" i="27"/>
  <c r="L34" i="27"/>
  <c r="K34" i="27"/>
  <c r="J34" i="27"/>
  <c r="I34" i="27"/>
  <c r="N161" i="22"/>
  <c r="M161" i="22"/>
  <c r="L161" i="22"/>
  <c r="K161" i="22"/>
  <c r="J161" i="22"/>
  <c r="N49" i="22"/>
  <c r="M49" i="22"/>
  <c r="L49" i="22"/>
  <c r="K49" i="22"/>
  <c r="J49" i="22"/>
  <c r="M63" i="22"/>
  <c r="L63" i="22"/>
  <c r="K63" i="22"/>
  <c r="J63" i="22"/>
  <c r="N63" i="22"/>
  <c r="I106" i="21"/>
  <c r="H106" i="21"/>
  <c r="J106" i="21"/>
  <c r="AB143" i="18"/>
  <c r="AB113" i="18"/>
  <c r="AB79" i="18"/>
  <c r="J120" i="18"/>
  <c r="I120" i="18"/>
  <c r="K120" i="18"/>
  <c r="AB137" i="18"/>
  <c r="AB124" i="18"/>
  <c r="AB111" i="18"/>
  <c r="AB107" i="18"/>
  <c r="P23" i="19"/>
  <c r="R23" i="19"/>
  <c r="AB144" i="18"/>
  <c r="AB129" i="18"/>
  <c r="T90" i="18"/>
  <c r="S90" i="18"/>
  <c r="R90" i="18"/>
  <c r="AB153" i="18"/>
  <c r="AB123" i="18"/>
  <c r="AB108" i="18"/>
  <c r="AB54" i="18"/>
  <c r="T22" i="18"/>
  <c r="S22" i="18"/>
  <c r="R22" i="18"/>
  <c r="AB112" i="18"/>
  <c r="T88" i="18"/>
  <c r="L21" i="17"/>
  <c r="K21" i="17"/>
  <c r="J21" i="17"/>
  <c r="M21" i="17"/>
  <c r="I21" i="17"/>
  <c r="AA12" i="17"/>
  <c r="T142" i="18"/>
  <c r="AA16" i="17"/>
  <c r="I105" i="15"/>
  <c r="M105" i="15"/>
  <c r="L105" i="15"/>
  <c r="K105" i="15"/>
  <c r="J105" i="15"/>
  <c r="AB9" i="18"/>
  <c r="T32" i="18"/>
  <c r="AB19" i="18"/>
  <c r="T16" i="18"/>
  <c r="AA14" i="17"/>
  <c r="M14" i="17"/>
  <c r="T52" i="18"/>
  <c r="M132" i="17"/>
  <c r="AA15" i="17"/>
  <c r="AB11" i="18"/>
  <c r="T28" i="18"/>
  <c r="M155" i="17"/>
  <c r="M101" i="17"/>
  <c r="K79" i="14"/>
  <c r="J79" i="14"/>
  <c r="I79" i="14"/>
  <c r="M131" i="17"/>
  <c r="M41" i="17"/>
  <c r="M24" i="17"/>
  <c r="AB22" i="18"/>
  <c r="AA22" i="18"/>
  <c r="Z22" i="18"/>
  <c r="J49" i="16"/>
  <c r="I49" i="16"/>
  <c r="L49" i="16"/>
  <c r="K49" i="16"/>
  <c r="M49" i="16"/>
  <c r="M49" i="15"/>
  <c r="L49" i="15"/>
  <c r="K49" i="15"/>
  <c r="J49" i="15"/>
  <c r="I49" i="15"/>
  <c r="L7" i="19"/>
  <c r="K139" i="43"/>
  <c r="J62" i="26"/>
  <c r="I62" i="26"/>
  <c r="M62" i="26"/>
  <c r="L62" i="26"/>
  <c r="K62" i="26"/>
  <c r="L118" i="27"/>
  <c r="K118" i="27"/>
  <c r="I118" i="27"/>
  <c r="M118" i="27"/>
  <c r="J118" i="27"/>
  <c r="J162" i="21"/>
  <c r="I162" i="21"/>
  <c r="H162" i="21"/>
  <c r="I36" i="21"/>
  <c r="H36" i="21"/>
  <c r="J36" i="21"/>
  <c r="J148" i="18"/>
  <c r="I148" i="18"/>
  <c r="K148" i="18"/>
  <c r="T134" i="18"/>
  <c r="S134" i="18"/>
  <c r="R134" i="18"/>
  <c r="AB96" i="18"/>
  <c r="AB78" i="18"/>
  <c r="AA78" i="18"/>
  <c r="Z78" i="18"/>
  <c r="AB74" i="18"/>
  <c r="J64" i="18"/>
  <c r="I64" i="18"/>
  <c r="K64" i="18"/>
  <c r="AB154" i="18"/>
  <c r="AB145" i="18"/>
  <c r="AB128" i="18"/>
  <c r="T106" i="18"/>
  <c r="S106" i="18"/>
  <c r="R106" i="18"/>
  <c r="AB50" i="18"/>
  <c r="AA50" i="18"/>
  <c r="Z50" i="18"/>
  <c r="AB42" i="18"/>
  <c r="R51" i="19"/>
  <c r="P51" i="19"/>
  <c r="AB118" i="18"/>
  <c r="AA118" i="18"/>
  <c r="Z118" i="18"/>
  <c r="AB30" i="18"/>
  <c r="AB138" i="18"/>
  <c r="R148" i="18"/>
  <c r="T148" i="18"/>
  <c r="S148" i="18"/>
  <c r="AB127" i="18"/>
  <c r="AB58" i="18"/>
  <c r="AB43" i="18"/>
  <c r="X37" i="19"/>
  <c r="T34" i="18"/>
  <c r="R34" i="18"/>
  <c r="S34" i="18"/>
  <c r="K51" i="14"/>
  <c r="J51" i="14"/>
  <c r="I51" i="14"/>
  <c r="T67" i="18"/>
  <c r="AB47" i="18"/>
  <c r="L65" i="16"/>
  <c r="K65" i="16"/>
  <c r="J65" i="16"/>
  <c r="I65" i="16"/>
  <c r="M65" i="16"/>
  <c r="AB151" i="18"/>
  <c r="L9" i="17"/>
  <c r="K9" i="17"/>
  <c r="J9" i="17"/>
  <c r="M9" i="17"/>
  <c r="I9" i="17"/>
  <c r="M63" i="16"/>
  <c r="L63" i="16"/>
  <c r="K63" i="16"/>
  <c r="J63" i="16"/>
  <c r="I63" i="16"/>
  <c r="AB52" i="18"/>
  <c r="K65" i="14"/>
  <c r="J65" i="14"/>
  <c r="I65" i="14"/>
  <c r="AB82" i="18"/>
  <c r="AB10" i="18"/>
  <c r="M63" i="15"/>
  <c r="L63" i="15"/>
  <c r="K63" i="15"/>
  <c r="J63" i="15"/>
  <c r="I63" i="15"/>
  <c r="K49" i="17"/>
  <c r="J49" i="17"/>
  <c r="I49" i="17"/>
  <c r="M49" i="17"/>
  <c r="L49" i="17"/>
  <c r="AB114" i="18"/>
  <c r="M77" i="15"/>
  <c r="L77" i="15"/>
  <c r="K77" i="15"/>
  <c r="J77" i="15"/>
  <c r="I77" i="15"/>
  <c r="M123" i="17"/>
  <c r="AB86" i="18"/>
  <c r="M110" i="17"/>
  <c r="M100" i="17"/>
  <c r="M121" i="3"/>
  <c r="K121" i="3"/>
  <c r="J121" i="3"/>
  <c r="L121" i="3"/>
  <c r="M17" i="2"/>
  <c r="L17" i="2"/>
  <c r="L123" i="3"/>
  <c r="K123" i="3"/>
  <c r="J123" i="3"/>
  <c r="M123" i="3"/>
  <c r="D7" i="19"/>
  <c r="T16" i="43"/>
  <c r="S16" i="43"/>
  <c r="P16" i="43"/>
  <c r="Q16" i="43"/>
  <c r="R16" i="43"/>
  <c r="L16" i="43"/>
  <c r="M16" i="43"/>
  <c r="N16" i="43"/>
  <c r="H16" i="42"/>
  <c r="J16" i="42"/>
  <c r="I16" i="42"/>
  <c r="K141" i="41"/>
  <c r="Q11" i="37"/>
  <c r="P11" i="37"/>
  <c r="T11" i="37"/>
  <c r="S11" i="37"/>
  <c r="R11" i="37"/>
  <c r="O11" i="37"/>
  <c r="M48" i="27"/>
  <c r="L48" i="27"/>
  <c r="I48" i="27"/>
  <c r="K48" i="27"/>
  <c r="J48" i="27"/>
  <c r="I160" i="26"/>
  <c r="M160" i="26"/>
  <c r="K160" i="26"/>
  <c r="J160" i="26"/>
  <c r="L160" i="26"/>
  <c r="M132" i="27"/>
  <c r="L132" i="27"/>
  <c r="J132" i="27"/>
  <c r="K132" i="27"/>
  <c r="I132" i="27"/>
  <c r="M118" i="26"/>
  <c r="L118" i="26"/>
  <c r="K118" i="26"/>
  <c r="J118" i="26"/>
  <c r="I118" i="26"/>
  <c r="M34" i="26"/>
  <c r="L34" i="26"/>
  <c r="K34" i="26"/>
  <c r="J34" i="26"/>
  <c r="I34" i="26"/>
  <c r="N77" i="22"/>
  <c r="M77" i="22"/>
  <c r="K77" i="22"/>
  <c r="J77" i="22"/>
  <c r="L77" i="22"/>
  <c r="M91" i="22"/>
  <c r="L91" i="22"/>
  <c r="K91" i="22"/>
  <c r="J91" i="22"/>
  <c r="N91" i="22"/>
  <c r="I78" i="21"/>
  <c r="H78" i="21"/>
  <c r="J78" i="21"/>
  <c r="J92" i="18"/>
  <c r="I92" i="18"/>
  <c r="K92" i="18"/>
  <c r="R160" i="18"/>
  <c r="T160" i="18"/>
  <c r="S160" i="18"/>
  <c r="AB109" i="18"/>
  <c r="AB100" i="18"/>
  <c r="Z104" i="18"/>
  <c r="AB104" i="18"/>
  <c r="AA104" i="18"/>
  <c r="AB83" i="18"/>
  <c r="R48" i="18"/>
  <c r="S48" i="18"/>
  <c r="T48" i="18"/>
  <c r="K134" i="18"/>
  <c r="J134" i="18"/>
  <c r="I134" i="18"/>
  <c r="K146" i="18"/>
  <c r="J146" i="18"/>
  <c r="I146" i="18"/>
  <c r="AB150" i="18"/>
  <c r="T132" i="18"/>
  <c r="R132" i="18"/>
  <c r="S132" i="18"/>
  <c r="AB115" i="18"/>
  <c r="AB76" i="18"/>
  <c r="Z76" i="18"/>
  <c r="AA76" i="18"/>
  <c r="AB33" i="18"/>
  <c r="K22" i="18"/>
  <c r="J22" i="18"/>
  <c r="I22" i="18"/>
  <c r="T118" i="18"/>
  <c r="S118" i="18"/>
  <c r="R118" i="18"/>
  <c r="T8" i="18"/>
  <c r="S8" i="18"/>
  <c r="R8" i="18"/>
  <c r="AB14" i="18"/>
  <c r="AB97" i="18"/>
  <c r="AB12" i="18"/>
  <c r="J37" i="19"/>
  <c r="J20" i="18"/>
  <c r="K20" i="18"/>
  <c r="I20" i="18"/>
  <c r="J135" i="14"/>
  <c r="I135" i="14"/>
  <c r="K135" i="14"/>
  <c r="T18" i="18"/>
  <c r="AB13" i="18"/>
  <c r="K133" i="15"/>
  <c r="J133" i="15"/>
  <c r="I133" i="15"/>
  <c r="M133" i="15"/>
  <c r="L133" i="15"/>
  <c r="T101" i="18"/>
  <c r="M37" i="17"/>
  <c r="L37" i="17"/>
  <c r="K37" i="17"/>
  <c r="J37" i="17"/>
  <c r="I37" i="17"/>
  <c r="AA18" i="17"/>
  <c r="M18" i="17"/>
  <c r="M158" i="17"/>
  <c r="AB34" i="18"/>
  <c r="Z34" i="18"/>
  <c r="AA34" i="18"/>
  <c r="M31" i="17"/>
  <c r="AB65" i="18"/>
  <c r="AB23" i="18"/>
  <c r="AA11" i="17"/>
  <c r="T30" i="18"/>
  <c r="K121" i="14"/>
  <c r="J121" i="14"/>
  <c r="I121" i="14"/>
  <c r="T138" i="18"/>
  <c r="M93" i="16"/>
  <c r="L93" i="16"/>
  <c r="K93" i="16"/>
  <c r="J93" i="16"/>
  <c r="I93" i="16"/>
  <c r="K18" i="2"/>
  <c r="J18" i="2"/>
  <c r="J43" i="2"/>
  <c r="M43" i="2"/>
  <c r="L43" i="2"/>
  <c r="M119" i="3"/>
  <c r="L119" i="3"/>
  <c r="K119" i="3"/>
  <c r="J119" i="3"/>
  <c r="L16" i="42"/>
  <c r="N16" i="42"/>
  <c r="M16" i="42"/>
  <c r="K142" i="41"/>
  <c r="K90" i="27"/>
  <c r="J90" i="27"/>
  <c r="I90" i="27"/>
  <c r="M90" i="27"/>
  <c r="L90" i="27"/>
  <c r="I148" i="21"/>
  <c r="H148" i="21"/>
  <c r="J148" i="21"/>
  <c r="I120" i="21"/>
  <c r="H120" i="21"/>
  <c r="J120" i="21"/>
  <c r="K118" i="18"/>
  <c r="J118" i="18"/>
  <c r="I118" i="18"/>
  <c r="J36" i="18"/>
  <c r="K36" i="18"/>
  <c r="I36" i="18"/>
  <c r="X23" i="19"/>
  <c r="AB126" i="18"/>
  <c r="AB117" i="18"/>
  <c r="J160" i="18"/>
  <c r="I160" i="18"/>
  <c r="K160" i="18"/>
  <c r="K78" i="18"/>
  <c r="J78" i="18"/>
  <c r="I78" i="18"/>
  <c r="K90" i="18"/>
  <c r="J90" i="18"/>
  <c r="I90" i="18"/>
  <c r="R37" i="19"/>
  <c r="P37" i="19"/>
  <c r="AB158" i="18"/>
  <c r="AB85" i="18"/>
  <c r="AB46" i="18"/>
  <c r="AB56" i="18"/>
  <c r="AB95" i="18"/>
  <c r="AB60" i="18"/>
  <c r="AB32" i="18"/>
  <c r="AB93" i="18"/>
  <c r="T64" i="18"/>
  <c r="R64" i="18"/>
  <c r="S64" i="18"/>
  <c r="K51" i="16"/>
  <c r="M51" i="16"/>
  <c r="L51" i="16"/>
  <c r="J51" i="16"/>
  <c r="I51" i="16"/>
  <c r="AB67" i="18"/>
  <c r="T26" i="18"/>
  <c r="AB120" i="18"/>
  <c r="Z120" i="18"/>
  <c r="AA120" i="18"/>
  <c r="AA10" i="17"/>
  <c r="AB101" i="18"/>
  <c r="AB28" i="18"/>
  <c r="AB131" i="18"/>
  <c r="L147" i="15"/>
  <c r="K147" i="15"/>
  <c r="J147" i="15"/>
  <c r="I147" i="15"/>
  <c r="M147" i="15"/>
  <c r="T86" i="18"/>
  <c r="M45" i="17"/>
  <c r="M55" i="17"/>
  <c r="M133" i="16"/>
  <c r="L133" i="16"/>
  <c r="K133" i="16"/>
  <c r="J133" i="16"/>
  <c r="I133" i="16"/>
  <c r="I107" i="16"/>
  <c r="M107" i="16"/>
  <c r="L107" i="16"/>
  <c r="K107" i="16"/>
  <c r="J107" i="16"/>
  <c r="T24" i="18"/>
  <c r="M160" i="17"/>
  <c r="M21" i="15"/>
  <c r="L21" i="15"/>
  <c r="K21" i="15"/>
  <c r="J21" i="15"/>
  <c r="I21" i="15"/>
  <c r="T29" i="18"/>
  <c r="L42" i="2"/>
  <c r="M42" i="2"/>
  <c r="K42" i="2"/>
  <c r="J42" i="2"/>
  <c r="K116" i="3"/>
  <c r="J116" i="3"/>
  <c r="M116" i="3"/>
  <c r="L116" i="3"/>
  <c r="AA16" i="16" l="1"/>
  <c r="AA17" i="16"/>
  <c r="K140" i="42"/>
  <c r="K144" i="42"/>
  <c r="R136" i="19"/>
  <c r="K145" i="42"/>
  <c r="C57" i="12"/>
  <c r="K137" i="42"/>
  <c r="K142" i="42"/>
  <c r="R85" i="19"/>
  <c r="R10" i="19"/>
  <c r="AA19" i="16"/>
  <c r="J138" i="19"/>
  <c r="J17" i="2"/>
  <c r="R155" i="19"/>
  <c r="R125" i="19"/>
  <c r="L18" i="2"/>
  <c r="K139" i="42"/>
  <c r="K143" i="42"/>
  <c r="R143" i="19"/>
  <c r="R131" i="19"/>
  <c r="K138" i="42"/>
  <c r="K143" i="43"/>
  <c r="U65" i="19"/>
  <c r="U63" i="19"/>
  <c r="L204" i="3"/>
  <c r="M204" i="3"/>
  <c r="J44" i="2"/>
  <c r="K44" i="2"/>
  <c r="U35" i="19"/>
  <c r="U93" i="19"/>
  <c r="E119" i="19"/>
  <c r="M37" i="19"/>
  <c r="U51" i="19"/>
  <c r="Z69" i="19"/>
  <c r="U77" i="19"/>
  <c r="Z77" i="19" s="1"/>
  <c r="U161" i="19"/>
  <c r="J203" i="3"/>
  <c r="K203" i="3"/>
  <c r="K199" i="3"/>
  <c r="J199" i="3"/>
  <c r="L207" i="3"/>
  <c r="M207" i="3"/>
  <c r="J206" i="3"/>
  <c r="M206" i="3"/>
  <c r="L206" i="3"/>
  <c r="K206" i="3"/>
  <c r="E149" i="19"/>
  <c r="M9" i="19"/>
  <c r="E147" i="19"/>
  <c r="E105" i="19"/>
  <c r="M63" i="19"/>
  <c r="M65" i="19"/>
  <c r="M49" i="19"/>
  <c r="M79" i="19"/>
  <c r="Z130" i="19"/>
  <c r="U119" i="19"/>
  <c r="M70" i="2"/>
  <c r="L70" i="2"/>
  <c r="K70" i="2"/>
  <c r="J70" i="2"/>
  <c r="J69" i="2"/>
  <c r="M69" i="2"/>
  <c r="L69" i="2"/>
  <c r="K69" i="2"/>
  <c r="E79" i="19"/>
  <c r="M93" i="19"/>
  <c r="M91" i="19"/>
  <c r="M21" i="19"/>
  <c r="M51" i="19"/>
  <c r="M147" i="19"/>
  <c r="U23" i="19"/>
  <c r="U149" i="19"/>
  <c r="Z149" i="19" s="1"/>
  <c r="U91" i="19"/>
  <c r="U9" i="19"/>
  <c r="Z9" i="19" s="1"/>
  <c r="Z10" i="19"/>
  <c r="U147" i="19"/>
  <c r="J198" i="3"/>
  <c r="K198" i="3"/>
  <c r="L198" i="3"/>
  <c r="M198" i="3"/>
  <c r="E91" i="19"/>
  <c r="M121" i="19"/>
  <c r="U107" i="19"/>
  <c r="Z107" i="19" s="1"/>
  <c r="Z142" i="19"/>
  <c r="E37" i="19"/>
  <c r="E133" i="19"/>
  <c r="E9" i="19"/>
  <c r="E135" i="19"/>
  <c r="M107" i="19"/>
  <c r="U79" i="19"/>
  <c r="Z80" i="19"/>
  <c r="Z41" i="19"/>
  <c r="U49" i="19"/>
  <c r="Z48" i="19"/>
  <c r="Z87" i="19"/>
  <c r="Z159" i="19"/>
  <c r="M71" i="2"/>
  <c r="N71" i="2"/>
  <c r="L71" i="2"/>
  <c r="K71" i="2"/>
  <c r="J71" i="2"/>
  <c r="K197" i="3"/>
  <c r="J197" i="3"/>
  <c r="M197" i="3"/>
  <c r="L197" i="3"/>
  <c r="E21" i="19"/>
  <c r="E35" i="19"/>
  <c r="E65" i="19"/>
  <c r="M135" i="19"/>
  <c r="M133" i="19"/>
  <c r="M105" i="19"/>
  <c r="Z137" i="19"/>
  <c r="Z82" i="19"/>
  <c r="Z131" i="19"/>
  <c r="Z12" i="19"/>
  <c r="U37" i="19"/>
  <c r="U133" i="19"/>
  <c r="L201" i="3"/>
  <c r="K201" i="3"/>
  <c r="M201" i="3"/>
  <c r="J201" i="3"/>
  <c r="M45" i="2"/>
  <c r="L45" i="2"/>
  <c r="K207" i="3"/>
  <c r="J207" i="3"/>
  <c r="Z141" i="19"/>
  <c r="Z122" i="19"/>
  <c r="U121" i="19"/>
  <c r="E23" i="19"/>
  <c r="M161" i="19"/>
  <c r="M77" i="19"/>
  <c r="U105" i="19"/>
  <c r="Z105" i="19" s="1"/>
  <c r="Z100" i="19"/>
  <c r="Z136" i="19"/>
  <c r="U135" i="19"/>
  <c r="Z135" i="19" s="1"/>
  <c r="M46" i="2"/>
  <c r="L46" i="2"/>
  <c r="M200" i="3"/>
  <c r="L200" i="3"/>
  <c r="K205" i="3"/>
  <c r="J205" i="3"/>
  <c r="L205" i="3"/>
  <c r="M205" i="3"/>
  <c r="K204" i="3"/>
  <c r="J204" i="3"/>
  <c r="M202" i="3"/>
  <c r="K202" i="3"/>
  <c r="J202" i="3"/>
  <c r="L202" i="3"/>
  <c r="M199" i="3"/>
  <c r="L199" i="3"/>
  <c r="E49" i="19"/>
  <c r="E107" i="19"/>
  <c r="Z39" i="19"/>
  <c r="E121" i="19"/>
  <c r="E77" i="19"/>
  <c r="E51" i="19"/>
  <c r="E63" i="19"/>
  <c r="E93" i="19"/>
  <c r="E161" i="19"/>
  <c r="M35" i="19"/>
  <c r="M119" i="19"/>
  <c r="M23" i="19"/>
  <c r="M149" i="19"/>
  <c r="U21" i="19"/>
  <c r="Z117" i="19"/>
  <c r="Z113" i="19"/>
  <c r="Z140" i="19"/>
  <c r="Z110" i="19"/>
  <c r="M203" i="3"/>
  <c r="L203" i="3"/>
  <c r="X121" i="19"/>
  <c r="J107" i="19"/>
  <c r="H107" i="19"/>
  <c r="J104" i="28"/>
  <c r="I104" i="28"/>
  <c r="L104" i="28"/>
  <c r="K104" i="28"/>
  <c r="M104" i="28"/>
  <c r="I65" i="17"/>
  <c r="J65" i="17"/>
  <c r="M65" i="17"/>
  <c r="L65" i="17"/>
  <c r="K65" i="17"/>
  <c r="J119" i="19"/>
  <c r="H119" i="19"/>
  <c r="M160" i="28"/>
  <c r="L160" i="28"/>
  <c r="K160" i="28"/>
  <c r="J160" i="28"/>
  <c r="I160" i="28"/>
  <c r="M195" i="3"/>
  <c r="L195" i="3"/>
  <c r="J195" i="3"/>
  <c r="K195" i="3"/>
  <c r="M48" i="13"/>
  <c r="L48" i="13"/>
  <c r="I48" i="13"/>
  <c r="K48" i="13"/>
  <c r="J48" i="13"/>
  <c r="X119" i="19"/>
  <c r="J105" i="19"/>
  <c r="H105" i="19"/>
  <c r="X135" i="19"/>
  <c r="X79" i="19"/>
  <c r="L62" i="28"/>
  <c r="M62" i="28"/>
  <c r="K62" i="28"/>
  <c r="J62" i="28"/>
  <c r="I62" i="28"/>
  <c r="U23" i="14"/>
  <c r="T23" i="14"/>
  <c r="V23" i="14"/>
  <c r="J16" i="41"/>
  <c r="I16" i="41"/>
  <c r="H16" i="41"/>
  <c r="J190" i="3"/>
  <c r="M190" i="3"/>
  <c r="L190" i="3"/>
  <c r="K190" i="3"/>
  <c r="M91" i="17"/>
  <c r="L91" i="17"/>
  <c r="K91" i="17"/>
  <c r="J91" i="17"/>
  <c r="I91" i="17"/>
  <c r="H65" i="19"/>
  <c r="J65" i="19"/>
  <c r="P91" i="19"/>
  <c r="R91" i="19"/>
  <c r="R147" i="19"/>
  <c r="P147" i="19"/>
  <c r="K93" i="17"/>
  <c r="J93" i="17"/>
  <c r="I93" i="17"/>
  <c r="M93" i="17"/>
  <c r="L93" i="17"/>
  <c r="J84" i="19"/>
  <c r="J60" i="19"/>
  <c r="J142" i="19"/>
  <c r="R9" i="19"/>
  <c r="P9" i="19"/>
  <c r="R32" i="19"/>
  <c r="R84" i="19"/>
  <c r="R41" i="19"/>
  <c r="R19" i="19"/>
  <c r="R88" i="19"/>
  <c r="R95" i="19"/>
  <c r="R114" i="19"/>
  <c r="R80" i="19"/>
  <c r="R17" i="19"/>
  <c r="R97" i="19"/>
  <c r="R25" i="19"/>
  <c r="R29" i="19"/>
  <c r="R33" i="19"/>
  <c r="R27" i="19"/>
  <c r="R31" i="19"/>
  <c r="R67" i="19"/>
  <c r="R115" i="19"/>
  <c r="R75" i="19"/>
  <c r="R112" i="19"/>
  <c r="R16" i="19"/>
  <c r="R20" i="19"/>
  <c r="R43" i="19"/>
  <c r="R62" i="19"/>
  <c r="R98" i="19"/>
  <c r="R45" i="19"/>
  <c r="R55" i="19"/>
  <c r="R40" i="19"/>
  <c r="R47" i="19"/>
  <c r="R101" i="19"/>
  <c r="R58" i="19"/>
  <c r="R14" i="19"/>
  <c r="R18" i="19"/>
  <c r="R44" i="19"/>
  <c r="R110" i="19"/>
  <c r="R71" i="19"/>
  <c r="R28" i="19"/>
  <c r="R13" i="19"/>
  <c r="R73" i="19"/>
  <c r="R24" i="19"/>
  <c r="R15" i="19"/>
  <c r="R26" i="19"/>
  <c r="R60" i="19"/>
  <c r="R90" i="19"/>
  <c r="R34" i="19"/>
  <c r="R69" i="19"/>
  <c r="R82" i="19"/>
  <c r="R86" i="19"/>
  <c r="R38" i="19"/>
  <c r="R30" i="19"/>
  <c r="R54" i="19"/>
  <c r="R46" i="19"/>
  <c r="R56" i="19"/>
  <c r="R39" i="19"/>
  <c r="R42" i="19"/>
  <c r="R52" i="19"/>
  <c r="AA12" i="16"/>
  <c r="R59" i="19"/>
  <c r="R99" i="19"/>
  <c r="X9" i="19"/>
  <c r="L68" i="2"/>
  <c r="N68" i="2"/>
  <c r="M68" i="2"/>
  <c r="K68" i="2"/>
  <c r="J68" i="2"/>
  <c r="J99" i="19"/>
  <c r="M149" i="17"/>
  <c r="I149" i="17"/>
  <c r="K149" i="17"/>
  <c r="J149" i="17"/>
  <c r="L149" i="17"/>
  <c r="J80" i="19"/>
  <c r="J67" i="19"/>
  <c r="K119" i="17"/>
  <c r="J119" i="17"/>
  <c r="I119" i="17"/>
  <c r="M119" i="17"/>
  <c r="L119" i="17"/>
  <c r="AA14" i="16"/>
  <c r="E57" i="12"/>
  <c r="J157" i="19"/>
  <c r="J139" i="19"/>
  <c r="J116" i="19"/>
  <c r="R141" i="19"/>
  <c r="R151" i="19"/>
  <c r="S7" i="19"/>
  <c r="AB21" i="22"/>
  <c r="AA21" i="22"/>
  <c r="Z21" i="22"/>
  <c r="Y21" i="22"/>
  <c r="X21" i="22"/>
  <c r="K132" i="28"/>
  <c r="J132" i="28"/>
  <c r="I132" i="28"/>
  <c r="M132" i="28"/>
  <c r="L132" i="28"/>
  <c r="R77" i="19"/>
  <c r="P77" i="19"/>
  <c r="M132" i="13"/>
  <c r="L132" i="13"/>
  <c r="K132" i="13"/>
  <c r="J132" i="13"/>
  <c r="I132" i="13"/>
  <c r="J154" i="19"/>
  <c r="X149" i="19"/>
  <c r="M187" i="3"/>
  <c r="L187" i="3"/>
  <c r="J187" i="3"/>
  <c r="K187" i="3"/>
  <c r="R133" i="19"/>
  <c r="P133" i="19"/>
  <c r="S22" i="21"/>
  <c r="R22" i="21"/>
  <c r="T22" i="21"/>
  <c r="R103" i="19"/>
  <c r="J122" i="19"/>
  <c r="G57" i="12"/>
  <c r="J54" i="12"/>
  <c r="I54" i="12"/>
  <c r="N54" i="12"/>
  <c r="M54" i="12"/>
  <c r="L54" i="12"/>
  <c r="K54" i="12"/>
  <c r="M34" i="13"/>
  <c r="L34" i="13"/>
  <c r="K34" i="13"/>
  <c r="J34" i="13"/>
  <c r="I34" i="13"/>
  <c r="J51" i="19"/>
  <c r="H51" i="19"/>
  <c r="J90" i="19"/>
  <c r="J159" i="19"/>
  <c r="R153" i="19"/>
  <c r="M121" i="17"/>
  <c r="L121" i="17"/>
  <c r="K121" i="17"/>
  <c r="J121" i="17"/>
  <c r="I121" i="17"/>
  <c r="J114" i="19"/>
  <c r="L146" i="28"/>
  <c r="K146" i="28"/>
  <c r="M146" i="28"/>
  <c r="J146" i="28"/>
  <c r="I146" i="28"/>
  <c r="I129" i="37"/>
  <c r="G129" i="37"/>
  <c r="H129" i="37"/>
  <c r="N16" i="41"/>
  <c r="M16" i="41"/>
  <c r="L16" i="41"/>
  <c r="R53" i="19"/>
  <c r="R160" i="19"/>
  <c r="O146" i="43"/>
  <c r="N146" i="43"/>
  <c r="L146" i="43"/>
  <c r="M146" i="43"/>
  <c r="J149" i="19"/>
  <c r="H149" i="19"/>
  <c r="K189" i="3"/>
  <c r="J189" i="3"/>
  <c r="L189" i="3"/>
  <c r="M189" i="3"/>
  <c r="X161" i="19"/>
  <c r="M105" i="17"/>
  <c r="L105" i="17"/>
  <c r="K105" i="17"/>
  <c r="J105" i="17"/>
  <c r="I105" i="17"/>
  <c r="X65" i="19"/>
  <c r="R107" i="19"/>
  <c r="P107" i="19"/>
  <c r="J133" i="19"/>
  <c r="H133" i="19"/>
  <c r="J124" i="19"/>
  <c r="J108" i="19"/>
  <c r="R72" i="19"/>
  <c r="J111" i="19"/>
  <c r="J73" i="19"/>
  <c r="J161" i="19"/>
  <c r="H161" i="19"/>
  <c r="M160" i="13"/>
  <c r="L160" i="13"/>
  <c r="K160" i="13"/>
  <c r="J160" i="13"/>
  <c r="I160" i="13"/>
  <c r="K51" i="17"/>
  <c r="J51" i="17"/>
  <c r="I51" i="17"/>
  <c r="M51" i="17"/>
  <c r="L51" i="17"/>
  <c r="J79" i="17"/>
  <c r="I79" i="17"/>
  <c r="M79" i="17"/>
  <c r="K79" i="17"/>
  <c r="L79" i="17"/>
  <c r="J141" i="19"/>
  <c r="R132" i="19"/>
  <c r="J97" i="19"/>
  <c r="J52" i="19"/>
  <c r="J129" i="19"/>
  <c r="R123" i="19"/>
  <c r="X133" i="19"/>
  <c r="R140" i="19"/>
  <c r="J128" i="19"/>
  <c r="J127" i="19"/>
  <c r="R121" i="19"/>
  <c r="P121" i="19"/>
  <c r="L20" i="28"/>
  <c r="K20" i="28"/>
  <c r="I20" i="28"/>
  <c r="J20" i="28"/>
  <c r="M20" i="28"/>
  <c r="J62" i="19"/>
  <c r="C7" i="19"/>
  <c r="H77" i="19"/>
  <c r="J77" i="19"/>
  <c r="L63" i="17"/>
  <c r="K63" i="17"/>
  <c r="J63" i="17"/>
  <c r="M63" i="17"/>
  <c r="I63" i="17"/>
  <c r="K90" i="13"/>
  <c r="J90" i="13"/>
  <c r="I90" i="13"/>
  <c r="L90" i="13"/>
  <c r="M90" i="13"/>
  <c r="J86" i="19"/>
  <c r="J10" i="19"/>
  <c r="X107" i="19"/>
  <c r="J131" i="19"/>
  <c r="M191" i="3"/>
  <c r="J191" i="3"/>
  <c r="K191" i="3"/>
  <c r="L191" i="3"/>
  <c r="J112" i="19"/>
  <c r="R49" i="19"/>
  <c r="P49" i="19"/>
  <c r="R74" i="19"/>
  <c r="AA20" i="13"/>
  <c r="Z20" i="13"/>
  <c r="Y20" i="13"/>
  <c r="X20" i="13"/>
  <c r="W20" i="13"/>
  <c r="M118" i="13"/>
  <c r="L118" i="13"/>
  <c r="K118" i="13"/>
  <c r="J118" i="13"/>
  <c r="I118" i="13"/>
  <c r="J75" i="19"/>
  <c r="R119" i="19"/>
  <c r="P119" i="19"/>
  <c r="R113" i="19"/>
  <c r="R100" i="19"/>
  <c r="M192" i="3"/>
  <c r="L192" i="3"/>
  <c r="K192" i="3"/>
  <c r="J192" i="3"/>
  <c r="R159" i="19"/>
  <c r="M48" i="28"/>
  <c r="K48" i="28"/>
  <c r="J48" i="28"/>
  <c r="I48" i="28"/>
  <c r="L48" i="28"/>
  <c r="J63" i="19"/>
  <c r="H63" i="19"/>
  <c r="R149" i="19"/>
  <c r="P149" i="19"/>
  <c r="M76" i="28"/>
  <c r="L76" i="28"/>
  <c r="K76" i="28"/>
  <c r="J76" i="28"/>
  <c r="I76" i="28"/>
  <c r="M146" i="13"/>
  <c r="L146" i="13"/>
  <c r="K146" i="13"/>
  <c r="I146" i="13"/>
  <c r="J146" i="13"/>
  <c r="X77" i="19"/>
  <c r="O146" i="42"/>
  <c r="N146" i="42"/>
  <c r="M146" i="42"/>
  <c r="L146" i="42"/>
  <c r="M194" i="3"/>
  <c r="K194" i="3"/>
  <c r="J194" i="3"/>
  <c r="L194" i="3"/>
  <c r="N56" i="12"/>
  <c r="M56" i="12"/>
  <c r="L56" i="12"/>
  <c r="K56" i="12"/>
  <c r="J56" i="12"/>
  <c r="I56" i="12"/>
  <c r="K161" i="17"/>
  <c r="J161" i="17"/>
  <c r="I161" i="17"/>
  <c r="M161" i="17"/>
  <c r="L161" i="17"/>
  <c r="X147" i="19"/>
  <c r="J9" i="19"/>
  <c r="H9" i="19"/>
  <c r="J14" i="19"/>
  <c r="J48" i="19"/>
  <c r="J74" i="19"/>
  <c r="J18" i="19"/>
  <c r="J104" i="19"/>
  <c r="J13" i="19"/>
  <c r="J17" i="19"/>
  <c r="J39" i="19"/>
  <c r="J47" i="19"/>
  <c r="J100" i="19"/>
  <c r="J44" i="19"/>
  <c r="J59" i="19"/>
  <c r="J101" i="19"/>
  <c r="J43" i="19"/>
  <c r="J27" i="19"/>
  <c r="J40" i="19"/>
  <c r="J20" i="19"/>
  <c r="J61" i="19"/>
  <c r="J55" i="19"/>
  <c r="J83" i="19"/>
  <c r="J25" i="19"/>
  <c r="J94" i="19"/>
  <c r="J115" i="19"/>
  <c r="J85" i="19"/>
  <c r="J117" i="19"/>
  <c r="J41" i="19"/>
  <c r="J26" i="19"/>
  <c r="J46" i="19"/>
  <c r="J81" i="19"/>
  <c r="J110" i="19"/>
  <c r="J24" i="19"/>
  <c r="J45" i="19"/>
  <c r="J30" i="19"/>
  <c r="J34" i="19"/>
  <c r="J42" i="19"/>
  <c r="J68" i="19"/>
  <c r="J109" i="19"/>
  <c r="J66" i="19"/>
  <c r="J57" i="19"/>
  <c r="J28" i="19"/>
  <c r="J32" i="19"/>
  <c r="J76" i="19"/>
  <c r="J38" i="19"/>
  <c r="J96" i="19"/>
  <c r="J31" i="19"/>
  <c r="J70" i="19"/>
  <c r="J15" i="19"/>
  <c r="J19" i="19"/>
  <c r="J89" i="19"/>
  <c r="J87" i="19"/>
  <c r="J33" i="19"/>
  <c r="J72" i="19"/>
  <c r="J16" i="19"/>
  <c r="J29" i="19"/>
  <c r="J113" i="19"/>
  <c r="J53" i="19"/>
  <c r="J54" i="19"/>
  <c r="I20" i="13"/>
  <c r="M20" i="13"/>
  <c r="K20" i="13"/>
  <c r="J20" i="13"/>
  <c r="L20" i="13"/>
  <c r="I62" i="13"/>
  <c r="M62" i="13"/>
  <c r="L62" i="13"/>
  <c r="K62" i="13"/>
  <c r="J62" i="13"/>
  <c r="Z9" i="16"/>
  <c r="Y9" i="16"/>
  <c r="X9" i="16"/>
  <c r="W9" i="16"/>
  <c r="AA9" i="16"/>
  <c r="AA13" i="16"/>
  <c r="AA18" i="16"/>
  <c r="AA20" i="16"/>
  <c r="J160" i="19"/>
  <c r="R154" i="19"/>
  <c r="J151" i="19"/>
  <c r="R142" i="19"/>
  <c r="R76" i="19"/>
  <c r="M34" i="28"/>
  <c r="L34" i="28"/>
  <c r="J34" i="28"/>
  <c r="K34" i="28"/>
  <c r="I34" i="28"/>
  <c r="Y21" i="15"/>
  <c r="X21" i="15"/>
  <c r="W21" i="15"/>
  <c r="Z21" i="15"/>
  <c r="AA21" i="15"/>
  <c r="J102" i="19"/>
  <c r="R66" i="19"/>
  <c r="J150" i="19"/>
  <c r="R11" i="19"/>
  <c r="I118" i="28"/>
  <c r="M118" i="28"/>
  <c r="L118" i="28"/>
  <c r="K118" i="28"/>
  <c r="J118" i="28"/>
  <c r="M186" i="3"/>
  <c r="K186" i="3"/>
  <c r="J186" i="3"/>
  <c r="L186" i="3"/>
  <c r="M135" i="17"/>
  <c r="L135" i="17"/>
  <c r="J135" i="17"/>
  <c r="I135" i="17"/>
  <c r="K135" i="17"/>
  <c r="K7" i="19"/>
  <c r="L196" i="3"/>
  <c r="K196" i="3"/>
  <c r="M196" i="3"/>
  <c r="J196" i="3"/>
  <c r="P79" i="19"/>
  <c r="R79" i="19"/>
  <c r="G146" i="42"/>
  <c r="H146" i="42"/>
  <c r="K146" i="42" s="1"/>
  <c r="I146" i="42"/>
  <c r="L104" i="13"/>
  <c r="K104" i="13"/>
  <c r="J104" i="13"/>
  <c r="I104" i="13"/>
  <c r="M104" i="13"/>
  <c r="R63" i="19"/>
  <c r="P63" i="19"/>
  <c r="X91" i="19"/>
  <c r="O146" i="41"/>
  <c r="N146" i="41"/>
  <c r="L146" i="41"/>
  <c r="M146" i="41"/>
  <c r="J91" i="19"/>
  <c r="H91" i="19"/>
  <c r="X63" i="19"/>
  <c r="L55" i="12"/>
  <c r="K55" i="12"/>
  <c r="J55" i="12"/>
  <c r="I55" i="12"/>
  <c r="N55" i="12"/>
  <c r="M55" i="12"/>
  <c r="M77" i="17"/>
  <c r="L77" i="17"/>
  <c r="K77" i="17"/>
  <c r="J77" i="17"/>
  <c r="I77" i="17"/>
  <c r="AA10" i="16"/>
  <c r="J153" i="19"/>
  <c r="R135" i="19"/>
  <c r="P135" i="19"/>
  <c r="D57" i="12"/>
  <c r="AA15" i="16"/>
  <c r="R105" i="19"/>
  <c r="P105" i="19"/>
  <c r="X93" i="19"/>
  <c r="R48" i="19"/>
  <c r="J130" i="19"/>
  <c r="R124" i="19"/>
  <c r="J118" i="19"/>
  <c r="J95" i="19"/>
  <c r="R130" i="19"/>
  <c r="J67" i="2"/>
  <c r="M67" i="2"/>
  <c r="L67" i="2"/>
  <c r="K67" i="2"/>
  <c r="R129" i="19"/>
  <c r="R122" i="19"/>
  <c r="J147" i="19"/>
  <c r="H147" i="19"/>
  <c r="H57" i="12"/>
  <c r="N53" i="12"/>
  <c r="M53" i="12"/>
  <c r="L53" i="12"/>
  <c r="K53" i="12"/>
  <c r="J53" i="12"/>
  <c r="I53" i="12"/>
  <c r="R65" i="19"/>
  <c r="P65" i="19"/>
  <c r="R16" i="41"/>
  <c r="Q16" i="41"/>
  <c r="P16" i="41"/>
  <c r="T16" i="41"/>
  <c r="S16" i="41"/>
  <c r="R116" i="19"/>
  <c r="J146" i="19"/>
  <c r="R93" i="19"/>
  <c r="P93" i="19"/>
  <c r="J135" i="19"/>
  <c r="H135" i="19"/>
  <c r="I133" i="17"/>
  <c r="J133" i="17"/>
  <c r="M133" i="17"/>
  <c r="L133" i="17"/>
  <c r="K133" i="17"/>
  <c r="R87" i="19"/>
  <c r="J123" i="19"/>
  <c r="I90" i="28"/>
  <c r="K90" i="28"/>
  <c r="J90" i="28"/>
  <c r="M90" i="28"/>
  <c r="L90" i="28"/>
  <c r="L188" i="3"/>
  <c r="K188" i="3"/>
  <c r="M188" i="3"/>
  <c r="J188" i="3"/>
  <c r="L107" i="17"/>
  <c r="K107" i="17"/>
  <c r="J107" i="17"/>
  <c r="M107" i="17"/>
  <c r="I107" i="17"/>
  <c r="J147" i="17"/>
  <c r="I147" i="17"/>
  <c r="M147" i="17"/>
  <c r="L147" i="17"/>
  <c r="K147" i="17"/>
  <c r="X105" i="19"/>
  <c r="J121" i="19"/>
  <c r="H121" i="19"/>
  <c r="J76" i="13"/>
  <c r="I76" i="13"/>
  <c r="M76" i="13"/>
  <c r="L76" i="13"/>
  <c r="K76" i="13"/>
  <c r="J88" i="19"/>
  <c r="J93" i="19"/>
  <c r="H93" i="19"/>
  <c r="R111" i="19"/>
  <c r="R161" i="19"/>
  <c r="P161" i="19"/>
  <c r="I146" i="41"/>
  <c r="H146" i="41"/>
  <c r="K146" i="41" s="1"/>
  <c r="G146" i="41"/>
  <c r="J79" i="19"/>
  <c r="H79" i="19"/>
  <c r="R89" i="19"/>
  <c r="Z21" i="16"/>
  <c r="AA21" i="16"/>
  <c r="Y21" i="16"/>
  <c r="X21" i="16"/>
  <c r="W21" i="16"/>
  <c r="J158" i="19"/>
  <c r="L193" i="3"/>
  <c r="K193" i="3"/>
  <c r="J193" i="3"/>
  <c r="M193" i="3"/>
  <c r="R118" i="19"/>
  <c r="G146" i="43"/>
  <c r="I146" i="43"/>
  <c r="H146" i="43"/>
  <c r="K146" i="43" s="1"/>
  <c r="F57" i="12"/>
  <c r="Z118" i="19" l="1"/>
  <c r="Z99" i="19"/>
  <c r="Z115" i="19"/>
  <c r="Z97" i="19"/>
  <c r="Z133" i="19"/>
  <c r="Z79" i="19"/>
  <c r="Z108" i="19"/>
  <c r="Z155" i="19"/>
  <c r="Z123" i="19"/>
  <c r="Z75" i="19"/>
  <c r="Z74" i="19"/>
  <c r="Z102" i="19"/>
  <c r="Z61" i="19"/>
  <c r="Z13" i="19"/>
  <c r="Z129" i="19"/>
  <c r="Z57" i="19"/>
  <c r="Z45" i="19"/>
  <c r="Z125" i="19"/>
  <c r="Z53" i="19"/>
  <c r="Z76" i="19"/>
  <c r="Z114" i="19"/>
  <c r="Z62" i="19"/>
  <c r="Z103" i="19"/>
  <c r="Z91" i="19"/>
  <c r="Z23" i="19"/>
  <c r="Z54" i="19"/>
  <c r="Z40" i="19"/>
  <c r="Z59" i="19"/>
  <c r="Z47" i="19"/>
  <c r="Z98" i="19"/>
  <c r="Z138" i="19"/>
  <c r="Z18" i="19"/>
  <c r="Z85" i="19"/>
  <c r="Z14" i="19"/>
  <c r="Z81" i="19"/>
  <c r="Z124" i="19"/>
  <c r="Z33" i="19"/>
  <c r="Z109" i="19"/>
  <c r="Z72" i="19"/>
  <c r="Z83" i="19"/>
  <c r="Z86" i="19"/>
  <c r="Z151" i="19"/>
  <c r="Z73" i="19"/>
  <c r="Z126" i="19"/>
  <c r="Z89" i="19"/>
  <c r="Z32" i="19"/>
  <c r="Z42" i="19"/>
  <c r="Z158" i="19"/>
  <c r="Z37" i="19"/>
  <c r="Z154" i="19"/>
  <c r="Z143" i="19"/>
  <c r="Z90" i="19"/>
  <c r="Z29" i="19"/>
  <c r="Z44" i="19"/>
  <c r="Z119" i="19"/>
  <c r="Z96" i="19"/>
  <c r="Z161" i="19"/>
  <c r="Z63" i="19"/>
  <c r="Z84" i="19"/>
  <c r="Z21" i="19"/>
  <c r="Z112" i="19"/>
  <c r="Z46" i="19"/>
  <c r="Z26" i="19"/>
  <c r="Z16" i="19"/>
  <c r="Z156" i="19"/>
  <c r="Z19" i="19"/>
  <c r="Z38" i="19"/>
  <c r="Z145" i="19"/>
  <c r="Z11" i="19"/>
  <c r="Z43" i="19"/>
  <c r="Z147" i="19"/>
  <c r="Z104" i="19"/>
  <c r="Z111" i="19"/>
  <c r="Z56" i="19"/>
  <c r="Z31" i="19"/>
  <c r="Z93" i="19"/>
  <c r="Z128" i="19"/>
  <c r="Z160" i="19"/>
  <c r="Z34" i="19"/>
  <c r="Z144" i="19"/>
  <c r="Z101" i="19"/>
  <c r="Z28" i="19"/>
  <c r="Z121" i="19"/>
  <c r="Z152" i="19"/>
  <c r="Z71" i="19"/>
  <c r="Z127" i="19"/>
  <c r="Z49" i="19"/>
  <c r="Z139" i="19"/>
  <c r="Z95" i="19"/>
  <c r="Z25" i="19"/>
  <c r="Z17" i="19"/>
  <c r="Z67" i="19"/>
  <c r="Z94" i="19"/>
  <c r="D91" i="19"/>
  <c r="T23" i="19"/>
  <c r="T135" i="19"/>
  <c r="L161" i="19"/>
  <c r="D21" i="19"/>
  <c r="T63" i="19"/>
  <c r="L91" i="19"/>
  <c r="L93" i="19"/>
  <c r="D63" i="19"/>
  <c r="D65" i="19"/>
  <c r="T105" i="19"/>
  <c r="T107" i="19"/>
  <c r="L49" i="19"/>
  <c r="D133" i="19"/>
  <c r="L21" i="19"/>
  <c r="L23" i="19"/>
  <c r="L133" i="19"/>
  <c r="L135" i="19"/>
  <c r="D105" i="19"/>
  <c r="D107" i="19"/>
  <c r="T35" i="19"/>
  <c r="T37" i="19"/>
  <c r="T147" i="19"/>
  <c r="T149" i="19"/>
  <c r="D93" i="19"/>
  <c r="L63" i="19"/>
  <c r="L65" i="19"/>
  <c r="D35" i="19"/>
  <c r="D37" i="19"/>
  <c r="D147" i="19"/>
  <c r="D149" i="19"/>
  <c r="T77" i="19"/>
  <c r="T79" i="19"/>
  <c r="L121" i="19"/>
  <c r="L51" i="19"/>
  <c r="D23" i="19"/>
  <c r="D135" i="19"/>
  <c r="T65" i="19"/>
  <c r="L105" i="19"/>
  <c r="L107" i="19"/>
  <c r="D77" i="19"/>
  <c r="D79" i="19"/>
  <c r="T9" i="19"/>
  <c r="T119" i="19"/>
  <c r="T121" i="19"/>
  <c r="T133" i="19"/>
  <c r="L35" i="19"/>
  <c r="L37" i="19"/>
  <c r="L147" i="19"/>
  <c r="L149" i="19"/>
  <c r="D9" i="19"/>
  <c r="D119" i="19"/>
  <c r="D121" i="19"/>
  <c r="T49" i="19"/>
  <c r="T51" i="19"/>
  <c r="T161" i="19"/>
  <c r="L119" i="19"/>
  <c r="T21" i="19"/>
  <c r="L9" i="19"/>
  <c r="L77" i="19"/>
  <c r="L79" i="19"/>
  <c r="D49" i="19"/>
  <c r="D51" i="19"/>
  <c r="D161" i="19"/>
  <c r="T91" i="19"/>
  <c r="T93" i="19"/>
  <c r="I7" i="19"/>
  <c r="Q7" i="19"/>
  <c r="Z24" i="19"/>
  <c r="Z157" i="19"/>
  <c r="Z58" i="19"/>
  <c r="Z132" i="19"/>
  <c r="Z20" i="19"/>
  <c r="Z60" i="19"/>
  <c r="N57" i="12"/>
  <c r="M57" i="12"/>
  <c r="L57" i="12"/>
  <c r="K57" i="12"/>
  <c r="J57" i="12"/>
  <c r="I57" i="12"/>
  <c r="Z55" i="19"/>
  <c r="Z153" i="19"/>
  <c r="Z15" i="19"/>
  <c r="Z35" i="19"/>
  <c r="Z65" i="19"/>
  <c r="Z116" i="19"/>
  <c r="Z52" i="19"/>
  <c r="Z27" i="19"/>
  <c r="Z66" i="19"/>
  <c r="Y7" i="19"/>
  <c r="Z150" i="19"/>
  <c r="Z68" i="19"/>
  <c r="Z88" i="19"/>
  <c r="Z146" i="19"/>
  <c r="Z70" i="19"/>
  <c r="Z51" i="19"/>
  <c r="Z30" i="19"/>
  <c r="Y44" i="19" l="1"/>
  <c r="Y145" i="19"/>
  <c r="Q45" i="19"/>
  <c r="Q116" i="19"/>
  <c r="I32" i="19"/>
  <c r="I95" i="19"/>
  <c r="I155" i="19"/>
  <c r="Y15" i="19"/>
  <c r="Y26" i="19"/>
  <c r="Y34" i="19"/>
  <c r="Y45" i="19"/>
  <c r="Y56" i="19"/>
  <c r="Y67" i="19"/>
  <c r="Y75" i="19"/>
  <c r="Y86" i="19"/>
  <c r="S105" i="19"/>
  <c r="Y105" i="19" s="1"/>
  <c r="Y97" i="19"/>
  <c r="S107" i="19"/>
  <c r="Y107" i="19" s="1"/>
  <c r="Y108" i="19"/>
  <c r="Y116" i="19"/>
  <c r="Y127" i="19"/>
  <c r="Y138" i="19"/>
  <c r="Y146" i="19"/>
  <c r="Y157" i="19"/>
  <c r="Q16" i="19"/>
  <c r="K35" i="19"/>
  <c r="Q35" i="19" s="1"/>
  <c r="Q27" i="19"/>
  <c r="K37" i="19"/>
  <c r="Q37" i="19" s="1"/>
  <c r="Q38" i="19"/>
  <c r="Q46" i="19"/>
  <c r="Q57" i="19"/>
  <c r="Q68" i="19"/>
  <c r="Q76" i="19"/>
  <c r="Q87" i="19"/>
  <c r="Q98" i="19"/>
  <c r="Q109" i="19"/>
  <c r="Q117" i="19"/>
  <c r="Q128" i="19"/>
  <c r="K147" i="19"/>
  <c r="Q147" i="19" s="1"/>
  <c r="Q139" i="19"/>
  <c r="K149" i="19"/>
  <c r="Q149" i="19" s="1"/>
  <c r="Q150" i="19"/>
  <c r="Q158" i="19"/>
  <c r="I14" i="19"/>
  <c r="I25" i="19"/>
  <c r="I33" i="19"/>
  <c r="I44" i="19"/>
  <c r="C63" i="19"/>
  <c r="I63" i="19" s="1"/>
  <c r="I55" i="19"/>
  <c r="C65" i="19"/>
  <c r="I65" i="19" s="1"/>
  <c r="I66" i="19"/>
  <c r="I74" i="19"/>
  <c r="I85" i="19"/>
  <c r="I96" i="19"/>
  <c r="I104" i="19"/>
  <c r="I115" i="19"/>
  <c r="I126" i="19"/>
  <c r="I137" i="19"/>
  <c r="I145" i="19"/>
  <c r="I156" i="19"/>
  <c r="Y33" i="19"/>
  <c r="Y104" i="19"/>
  <c r="Q15" i="19"/>
  <c r="Q86" i="19"/>
  <c r="Q138" i="19"/>
  <c r="I62" i="19"/>
  <c r="C133" i="19"/>
  <c r="I133" i="19" s="1"/>
  <c r="I125" i="19"/>
  <c r="S35" i="19"/>
  <c r="Y35" i="19" s="1"/>
  <c r="Y27" i="19"/>
  <c r="Y46" i="19"/>
  <c r="Y57" i="19"/>
  <c r="Y68" i="19"/>
  <c r="Y76" i="19"/>
  <c r="Y87" i="19"/>
  <c r="Y98" i="19"/>
  <c r="Y109" i="19"/>
  <c r="Y117" i="19"/>
  <c r="Y128" i="19"/>
  <c r="S147" i="19"/>
  <c r="Y147" i="19" s="1"/>
  <c r="Y139" i="19"/>
  <c r="S149" i="19"/>
  <c r="Y149" i="19" s="1"/>
  <c r="Y150" i="19"/>
  <c r="Y158" i="19"/>
  <c r="Q17" i="19"/>
  <c r="Q28" i="19"/>
  <c r="Q39" i="19"/>
  <c r="Q47" i="19"/>
  <c r="Q58" i="19"/>
  <c r="K77" i="19"/>
  <c r="Q77" i="19" s="1"/>
  <c r="Q69" i="19"/>
  <c r="K79" i="19"/>
  <c r="Q79" i="19" s="1"/>
  <c r="Q80" i="19"/>
  <c r="Q88" i="19"/>
  <c r="Q99" i="19"/>
  <c r="Q110" i="19"/>
  <c r="Q118" i="19"/>
  <c r="Q129" i="19"/>
  <c r="Q140" i="19"/>
  <c r="Q151" i="19"/>
  <c r="Q159" i="19"/>
  <c r="I15" i="19"/>
  <c r="I26" i="19"/>
  <c r="I34" i="19"/>
  <c r="I45" i="19"/>
  <c r="I56" i="19"/>
  <c r="I67" i="19"/>
  <c r="I75" i="19"/>
  <c r="I86" i="19"/>
  <c r="C105" i="19"/>
  <c r="I105" i="19" s="1"/>
  <c r="I97" i="19"/>
  <c r="C107" i="19"/>
  <c r="I107" i="19" s="1"/>
  <c r="I108" i="19"/>
  <c r="I116" i="19"/>
  <c r="I127" i="19"/>
  <c r="I138" i="19"/>
  <c r="I146" i="19"/>
  <c r="I157" i="19"/>
  <c r="Y25" i="19"/>
  <c r="Y96" i="19"/>
  <c r="Q56" i="19"/>
  <c r="Q127" i="19"/>
  <c r="I43" i="19"/>
  <c r="I103" i="19"/>
  <c r="Y16" i="19"/>
  <c r="Y39" i="19"/>
  <c r="Y47" i="19"/>
  <c r="Y58" i="19"/>
  <c r="S77" i="19"/>
  <c r="Y77" i="19" s="1"/>
  <c r="Y69" i="19"/>
  <c r="S79" i="19"/>
  <c r="Y79" i="19" s="1"/>
  <c r="Y80" i="19"/>
  <c r="Y88" i="19"/>
  <c r="Y99" i="19"/>
  <c r="Y110" i="19"/>
  <c r="Y118" i="19"/>
  <c r="Y129" i="19"/>
  <c r="Y140" i="19"/>
  <c r="Y151" i="19"/>
  <c r="Y159" i="19"/>
  <c r="K9" i="19"/>
  <c r="Q9" i="19" s="1"/>
  <c r="Q10" i="19"/>
  <c r="Q18" i="19"/>
  <c r="Q29" i="19"/>
  <c r="Q40" i="19"/>
  <c r="Q48" i="19"/>
  <c r="Q59" i="19"/>
  <c r="Q70" i="19"/>
  <c r="Q81" i="19"/>
  <c r="Q89" i="19"/>
  <c r="Q100" i="19"/>
  <c r="K119" i="19"/>
  <c r="Q119" i="19" s="1"/>
  <c r="Q111" i="19"/>
  <c r="K121" i="19"/>
  <c r="Q121" i="19" s="1"/>
  <c r="Q122" i="19"/>
  <c r="Q130" i="19"/>
  <c r="Q141" i="19"/>
  <c r="Q152" i="19"/>
  <c r="Q160" i="19"/>
  <c r="I16" i="19"/>
  <c r="C35" i="19"/>
  <c r="I35" i="19" s="1"/>
  <c r="I27" i="19"/>
  <c r="C37" i="19"/>
  <c r="I37" i="19" s="1"/>
  <c r="I38" i="19"/>
  <c r="I46" i="19"/>
  <c r="I57" i="19"/>
  <c r="I68" i="19"/>
  <c r="I76" i="19"/>
  <c r="I87" i="19"/>
  <c r="I98" i="19"/>
  <c r="I109" i="19"/>
  <c r="I117" i="19"/>
  <c r="I128" i="19"/>
  <c r="C147" i="19"/>
  <c r="I147" i="19" s="1"/>
  <c r="I139" i="19"/>
  <c r="C149" i="19"/>
  <c r="I149" i="19" s="1"/>
  <c r="I150" i="19"/>
  <c r="I158" i="19"/>
  <c r="Y14" i="19"/>
  <c r="Y85" i="19"/>
  <c r="Y156" i="19"/>
  <c r="Q67" i="19"/>
  <c r="Q146" i="19"/>
  <c r="I73" i="19"/>
  <c r="C135" i="19"/>
  <c r="I135" i="19" s="1"/>
  <c r="I136" i="19"/>
  <c r="Y28" i="19"/>
  <c r="S9" i="19"/>
  <c r="Y9" i="19" s="1"/>
  <c r="Y10" i="19"/>
  <c r="Y18" i="19"/>
  <c r="Y29" i="19"/>
  <c r="Y40" i="19"/>
  <c r="Y48" i="19"/>
  <c r="Y59" i="19"/>
  <c r="Y70" i="19"/>
  <c r="Y81" i="19"/>
  <c r="Y89" i="19"/>
  <c r="Y100" i="19"/>
  <c r="S119" i="19"/>
  <c r="Y119" i="19" s="1"/>
  <c r="Y111" i="19"/>
  <c r="S121" i="19"/>
  <c r="Y121" i="19" s="1"/>
  <c r="Y122" i="19"/>
  <c r="Y130" i="19"/>
  <c r="Y141" i="19"/>
  <c r="Y152" i="19"/>
  <c r="Y160" i="19"/>
  <c r="Q11" i="19"/>
  <c r="Q19" i="19"/>
  <c r="Q30" i="19"/>
  <c r="K49" i="19"/>
  <c r="Q49" i="19" s="1"/>
  <c r="Q41" i="19"/>
  <c r="K51" i="19"/>
  <c r="Q51" i="19" s="1"/>
  <c r="Q52" i="19"/>
  <c r="Q60" i="19"/>
  <c r="Q71" i="19"/>
  <c r="Q82" i="19"/>
  <c r="Q90" i="19"/>
  <c r="Q101" i="19"/>
  <c r="Q112" i="19"/>
  <c r="Q123" i="19"/>
  <c r="Q131" i="19"/>
  <c r="Q142" i="19"/>
  <c r="K161" i="19"/>
  <c r="Q161" i="19" s="1"/>
  <c r="Q153" i="19"/>
  <c r="I17" i="19"/>
  <c r="I28" i="19"/>
  <c r="I39" i="19"/>
  <c r="I47" i="19"/>
  <c r="I58" i="19"/>
  <c r="C77" i="19"/>
  <c r="I77" i="19" s="1"/>
  <c r="I69" i="19"/>
  <c r="C79" i="19"/>
  <c r="I79" i="19" s="1"/>
  <c r="I80" i="19"/>
  <c r="I88" i="19"/>
  <c r="I99" i="19"/>
  <c r="I110" i="19"/>
  <c r="I118" i="19"/>
  <c r="I129" i="19"/>
  <c r="I140" i="19"/>
  <c r="I151" i="19"/>
  <c r="I159" i="19"/>
  <c r="Y74" i="19"/>
  <c r="Y115" i="19"/>
  <c r="Q75" i="19"/>
  <c r="Q157" i="19"/>
  <c r="I54" i="19"/>
  <c r="I114" i="19"/>
  <c r="Y17" i="19"/>
  <c r="Y11" i="19"/>
  <c r="Y19" i="19"/>
  <c r="Y30" i="19"/>
  <c r="S49" i="19"/>
  <c r="Y49" i="19" s="1"/>
  <c r="Y41" i="19"/>
  <c r="S51" i="19"/>
  <c r="Y51" i="19" s="1"/>
  <c r="Y52" i="19"/>
  <c r="Y60" i="19"/>
  <c r="Y71" i="19"/>
  <c r="Y82" i="19"/>
  <c r="Y90" i="19"/>
  <c r="Y101" i="19"/>
  <c r="Y112" i="19"/>
  <c r="Y123" i="19"/>
  <c r="Y131" i="19"/>
  <c r="Y142" i="19"/>
  <c r="S161" i="19"/>
  <c r="Y161" i="19" s="1"/>
  <c r="Y153" i="19"/>
  <c r="Q12" i="19"/>
  <c r="Q20" i="19"/>
  <c r="Q31" i="19"/>
  <c r="Q42" i="19"/>
  <c r="Q53" i="19"/>
  <c r="Q61" i="19"/>
  <c r="Q72" i="19"/>
  <c r="K91" i="19"/>
  <c r="Q91" i="19" s="1"/>
  <c r="Q83" i="19"/>
  <c r="K93" i="19"/>
  <c r="Q93" i="19" s="1"/>
  <c r="Q94" i="19"/>
  <c r="Q102" i="19"/>
  <c r="Q113" i="19"/>
  <c r="Q124" i="19"/>
  <c r="Q132" i="19"/>
  <c r="Q143" i="19"/>
  <c r="Q154" i="19"/>
  <c r="C9" i="19"/>
  <c r="I9" i="19" s="1"/>
  <c r="I10" i="19"/>
  <c r="I18" i="19"/>
  <c r="I29" i="19"/>
  <c r="I40" i="19"/>
  <c r="I48" i="19"/>
  <c r="I59" i="19"/>
  <c r="I70" i="19"/>
  <c r="I81" i="19"/>
  <c r="I89" i="19"/>
  <c r="I100" i="19"/>
  <c r="C119" i="19"/>
  <c r="I119" i="19" s="1"/>
  <c r="I111" i="19"/>
  <c r="C121" i="19"/>
  <c r="I121" i="19" s="1"/>
  <c r="I122" i="19"/>
  <c r="I130" i="19"/>
  <c r="I141" i="19"/>
  <c r="I152" i="19"/>
  <c r="I160" i="19"/>
  <c r="S65" i="19"/>
  <c r="Y65" i="19" s="1"/>
  <c r="Y66" i="19"/>
  <c r="Y137" i="19"/>
  <c r="Q26" i="19"/>
  <c r="K107" i="19"/>
  <c r="Q107" i="19" s="1"/>
  <c r="Q108" i="19"/>
  <c r="C21" i="19"/>
  <c r="I21" i="19" s="1"/>
  <c r="I13" i="19"/>
  <c r="I144" i="19"/>
  <c r="Y12" i="19"/>
  <c r="Y20" i="19"/>
  <c r="Y31" i="19"/>
  <c r="Y42" i="19"/>
  <c r="Y53" i="19"/>
  <c r="Y61" i="19"/>
  <c r="Y72" i="19"/>
  <c r="S91" i="19"/>
  <c r="Y91" i="19" s="1"/>
  <c r="Y83" i="19"/>
  <c r="S93" i="19"/>
  <c r="Y93" i="19" s="1"/>
  <c r="Y94" i="19"/>
  <c r="Y102" i="19"/>
  <c r="Y113" i="19"/>
  <c r="Y124" i="19"/>
  <c r="Y132" i="19"/>
  <c r="Y143" i="19"/>
  <c r="Y154" i="19"/>
  <c r="K21" i="19"/>
  <c r="Q21" i="19" s="1"/>
  <c r="Q13" i="19"/>
  <c r="K23" i="19"/>
  <c r="Q23" i="19" s="1"/>
  <c r="Q24" i="19"/>
  <c r="Q32" i="19"/>
  <c r="Q43" i="19"/>
  <c r="Q54" i="19"/>
  <c r="Q62" i="19"/>
  <c r="Q73" i="19"/>
  <c r="Q84" i="19"/>
  <c r="Q95" i="19"/>
  <c r="Q103" i="19"/>
  <c r="Q114" i="19"/>
  <c r="K133" i="19"/>
  <c r="Q133" i="19" s="1"/>
  <c r="Q125" i="19"/>
  <c r="K135" i="19"/>
  <c r="Q135" i="19" s="1"/>
  <c r="Q136" i="19"/>
  <c r="Q144" i="19"/>
  <c r="Q155" i="19"/>
  <c r="I11" i="19"/>
  <c r="I19" i="19"/>
  <c r="I30" i="19"/>
  <c r="C49" i="19"/>
  <c r="I49" i="19" s="1"/>
  <c r="I41" i="19"/>
  <c r="C51" i="19"/>
  <c r="I51" i="19" s="1"/>
  <c r="I52" i="19"/>
  <c r="I60" i="19"/>
  <c r="I71" i="19"/>
  <c r="I82" i="19"/>
  <c r="I90" i="19"/>
  <c r="I101" i="19"/>
  <c r="I112" i="19"/>
  <c r="I123" i="19"/>
  <c r="I131" i="19"/>
  <c r="I142" i="19"/>
  <c r="C161" i="19"/>
  <c r="I161" i="19" s="1"/>
  <c r="I153" i="19"/>
  <c r="S63" i="19"/>
  <c r="Y63" i="19" s="1"/>
  <c r="Y55" i="19"/>
  <c r="Y126" i="19"/>
  <c r="Q34" i="19"/>
  <c r="K105" i="19"/>
  <c r="Q105" i="19" s="1"/>
  <c r="Q97" i="19"/>
  <c r="C23" i="19"/>
  <c r="I23" i="19" s="1"/>
  <c r="I24" i="19"/>
  <c r="I84" i="19"/>
  <c r="S37" i="19"/>
  <c r="Y37" i="19" s="1"/>
  <c r="Y38" i="19"/>
  <c r="S21" i="19"/>
  <c r="Y21" i="19" s="1"/>
  <c r="Y13" i="19"/>
  <c r="S23" i="19"/>
  <c r="Y23" i="19" s="1"/>
  <c r="Y24" i="19"/>
  <c r="Y32" i="19"/>
  <c r="Y43" i="19"/>
  <c r="Y54" i="19"/>
  <c r="Y62" i="19"/>
  <c r="Y73" i="19"/>
  <c r="Y84" i="19"/>
  <c r="Y95" i="19"/>
  <c r="Y103" i="19"/>
  <c r="Y114" i="19"/>
  <c r="S133" i="19"/>
  <c r="Y133" i="19" s="1"/>
  <c r="Y125" i="19"/>
  <c r="S135" i="19"/>
  <c r="Y135" i="19" s="1"/>
  <c r="Y136" i="19"/>
  <c r="Y144" i="19"/>
  <c r="Y155" i="19"/>
  <c r="Q14" i="19"/>
  <c r="Q25" i="19"/>
  <c r="Q33" i="19"/>
  <c r="Q44" i="19"/>
  <c r="K63" i="19"/>
  <c r="Q63" i="19" s="1"/>
  <c r="Q55" i="19"/>
  <c r="K65" i="19"/>
  <c r="Q65" i="19" s="1"/>
  <c r="Q66" i="19"/>
  <c r="Q74" i="19"/>
  <c r="Q85" i="19"/>
  <c r="Q96" i="19"/>
  <c r="Q104" i="19"/>
  <c r="Q115" i="19"/>
  <c r="Q126" i="19"/>
  <c r="Q137" i="19"/>
  <c r="Q145" i="19"/>
  <c r="Q156" i="19"/>
  <c r="I12" i="19"/>
  <c r="I20" i="19"/>
  <c r="I31" i="19"/>
  <c r="I42" i="19"/>
  <c r="I53" i="19"/>
  <c r="I61" i="19"/>
  <c r="I72" i="19"/>
  <c r="C91" i="19"/>
  <c r="I91" i="19" s="1"/>
  <c r="I83" i="19"/>
  <c r="C93" i="19"/>
  <c r="I93" i="19" s="1"/>
  <c r="I94" i="19"/>
  <c r="I102" i="19"/>
  <c r="I113" i="19"/>
  <c r="I124" i="19"/>
  <c r="I132" i="19"/>
  <c r="I143" i="19"/>
  <c r="I154" i="19"/>
</calcChain>
</file>

<file path=xl/sharedStrings.xml><?xml version="1.0" encoding="utf-8"?>
<sst xmlns="http://schemas.openxmlformats.org/spreadsheetml/2006/main" count="5548" uniqueCount="323">
  <si>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</si>
  <si>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</si>
  <si>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</si>
  <si>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</si>
  <si>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</si>
  <si>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</si>
  <si>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</si>
  <si>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</si>
  <si>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</si>
  <si>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</si>
  <si>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</si>
  <si>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</si>
  <si>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</si>
  <si>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</si>
  <si>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</si>
  <si>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</si>
  <si>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</si>
  <si>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</si>
  <si>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</si>
  <si>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</si>
  <si>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</si>
  <si>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</si>
  <si>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</si>
  <si>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</si>
  <si>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</si>
  <si>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</si>
  <si>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</si>
  <si>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</si>
  <si>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</si>
  <si>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</si>
  <si>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</si>
  <si>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</si>
  <si>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</si>
  <si>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</si>
  <si>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</si>
  <si>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</si>
  <si>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</si>
  <si>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</si>
  <si>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</si>
  <si>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</si>
  <si>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</si>
  <si>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</si>
  <si>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</si>
  <si>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</si>
  <si>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</si>
  <si>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</si>
  <si>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</si>
  <si>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</si>
  <si>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</si>
  <si>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</si>
  <si>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</si>
  <si>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</si>
  <si>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</si>
  <si>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</si>
  <si>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</si>
  <si>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</si>
  <si>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</si>
  <si>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</si>
  <si>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</si>
  <si>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</si>
  <si>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</si>
  <si>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</si>
  <si>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</si>
  <si>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</si>
  <si>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</si>
  <si>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</si>
  <si>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</si>
  <si>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</si>
  <si>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</si>
  <si>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</si>
  <si>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</si>
  <si>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</si>
  <si>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</si>
  <si>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</si>
  <si>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</si>
  <si>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</si>
  <si>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</si>
  <si>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</si>
  <si>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</si>
  <si>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</si>
  <si>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</si>
  <si>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</si>
  <si>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</si>
  <si>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</si>
  <si>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</si>
  <si>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</si>
  <si>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</si>
  <si>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</si>
  <si>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</si>
  <si>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</si>
  <si>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</si>
  <si>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</si>
  <si>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</si>
  <si>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</si>
  <si>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</si>
  <si>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</si>
  <si>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</si>
  <si>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</si>
  <si>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</si>
  <si>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</si>
  <si>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</si>
  <si>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</si>
  <si>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</si>
  <si>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</si>
  <si>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</si>
  <si>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</si>
  <si>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</si>
  <si>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</si>
  <si>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</si>
  <si>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</si>
  <si>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</si>
  <si>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</si>
  <si>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</si>
  <si>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</si>
  <si>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</si>
  <si>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</si>
  <si>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</si>
  <si>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</si>
  <si>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</si>
  <si>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</si>
  <si>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</si>
  <si>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</si>
  <si>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</si>
  <si>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</si>
  <si>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</si>
  <si>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</si>
  <si>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</si>
  <si>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</si>
  <si>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</si>
  <si>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</si>
  <si>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</si>
  <si>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</si>
  <si>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</si>
  <si>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</si>
  <si>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</si>
  <si>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</si>
  <si>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</si>
  <si>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</si>
  <si>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</si>
  <si>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</si>
  <si>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</si>
  <si>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</si>
  <si>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</si>
  <si>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</si>
  <si>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</si>
  <si>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</si>
  <si>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</si>
  <si>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</si>
  <si>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</si>
  <si>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</si>
  <si>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</si>
  <si>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</si>
  <si>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</si>
  <si>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</si>
  <si>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</si>
  <si>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</si>
  <si>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</si>
  <si>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</si>
  <si>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</si>
  <si>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</si>
  <si>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</si>
  <si>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</si>
  <si>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</si>
  <si>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</si>
  <si>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</si>
  <si>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</si>
  <si>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</si>
  <si>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</si>
  <si>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</si>
  <si>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</si>
  <si>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</si>
  <si>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</si>
  <si>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</si>
  <si>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</si>
  <si>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</si>
  <si>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</si>
  <si>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</si>
  <si>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</si>
  <si>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</si>
  <si>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</si>
  <si>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</si>
  <si>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</si>
  <si>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</si>
  <si>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</si>
  <si>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</si>
  <si>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</si>
  <si>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</si>
  <si>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</si>
  <si>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</si>
  <si>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</si>
  <si>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</si>
  <si>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</si>
  <si>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</si>
  <si>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</si>
  <si>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</si>
  <si>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</si>
  <si>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</si>
  <si>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</si>
  <si>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</si>
  <si>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</si>
  <si>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</si>
  <si>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</si>
  <si>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</si>
  <si>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</si>
  <si>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</si>
  <si>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</si>
  <si>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</si>
  <si>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</si>
  <si>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</si>
  <si>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noviembre 2024</t>
  </si>
  <si>
    <t>Resumen indicadores Arona</t>
  </si>
  <si>
    <t>Evolución mensual de viajeros entrados en Arona según lugar de residencia</t>
  </si>
  <si>
    <t>Evolución mensual de viajeros entrados en Arona según categoría del establecimiento</t>
  </si>
  <si>
    <t>Evolución anual de viajeros entrados en Arona según categoría del establecimiento</t>
  </si>
  <si>
    <t>Evolución mensual de pernoctaciones en Arona según lugar de residencia</t>
  </si>
  <si>
    <t>Evolución mensual de pernoctaciones en Arona según categoría del establecimiento</t>
  </si>
  <si>
    <t>Evolución mensual de estancia media en Arona según lugar de residencia</t>
  </si>
  <si>
    <t>Evolución mensual de estancia media en Arona según categoría del establecimiento</t>
  </si>
  <si>
    <t>Evolución mensual de tasa de ocupación en Arona según categoría del establecimiento</t>
  </si>
  <si>
    <t>Viajeros españoles entrados en los hoteles y apartamentos de Arona según lugar de residencia - acumulado</t>
  </si>
  <si>
    <t>Viajeros españoles entrados en los hoteles y apartamentos de Arona por tipología y categoría de alojamiento - acumulado</t>
  </si>
  <si>
    <t>Viajeros peninsulares entrados en los hoteles y apartamentos de Arona por tipología y categoría de alojamiento - acumulado</t>
  </si>
  <si>
    <t>Viajeros canarios entrados en los hoteles y apartamentos de Arona por tipología y categoría de alojamiento - acumulado</t>
  </si>
  <si>
    <t>Resumen de indicadores turísticos de Tenerife-Arona</t>
  </si>
  <si>
    <t>noviembre 2019</t>
  </si>
  <si>
    <t>noviembre 2021</t>
  </si>
  <si>
    <t>noviembre 2022</t>
  </si>
  <si>
    <t>noviembre 2023</t>
  </si>
  <si>
    <t>noviembre 2024</t>
  </si>
  <si>
    <t>acumulado a noviembre 2019</t>
  </si>
  <si>
    <t>acumulado a noviembre 2021</t>
  </si>
  <si>
    <t>acumulado a noviembre 2022</t>
  </si>
  <si>
    <t>acumulado a noviembre 2023</t>
  </si>
  <si>
    <t>acumulado a noviembre 2024</t>
  </si>
  <si>
    <t>noviembre 2020</t>
  </si>
  <si>
    <t>Viajeros  entrados en los establecimientos alojativos de Arona 
(hotel + apartamento)</t>
  </si>
  <si>
    <t>-</t>
  </si>
  <si>
    <t>Viajeros españoles entrados en los establecimientos alojativos de Arona 
(hotel + apartamento)</t>
  </si>
  <si>
    <t>Viajeros peninsulares entrados en los establecimientos alojativos de Arona 
(hotel + apartamento)</t>
  </si>
  <si>
    <t>Viajeros canarios entrados en los establecimientos alojativos de Arona 
(hotel + apartamento)</t>
  </si>
  <si>
    <t>Viajeros extranjeros entrados en los establecimientos alojativos de Arona 
(hotel + apartamento)</t>
  </si>
  <si>
    <t>Viajeros británicos entrados en los establecimientos alojativos de Arona 
(hotel + apartamento)</t>
  </si>
  <si>
    <t>Viajeros alemanes entrados en los establecimientos alojativos de Arona 
(hotel + apartamento)</t>
  </si>
  <si>
    <t>Viajeros franceses entrados en los establecimientos alojativos de Arona 
(hotel + apartamento)</t>
  </si>
  <si>
    <t>Viajeros belgas entrados en los establecimientos alojativos de Arona 
(hotel + apartamento)</t>
  </si>
  <si>
    <t>Viajeros holandeses entrados en los establecimientos alojativos de Arona 
(hotel + apartamento)</t>
  </si>
  <si>
    <t>Viajeros daneses entrados en los establecimientos alojativos de Arona 
(hotel + apartamento)</t>
  </si>
  <si>
    <t>Viajeros suecos entrados en los establecimientos alojativos de Arona 
(hotel + apartamento)</t>
  </si>
  <si>
    <t>var 21/20</t>
  </si>
  <si>
    <t>var 23/22</t>
  </si>
  <si>
    <t>Viajeros entrados en los establecimientos alojativos de Arona 
(hotel + apartamento)</t>
  </si>
  <si>
    <t>Viajeros entrados en los hoteles de Arona</t>
  </si>
  <si>
    <t>Viajeros entrados en los hoteles de 4, 5 estrellas Arona</t>
  </si>
  <si>
    <t>Viajeros entrados en los hoteles de 1, 2, 3 estrellas Arona</t>
  </si>
  <si>
    <t>Viajeros entrados en los apartamentos de Arona</t>
  </si>
  <si>
    <t>Evolución de viajeros entrados en los establecimientos alojativos de Arona 
(hotel + apartamento)</t>
  </si>
  <si>
    <t>Evolución de viajeros entrados en los hoteles de Arona</t>
  </si>
  <si>
    <t>Evolución de viajeros entrados en los hoteles de 4, 5 estrellas de Arona</t>
  </si>
  <si>
    <t>Evolución de viajeros entrados en los apartamentos de Arona</t>
  </si>
  <si>
    <t>acumulado a noviembre 2020</t>
  </si>
  <si>
    <t>Viajeros entrados en los establecimientos alojativos de Arona según lugar de residencia (hotel + apartamento)</t>
  </si>
  <si>
    <t>acumulado noviembre 2018</t>
  </si>
  <si>
    <t>acumulado noviembre 2019</t>
  </si>
  <si>
    <t>acumulado noviembre 2020</t>
  </si>
  <si>
    <t>acumulado noviembre 2022</t>
  </si>
  <si>
    <t>acumulado noviembre 2023</t>
  </si>
  <si>
    <t>acumulado noviembre 2024</t>
  </si>
  <si>
    <t>Viajeros entrados en los hoteles de Arona según lugar de residencia (hotel + apartamento)</t>
  </si>
  <si>
    <t>Viajeros entrados en los apartamentos de Arona según lugar de residencia (hotel + apartamento)</t>
  </si>
  <si>
    <t>acumulado noviembre 2021</t>
  </si>
  <si>
    <t>Viajeros alojados en los establecimientos alojativos de Arona según lugar de residencia (hotel + apartamento)</t>
  </si>
  <si>
    <t>Pernoctaciones realizadas por los turistas en los establecimientos alojativos de Arona (hotel + apartamento)</t>
  </si>
  <si>
    <t>Pernoctaciones realizadas por los turistas españoles en los establecimientos alojativos de Arona (hotel + apartamento)</t>
  </si>
  <si>
    <t>var 24/23</t>
  </si>
  <si>
    <t>var 24/19</t>
  </si>
  <si>
    <t>Pernoctaciones realizadas por los procedentes de Península en los establecimientos alojativos de Arona (hotel + apartamento)</t>
  </si>
  <si>
    <t>Pernoctaciones realizadas por los procedentes de Canarias en los establecimientos alojativos de Arona (hotel + apartamento)</t>
  </si>
  <si>
    <t>Pernoctaciones realizadas por los procedentes de Total residentes en el extranjero en los establecimientos alojativos de Arona (hotel + apartamento)</t>
  </si>
  <si>
    <t>Pernoctaciones realizadas por los procedentes de Reino Unido en los establecimientos alojativos de Arona (hotel + apartamento)</t>
  </si>
  <si>
    <t>Pernoctaciones realizadas por los procedentes de Alemania en los establecimientos alojativos de Arona (hotel + apartamento)</t>
  </si>
  <si>
    <t>Pernoctaciones realizadas por los procedentes de Francia en los establecimientos alojativos de Arona (hotel + apartamento)</t>
  </si>
  <si>
    <t>Pernoctaciones realizadas por los procedentes de Bélgica en los establecimientos alojativos de Arona (hotel + apartamento)</t>
  </si>
  <si>
    <t>Pernoctaciones realizadas por los procedentes de Países Bajos en los establecimientos alojativos de Arona (hotel + apartamento)</t>
  </si>
  <si>
    <t>Pernoctaciones realizadas por los procedentes de Dinamarca en los establecimientos alojativos de Arona (hotel + apartamento)</t>
  </si>
  <si>
    <t>Pernoctaciones realizadas por los procedentes de Suecia en los establecimientos alojativos de Arona (hotel + apartamento)</t>
  </si>
  <si>
    <t>2020</t>
  </si>
  <si>
    <t>2021</t>
  </si>
  <si>
    <t>2022</t>
  </si>
  <si>
    <t>Pernoctaciones realizadas por los turistas en los hoteles de Arona</t>
  </si>
  <si>
    <t>Pernoctaciones realizadas por los turistas en los hoteles de 4 y 5 estrellas de Arona</t>
  </si>
  <si>
    <t>Pernoctaciones realizadas por los turistas en los hoteles de 1, 2, 3 estrellas de Arona</t>
  </si>
  <si>
    <t>Pernoctaciones realizadas por los turistas en los apartamentos de Arona</t>
  </si>
  <si>
    <t>noviembre 2018</t>
  </si>
  <si>
    <t>Estancia Media en los establecimientos alojativos de Arona
(hotel + apartamento)</t>
  </si>
  <si>
    <t>Estancia media de los viajeros españoles entrados en los establecimientos alojativos de Arona (hotel + apartamento)</t>
  </si>
  <si>
    <t>Estancia media de los viajeros peninsulares entrados en los establecimientos alojativos de Arona (hotel + apartamento)</t>
  </si>
  <si>
    <t>Estancia media de los viajeros canarios entrados en los establecimientos alojativos de Arona (hotel + apartamento)</t>
  </si>
  <si>
    <t>Estancia media de los viajeros extranjeros entrados en los establecimientos alojativos de Arona (hotel + apartamento)</t>
  </si>
  <si>
    <t>Estancia media de los viajeros británicos entrados en los establecimientos alojativos de Arona (hotel + apartamento)</t>
  </si>
  <si>
    <t>Estancia media de los viajeros alemanes entrados en los establecimientos alojativos de Arona (hotel + apartamento)</t>
  </si>
  <si>
    <t>Estancia media de los viajeros franceses entrados en los establecimientos alojativos de Arona (hotel + apartamento)</t>
  </si>
  <si>
    <t>Estancia media de los viajeros belgas entrados en los establecimientos alojativos de Arona (hotel + apartamento)</t>
  </si>
  <si>
    <t>Estancia media de los viajeros holandeses entrados en los establecimientos alojativos de Arona (hotel + apartamento)</t>
  </si>
  <si>
    <t>Estancia media de los viajeros daneses entrados en los establecimientos alojativos de Arona (hotel + apartamento)</t>
  </si>
  <si>
    <t>Estancia media de los viajeros suecos entrados en los establecimientos alojativos de Arona (hotel + apartamento)</t>
  </si>
  <si>
    <t>Estancia Media en los hoteles de Arona</t>
  </si>
  <si>
    <t>Estancia Media en los hoteles de 4, 5 estrellas de Arona</t>
  </si>
  <si>
    <t>Estancia Media en los hoteles de 1, 2, 3 Estrellas de Arona</t>
  </si>
  <si>
    <t>Estancia Media en los apartamentos de Arona</t>
  </si>
  <si>
    <t>Tasa de ocupación por plaza en los establecimientos alojativos de Arona
(hotel + apartamento)</t>
  </si>
  <si>
    <t>Tasa de ocupación por plaza en los hoteles de Arona</t>
  </si>
  <si>
    <t>Tasa de ocupación por plaza en los hoteles de 4, 5 Estrellas de Arona</t>
  </si>
  <si>
    <t>Tasa de ocupación por plaza en los hoteles de 1, 2, 3 Estrellas de Arona</t>
  </si>
  <si>
    <t>Tasa de ocupación por plaza en los apartamentos de Arona</t>
  </si>
  <si>
    <t>Distribución de viajeros españoles entrados en hoteles y apartamentos de Arona  por lugar de residencia</t>
  </si>
  <si>
    <t>Viajeros españoles entrados en los hoteles y apartamentos de Arona según lugar de residencia</t>
  </si>
  <si>
    <t>Viajeros españoles entrados en los hoteles y apartamentos de Arona por tipología y categoría de alojamiento</t>
  </si>
  <si>
    <t>Viajeros peninsulares entrados en los hoteles y apartamentos de Arona por tipología y categoría de alojamiento</t>
  </si>
  <si>
    <t>Viajeros canarios entrados en los hoteles y apartamentos de Arona por tipología y categoría de alojamiento</t>
  </si>
  <si>
    <t>Evolución de viajeros españoles entrados en los establecimientos alojativos de Arona
(hotel + apartamento)</t>
  </si>
  <si>
    <t>Evolución de viajeros peninsulares entrados en los establecimientos alojativos de Arona
(hotel + apartamento)</t>
  </si>
  <si>
    <t>Evolución de viajeros canarios entrados en los establecimientos alojativos de Arona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</si>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</sst>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24" xfId="0" applyFont="1" applyBorder="1" applyAlignment="1">
      <alignment horizontal="left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D0266FAB-8331-487D-9A32-C948507DB38E}"/>
    <cellStyle name="Normal 2 6" xfId="3" xr:uid="{3D4E0C5C-E06C-4DC4-B82E-9F3D3F5AC1B6}"/>
    <cellStyle name="Porcentaje" xfId="1" builtinId="5"/>
  </cellStyles>
  <dxfs count="0"/>
  <tableStyles count="1" defaultTableStyle="TableStyleMedium2" defaultPivotStyle="PivotStyleLight16">
    <tableStyle name="Invisible" pivot="0" table="0" count="0" xr9:uid="{D48F135B-2FEB-4E8E-9D40-DBDB9B60E2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94-4909-B208-197104341F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101909</c:v>
                </c:pt>
                <c:pt idx="1">
                  <c:v>100001</c:v>
                </c:pt>
                <c:pt idx="2">
                  <c:v>119259</c:v>
                </c:pt>
                <c:pt idx="3">
                  <c:v>107270</c:v>
                </c:pt>
                <c:pt idx="4">
                  <c:v>104348</c:v>
                </c:pt>
                <c:pt idx="5">
                  <c:v>109110</c:v>
                </c:pt>
                <c:pt idx="6">
                  <c:v>112094</c:v>
                </c:pt>
                <c:pt idx="7">
                  <c:v>119564</c:v>
                </c:pt>
                <c:pt idx="8">
                  <c:v>99309</c:v>
                </c:pt>
                <c:pt idx="9">
                  <c:v>109838</c:v>
                </c:pt>
                <c:pt idx="10">
                  <c:v>107365</c:v>
                </c:pt>
                <c:pt idx="11">
                  <c:v>109344</c:v>
                </c:pt>
                <c:pt idx="12">
                  <c:v>1299411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94-4909-B208-197104341FA3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94-4909-B208-197104341FA3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72992</c:v>
                </c:pt>
                <c:pt idx="1">
                  <c:v>88104</c:v>
                </c:pt>
                <c:pt idx="2">
                  <c:v>104660</c:v>
                </c:pt>
                <c:pt idx="3">
                  <c:v>110839</c:v>
                </c:pt>
                <c:pt idx="4">
                  <c:v>97379</c:v>
                </c:pt>
                <c:pt idx="5">
                  <c:v>99145</c:v>
                </c:pt>
                <c:pt idx="6">
                  <c:v>119732</c:v>
                </c:pt>
                <c:pt idx="7">
                  <c:v>117894</c:v>
                </c:pt>
                <c:pt idx="8">
                  <c:v>103298</c:v>
                </c:pt>
                <c:pt idx="9">
                  <c:v>113209</c:v>
                </c:pt>
                <c:pt idx="10">
                  <c:v>107366</c:v>
                </c:pt>
                <c:pt idx="11">
                  <c:v>108917</c:v>
                </c:pt>
                <c:pt idx="12">
                  <c:v>1243535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94-4909-B208-197104341FA3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94-4909-B208-197104341F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94-4909-B208-197104341FA3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E94-4909-B208-197104341F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E94-4909-B208-197104341F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102161</c:v>
                </c:pt>
                <c:pt idx="1">
                  <c:v>112246</c:v>
                </c:pt>
                <c:pt idx="2">
                  <c:v>122937</c:v>
                </c:pt>
                <c:pt idx="3">
                  <c:v>113542</c:v>
                </c:pt>
                <c:pt idx="4">
                  <c:v>110622</c:v>
                </c:pt>
                <c:pt idx="5">
                  <c:v>113390</c:v>
                </c:pt>
                <c:pt idx="6">
                  <c:v>121148</c:v>
                </c:pt>
                <c:pt idx="7">
                  <c:v>126181</c:v>
                </c:pt>
                <c:pt idx="8">
                  <c:v>111150</c:v>
                </c:pt>
                <c:pt idx="9">
                  <c:v>125080</c:v>
                </c:pt>
                <c:pt idx="10">
                  <c:v>113916</c:v>
                </c:pt>
                <c:pt idx="12">
                  <c:v>1272373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94-4909-B208-197104341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94-4909-B208-197104341F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94-4909-B208-197104341F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94-4909-B208-197104341F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94-4909-B208-197104341F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94-4909-B208-197104341F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94-4909-B208-197104341F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94-4909-B208-197104341F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94-4909-B208-197104341F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94-4909-B208-197104341F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94-4909-B208-197104341F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94-4909-B208-197104341F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94-4909-B208-197104341F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94-4909-B208-197104341FA3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3.3291881676733581E-4</c:v>
                </c:pt>
                <c:pt idx="1">
                  <c:v>9.8587689507012577E-2</c:v>
                </c:pt>
                <c:pt idx="2">
                  <c:v>7.5724298452088279E-2</c:v>
                </c:pt>
                <c:pt idx="3">
                  <c:v>5.6775405000841772E-3</c:v>
                </c:pt>
                <c:pt idx="4">
                  <c:v>0.14477605762066403</c:v>
                </c:pt>
                <c:pt idx="5">
                  <c:v>3.2846316403118747E-2</c:v>
                </c:pt>
                <c:pt idx="6">
                  <c:v>7.3721527962421263E-2</c:v>
                </c:pt>
                <c:pt idx="7">
                  <c:v>8.0344529397159192E-2</c:v>
                </c:pt>
                <c:pt idx="8">
                  <c:v>3.5764872521246494E-2</c:v>
                </c:pt>
                <c:pt idx="9">
                  <c:v>4.6510655031333448E-2</c:v>
                </c:pt>
                <c:pt idx="10">
                  <c:v>-7.280765620750751E-4</c:v>
                </c:pt>
                <c:pt idx="12">
                  <c:v>5.2975978165429316E-2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E94-4909-B208-197104341FA3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2.4727943557487642E-3</c:v>
                </c:pt>
                <c:pt idx="1">
                  <c:v>0.12244877551224498</c:v>
                </c:pt>
                <c:pt idx="2">
                  <c:v>3.084043971524153E-2</c:v>
                </c:pt>
                <c:pt idx="3">
                  <c:v>5.8469283117367432E-2</c:v>
                </c:pt>
                <c:pt idx="4">
                  <c:v>6.0125733123778113E-2</c:v>
                </c:pt>
                <c:pt idx="5">
                  <c:v>3.9226468701310635E-2</c:v>
                </c:pt>
                <c:pt idx="6">
                  <c:v>8.0771495352115252E-2</c:v>
                </c:pt>
                <c:pt idx="7">
                  <c:v>5.5342745307952246E-2</c:v>
                </c:pt>
                <c:pt idx="8">
                  <c:v>0.11923390629248098</c:v>
                </c:pt>
                <c:pt idx="9">
                  <c:v>0.13876800378739595</c:v>
                </c:pt>
                <c:pt idx="10">
                  <c:v>6.1016159828622074E-2</c:v>
                </c:pt>
                <c:pt idx="12">
                  <c:v>6.9160811954285029E-2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E94-4909-B208-197104341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21-44C6-BB5C-46012EDEEB6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3945</c:v>
                </c:pt>
                <c:pt idx="1">
                  <c:v>4329</c:v>
                </c:pt>
                <c:pt idx="2">
                  <c:v>4395</c:v>
                </c:pt>
                <c:pt idx="3">
                  <c:v>5396</c:v>
                </c:pt>
                <c:pt idx="4">
                  <c:v>4454</c:v>
                </c:pt>
                <c:pt idx="5">
                  <c:v>3976</c:v>
                </c:pt>
                <c:pt idx="6">
                  <c:v>5085</c:v>
                </c:pt>
                <c:pt idx="7">
                  <c:v>6330</c:v>
                </c:pt>
                <c:pt idx="8">
                  <c:v>3863</c:v>
                </c:pt>
                <c:pt idx="9">
                  <c:v>4592</c:v>
                </c:pt>
                <c:pt idx="10">
                  <c:v>3706</c:v>
                </c:pt>
                <c:pt idx="11">
                  <c:v>3819</c:v>
                </c:pt>
                <c:pt idx="12">
                  <c:v>53890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21-44C6-BB5C-46012EDEEB6E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21-44C6-BB5C-46012EDEEB6E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4334</c:v>
                </c:pt>
                <c:pt idx="1">
                  <c:v>4319</c:v>
                </c:pt>
                <c:pt idx="2">
                  <c:v>4676</c:v>
                </c:pt>
                <c:pt idx="3">
                  <c:v>6026</c:v>
                </c:pt>
                <c:pt idx="4">
                  <c:v>5608</c:v>
                </c:pt>
                <c:pt idx="5">
                  <c:v>4084</c:v>
                </c:pt>
                <c:pt idx="6">
                  <c:v>5544</c:v>
                </c:pt>
                <c:pt idx="7">
                  <c:v>5675</c:v>
                </c:pt>
                <c:pt idx="8">
                  <c:v>4984</c:v>
                </c:pt>
                <c:pt idx="9">
                  <c:v>4122</c:v>
                </c:pt>
                <c:pt idx="10">
                  <c:v>3873</c:v>
                </c:pt>
                <c:pt idx="11">
                  <c:v>3770</c:v>
                </c:pt>
                <c:pt idx="12">
                  <c:v>57015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21-44C6-BB5C-46012EDEEB6E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21-44C6-BB5C-46012EDEEB6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4245</c:v>
                </c:pt>
                <c:pt idx="1">
                  <c:v>4506</c:v>
                </c:pt>
                <c:pt idx="2">
                  <c:v>3660</c:v>
                </c:pt>
                <c:pt idx="3">
                  <c:v>5451</c:v>
                </c:pt>
                <c:pt idx="4">
                  <c:v>3597</c:v>
                </c:pt>
                <c:pt idx="5">
                  <c:v>3985</c:v>
                </c:pt>
                <c:pt idx="6">
                  <c:v>4636</c:v>
                </c:pt>
                <c:pt idx="7">
                  <c:v>6242</c:v>
                </c:pt>
                <c:pt idx="8">
                  <c:v>5095</c:v>
                </c:pt>
                <c:pt idx="9">
                  <c:v>5150</c:v>
                </c:pt>
                <c:pt idx="10">
                  <c:v>4206</c:v>
                </c:pt>
                <c:pt idx="11">
                  <c:v>4705</c:v>
                </c:pt>
                <c:pt idx="12">
                  <c:v>55478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21-44C6-BB5C-46012EDEEB6E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921-44C6-BB5C-46012EDEEB6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921-44C6-BB5C-46012EDEEB6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4309</c:v>
                </c:pt>
                <c:pt idx="1">
                  <c:v>4862</c:v>
                </c:pt>
                <c:pt idx="2">
                  <c:v>3687</c:v>
                </c:pt>
                <c:pt idx="3">
                  <c:v>5828</c:v>
                </c:pt>
                <c:pt idx="4">
                  <c:v>4917</c:v>
                </c:pt>
                <c:pt idx="5">
                  <c:v>3969</c:v>
                </c:pt>
                <c:pt idx="6">
                  <c:v>5583</c:v>
                </c:pt>
                <c:pt idx="7">
                  <c:v>5700</c:v>
                </c:pt>
                <c:pt idx="8">
                  <c:v>4458</c:v>
                </c:pt>
                <c:pt idx="9">
                  <c:v>5940</c:v>
                </c:pt>
                <c:pt idx="10">
                  <c:v>4195</c:v>
                </c:pt>
                <c:pt idx="12">
                  <c:v>53448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921-44C6-BB5C-46012EDEE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21-44C6-BB5C-46012EDEEB6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21-44C6-BB5C-46012EDEEB6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21-44C6-BB5C-46012EDEEB6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21-44C6-BB5C-46012EDEEB6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21-44C6-BB5C-46012EDEEB6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21-44C6-BB5C-46012EDEEB6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21-44C6-BB5C-46012EDEEB6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21-44C6-BB5C-46012EDEEB6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21-44C6-BB5C-46012EDEEB6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21-44C6-BB5C-46012EDEEB6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21-44C6-BB5C-46012EDEEB6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21-44C6-BB5C-46012EDEEB6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21-44C6-BB5C-46012EDEEB6E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1.5076560659599503E-2</c:v>
                </c:pt>
                <c:pt idx="1">
                  <c:v>7.9005770084332072E-2</c:v>
                </c:pt>
                <c:pt idx="2">
                  <c:v>7.3770491803277771E-3</c:v>
                </c:pt>
                <c:pt idx="3">
                  <c:v>6.9161621720785105E-2</c:v>
                </c:pt>
                <c:pt idx="4">
                  <c:v>0.3669724770642202</c:v>
                </c:pt>
                <c:pt idx="5">
                  <c:v>-4.0150564617315032E-3</c:v>
                </c:pt>
                <c:pt idx="6">
                  <c:v>0.20427092320966356</c:v>
                </c:pt>
                <c:pt idx="7">
                  <c:v>-8.6831143864146143E-2</c:v>
                </c:pt>
                <c:pt idx="8">
                  <c:v>-0.1250245338567223</c:v>
                </c:pt>
                <c:pt idx="9">
                  <c:v>0.15339805825242725</c:v>
                </c:pt>
                <c:pt idx="10">
                  <c:v>-2.6153114598193028E-3</c:v>
                </c:pt>
                <c:pt idx="12">
                  <c:v>5.26854824414551E-2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921-44C6-BB5C-46012EDEEB6E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9.2268694550063479E-2</c:v>
                </c:pt>
                <c:pt idx="1">
                  <c:v>0.12312312312312312</c:v>
                </c:pt>
                <c:pt idx="2">
                  <c:v>-0.16109215017064848</c:v>
                </c:pt>
                <c:pt idx="3">
                  <c:v>8.0059303187546282E-2</c:v>
                </c:pt>
                <c:pt idx="4">
                  <c:v>0.10395150426582855</c:v>
                </c:pt>
                <c:pt idx="5">
                  <c:v>-1.7605633802817433E-3</c:v>
                </c:pt>
                <c:pt idx="6">
                  <c:v>9.7935103244837673E-2</c:v>
                </c:pt>
                <c:pt idx="7">
                  <c:v>-9.9526066350710929E-2</c:v>
                </c:pt>
                <c:pt idx="8">
                  <c:v>0.15402536888428675</c:v>
                </c:pt>
                <c:pt idx="9">
                  <c:v>0.29355400696864109</c:v>
                </c:pt>
                <c:pt idx="10">
                  <c:v>0.13194819212088515</c:v>
                </c:pt>
                <c:pt idx="12">
                  <c:v>6.7444229194543848E-2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921-44C6-BB5C-46012EDEE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2A-4BF9-AD66-B8F77A3C205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3863</c:v>
                </c:pt>
                <c:pt idx="1">
                  <c:v>2778</c:v>
                </c:pt>
                <c:pt idx="2">
                  <c:v>3491</c:v>
                </c:pt>
                <c:pt idx="3">
                  <c:v>3702</c:v>
                </c:pt>
                <c:pt idx="4">
                  <c:v>2547</c:v>
                </c:pt>
                <c:pt idx="5">
                  <c:v>3328</c:v>
                </c:pt>
                <c:pt idx="6">
                  <c:v>3405</c:v>
                </c:pt>
                <c:pt idx="7">
                  <c:v>3040</c:v>
                </c:pt>
                <c:pt idx="8">
                  <c:v>3505</c:v>
                </c:pt>
                <c:pt idx="9">
                  <c:v>3591</c:v>
                </c:pt>
                <c:pt idx="10">
                  <c:v>3864</c:v>
                </c:pt>
                <c:pt idx="11">
                  <c:v>4088</c:v>
                </c:pt>
                <c:pt idx="12">
                  <c:v>41202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2A-4BF9-AD66-B8F77A3C2053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2A-4BF9-AD66-B8F77A3C2053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2729</c:v>
                </c:pt>
                <c:pt idx="1">
                  <c:v>3069</c:v>
                </c:pt>
                <c:pt idx="2">
                  <c:v>3012</c:v>
                </c:pt>
                <c:pt idx="3">
                  <c:v>3784</c:v>
                </c:pt>
                <c:pt idx="4">
                  <c:v>2653</c:v>
                </c:pt>
                <c:pt idx="5">
                  <c:v>2511</c:v>
                </c:pt>
                <c:pt idx="6">
                  <c:v>3593</c:v>
                </c:pt>
                <c:pt idx="7">
                  <c:v>2717</c:v>
                </c:pt>
                <c:pt idx="8">
                  <c:v>3335</c:v>
                </c:pt>
                <c:pt idx="9">
                  <c:v>3802</c:v>
                </c:pt>
                <c:pt idx="10">
                  <c:v>3396</c:v>
                </c:pt>
                <c:pt idx="11">
                  <c:v>4166</c:v>
                </c:pt>
                <c:pt idx="12">
                  <c:v>38767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2A-4BF9-AD66-B8F77A3C2053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2A-4BF9-AD66-B8F77A3C205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2A-4BF9-AD66-B8F77A3C2053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2A-4BF9-AD66-B8F77A3C20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D2A-4BF9-AD66-B8F77A3C205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4254</c:v>
                </c:pt>
                <c:pt idx="1">
                  <c:v>3831</c:v>
                </c:pt>
                <c:pt idx="2">
                  <c:v>3770</c:v>
                </c:pt>
                <c:pt idx="3">
                  <c:v>4173</c:v>
                </c:pt>
                <c:pt idx="4">
                  <c:v>3296</c:v>
                </c:pt>
                <c:pt idx="5">
                  <c:v>2680</c:v>
                </c:pt>
                <c:pt idx="6">
                  <c:v>4277</c:v>
                </c:pt>
                <c:pt idx="7">
                  <c:v>3503</c:v>
                </c:pt>
                <c:pt idx="8">
                  <c:v>3091</c:v>
                </c:pt>
                <c:pt idx="9">
                  <c:v>3949</c:v>
                </c:pt>
                <c:pt idx="10">
                  <c:v>3573</c:v>
                </c:pt>
                <c:pt idx="12">
                  <c:v>40397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2A-4BF9-AD66-B8F77A3C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2A-4BF9-AD66-B8F77A3C20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2A-4BF9-AD66-B8F77A3C20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2A-4BF9-AD66-B8F77A3C20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2A-4BF9-AD66-B8F77A3C20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2A-4BF9-AD66-B8F77A3C20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2A-4BF9-AD66-B8F77A3C20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2A-4BF9-AD66-B8F77A3C20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2A-4BF9-AD66-B8F77A3C20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2A-4BF9-AD66-B8F77A3C20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2A-4BF9-AD66-B8F77A3C20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2A-4BF9-AD66-B8F77A3C20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2A-4BF9-AD66-B8F77A3C20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2A-4BF9-AD66-B8F77A3C2053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4.8299655002464359E-2</c:v>
                </c:pt>
                <c:pt idx="1">
                  <c:v>0.19012115563839704</c:v>
                </c:pt>
                <c:pt idx="2">
                  <c:v>0.33593196314670437</c:v>
                </c:pt>
                <c:pt idx="3">
                  <c:v>8.5587929240374505E-2</c:v>
                </c:pt>
                <c:pt idx="4">
                  <c:v>-2.6004728132387744E-2</c:v>
                </c:pt>
                <c:pt idx="5">
                  <c:v>-9.8856758574310644E-2</c:v>
                </c:pt>
                <c:pt idx="6">
                  <c:v>6.5520677628301049E-2</c:v>
                </c:pt>
                <c:pt idx="7">
                  <c:v>-7.9611140304781891E-2</c:v>
                </c:pt>
                <c:pt idx="8">
                  <c:v>-0.16774367259019929</c:v>
                </c:pt>
                <c:pt idx="9">
                  <c:v>-7.082352941176473E-2</c:v>
                </c:pt>
                <c:pt idx="10">
                  <c:v>-3.1182212581344904E-2</c:v>
                </c:pt>
                <c:pt idx="12">
                  <c:v>1.5689035275186614E-2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D2A-4BF9-AD66-B8F77A3C2053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0.10121667098110287</c:v>
                </c:pt>
                <c:pt idx="1">
                  <c:v>0.37904967602591788</c:v>
                </c:pt>
                <c:pt idx="2">
                  <c:v>7.991979375537106E-2</c:v>
                </c:pt>
                <c:pt idx="3">
                  <c:v>0.12722852512155591</c:v>
                </c:pt>
                <c:pt idx="4">
                  <c:v>0.29407145661562617</c:v>
                </c:pt>
                <c:pt idx="5">
                  <c:v>-0.19471153846153844</c:v>
                </c:pt>
                <c:pt idx="6">
                  <c:v>0.25609397944199697</c:v>
                </c:pt>
                <c:pt idx="7">
                  <c:v>0.1523026315789473</c:v>
                </c:pt>
                <c:pt idx="8">
                  <c:v>-0.1181169757489301</c:v>
                </c:pt>
                <c:pt idx="9">
                  <c:v>9.9693678641047168E-2</c:v>
                </c:pt>
                <c:pt idx="10">
                  <c:v>-7.5310559006211197E-2</c:v>
                </c:pt>
                <c:pt idx="12">
                  <c:v>8.845718596755936E-2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D2A-4BF9-AD66-B8F77A3C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F0-4C72-BA97-73C76911491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4030</c:v>
                </c:pt>
                <c:pt idx="1">
                  <c:v>4289</c:v>
                </c:pt>
                <c:pt idx="2">
                  <c:v>5465</c:v>
                </c:pt>
                <c:pt idx="3">
                  <c:v>2002</c:v>
                </c:pt>
                <c:pt idx="4">
                  <c:v>590</c:v>
                </c:pt>
                <c:pt idx="5">
                  <c:v>362</c:v>
                </c:pt>
                <c:pt idx="6">
                  <c:v>659</c:v>
                </c:pt>
                <c:pt idx="7">
                  <c:v>438</c:v>
                </c:pt>
                <c:pt idx="8">
                  <c:v>599</c:v>
                </c:pt>
                <c:pt idx="9">
                  <c:v>1980</c:v>
                </c:pt>
                <c:pt idx="10">
                  <c:v>2924</c:v>
                </c:pt>
                <c:pt idx="11">
                  <c:v>3581</c:v>
                </c:pt>
                <c:pt idx="12">
                  <c:v>26919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F0-4C72-BA97-73C769114918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F0-4C72-BA97-73C769114918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3265</c:v>
                </c:pt>
                <c:pt idx="1">
                  <c:v>3518</c:v>
                </c:pt>
                <c:pt idx="2">
                  <c:v>3255</c:v>
                </c:pt>
                <c:pt idx="3">
                  <c:v>1581</c:v>
                </c:pt>
                <c:pt idx="4">
                  <c:v>355</c:v>
                </c:pt>
                <c:pt idx="5">
                  <c:v>320</c:v>
                </c:pt>
                <c:pt idx="6">
                  <c:v>835</c:v>
                </c:pt>
                <c:pt idx="7">
                  <c:v>752</c:v>
                </c:pt>
                <c:pt idx="8">
                  <c:v>493</c:v>
                </c:pt>
                <c:pt idx="9">
                  <c:v>2110</c:v>
                </c:pt>
                <c:pt idx="10">
                  <c:v>3298</c:v>
                </c:pt>
                <c:pt idx="11">
                  <c:v>2675</c:v>
                </c:pt>
                <c:pt idx="12">
                  <c:v>22457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F0-4C72-BA97-73C769114918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F0-4C72-BA97-73C76911491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3804</c:v>
                </c:pt>
                <c:pt idx="1">
                  <c:v>4227</c:v>
                </c:pt>
                <c:pt idx="2">
                  <c:v>3538</c:v>
                </c:pt>
                <c:pt idx="3">
                  <c:v>2016</c:v>
                </c:pt>
                <c:pt idx="4">
                  <c:v>333</c:v>
                </c:pt>
                <c:pt idx="5">
                  <c:v>529</c:v>
                </c:pt>
                <c:pt idx="6">
                  <c:v>491</c:v>
                </c:pt>
                <c:pt idx="7">
                  <c:v>378</c:v>
                </c:pt>
                <c:pt idx="8">
                  <c:v>422</c:v>
                </c:pt>
                <c:pt idx="9">
                  <c:v>2081</c:v>
                </c:pt>
                <c:pt idx="10">
                  <c:v>2807</c:v>
                </c:pt>
                <c:pt idx="11">
                  <c:v>2879</c:v>
                </c:pt>
                <c:pt idx="12">
                  <c:v>23505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F0-4C72-BA97-73C769114918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3F0-4C72-BA97-73C7691149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3F0-4C72-BA97-73C76911491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3499</c:v>
                </c:pt>
                <c:pt idx="1">
                  <c:v>3701</c:v>
                </c:pt>
                <c:pt idx="2">
                  <c:v>3652</c:v>
                </c:pt>
                <c:pt idx="3">
                  <c:v>1220</c:v>
                </c:pt>
                <c:pt idx="4">
                  <c:v>530</c:v>
                </c:pt>
                <c:pt idx="5">
                  <c:v>371</c:v>
                </c:pt>
                <c:pt idx="6">
                  <c:v>639</c:v>
                </c:pt>
                <c:pt idx="7">
                  <c:v>367</c:v>
                </c:pt>
                <c:pt idx="8">
                  <c:v>439</c:v>
                </c:pt>
                <c:pt idx="9">
                  <c:v>1650</c:v>
                </c:pt>
                <c:pt idx="10">
                  <c:v>3087</c:v>
                </c:pt>
                <c:pt idx="12">
                  <c:v>19155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3F0-4C72-BA97-73C769114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F0-4C72-BA97-73C7691149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F0-4C72-BA97-73C7691149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F0-4C72-BA97-73C7691149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F0-4C72-BA97-73C7691149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F0-4C72-BA97-73C7691149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F0-4C72-BA97-73C7691149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F0-4C72-BA97-73C7691149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F0-4C72-BA97-73C7691149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F0-4C72-BA97-73C7691149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F0-4C72-BA97-73C7691149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F0-4C72-BA97-73C7691149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F0-4C72-BA97-73C7691149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F0-4C72-BA97-73C769114918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-8.0178759200841165E-2</c:v>
                </c:pt>
                <c:pt idx="1">
                  <c:v>-0.12443813579370711</c:v>
                </c:pt>
                <c:pt idx="2">
                  <c:v>3.2221594120972252E-2</c:v>
                </c:pt>
                <c:pt idx="3">
                  <c:v>-0.39484126984126988</c:v>
                </c:pt>
                <c:pt idx="4">
                  <c:v>0.59159159159159169</c:v>
                </c:pt>
                <c:pt idx="5">
                  <c:v>-0.29867674858223059</c:v>
                </c:pt>
                <c:pt idx="6">
                  <c:v>0.30142566191446019</c:v>
                </c:pt>
                <c:pt idx="7">
                  <c:v>-2.9100529100529071E-2</c:v>
                </c:pt>
                <c:pt idx="8">
                  <c:v>4.0284360189573487E-2</c:v>
                </c:pt>
                <c:pt idx="9">
                  <c:v>-0.20711196540124943</c:v>
                </c:pt>
                <c:pt idx="10">
                  <c:v>9.9750623441396513E-2</c:v>
                </c:pt>
                <c:pt idx="12">
                  <c:v>-7.1317754290701085E-2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3F0-4C72-BA97-73C769114918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-0.13176178660049631</c:v>
                </c:pt>
                <c:pt idx="1">
                  <c:v>-0.13709489391466545</c:v>
                </c:pt>
                <c:pt idx="2">
                  <c:v>-0.3317474839890211</c:v>
                </c:pt>
                <c:pt idx="3">
                  <c:v>-0.39060939060939059</c:v>
                </c:pt>
                <c:pt idx="4">
                  <c:v>-0.10169491525423724</c:v>
                </c:pt>
                <c:pt idx="5">
                  <c:v>2.4861878453038777E-2</c:v>
                </c:pt>
                <c:pt idx="6">
                  <c:v>-3.0349013657056112E-2</c:v>
                </c:pt>
                <c:pt idx="7">
                  <c:v>-0.16210045662100458</c:v>
                </c:pt>
                <c:pt idx="8">
                  <c:v>-0.26711185308848084</c:v>
                </c:pt>
                <c:pt idx="9">
                  <c:v>-0.16666666666666663</c:v>
                </c:pt>
                <c:pt idx="10">
                  <c:v>5.5745554035567801E-2</c:v>
                </c:pt>
                <c:pt idx="12">
                  <c:v>-0.17923558145513752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3F0-4C72-BA97-73C769114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F4-4128-B24B-80465A32EC4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6497</c:v>
                </c:pt>
                <c:pt idx="1">
                  <c:v>5832</c:v>
                </c:pt>
                <c:pt idx="2">
                  <c:v>8153</c:v>
                </c:pt>
                <c:pt idx="3">
                  <c:v>2633</c:v>
                </c:pt>
                <c:pt idx="4">
                  <c:v>301</c:v>
                </c:pt>
                <c:pt idx="5">
                  <c:v>450</c:v>
                </c:pt>
                <c:pt idx="6">
                  <c:v>529</c:v>
                </c:pt>
                <c:pt idx="7">
                  <c:v>260</c:v>
                </c:pt>
                <c:pt idx="8">
                  <c:v>401</c:v>
                </c:pt>
                <c:pt idx="9">
                  <c:v>3941</c:v>
                </c:pt>
                <c:pt idx="10">
                  <c:v>6275</c:v>
                </c:pt>
                <c:pt idx="11">
                  <c:v>7237</c:v>
                </c:pt>
                <c:pt idx="12">
                  <c:v>42509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F4-4128-B24B-80465A32EC4C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F4-4128-B24B-80465A32EC4C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3828</c:v>
                </c:pt>
                <c:pt idx="1">
                  <c:v>2552</c:v>
                </c:pt>
                <c:pt idx="2">
                  <c:v>3147</c:v>
                </c:pt>
                <c:pt idx="3">
                  <c:v>1598</c:v>
                </c:pt>
                <c:pt idx="4">
                  <c:v>92</c:v>
                </c:pt>
                <c:pt idx="5">
                  <c:v>149</c:v>
                </c:pt>
                <c:pt idx="6">
                  <c:v>162</c:v>
                </c:pt>
                <c:pt idx="7">
                  <c:v>142</c:v>
                </c:pt>
                <c:pt idx="8">
                  <c:v>100</c:v>
                </c:pt>
                <c:pt idx="9">
                  <c:v>2278</c:v>
                </c:pt>
                <c:pt idx="10">
                  <c:v>4563</c:v>
                </c:pt>
                <c:pt idx="11">
                  <c:v>3949</c:v>
                </c:pt>
                <c:pt idx="12">
                  <c:v>22560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F4-4128-B24B-80465A32EC4C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F4-4128-B24B-80465A32EC4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4420</c:v>
                </c:pt>
                <c:pt idx="1">
                  <c:v>3815</c:v>
                </c:pt>
                <c:pt idx="2">
                  <c:v>3435</c:v>
                </c:pt>
                <c:pt idx="3">
                  <c:v>2079</c:v>
                </c:pt>
                <c:pt idx="4">
                  <c:v>214</c:v>
                </c:pt>
                <c:pt idx="5">
                  <c:v>259</c:v>
                </c:pt>
                <c:pt idx="6">
                  <c:v>231</c:v>
                </c:pt>
                <c:pt idx="7">
                  <c:v>305</c:v>
                </c:pt>
                <c:pt idx="8">
                  <c:v>349</c:v>
                </c:pt>
                <c:pt idx="9">
                  <c:v>2548</c:v>
                </c:pt>
                <c:pt idx="10">
                  <c:v>4291</c:v>
                </c:pt>
                <c:pt idx="11">
                  <c:v>4580</c:v>
                </c:pt>
                <c:pt idx="12">
                  <c:v>26526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F4-4128-B24B-80465A32EC4C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5F4-4128-B24B-80465A32EC4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5F4-4128-B24B-80465A32EC4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4823</c:v>
                </c:pt>
                <c:pt idx="1">
                  <c:v>4132</c:v>
                </c:pt>
                <c:pt idx="2">
                  <c:v>4396</c:v>
                </c:pt>
                <c:pt idx="3">
                  <c:v>1201</c:v>
                </c:pt>
                <c:pt idx="4">
                  <c:v>105</c:v>
                </c:pt>
                <c:pt idx="5">
                  <c:v>120</c:v>
                </c:pt>
                <c:pt idx="6">
                  <c:v>114</c:v>
                </c:pt>
                <c:pt idx="7">
                  <c:v>52</c:v>
                </c:pt>
                <c:pt idx="8">
                  <c:v>104</c:v>
                </c:pt>
                <c:pt idx="9">
                  <c:v>2132</c:v>
                </c:pt>
                <c:pt idx="10">
                  <c:v>3388</c:v>
                </c:pt>
                <c:pt idx="12">
                  <c:v>20567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5F4-4128-B24B-80465A32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F4-4128-B24B-80465A32EC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F4-4128-B24B-80465A32EC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F4-4128-B24B-80465A32EC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F4-4128-B24B-80465A32EC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F4-4128-B24B-80465A32EC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F4-4128-B24B-80465A32EC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F4-4128-B24B-80465A32EC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F4-4128-B24B-80465A32EC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F4-4128-B24B-80465A32EC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F4-4128-B24B-80465A32EC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F4-4128-B24B-80465A32EC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F4-4128-B24B-80465A32EC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F4-4128-B24B-80465A32EC4C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9.1176470588235192E-2</c:v>
                </c:pt>
                <c:pt idx="1">
                  <c:v>8.3093053735255662E-2</c:v>
                </c:pt>
                <c:pt idx="2">
                  <c:v>0.27976710334788946</c:v>
                </c:pt>
                <c:pt idx="3">
                  <c:v>-0.42231842231842232</c:v>
                </c:pt>
                <c:pt idx="4">
                  <c:v>-0.50934579439252337</c:v>
                </c:pt>
                <c:pt idx="5">
                  <c:v>-0.53667953667953672</c:v>
                </c:pt>
                <c:pt idx="6">
                  <c:v>-0.50649350649350655</c:v>
                </c:pt>
                <c:pt idx="7">
                  <c:v>-0.82950819672131149</c:v>
                </c:pt>
                <c:pt idx="8">
                  <c:v>-0.70200573065902572</c:v>
                </c:pt>
                <c:pt idx="9">
                  <c:v>-0.16326530612244894</c:v>
                </c:pt>
                <c:pt idx="10">
                  <c:v>-0.21044045676998369</c:v>
                </c:pt>
                <c:pt idx="12">
                  <c:v>-6.2836052127950404E-2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5F4-4128-B24B-80465A32EC4C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-0.25765738032938279</c:v>
                </c:pt>
                <c:pt idx="1">
                  <c:v>-0.29149519890260633</c:v>
                </c:pt>
                <c:pt idx="2">
                  <c:v>-0.46081197105359994</c:v>
                </c:pt>
                <c:pt idx="3">
                  <c:v>-0.54386631219141668</c:v>
                </c:pt>
                <c:pt idx="4">
                  <c:v>-0.65116279069767447</c:v>
                </c:pt>
                <c:pt idx="5">
                  <c:v>-0.73333333333333339</c:v>
                </c:pt>
                <c:pt idx="6">
                  <c:v>-0.78449905482041582</c:v>
                </c:pt>
                <c:pt idx="7">
                  <c:v>-0.8</c:v>
                </c:pt>
                <c:pt idx="8">
                  <c:v>-0.74064837905236902</c:v>
                </c:pt>
                <c:pt idx="9">
                  <c:v>-0.45902055315909662</c:v>
                </c:pt>
                <c:pt idx="10">
                  <c:v>-0.4600796812749004</c:v>
                </c:pt>
                <c:pt idx="12">
                  <c:v>-0.41690292583352229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5F4-4128-B24B-80465A32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59-4DB5-828A-8C53DE3AFED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101909</c:v>
                </c:pt>
                <c:pt idx="1">
                  <c:v>100001</c:v>
                </c:pt>
                <c:pt idx="2">
                  <c:v>119259</c:v>
                </c:pt>
                <c:pt idx="3">
                  <c:v>107270</c:v>
                </c:pt>
                <c:pt idx="4">
                  <c:v>104348</c:v>
                </c:pt>
                <c:pt idx="5">
                  <c:v>109110</c:v>
                </c:pt>
                <c:pt idx="6">
                  <c:v>112094</c:v>
                </c:pt>
                <c:pt idx="7">
                  <c:v>119564</c:v>
                </c:pt>
                <c:pt idx="8">
                  <c:v>99309</c:v>
                </c:pt>
                <c:pt idx="9">
                  <c:v>109838</c:v>
                </c:pt>
                <c:pt idx="10">
                  <c:v>107365</c:v>
                </c:pt>
                <c:pt idx="11">
                  <c:v>109344</c:v>
                </c:pt>
                <c:pt idx="12">
                  <c:v>1299411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59-4DB5-828A-8C53DE3AFED8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59-4DB5-828A-8C53DE3AFED8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72992</c:v>
                </c:pt>
                <c:pt idx="1">
                  <c:v>88104</c:v>
                </c:pt>
                <c:pt idx="2">
                  <c:v>104660</c:v>
                </c:pt>
                <c:pt idx="3">
                  <c:v>110839</c:v>
                </c:pt>
                <c:pt idx="4">
                  <c:v>97379</c:v>
                </c:pt>
                <c:pt idx="5">
                  <c:v>99145</c:v>
                </c:pt>
                <c:pt idx="6">
                  <c:v>119732</c:v>
                </c:pt>
                <c:pt idx="7">
                  <c:v>117894</c:v>
                </c:pt>
                <c:pt idx="8">
                  <c:v>103298</c:v>
                </c:pt>
                <c:pt idx="9">
                  <c:v>113209</c:v>
                </c:pt>
                <c:pt idx="10">
                  <c:v>107366</c:v>
                </c:pt>
                <c:pt idx="11">
                  <c:v>108917</c:v>
                </c:pt>
                <c:pt idx="12">
                  <c:v>1243535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59-4DB5-828A-8C53DE3AFED8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59-4DB5-828A-8C53DE3AFED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59-4DB5-828A-8C53DE3AFED8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59-4DB5-828A-8C53DE3AFE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E59-4DB5-828A-8C53DE3AFED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102161</c:v>
                </c:pt>
                <c:pt idx="1">
                  <c:v>112246</c:v>
                </c:pt>
                <c:pt idx="2">
                  <c:v>122937</c:v>
                </c:pt>
                <c:pt idx="3">
                  <c:v>113542</c:v>
                </c:pt>
                <c:pt idx="4">
                  <c:v>110622</c:v>
                </c:pt>
                <c:pt idx="5">
                  <c:v>113390</c:v>
                </c:pt>
                <c:pt idx="6">
                  <c:v>121148</c:v>
                </c:pt>
                <c:pt idx="7">
                  <c:v>126181</c:v>
                </c:pt>
                <c:pt idx="8">
                  <c:v>111150</c:v>
                </c:pt>
                <c:pt idx="9">
                  <c:v>125080</c:v>
                </c:pt>
                <c:pt idx="10">
                  <c:v>113916</c:v>
                </c:pt>
                <c:pt idx="12">
                  <c:v>1272373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59-4DB5-828A-8C53DE3AF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59-4DB5-828A-8C53DE3AFE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59-4DB5-828A-8C53DE3AFE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59-4DB5-828A-8C53DE3AFE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59-4DB5-828A-8C53DE3AFE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59-4DB5-828A-8C53DE3AFE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59-4DB5-828A-8C53DE3AFE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59-4DB5-828A-8C53DE3AFE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59-4DB5-828A-8C53DE3AFE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59-4DB5-828A-8C53DE3AFE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59-4DB5-828A-8C53DE3AFE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59-4DB5-828A-8C53DE3AFE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59-4DB5-828A-8C53DE3AFE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59-4DB5-828A-8C53DE3AFED8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3.3291881676733581E-4</c:v>
                </c:pt>
                <c:pt idx="1">
                  <c:v>9.8587689507012577E-2</c:v>
                </c:pt>
                <c:pt idx="2">
                  <c:v>7.5724298452088279E-2</c:v>
                </c:pt>
                <c:pt idx="3">
                  <c:v>5.6775405000841772E-3</c:v>
                </c:pt>
                <c:pt idx="4">
                  <c:v>0.14477605762066403</c:v>
                </c:pt>
                <c:pt idx="5">
                  <c:v>3.2846316403118747E-2</c:v>
                </c:pt>
                <c:pt idx="6">
                  <c:v>7.3721527962421263E-2</c:v>
                </c:pt>
                <c:pt idx="7">
                  <c:v>8.0344529397159192E-2</c:v>
                </c:pt>
                <c:pt idx="8">
                  <c:v>3.5764872521246494E-2</c:v>
                </c:pt>
                <c:pt idx="9">
                  <c:v>4.6510655031333448E-2</c:v>
                </c:pt>
                <c:pt idx="10">
                  <c:v>-7.280765620750751E-4</c:v>
                </c:pt>
                <c:pt idx="12">
                  <c:v>5.2975978165429316E-2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E59-4DB5-828A-8C53DE3AFED8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2.4727943557487642E-3</c:v>
                </c:pt>
                <c:pt idx="1">
                  <c:v>0.12244877551224498</c:v>
                </c:pt>
                <c:pt idx="2">
                  <c:v>3.084043971524153E-2</c:v>
                </c:pt>
                <c:pt idx="3">
                  <c:v>5.8469283117367432E-2</c:v>
                </c:pt>
                <c:pt idx="4">
                  <c:v>6.0125733123778113E-2</c:v>
                </c:pt>
                <c:pt idx="5">
                  <c:v>3.9226468701310635E-2</c:v>
                </c:pt>
                <c:pt idx="6">
                  <c:v>8.0771495352115252E-2</c:v>
                </c:pt>
                <c:pt idx="7">
                  <c:v>5.5342745307952246E-2</c:v>
                </c:pt>
                <c:pt idx="8">
                  <c:v>0.11923390629248098</c:v>
                </c:pt>
                <c:pt idx="9">
                  <c:v>0.13876800378739595</c:v>
                </c:pt>
                <c:pt idx="10">
                  <c:v>6.1016159828622074E-2</c:v>
                </c:pt>
                <c:pt idx="12">
                  <c:v>6.9160811954285029E-2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E59-4DB5-828A-8C53DE3AF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0F-46E7-B872-200B56F4C4A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55770</c:v>
                </c:pt>
                <c:pt idx="1">
                  <c:v>56004</c:v>
                </c:pt>
                <c:pt idx="2">
                  <c:v>64313</c:v>
                </c:pt>
                <c:pt idx="3">
                  <c:v>60413</c:v>
                </c:pt>
                <c:pt idx="4">
                  <c:v>56710</c:v>
                </c:pt>
                <c:pt idx="5">
                  <c:v>61027</c:v>
                </c:pt>
                <c:pt idx="6">
                  <c:v>62023</c:v>
                </c:pt>
                <c:pt idx="7">
                  <c:v>64060</c:v>
                </c:pt>
                <c:pt idx="8">
                  <c:v>56373</c:v>
                </c:pt>
                <c:pt idx="9">
                  <c:v>65787</c:v>
                </c:pt>
                <c:pt idx="10">
                  <c:v>63841</c:v>
                </c:pt>
                <c:pt idx="11">
                  <c:v>63674</c:v>
                </c:pt>
                <c:pt idx="12">
                  <c:v>729995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0F-46E7-B872-200B56F4C4AC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0F-46E7-B872-200B56F4C4AC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40098</c:v>
                </c:pt>
                <c:pt idx="1">
                  <c:v>51286</c:v>
                </c:pt>
                <c:pt idx="2">
                  <c:v>60604</c:v>
                </c:pt>
                <c:pt idx="3">
                  <c:v>66573</c:v>
                </c:pt>
                <c:pt idx="4">
                  <c:v>59315</c:v>
                </c:pt>
                <c:pt idx="5">
                  <c:v>62022</c:v>
                </c:pt>
                <c:pt idx="6">
                  <c:v>71116</c:v>
                </c:pt>
                <c:pt idx="7">
                  <c:v>71571</c:v>
                </c:pt>
                <c:pt idx="8">
                  <c:v>64404</c:v>
                </c:pt>
                <c:pt idx="9">
                  <c:v>71237</c:v>
                </c:pt>
                <c:pt idx="10">
                  <c:v>65777</c:v>
                </c:pt>
                <c:pt idx="11">
                  <c:v>68554</c:v>
                </c:pt>
                <c:pt idx="12">
                  <c:v>752557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0F-46E7-B872-200B56F4C4AC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0F-46E7-B872-200B56F4C4A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63291</c:v>
                </c:pt>
                <c:pt idx="1">
                  <c:v>61780</c:v>
                </c:pt>
                <c:pt idx="2">
                  <c:v>67669</c:v>
                </c:pt>
                <c:pt idx="3">
                  <c:v>68688</c:v>
                </c:pt>
                <c:pt idx="4">
                  <c:v>62382</c:v>
                </c:pt>
                <c:pt idx="5">
                  <c:v>67287</c:v>
                </c:pt>
                <c:pt idx="6">
                  <c:v>70310</c:v>
                </c:pt>
                <c:pt idx="7">
                  <c:v>69694</c:v>
                </c:pt>
                <c:pt idx="8">
                  <c:v>67208</c:v>
                </c:pt>
                <c:pt idx="9">
                  <c:v>73508</c:v>
                </c:pt>
                <c:pt idx="10">
                  <c:v>71022</c:v>
                </c:pt>
                <c:pt idx="11">
                  <c:v>67674</c:v>
                </c:pt>
                <c:pt idx="12">
                  <c:v>810513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0F-46E7-B872-200B56F4C4AC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C0F-46E7-B872-200B56F4C4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C0F-46E7-B872-200B56F4C4A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62071</c:v>
                </c:pt>
                <c:pt idx="1">
                  <c:v>67703</c:v>
                </c:pt>
                <c:pt idx="2">
                  <c:v>75940</c:v>
                </c:pt>
                <c:pt idx="3">
                  <c:v>67726</c:v>
                </c:pt>
                <c:pt idx="4">
                  <c:v>68445</c:v>
                </c:pt>
                <c:pt idx="5">
                  <c:v>70894</c:v>
                </c:pt>
                <c:pt idx="6">
                  <c:v>76375</c:v>
                </c:pt>
                <c:pt idx="7">
                  <c:v>78502</c:v>
                </c:pt>
                <c:pt idx="8">
                  <c:v>71650</c:v>
                </c:pt>
                <c:pt idx="9">
                  <c:v>79884</c:v>
                </c:pt>
                <c:pt idx="10">
                  <c:v>70390</c:v>
                </c:pt>
                <c:pt idx="12">
                  <c:v>789580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C0F-46E7-B872-200B56F4C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0F-46E7-B872-200B56F4C4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0F-46E7-B872-200B56F4C4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0F-46E7-B872-200B56F4C4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0F-46E7-B872-200B56F4C4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0F-46E7-B872-200B56F4C4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0F-46E7-B872-200B56F4C4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0F-46E7-B872-200B56F4C4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0F-46E7-B872-200B56F4C4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0F-46E7-B872-200B56F4C4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0F-46E7-B872-200B56F4C4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0F-46E7-B872-200B56F4C4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0F-46E7-B872-200B56F4C4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0F-46E7-B872-200B56F4C4AC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-1.9276042407293303E-2</c:v>
                </c:pt>
                <c:pt idx="1">
                  <c:v>9.5872450631272255E-2</c:v>
                </c:pt>
                <c:pt idx="2">
                  <c:v>0.12222731235868722</c:v>
                </c:pt>
                <c:pt idx="3">
                  <c:v>-1.4005357558816711E-2</c:v>
                </c:pt>
                <c:pt idx="4">
                  <c:v>9.7191497547369332E-2</c:v>
                </c:pt>
                <c:pt idx="5">
                  <c:v>5.3606194361466519E-2</c:v>
                </c:pt>
                <c:pt idx="6">
                  <c:v>8.6260844830038375E-2</c:v>
                </c:pt>
                <c:pt idx="7">
                  <c:v>0.12638103710505932</c:v>
                </c:pt>
                <c:pt idx="8">
                  <c:v>6.6093322223544915E-2</c:v>
                </c:pt>
                <c:pt idx="9">
                  <c:v>8.6738858355553061E-2</c:v>
                </c:pt>
                <c:pt idx="10">
                  <c:v>-8.898651122187462E-3</c:v>
                </c:pt>
                <c:pt idx="12">
                  <c:v>6.2922113674699354E-2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C0F-46E7-B872-200B56F4C4AC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0.11298188990496683</c:v>
                </c:pt>
                <c:pt idx="1">
                  <c:v>0.20889579315763163</c:v>
                </c:pt>
                <c:pt idx="2">
                  <c:v>0.1807877101052664</c:v>
                </c:pt>
                <c:pt idx="3">
                  <c:v>0.12105010510982739</c:v>
                </c:pt>
                <c:pt idx="4">
                  <c:v>0.20692999470992768</c:v>
                </c:pt>
                <c:pt idx="5">
                  <c:v>0.16168253396037824</c:v>
                </c:pt>
                <c:pt idx="6">
                  <c:v>0.23139802976315238</c:v>
                </c:pt>
                <c:pt idx="7">
                  <c:v>0.22544489541055257</c:v>
                </c:pt>
                <c:pt idx="8">
                  <c:v>0.2709985276639526</c:v>
                </c:pt>
                <c:pt idx="9">
                  <c:v>0.21428245702038407</c:v>
                </c:pt>
                <c:pt idx="10">
                  <c:v>0.10258297958991869</c:v>
                </c:pt>
                <c:pt idx="12">
                  <c:v>0.18498441441887614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C0F-46E7-B872-200B56F4C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53-4F2D-8AA6-B76B2164770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41416</c:v>
                </c:pt>
                <c:pt idx="1">
                  <c:v>40123</c:v>
                </c:pt>
                <c:pt idx="2">
                  <c:v>46468</c:v>
                </c:pt>
                <c:pt idx="3">
                  <c:v>46582</c:v>
                </c:pt>
                <c:pt idx="4">
                  <c:v>43259</c:v>
                </c:pt>
                <c:pt idx="5">
                  <c:v>46381</c:v>
                </c:pt>
                <c:pt idx="6">
                  <c:v>48897</c:v>
                </c:pt>
                <c:pt idx="7">
                  <c:v>50189</c:v>
                </c:pt>
                <c:pt idx="8">
                  <c:v>44069</c:v>
                </c:pt>
                <c:pt idx="9">
                  <c:v>50834</c:v>
                </c:pt>
                <c:pt idx="10">
                  <c:v>47158</c:v>
                </c:pt>
                <c:pt idx="11">
                  <c:v>46919</c:v>
                </c:pt>
                <c:pt idx="12">
                  <c:v>552295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53-4F2D-8AA6-B76B21647702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53-4F2D-8AA6-B76B21647702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32265</c:v>
                </c:pt>
                <c:pt idx="1">
                  <c:v>39485</c:v>
                </c:pt>
                <c:pt idx="2">
                  <c:v>44785</c:v>
                </c:pt>
                <c:pt idx="3">
                  <c:v>48283</c:v>
                </c:pt>
                <c:pt idx="4">
                  <c:v>46145</c:v>
                </c:pt>
                <c:pt idx="5">
                  <c:v>46624</c:v>
                </c:pt>
                <c:pt idx="6">
                  <c:v>54466</c:v>
                </c:pt>
                <c:pt idx="7">
                  <c:v>54395</c:v>
                </c:pt>
                <c:pt idx="8">
                  <c:v>49072</c:v>
                </c:pt>
                <c:pt idx="9">
                  <c:v>54881</c:v>
                </c:pt>
                <c:pt idx="10">
                  <c:v>50351</c:v>
                </c:pt>
                <c:pt idx="11">
                  <c:v>52615</c:v>
                </c:pt>
                <c:pt idx="12">
                  <c:v>573367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53-4F2D-8AA6-B76B21647702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53-4F2D-8AA6-B76B2164770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48326</c:v>
                </c:pt>
                <c:pt idx="1">
                  <c:v>45827</c:v>
                </c:pt>
                <c:pt idx="2">
                  <c:v>48639</c:v>
                </c:pt>
                <c:pt idx="3">
                  <c:v>50475</c:v>
                </c:pt>
                <c:pt idx="4">
                  <c:v>48589</c:v>
                </c:pt>
                <c:pt idx="5">
                  <c:v>50600</c:v>
                </c:pt>
                <c:pt idx="6">
                  <c:v>53655</c:v>
                </c:pt>
                <c:pt idx="7">
                  <c:v>55335</c:v>
                </c:pt>
                <c:pt idx="8">
                  <c:v>51415</c:v>
                </c:pt>
                <c:pt idx="9">
                  <c:v>55616</c:v>
                </c:pt>
                <c:pt idx="10">
                  <c:v>49722</c:v>
                </c:pt>
                <c:pt idx="11">
                  <c:v>51027</c:v>
                </c:pt>
                <c:pt idx="12">
                  <c:v>609226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53-4F2D-8AA6-B76B21647702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453-4F2D-8AA6-B76B216477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453-4F2D-8AA6-B76B2164770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49957</c:v>
                </c:pt>
                <c:pt idx="1">
                  <c:v>50552</c:v>
                </c:pt>
                <c:pt idx="2">
                  <c:v>55860</c:v>
                </c:pt>
                <c:pt idx="3">
                  <c:v>50481</c:v>
                </c:pt>
                <c:pt idx="4">
                  <c:v>52392</c:v>
                </c:pt>
                <c:pt idx="5">
                  <c:v>52676</c:v>
                </c:pt>
                <c:pt idx="6">
                  <c:v>57122</c:v>
                </c:pt>
                <c:pt idx="7">
                  <c:v>59369</c:v>
                </c:pt>
                <c:pt idx="8">
                  <c:v>54012</c:v>
                </c:pt>
                <c:pt idx="9">
                  <c:v>61026</c:v>
                </c:pt>
                <c:pt idx="10">
                  <c:v>54172</c:v>
                </c:pt>
                <c:pt idx="12">
                  <c:v>597619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53-4F2D-8AA6-B76B21647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53-4F2D-8AA6-B76B216477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53-4F2D-8AA6-B76B216477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53-4F2D-8AA6-B76B216477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53-4F2D-8AA6-B76B216477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53-4F2D-8AA6-B76B216477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53-4F2D-8AA6-B76B216477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53-4F2D-8AA6-B76B216477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53-4F2D-8AA6-B76B216477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53-4F2D-8AA6-B76B216477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53-4F2D-8AA6-B76B216477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53-4F2D-8AA6-B76B216477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53-4F2D-8AA6-B76B216477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53-4F2D-8AA6-B76B21647702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3.374994826801303E-2</c:v>
                </c:pt>
                <c:pt idx="1">
                  <c:v>0.1031051563488774</c:v>
                </c:pt>
                <c:pt idx="2">
                  <c:v>0.14846111145377172</c:v>
                </c:pt>
                <c:pt idx="3">
                  <c:v>1.188707280832535E-4</c:v>
                </c:pt>
                <c:pt idx="4">
                  <c:v>7.8268743954392983E-2</c:v>
                </c:pt>
                <c:pt idx="5">
                  <c:v>4.1027667984189664E-2</c:v>
                </c:pt>
                <c:pt idx="6">
                  <c:v>6.46165315441245E-2</c:v>
                </c:pt>
                <c:pt idx="7">
                  <c:v>7.2901418631968973E-2</c:v>
                </c:pt>
                <c:pt idx="8">
                  <c:v>5.0510551395507086E-2</c:v>
                </c:pt>
                <c:pt idx="9">
                  <c:v>9.7274165707710081E-2</c:v>
                </c:pt>
                <c:pt idx="10">
                  <c:v>8.9497606693214271E-2</c:v>
                </c:pt>
                <c:pt idx="12">
                  <c:v>7.0619976030053877E-2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453-4F2D-8AA6-B76B21647702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0.20622464747923508</c:v>
                </c:pt>
                <c:pt idx="1">
                  <c:v>0.25992572838521544</c:v>
                </c:pt>
                <c:pt idx="2">
                  <c:v>0.20211758629594567</c:v>
                </c:pt>
                <c:pt idx="3">
                  <c:v>8.3701859087200958E-2</c:v>
                </c:pt>
                <c:pt idx="4">
                  <c:v>0.21112369680297749</c:v>
                </c:pt>
                <c:pt idx="5">
                  <c:v>0.135723679955154</c:v>
                </c:pt>
                <c:pt idx="6">
                  <c:v>0.16821072867456088</c:v>
                </c:pt>
                <c:pt idx="7">
                  <c:v>0.18290860547131849</c:v>
                </c:pt>
                <c:pt idx="8">
                  <c:v>0.22562345412875273</c:v>
                </c:pt>
                <c:pt idx="9">
                  <c:v>0.20049573120352515</c:v>
                </c:pt>
                <c:pt idx="10">
                  <c:v>0.14873404300436821</c:v>
                </c:pt>
                <c:pt idx="12">
                  <c:v>0.18252350725004751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453-4F2D-8AA6-B76B21647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21-4C9D-80F5-758655BA23A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14354</c:v>
                </c:pt>
                <c:pt idx="1">
                  <c:v>15881</c:v>
                </c:pt>
                <c:pt idx="2">
                  <c:v>17845</c:v>
                </c:pt>
                <c:pt idx="3">
                  <c:v>13831</c:v>
                </c:pt>
                <c:pt idx="4">
                  <c:v>13451</c:v>
                </c:pt>
                <c:pt idx="5">
                  <c:v>14646</c:v>
                </c:pt>
                <c:pt idx="6">
                  <c:v>13126</c:v>
                </c:pt>
                <c:pt idx="7">
                  <c:v>13871</c:v>
                </c:pt>
                <c:pt idx="8">
                  <c:v>12304</c:v>
                </c:pt>
                <c:pt idx="9">
                  <c:v>14953</c:v>
                </c:pt>
                <c:pt idx="10">
                  <c:v>16683</c:v>
                </c:pt>
                <c:pt idx="11">
                  <c:v>16755</c:v>
                </c:pt>
                <c:pt idx="12">
                  <c:v>177700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21-4C9D-80F5-758655BA23A8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21-4C9D-80F5-758655BA23A8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7833</c:v>
                </c:pt>
                <c:pt idx="1">
                  <c:v>11801</c:v>
                </c:pt>
                <c:pt idx="2">
                  <c:v>15819</c:v>
                </c:pt>
                <c:pt idx="3">
                  <c:v>18290</c:v>
                </c:pt>
                <c:pt idx="4">
                  <c:v>13170</c:v>
                </c:pt>
                <c:pt idx="5">
                  <c:v>15398</c:v>
                </c:pt>
                <c:pt idx="6">
                  <c:v>16650</c:v>
                </c:pt>
                <c:pt idx="7">
                  <c:v>17176</c:v>
                </c:pt>
                <c:pt idx="8">
                  <c:v>15332</c:v>
                </c:pt>
                <c:pt idx="9">
                  <c:v>16356</c:v>
                </c:pt>
                <c:pt idx="10">
                  <c:v>15426</c:v>
                </c:pt>
                <c:pt idx="11">
                  <c:v>15939</c:v>
                </c:pt>
                <c:pt idx="12">
                  <c:v>179190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21-4C9D-80F5-758655BA23A8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21-4C9D-80F5-758655BA23A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14965</c:v>
                </c:pt>
                <c:pt idx="1">
                  <c:v>15953</c:v>
                </c:pt>
                <c:pt idx="2">
                  <c:v>19030</c:v>
                </c:pt>
                <c:pt idx="3">
                  <c:v>18213</c:v>
                </c:pt>
                <c:pt idx="4">
                  <c:v>13793</c:v>
                </c:pt>
                <c:pt idx="5">
                  <c:v>16687</c:v>
                </c:pt>
                <c:pt idx="6">
                  <c:v>16655</c:v>
                </c:pt>
                <c:pt idx="7">
                  <c:v>14359</c:v>
                </c:pt>
                <c:pt idx="8">
                  <c:v>15793</c:v>
                </c:pt>
                <c:pt idx="9">
                  <c:v>17892</c:v>
                </c:pt>
                <c:pt idx="10">
                  <c:v>21300</c:v>
                </c:pt>
                <c:pt idx="11">
                  <c:v>16647</c:v>
                </c:pt>
                <c:pt idx="12">
                  <c:v>201287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21-4C9D-80F5-758655BA23A8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21-4C9D-80F5-758655BA23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321-4C9D-80F5-758655BA23A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12114</c:v>
                </c:pt>
                <c:pt idx="1">
                  <c:v>17151</c:v>
                </c:pt>
                <c:pt idx="2">
                  <c:v>20080</c:v>
                </c:pt>
                <c:pt idx="3">
                  <c:v>17245</c:v>
                </c:pt>
                <c:pt idx="4">
                  <c:v>16053</c:v>
                </c:pt>
                <c:pt idx="5">
                  <c:v>18218</c:v>
                </c:pt>
                <c:pt idx="6">
                  <c:v>19253</c:v>
                </c:pt>
                <c:pt idx="7">
                  <c:v>19133</c:v>
                </c:pt>
                <c:pt idx="8">
                  <c:v>17638</c:v>
                </c:pt>
                <c:pt idx="9">
                  <c:v>18858</c:v>
                </c:pt>
                <c:pt idx="10">
                  <c:v>16218</c:v>
                </c:pt>
                <c:pt idx="12">
                  <c:v>191961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21-4C9D-80F5-758655BA2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21-4C9D-80F5-758655BA23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21-4C9D-80F5-758655BA23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21-4C9D-80F5-758655BA23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21-4C9D-80F5-758655BA23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21-4C9D-80F5-758655BA23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21-4C9D-80F5-758655BA23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21-4C9D-80F5-758655BA23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21-4C9D-80F5-758655BA23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21-4C9D-80F5-758655BA23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21-4C9D-80F5-758655BA23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21-4C9D-80F5-758655BA23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21-4C9D-80F5-758655BA23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21-4C9D-80F5-758655BA23A8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-0.19051119278316075</c:v>
                </c:pt>
                <c:pt idx="1">
                  <c:v>7.5095593305334329E-2</c:v>
                </c:pt>
                <c:pt idx="2">
                  <c:v>5.5176037834997471E-2</c:v>
                </c:pt>
                <c:pt idx="3">
                  <c:v>-5.3148849722725489E-2</c:v>
                </c:pt>
                <c:pt idx="4">
                  <c:v>0.16385122888421666</c:v>
                </c:pt>
                <c:pt idx="5">
                  <c:v>9.1748067357823482E-2</c:v>
                </c:pt>
                <c:pt idx="6">
                  <c:v>0.15598919243470433</c:v>
                </c:pt>
                <c:pt idx="7">
                  <c:v>0.33247440629570302</c:v>
                </c:pt>
                <c:pt idx="8">
                  <c:v>0.116823909326917</c:v>
                </c:pt>
                <c:pt idx="9">
                  <c:v>5.39906103286385E-2</c:v>
                </c:pt>
                <c:pt idx="10">
                  <c:v>-0.23859154929577464</c:v>
                </c:pt>
                <c:pt idx="12">
                  <c:v>3.9650129982669036E-2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21-4C9D-80F5-758655BA23A8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-0.15605406158562074</c:v>
                </c:pt>
                <c:pt idx="1">
                  <c:v>7.9969775203072802E-2</c:v>
                </c:pt>
                <c:pt idx="2">
                  <c:v>0.12524516671336516</c:v>
                </c:pt>
                <c:pt idx="3">
                  <c:v>0.2468368158484564</c:v>
                </c:pt>
                <c:pt idx="4">
                  <c:v>0.19344286670136057</c:v>
                </c:pt>
                <c:pt idx="5">
                  <c:v>0.24388911648231604</c:v>
                </c:pt>
                <c:pt idx="6">
                  <c:v>0.46678348316318763</c:v>
                </c:pt>
                <c:pt idx="7">
                  <c:v>0.37935260615672983</c:v>
                </c:pt>
                <c:pt idx="8">
                  <c:v>0.43351755526657998</c:v>
                </c:pt>
                <c:pt idx="9">
                  <c:v>0.26115160837290174</c:v>
                </c:pt>
                <c:pt idx="10">
                  <c:v>-2.7872684768926459E-2</c:v>
                </c:pt>
                <c:pt idx="12">
                  <c:v>0.19271179595513988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321-4C9D-80F5-758655BA2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FD-4A6B-A173-8ECDA333EFA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46139</c:v>
                </c:pt>
                <c:pt idx="1">
                  <c:v>43997</c:v>
                </c:pt>
                <c:pt idx="2">
                  <c:v>54946</c:v>
                </c:pt>
                <c:pt idx="3">
                  <c:v>46857</c:v>
                </c:pt>
                <c:pt idx="4">
                  <c:v>47638</c:v>
                </c:pt>
                <c:pt idx="5">
                  <c:v>48083</c:v>
                </c:pt>
                <c:pt idx="6">
                  <c:v>50071</c:v>
                </c:pt>
                <c:pt idx="7">
                  <c:v>55504</c:v>
                </c:pt>
                <c:pt idx="8">
                  <c:v>42936</c:v>
                </c:pt>
                <c:pt idx="9">
                  <c:v>44051</c:v>
                </c:pt>
                <c:pt idx="10">
                  <c:v>43524</c:v>
                </c:pt>
                <c:pt idx="11">
                  <c:v>45670</c:v>
                </c:pt>
                <c:pt idx="12">
                  <c:v>569416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FD-4A6B-A173-8ECDA333EFA1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FD-4A6B-A173-8ECDA333EFA1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32894</c:v>
                </c:pt>
                <c:pt idx="1">
                  <c:v>36818</c:v>
                </c:pt>
                <c:pt idx="2">
                  <c:v>44056</c:v>
                </c:pt>
                <c:pt idx="3">
                  <c:v>44266</c:v>
                </c:pt>
                <c:pt idx="4">
                  <c:v>38064</c:v>
                </c:pt>
                <c:pt idx="5">
                  <c:v>37123</c:v>
                </c:pt>
                <c:pt idx="6">
                  <c:v>48616</c:v>
                </c:pt>
                <c:pt idx="7">
                  <c:v>46323</c:v>
                </c:pt>
                <c:pt idx="8">
                  <c:v>38894</c:v>
                </c:pt>
                <c:pt idx="9">
                  <c:v>41972</c:v>
                </c:pt>
                <c:pt idx="10">
                  <c:v>41589</c:v>
                </c:pt>
                <c:pt idx="11">
                  <c:v>40363</c:v>
                </c:pt>
                <c:pt idx="12">
                  <c:v>490978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FD-4A6B-A173-8ECDA333EFA1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FD-4A6B-A173-8ECDA333EFA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38836</c:v>
                </c:pt>
                <c:pt idx="1">
                  <c:v>40393</c:v>
                </c:pt>
                <c:pt idx="2">
                  <c:v>46614</c:v>
                </c:pt>
                <c:pt idx="3">
                  <c:v>44213</c:v>
                </c:pt>
                <c:pt idx="4">
                  <c:v>34250</c:v>
                </c:pt>
                <c:pt idx="5">
                  <c:v>42497</c:v>
                </c:pt>
                <c:pt idx="6">
                  <c:v>42520</c:v>
                </c:pt>
                <c:pt idx="7">
                  <c:v>47103</c:v>
                </c:pt>
                <c:pt idx="8">
                  <c:v>40104</c:v>
                </c:pt>
                <c:pt idx="9">
                  <c:v>46013</c:v>
                </c:pt>
                <c:pt idx="10">
                  <c:v>42977</c:v>
                </c:pt>
                <c:pt idx="11">
                  <c:v>43945</c:v>
                </c:pt>
                <c:pt idx="12">
                  <c:v>509465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FD-4A6B-A173-8ECDA333EFA1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FD-4A6B-A173-8ECDA333EF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BFD-4A6B-A173-8ECDA333EFA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40090</c:v>
                </c:pt>
                <c:pt idx="1">
                  <c:v>44543</c:v>
                </c:pt>
                <c:pt idx="2">
                  <c:v>46997</c:v>
                </c:pt>
                <c:pt idx="3">
                  <c:v>45816</c:v>
                </c:pt>
                <c:pt idx="4">
                  <c:v>42177</c:v>
                </c:pt>
                <c:pt idx="5">
                  <c:v>42496</c:v>
                </c:pt>
                <c:pt idx="6">
                  <c:v>44773</c:v>
                </c:pt>
                <c:pt idx="7">
                  <c:v>47679</c:v>
                </c:pt>
                <c:pt idx="8">
                  <c:v>39500</c:v>
                </c:pt>
                <c:pt idx="9">
                  <c:v>45196</c:v>
                </c:pt>
                <c:pt idx="10">
                  <c:v>43526</c:v>
                </c:pt>
                <c:pt idx="12">
                  <c:v>482793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FD-4A6B-A173-8ECDA333E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FD-4A6B-A173-8ECDA333EF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FD-4A6B-A173-8ECDA333EF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FD-4A6B-A173-8ECDA333EF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FD-4A6B-A173-8ECDA333EF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FD-4A6B-A173-8ECDA333EF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FD-4A6B-A173-8ECDA333EF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FD-4A6B-A173-8ECDA333EF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FD-4A6B-A173-8ECDA333EF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FD-4A6B-A173-8ECDA333EF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FD-4A6B-A173-8ECDA333EF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FD-4A6B-A173-8ECDA333EF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FD-4A6B-A173-8ECDA333EF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FD-4A6B-A173-8ECDA333EFA1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3.2289628180039109E-2</c:v>
                </c:pt>
                <c:pt idx="1">
                  <c:v>0.10274057386180768</c:v>
                </c:pt>
                <c:pt idx="2">
                  <c:v>8.2164156691122425E-3</c:v>
                </c:pt>
                <c:pt idx="3">
                  <c:v>3.6256304706760556E-2</c:v>
                </c:pt>
                <c:pt idx="4">
                  <c:v>0.2314452554744526</c:v>
                </c:pt>
                <c:pt idx="5">
                  <c:v>-2.3531072781635132E-5</c:v>
                </c:pt>
                <c:pt idx="6">
                  <c:v>5.2986829727187157E-2</c:v>
                </c:pt>
                <c:pt idx="7">
                  <c:v>1.2228520476402771E-2</c:v>
                </c:pt>
                <c:pt idx="8">
                  <c:v>-1.5060841811290637E-2</c:v>
                </c:pt>
                <c:pt idx="9">
                  <c:v>-1.7755851607154538E-2</c:v>
                </c:pt>
                <c:pt idx="10">
                  <c:v>1.2774274612001868E-2</c:v>
                </c:pt>
                <c:pt idx="12">
                  <c:v>3.7104743083004044E-2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BFD-4A6B-A173-8ECDA333EFA1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-0.13110383840135242</c:v>
                </c:pt>
                <c:pt idx="1">
                  <c:v>1.2409937041161889E-2</c:v>
                </c:pt>
                <c:pt idx="2">
                  <c:v>-0.14466931168783892</c:v>
                </c:pt>
                <c:pt idx="3">
                  <c:v>-2.221653114796085E-2</c:v>
                </c:pt>
                <c:pt idx="4">
                  <c:v>-0.11463537512070199</c:v>
                </c:pt>
                <c:pt idx="5">
                  <c:v>-0.11619491296300144</c:v>
                </c:pt>
                <c:pt idx="6">
                  <c:v>-0.10580975015478022</c:v>
                </c:pt>
                <c:pt idx="7">
                  <c:v>-0.14098083021043528</c:v>
                </c:pt>
                <c:pt idx="8">
                  <c:v>-8.0026085336314501E-2</c:v>
                </c:pt>
                <c:pt idx="9">
                  <c:v>2.5992599486958312E-2</c:v>
                </c:pt>
                <c:pt idx="10">
                  <c:v>4.5951658854903599E-5</c:v>
                </c:pt>
                <c:pt idx="12">
                  <c:v>-7.8192482615619063E-2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FD-4A6B-A173-8ECDA333E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1319978</c:v>
                </c:pt>
                <c:pt idx="1">
                  <c:v>1243535</c:v>
                </c:pt>
                <c:pt idx="2">
                  <c:v>492258</c:v>
                </c:pt>
                <c:pt idx="3">
                  <c:v>375345</c:v>
                </c:pt>
                <c:pt idx="4">
                  <c:v>1299411</c:v>
                </c:pt>
                <c:pt idx="5">
                  <c:v>1322486</c:v>
                </c:pt>
                <c:pt idx="6">
                  <c:v>1360793</c:v>
                </c:pt>
                <c:pt idx="7">
                  <c:v>1347211</c:v>
                </c:pt>
                <c:pt idx="8">
                  <c:v>1241852</c:v>
                </c:pt>
                <c:pt idx="9">
                  <c:v>1207652</c:v>
                </c:pt>
                <c:pt idx="10">
                  <c:v>1179248</c:v>
                </c:pt>
                <c:pt idx="11">
                  <c:v>1140909</c:v>
                </c:pt>
                <c:pt idx="12">
                  <c:v>1138202</c:v>
                </c:pt>
                <c:pt idx="13">
                  <c:v>1027823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AD-4F9B-BDC9-5A538577F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6.1472334916186533E-2</c:v>
                </c:pt>
                <c:pt idx="1">
                  <c:v>1.5261854555944239</c:v>
                </c:pt>
                <c:pt idx="2">
                  <c:v>0.31148143707788845</c:v>
                </c:pt>
                <c:pt idx="3">
                  <c:v>-0.71114220212080703</c:v>
                </c:pt>
                <c:pt idx="4">
                  <c:v>-1.7448199829714683E-2</c:v>
                </c:pt>
                <c:pt idx="5">
                  <c:v>-2.8150497540772146E-2</c:v>
                </c:pt>
                <c:pt idx="6">
                  <c:v>1.008156851450881E-2</c:v>
                </c:pt>
                <c:pt idx="7">
                  <c:v>8.4840222506385565E-2</c:v>
                </c:pt>
                <c:pt idx="8">
                  <c:v>2.8319416520653284E-2</c:v>
                </c:pt>
                <c:pt idx="9">
                  <c:v>2.4086536504619893E-2</c:v>
                </c:pt>
                <c:pt idx="10">
                  <c:v>3.3603907060072213E-2</c:v>
                </c:pt>
                <c:pt idx="11">
                  <c:v>2.3783124612326567E-3</c:v>
                </c:pt>
                <c:pt idx="12">
                  <c:v>0.10739105857720643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AD-4F9B-BDC9-5A538577F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40-4754-914C-545B9CC6C33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4903</c:v>
                </c:pt>
                <c:pt idx="1">
                  <c:v>6262</c:v>
                </c:pt>
                <c:pt idx="2">
                  <c:v>7306</c:v>
                </c:pt>
                <c:pt idx="3">
                  <c:v>14185</c:v>
                </c:pt>
                <c:pt idx="4">
                  <c:v>9119</c:v>
                </c:pt>
                <c:pt idx="5">
                  <c:v>13027</c:v>
                </c:pt>
                <c:pt idx="6">
                  <c:v>15713</c:v>
                </c:pt>
                <c:pt idx="7">
                  <c:v>21245</c:v>
                </c:pt>
                <c:pt idx="8">
                  <c:v>9328</c:v>
                </c:pt>
                <c:pt idx="9">
                  <c:v>10671</c:v>
                </c:pt>
                <c:pt idx="10">
                  <c:v>7624</c:v>
                </c:pt>
                <c:pt idx="11">
                  <c:v>8436</c:v>
                </c:pt>
                <c:pt idx="12">
                  <c:v>127819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40-4754-914C-545B9CC6C33C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40-4754-914C-545B9CC6C33C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4149</c:v>
                </c:pt>
                <c:pt idx="1">
                  <c:v>5940</c:v>
                </c:pt>
                <c:pt idx="2">
                  <c:v>5677</c:v>
                </c:pt>
                <c:pt idx="3">
                  <c:v>13370</c:v>
                </c:pt>
                <c:pt idx="4">
                  <c:v>10229</c:v>
                </c:pt>
                <c:pt idx="5">
                  <c:v>11920</c:v>
                </c:pt>
                <c:pt idx="6">
                  <c:v>18621</c:v>
                </c:pt>
                <c:pt idx="7">
                  <c:v>19560</c:v>
                </c:pt>
                <c:pt idx="8">
                  <c:v>11009</c:v>
                </c:pt>
                <c:pt idx="9">
                  <c:v>9548</c:v>
                </c:pt>
                <c:pt idx="10">
                  <c:v>5905</c:v>
                </c:pt>
                <c:pt idx="11">
                  <c:v>8023</c:v>
                </c:pt>
                <c:pt idx="12">
                  <c:v>123951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40-4754-914C-545B9CC6C33C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40-4754-914C-545B9CC6C33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5690</c:v>
                </c:pt>
                <c:pt idx="1">
                  <c:v>4224</c:v>
                </c:pt>
                <c:pt idx="2">
                  <c:v>6239</c:v>
                </c:pt>
                <c:pt idx="3">
                  <c:v>12713</c:v>
                </c:pt>
                <c:pt idx="4">
                  <c:v>8043</c:v>
                </c:pt>
                <c:pt idx="5">
                  <c:v>12303</c:v>
                </c:pt>
                <c:pt idx="6">
                  <c:v>14490</c:v>
                </c:pt>
                <c:pt idx="7">
                  <c:v>19950</c:v>
                </c:pt>
                <c:pt idx="8">
                  <c:v>10743</c:v>
                </c:pt>
                <c:pt idx="9">
                  <c:v>10093</c:v>
                </c:pt>
                <c:pt idx="10">
                  <c:v>7021</c:v>
                </c:pt>
                <c:pt idx="11">
                  <c:v>7457</c:v>
                </c:pt>
                <c:pt idx="12">
                  <c:v>118966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40-4754-914C-545B9CC6C33C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40-4754-914C-545B9CC6C33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640-4754-914C-545B9CC6C33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4403</c:v>
                </c:pt>
                <c:pt idx="1">
                  <c:v>4931</c:v>
                </c:pt>
                <c:pt idx="2">
                  <c:v>8729</c:v>
                </c:pt>
                <c:pt idx="3">
                  <c:v>8246</c:v>
                </c:pt>
                <c:pt idx="4">
                  <c:v>9596</c:v>
                </c:pt>
                <c:pt idx="5">
                  <c:v>10664</c:v>
                </c:pt>
                <c:pt idx="6">
                  <c:v>14582</c:v>
                </c:pt>
                <c:pt idx="7">
                  <c:v>19201</c:v>
                </c:pt>
                <c:pt idx="8">
                  <c:v>10757</c:v>
                </c:pt>
                <c:pt idx="9">
                  <c:v>9833</c:v>
                </c:pt>
                <c:pt idx="10">
                  <c:v>6177</c:v>
                </c:pt>
                <c:pt idx="12">
                  <c:v>107119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40-4754-914C-545B9CC6C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40-4754-914C-545B9CC6C3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40-4754-914C-545B9CC6C3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40-4754-914C-545B9CC6C3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40-4754-914C-545B9CC6C3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40-4754-914C-545B9CC6C3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40-4754-914C-545B9CC6C3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40-4754-914C-545B9CC6C3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40-4754-914C-545B9CC6C3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40-4754-914C-545B9CC6C3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40-4754-914C-545B9CC6C3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40-4754-914C-545B9CC6C3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40-4754-914C-545B9CC6C3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40-4754-914C-545B9CC6C33C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-0.22618629173989457</c:v>
                </c:pt>
                <c:pt idx="1">
                  <c:v>0.16737689393939403</c:v>
                </c:pt>
                <c:pt idx="2">
                  <c:v>0.39910242025965692</c:v>
                </c:pt>
                <c:pt idx="3">
                  <c:v>-0.35137261071344295</c:v>
                </c:pt>
                <c:pt idx="4">
                  <c:v>0.19308715653363162</c:v>
                </c:pt>
                <c:pt idx="5">
                  <c:v>-0.13321953994960578</c:v>
                </c:pt>
                <c:pt idx="6">
                  <c:v>6.3492063492063266E-3</c:v>
                </c:pt>
                <c:pt idx="7">
                  <c:v>-3.7543859649122768E-2</c:v>
                </c:pt>
                <c:pt idx="8">
                  <c:v>1.3031741599180968E-3</c:v>
                </c:pt>
                <c:pt idx="9">
                  <c:v>-2.5760428019419357E-2</c:v>
                </c:pt>
                <c:pt idx="10">
                  <c:v>-0.12021079618287989</c:v>
                </c:pt>
                <c:pt idx="12">
                  <c:v>-3.9369019541023564E-2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40-4754-914C-545B9CC6C33C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-0.10197838058331632</c:v>
                </c:pt>
                <c:pt idx="1">
                  <c:v>-0.21255190035132543</c:v>
                </c:pt>
                <c:pt idx="2">
                  <c:v>0.19477142075006837</c:v>
                </c:pt>
                <c:pt idx="3">
                  <c:v>-0.41868170602749388</c:v>
                </c:pt>
                <c:pt idx="4">
                  <c:v>5.2308367145520451E-2</c:v>
                </c:pt>
                <c:pt idx="5">
                  <c:v>-0.18139249251554468</c:v>
                </c:pt>
                <c:pt idx="6">
                  <c:v>-7.1978616432253562E-2</c:v>
                </c:pt>
                <c:pt idx="7">
                  <c:v>-9.6210873146622689E-2</c:v>
                </c:pt>
                <c:pt idx="8">
                  <c:v>0.15319468267581482</c:v>
                </c:pt>
                <c:pt idx="9">
                  <c:v>-7.8530596944991093E-2</c:v>
                </c:pt>
                <c:pt idx="10">
                  <c:v>-0.18979538300104937</c:v>
                </c:pt>
                <c:pt idx="12">
                  <c:v>-0.10272819413149281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40-4754-914C-545B9CC6C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810513</c:v>
                </c:pt>
                <c:pt idx="1">
                  <c:v>752557</c:v>
                </c:pt>
                <c:pt idx="2">
                  <c:v>256749</c:v>
                </c:pt>
                <c:pt idx="3">
                  <c:v>206279</c:v>
                </c:pt>
                <c:pt idx="4">
                  <c:v>729995</c:v>
                </c:pt>
                <c:pt idx="5">
                  <c:v>708603</c:v>
                </c:pt>
                <c:pt idx="6">
                  <c:v>722030</c:v>
                </c:pt>
                <c:pt idx="7">
                  <c:v>738826</c:v>
                </c:pt>
                <c:pt idx="8">
                  <c:v>674992</c:v>
                </c:pt>
                <c:pt idx="9">
                  <c:v>642601</c:v>
                </c:pt>
                <c:pt idx="10">
                  <c:v>623830</c:v>
                </c:pt>
                <c:pt idx="11">
                  <c:v>609497</c:v>
                </c:pt>
                <c:pt idx="12">
                  <c:v>614736</c:v>
                </c:pt>
                <c:pt idx="13">
                  <c:v>562934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7D-4BD2-A73D-B4E2CB39B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7.7012106724141827E-2</c:v>
                </c:pt>
                <c:pt idx="1">
                  <c:v>1.9311000237586127</c:v>
                </c:pt>
                <c:pt idx="2">
                  <c:v>0.24466862841103554</c:v>
                </c:pt>
                <c:pt idx="3">
                  <c:v>-0.71742409194583523</c:v>
                </c:pt>
                <c:pt idx="4">
                  <c:v>3.0188977466931499E-2</c:v>
                </c:pt>
                <c:pt idx="5">
                  <c:v>-1.8596180214118574E-2</c:v>
                </c:pt>
                <c:pt idx="6">
                  <c:v>-2.2733363471236778E-2</c:v>
                </c:pt>
                <c:pt idx="7">
                  <c:v>9.4570009718633719E-2</c:v>
                </c:pt>
                <c:pt idx="8">
                  <c:v>5.0406084024145592E-2</c:v>
                </c:pt>
                <c:pt idx="9">
                  <c:v>3.0089928345863548E-2</c:v>
                </c:pt>
                <c:pt idx="10">
                  <c:v>2.3516112466509309E-2</c:v>
                </c:pt>
                <c:pt idx="11">
                  <c:v>-8.5223575648734062E-3</c:v>
                </c:pt>
                <c:pt idx="12">
                  <c:v>9.2021444787488305E-2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7D-4BD2-A73D-B4E2CB39B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609226</c:v>
                </c:pt>
                <c:pt idx="1">
                  <c:v>573367</c:v>
                </c:pt>
                <c:pt idx="2">
                  <c:v>206077</c:v>
                </c:pt>
                <c:pt idx="3">
                  <c:v>151994</c:v>
                </c:pt>
                <c:pt idx="4">
                  <c:v>552295</c:v>
                </c:pt>
                <c:pt idx="5">
                  <c:v>510204</c:v>
                </c:pt>
                <c:pt idx="6">
                  <c:v>508931</c:v>
                </c:pt>
                <c:pt idx="7">
                  <c:v>529296</c:v>
                </c:pt>
                <c:pt idx="8">
                  <c:v>490647</c:v>
                </c:pt>
                <c:pt idx="9">
                  <c:v>462729</c:v>
                </c:pt>
                <c:pt idx="10">
                  <c:v>441183</c:v>
                </c:pt>
                <c:pt idx="11">
                  <c:v>422920</c:v>
                </c:pt>
                <c:pt idx="12">
                  <c:v>411341</c:v>
                </c:pt>
                <c:pt idx="13">
                  <c:v>386941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FD-429B-8075-DA9A2E430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6.254109497058602E-2</c:v>
                </c:pt>
                <c:pt idx="1">
                  <c:v>1.7822949674150923</c:v>
                </c:pt>
                <c:pt idx="2">
                  <c:v>0.35582325618116495</c:v>
                </c:pt>
                <c:pt idx="3">
                  <c:v>-0.72479562552621335</c:v>
                </c:pt>
                <c:pt idx="4">
                  <c:v>8.2498373199739738E-2</c:v>
                </c:pt>
                <c:pt idx="5">
                  <c:v>2.50132139720316E-3</c:v>
                </c:pt>
                <c:pt idx="6">
                  <c:v>-3.8475635561198263E-2</c:v>
                </c:pt>
                <c:pt idx="7">
                  <c:v>7.8771499672880996E-2</c:v>
                </c:pt>
                <c:pt idx="8">
                  <c:v>6.0333370071899539E-2</c:v>
                </c:pt>
                <c:pt idx="9">
                  <c:v>4.8836877214217145E-2</c:v>
                </c:pt>
                <c:pt idx="10">
                  <c:v>4.3183107916390906E-2</c:v>
                </c:pt>
                <c:pt idx="11">
                  <c:v>2.8149394298161434E-2</c:v>
                </c:pt>
                <c:pt idx="12">
                  <c:v>6.3058709208897445E-2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FD-429B-8075-DA9A2E430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4C-4C4A-98BC-BDA99F3AD62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C4C-4C4A-98BC-BDA99F3AD62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C4C-4C4A-98BC-BDA99F3AD62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C4C-4C4A-98BC-BDA99F3AD62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C4C-4C4A-98BC-BDA99F3AD62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C4C-4C4A-98BC-BDA99F3AD62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C4C-4C4A-98BC-BDA99F3AD62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C4C-4C4A-98BC-BDA99F3AD6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1319978</c:v>
                </c:pt>
                <c:pt idx="1">
                  <c:v>118966</c:v>
                </c:pt>
                <c:pt idx="2">
                  <c:v>1201012</c:v>
                </c:pt>
                <c:pt idx="3">
                  <c:v>634691</c:v>
                </c:pt>
                <c:pt idx="4">
                  <c:v>45133</c:v>
                </c:pt>
                <c:pt idx="5">
                  <c:v>28898</c:v>
                </c:pt>
                <c:pt idx="6">
                  <c:v>55478</c:v>
                </c:pt>
                <c:pt idx="7">
                  <c:v>44187</c:v>
                </c:pt>
                <c:pt idx="8">
                  <c:v>23505</c:v>
                </c:pt>
                <c:pt idx="9">
                  <c:v>26526</c:v>
                </c:pt>
                <c:pt idx="10">
                  <c:v>342594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4C-4C4A-98BC-BDA99F3AD629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6.1472334916186533E-2</c:v>
                </c:pt>
                <c:pt idx="1">
                  <c:v>-4.0217505304515511E-2</c:v>
                </c:pt>
                <c:pt idx="2">
                  <c:v>7.2730585646097135E-2</c:v>
                </c:pt>
                <c:pt idx="3">
                  <c:v>9.0787381952858404E-2</c:v>
                </c:pt>
                <c:pt idx="4">
                  <c:v>0.15512387387387383</c:v>
                </c:pt>
                <c:pt idx="5">
                  <c:v>5.9777028018189737E-2</c:v>
                </c:pt>
                <c:pt idx="6">
                  <c:v>-2.6957818118039101E-2</c:v>
                </c:pt>
                <c:pt idx="7">
                  <c:v>0.13980963190342299</c:v>
                </c:pt>
                <c:pt idx="8">
                  <c:v>4.6666963530302308E-2</c:v>
                </c:pt>
                <c:pt idx="9">
                  <c:v>0.17579787234042543</c:v>
                </c:pt>
                <c:pt idx="10">
                  <c:v>3.6342186460160963E-2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C4C-4C4A-98BC-BDA99F3AD62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C4C-4C4A-98BC-BDA99F3AD62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C4C-4C4A-98BC-BDA99F3AD62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C4C-4C4A-98BC-BDA99F3AD62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C4C-4C4A-98BC-BDA99F3AD62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C4C-4C4A-98BC-BDA99F3AD62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C4C-4C4A-98BC-BDA99F3AD62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C4C-4C4A-98BC-BDA99F3AD629}"/>
              </c:ext>
            </c:extLst>
          </c:dPt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9.0127259696752518E-2</c:v>
                </c:pt>
                <c:pt idx="2">
                  <c:v>0.9098727403032475</c:v>
                </c:pt>
                <c:pt idx="3">
                  <c:v>0.4808345290603328</c:v>
                </c:pt>
                <c:pt idx="4">
                  <c:v>3.4192236537275621E-2</c:v>
                </c:pt>
                <c:pt idx="5">
                  <c:v>2.1892789122242948E-2</c:v>
                </c:pt>
                <c:pt idx="6">
                  <c:v>4.2029488370260715E-2</c:v>
                </c:pt>
                <c:pt idx="7">
                  <c:v>3.3475557925965432E-2</c:v>
                </c:pt>
                <c:pt idx="8">
                  <c:v>1.7807114967067633E-2</c:v>
                </c:pt>
                <c:pt idx="9">
                  <c:v>2.0095789475279135E-2</c:v>
                </c:pt>
                <c:pt idx="10">
                  <c:v>0.25954523484482317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C4C-4C4A-98BC-BDA99F3AD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8E-4022-9903-13E54EF81FD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88E-4022-9903-13E54EF81FD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88E-4022-9903-13E54EF81FD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88E-4022-9903-13E54EF81FD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88E-4022-9903-13E54EF81FD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88E-4022-9903-13E54EF81FD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88E-4022-9903-13E54EF81FD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88E-4022-9903-13E54EF81F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129189</c:v>
                </c:pt>
                <c:pt idx="1">
                  <c:v>7239</c:v>
                </c:pt>
                <c:pt idx="2">
                  <c:v>121950</c:v>
                </c:pt>
                <c:pt idx="3">
                  <c:v>58551</c:v>
                </c:pt>
                <c:pt idx="4">
                  <c:v>5358</c:v>
                </c:pt>
                <c:pt idx="5">
                  <c:v>2523</c:v>
                </c:pt>
                <c:pt idx="6">
                  <c:v>4839</c:v>
                </c:pt>
                <c:pt idx="7">
                  <c:v>4393</c:v>
                </c:pt>
                <c:pt idx="8">
                  <c:v>3302</c:v>
                </c:pt>
                <c:pt idx="9">
                  <c:v>3783</c:v>
                </c:pt>
                <c:pt idx="10">
                  <c:v>39201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8E-4022-9903-13E54EF81FD1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-7.7023647924555294E-2</c:v>
                </c:pt>
                <c:pt idx="1">
                  <c:v>-0.11123388581952121</c:v>
                </c:pt>
                <c:pt idx="2">
                  <c:v>-7.490991845249384E-2</c:v>
                </c:pt>
                <c:pt idx="3">
                  <c:v>-4.9064509842136061E-2</c:v>
                </c:pt>
                <c:pt idx="4">
                  <c:v>-6.671311618184983E-2</c:v>
                </c:pt>
                <c:pt idx="5">
                  <c:v>-0.19955583756345174</c:v>
                </c:pt>
                <c:pt idx="6">
                  <c:v>-3.3359968038353949E-2</c:v>
                </c:pt>
                <c:pt idx="7">
                  <c:v>-0.14864341085271315</c:v>
                </c:pt>
                <c:pt idx="8">
                  <c:v>-4.2898550724637663E-2</c:v>
                </c:pt>
                <c:pt idx="9">
                  <c:v>-0.35674205067165443</c:v>
                </c:pt>
                <c:pt idx="10">
                  <c:v>-6.3588371593053528E-2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88E-4022-9903-13E54EF81FD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88E-4022-9903-13E54EF81FD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88E-4022-9903-13E54EF81FD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88E-4022-9903-13E54EF81FD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88E-4022-9903-13E54EF81FD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88E-4022-9903-13E54EF81FD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88E-4022-9903-13E54EF81FD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88E-4022-9903-13E54EF81FD1}"/>
              </c:ext>
            </c:extLst>
          </c:dPt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5.603418247683626E-2</c:v>
                </c:pt>
                <c:pt idx="2">
                  <c:v>0.94396581752316377</c:v>
                </c:pt>
                <c:pt idx="3">
                  <c:v>0.45321970136776352</c:v>
                </c:pt>
                <c:pt idx="4">
                  <c:v>4.1474119313563845E-2</c:v>
                </c:pt>
                <c:pt idx="5">
                  <c:v>1.9529526507674803E-2</c:v>
                </c:pt>
                <c:pt idx="6">
                  <c:v>3.7456749413649772E-2</c:v>
                </c:pt>
                <c:pt idx="7">
                  <c:v>3.4004443102740943E-2</c:v>
                </c:pt>
                <c:pt idx="8">
                  <c:v>2.5559451656100751E-2</c:v>
                </c:pt>
                <c:pt idx="9">
                  <c:v>2.9282678865847712E-2</c:v>
                </c:pt>
                <c:pt idx="10">
                  <c:v>0.30343914729582239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88E-4022-9903-13E54EF81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40-4CBC-A28D-E80C2536843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C40-4CBC-A28D-E80C2536843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C40-4CBC-A28D-E80C2536843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40-4CBC-A28D-E80C2536843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C40-4CBC-A28D-E80C2536843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40-4CBC-A28D-E80C2536843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C40-4CBC-A28D-E80C2536843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40-4CBC-A28D-E80C253684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1272373</c:v>
                </c:pt>
                <c:pt idx="1">
                  <c:v>107119</c:v>
                </c:pt>
                <c:pt idx="2">
                  <c:v>1165254</c:v>
                </c:pt>
                <c:pt idx="3">
                  <c:v>633486</c:v>
                </c:pt>
                <c:pt idx="4">
                  <c:v>39330</c:v>
                </c:pt>
                <c:pt idx="5">
                  <c:v>26886</c:v>
                </c:pt>
                <c:pt idx="6">
                  <c:v>53448</c:v>
                </c:pt>
                <c:pt idx="7">
                  <c:v>40397</c:v>
                </c:pt>
                <c:pt idx="8">
                  <c:v>19155</c:v>
                </c:pt>
                <c:pt idx="9">
                  <c:v>20567</c:v>
                </c:pt>
                <c:pt idx="10">
                  <c:v>331985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40-4CBC-A28D-E80C25368430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5.2975978165429316E-2</c:v>
                </c:pt>
                <c:pt idx="1">
                  <c:v>-3.9369019541023564E-2</c:v>
                </c:pt>
                <c:pt idx="2">
                  <c:v>6.2364042485298921E-2</c:v>
                </c:pt>
                <c:pt idx="3">
                  <c:v>8.2301123841220347E-2</c:v>
                </c:pt>
                <c:pt idx="4">
                  <c:v>-2.0618556701030966E-2</c:v>
                </c:pt>
                <c:pt idx="5">
                  <c:v>1.5272862730488779E-3</c:v>
                </c:pt>
                <c:pt idx="6">
                  <c:v>5.26854824414551E-2</c:v>
                </c:pt>
                <c:pt idx="7">
                  <c:v>1.5689035275186614E-2</c:v>
                </c:pt>
                <c:pt idx="8">
                  <c:v>-7.1317754290701085E-2</c:v>
                </c:pt>
                <c:pt idx="9">
                  <c:v>-6.2836052127950404E-2</c:v>
                </c:pt>
                <c:pt idx="10">
                  <c:v>6.6053337186712247E-2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C40-4CBC-A28D-E80C2536843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C40-4CBC-A28D-E80C2536843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C40-4CBC-A28D-E80C2536843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C40-4CBC-A28D-E80C2536843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C40-4CBC-A28D-E80C2536843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C40-4CBC-A28D-E80C2536843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C40-4CBC-A28D-E80C2536843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C40-4CBC-A28D-E80C25368430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8.4188363003616082E-2</c:v>
                </c:pt>
                <c:pt idx="2">
                  <c:v>0.9158116369963839</c:v>
                </c:pt>
                <c:pt idx="3">
                  <c:v>0.49787758778282781</c:v>
                </c:pt>
                <c:pt idx="4">
                  <c:v>3.0910747084384845E-2</c:v>
                </c:pt>
                <c:pt idx="5">
                  <c:v>2.1130596138082151E-2</c:v>
                </c:pt>
                <c:pt idx="6">
                  <c:v>4.2006549966086985E-2</c:v>
                </c:pt>
                <c:pt idx="7">
                  <c:v>3.1749337654917227E-2</c:v>
                </c:pt>
                <c:pt idx="8">
                  <c:v>1.5054547683737395E-2</c:v>
                </c:pt>
                <c:pt idx="9">
                  <c:v>1.6164285158518768E-2</c:v>
                </c:pt>
                <c:pt idx="10">
                  <c:v>0.26091798552782869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C40-4CBC-A28D-E80C25368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9D-4639-BB83-771708F22A7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39D-4639-BB83-771708F22A7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39D-4639-BB83-771708F22A7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39D-4639-BB83-771708F22A7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39D-4639-BB83-771708F22A7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39D-4639-BB83-771708F22A7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39D-4639-BB83-771708F22A7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39D-4639-BB83-771708F22A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789580</c:v>
                </c:pt>
                <c:pt idx="1">
                  <c:v>75512</c:v>
                </c:pt>
                <c:pt idx="2">
                  <c:v>714068</c:v>
                </c:pt>
                <c:pt idx="3">
                  <c:v>381348</c:v>
                </c:pt>
                <c:pt idx="4">
                  <c:v>27920</c:v>
                </c:pt>
                <c:pt idx="5">
                  <c:v>18090</c:v>
                </c:pt>
                <c:pt idx="6">
                  <c:v>29492</c:v>
                </c:pt>
                <c:pt idx="7">
                  <c:v>32297</c:v>
                </c:pt>
                <c:pt idx="8">
                  <c:v>7384</c:v>
                </c:pt>
                <c:pt idx="9">
                  <c:v>7001</c:v>
                </c:pt>
                <c:pt idx="10">
                  <c:v>210536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9D-4639-BB83-771708F22A7B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6.2922113674699354E-2</c:v>
                </c:pt>
                <c:pt idx="1">
                  <c:v>-2.3516977143611673E-3</c:v>
                </c:pt>
                <c:pt idx="2">
                  <c:v>7.0327617968399814E-2</c:v>
                </c:pt>
                <c:pt idx="3">
                  <c:v>0.10511948161843554</c:v>
                </c:pt>
                <c:pt idx="4">
                  <c:v>-6.7437122148368389E-2</c:v>
                </c:pt>
                <c:pt idx="5">
                  <c:v>-1.5135017421602837E-2</c:v>
                </c:pt>
                <c:pt idx="6">
                  <c:v>8.9069423929099001E-2</c:v>
                </c:pt>
                <c:pt idx="7">
                  <c:v>3.3863551634150113E-3</c:v>
                </c:pt>
                <c:pt idx="8">
                  <c:v>-8.8845014807502509E-2</c:v>
                </c:pt>
                <c:pt idx="9">
                  <c:v>-0.19685671676035332</c:v>
                </c:pt>
                <c:pt idx="10">
                  <c:v>6.5039786724943038E-2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9D-4639-BB83-771708F22A7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39D-4639-BB83-771708F22A7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39D-4639-BB83-771708F22A7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39D-4639-BB83-771708F22A7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39D-4639-BB83-771708F22A7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39D-4639-BB83-771708F22A7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39D-4639-BB83-771708F22A7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39D-4639-BB83-771708F22A7B}"/>
              </c:ext>
            </c:extLst>
          </c:dPt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9.5635654398540992E-2</c:v>
                </c:pt>
                <c:pt idx="2">
                  <c:v>0.90436434560145895</c:v>
                </c:pt>
                <c:pt idx="3">
                  <c:v>0.48297575926441905</c:v>
                </c:pt>
                <c:pt idx="4">
                  <c:v>3.536057144304567E-2</c:v>
                </c:pt>
                <c:pt idx="5">
                  <c:v>2.2910914663491985E-2</c:v>
                </c:pt>
                <c:pt idx="6">
                  <c:v>3.7351503330884772E-2</c:v>
                </c:pt>
                <c:pt idx="7">
                  <c:v>4.0904024924643484E-2</c:v>
                </c:pt>
                <c:pt idx="8">
                  <c:v>9.3518072899516202E-3</c:v>
                </c:pt>
                <c:pt idx="9">
                  <c:v>8.8667392791104138E-3</c:v>
                </c:pt>
                <c:pt idx="10">
                  <c:v>0.266643025405912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39D-4639-BB83-771708F22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C9-49D0-8D16-B25B359206A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0C9-49D0-8D16-B25B359206A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0C9-49D0-8D16-B25B359206A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0C9-49D0-8D16-B25B359206A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0C9-49D0-8D16-B25B359206A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0C9-49D0-8D16-B25B359206A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0C9-49D0-8D16-B25B359206A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0C9-49D0-8D16-B25B359206A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482793</c:v>
                </c:pt>
                <c:pt idx="1">
                  <c:v>31607</c:v>
                </c:pt>
                <c:pt idx="2">
                  <c:v>451186</c:v>
                </c:pt>
                <c:pt idx="3">
                  <c:v>252138</c:v>
                </c:pt>
                <c:pt idx="4">
                  <c:v>11410</c:v>
                </c:pt>
                <c:pt idx="5">
                  <c:v>8796</c:v>
                </c:pt>
                <c:pt idx="6">
                  <c:v>23956</c:v>
                </c:pt>
                <c:pt idx="7">
                  <c:v>8100</c:v>
                </c:pt>
                <c:pt idx="8">
                  <c:v>11771</c:v>
                </c:pt>
                <c:pt idx="9">
                  <c:v>13566</c:v>
                </c:pt>
                <c:pt idx="10">
                  <c:v>121449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0C9-49D0-8D16-B25B359206AF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3.7104743083004044E-2</c:v>
                </c:pt>
                <c:pt idx="1">
                  <c:v>-0.11759122253552579</c:v>
                </c:pt>
                <c:pt idx="2">
                  <c:v>4.9999883640019505E-2</c:v>
                </c:pt>
                <c:pt idx="3">
                  <c:v>4.9525474525474511E-2</c:v>
                </c:pt>
                <c:pt idx="4">
                  <c:v>0.11654760739798409</c:v>
                </c:pt>
                <c:pt idx="5">
                  <c:v>3.7631237466084766E-2</c:v>
                </c:pt>
                <c:pt idx="6">
                  <c:v>1.1100324990503507E-2</c:v>
                </c:pt>
                <c:pt idx="7">
                  <c:v>6.7897165458141062E-2</c:v>
                </c:pt>
                <c:pt idx="8">
                  <c:v>-5.9974444976840791E-2</c:v>
                </c:pt>
                <c:pt idx="9">
                  <c:v>2.5474336684556675E-2</c:v>
                </c:pt>
                <c:pt idx="10">
                  <c:v>6.7814939860730172E-2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0C9-49D0-8D16-B25B359206A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0C9-49D0-8D16-B25B359206A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0C9-49D0-8D16-B25B359206A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0C9-49D0-8D16-B25B359206A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0C9-49D0-8D16-B25B359206A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0C9-49D0-8D16-B25B359206A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0C9-49D0-8D16-B25B359206A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0C9-49D0-8D16-B25B359206AF}"/>
              </c:ext>
            </c:extLst>
          </c:dPt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6.5466980672876374E-2</c:v>
                </c:pt>
                <c:pt idx="2">
                  <c:v>0.93453301932712363</c:v>
                </c:pt>
                <c:pt idx="3">
                  <c:v>0.52224866557717287</c:v>
                </c:pt>
                <c:pt idx="4">
                  <c:v>2.3633316970212908E-2</c:v>
                </c:pt>
                <c:pt idx="5">
                  <c:v>1.8218988262050196E-2</c:v>
                </c:pt>
                <c:pt idx="6">
                  <c:v>4.9619609232113969E-2</c:v>
                </c:pt>
                <c:pt idx="7">
                  <c:v>1.6777376639677873E-2</c:v>
                </c:pt>
                <c:pt idx="8">
                  <c:v>2.4381049435265218E-2</c:v>
                </c:pt>
                <c:pt idx="9">
                  <c:v>2.8098998949860499E-2</c:v>
                </c:pt>
                <c:pt idx="10">
                  <c:v>0.25155501426077015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0C9-49D0-8D16-B25B35920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85-4A7A-8AF1-7B53FF1D41E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585-4A7A-8AF1-7B53FF1D41E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585-4A7A-8AF1-7B53FF1D41E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585-4A7A-8AF1-7B53FF1D41E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585-4A7A-8AF1-7B53FF1D41E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585-4A7A-8AF1-7B53FF1D41E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585-4A7A-8AF1-7B53FF1D41E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585-4A7A-8AF1-7B53FF1D41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129189</c:v>
                </c:pt>
                <c:pt idx="1">
                  <c:v>7239</c:v>
                </c:pt>
                <c:pt idx="2">
                  <c:v>121950</c:v>
                </c:pt>
                <c:pt idx="3">
                  <c:v>58551</c:v>
                </c:pt>
                <c:pt idx="4">
                  <c:v>5358</c:v>
                </c:pt>
                <c:pt idx="5">
                  <c:v>2523</c:v>
                </c:pt>
                <c:pt idx="6">
                  <c:v>4839</c:v>
                </c:pt>
                <c:pt idx="7">
                  <c:v>4393</c:v>
                </c:pt>
                <c:pt idx="8">
                  <c:v>3302</c:v>
                </c:pt>
                <c:pt idx="9">
                  <c:v>3783</c:v>
                </c:pt>
                <c:pt idx="10">
                  <c:v>39201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585-4A7A-8AF1-7B53FF1D41E1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-7.7023647924555294E-2</c:v>
                </c:pt>
                <c:pt idx="1">
                  <c:v>-0.11123388581952121</c:v>
                </c:pt>
                <c:pt idx="2">
                  <c:v>-7.490991845249384E-2</c:v>
                </c:pt>
                <c:pt idx="3">
                  <c:v>-4.9064509842136061E-2</c:v>
                </c:pt>
                <c:pt idx="4">
                  <c:v>-6.671311618184983E-2</c:v>
                </c:pt>
                <c:pt idx="5">
                  <c:v>-0.19955583756345174</c:v>
                </c:pt>
                <c:pt idx="6">
                  <c:v>-3.3359968038353949E-2</c:v>
                </c:pt>
                <c:pt idx="7">
                  <c:v>-0.14864341085271315</c:v>
                </c:pt>
                <c:pt idx="8">
                  <c:v>-4.2898550724637663E-2</c:v>
                </c:pt>
                <c:pt idx="9">
                  <c:v>-0.35674205067165443</c:v>
                </c:pt>
                <c:pt idx="10">
                  <c:v>-6.3588371593053528E-2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585-4A7A-8AF1-7B53FF1D41E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585-4A7A-8AF1-7B53FF1D41E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585-4A7A-8AF1-7B53FF1D41E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585-4A7A-8AF1-7B53FF1D41E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585-4A7A-8AF1-7B53FF1D41E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585-4A7A-8AF1-7B53FF1D41E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585-4A7A-8AF1-7B53FF1D41E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585-4A7A-8AF1-7B53FF1D41E1}"/>
              </c:ext>
            </c:extLst>
          </c:dPt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5.603418247683626E-2</c:v>
                </c:pt>
                <c:pt idx="2">
                  <c:v>0.94396581752316377</c:v>
                </c:pt>
                <c:pt idx="3">
                  <c:v>0.45321970136776352</c:v>
                </c:pt>
                <c:pt idx="4">
                  <c:v>4.1474119313563845E-2</c:v>
                </c:pt>
                <c:pt idx="5">
                  <c:v>1.9529526507674803E-2</c:v>
                </c:pt>
                <c:pt idx="6">
                  <c:v>3.7456749413649772E-2</c:v>
                </c:pt>
                <c:pt idx="7">
                  <c:v>3.4004443102740943E-2</c:v>
                </c:pt>
                <c:pt idx="8">
                  <c:v>2.5559451656100751E-2</c:v>
                </c:pt>
                <c:pt idx="9">
                  <c:v>2.9282678865847712E-2</c:v>
                </c:pt>
                <c:pt idx="10">
                  <c:v>0.30343914729582239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585-4A7A-8AF1-7B53FF1D4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D3-4FCD-A176-BC25B68B7B2B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3D3-4FCD-A176-BC25B68B7B2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3D3-4FCD-A176-BC25B68B7B2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3D3-4FCD-A176-BC25B68B7B2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3D3-4FCD-A176-BC25B68B7B2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3D3-4FCD-A176-BC25B68B7B2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3D3-4FCD-A176-BC25B68B7B2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3D3-4FCD-A176-BC25B68B7B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1520919</c:v>
                </c:pt>
                <c:pt idx="1">
                  <c:v>120279</c:v>
                </c:pt>
                <c:pt idx="2">
                  <c:v>53192</c:v>
                </c:pt>
                <c:pt idx="3">
                  <c:v>67087</c:v>
                </c:pt>
                <c:pt idx="4">
                  <c:v>1400640</c:v>
                </c:pt>
                <c:pt idx="5">
                  <c:v>755414</c:v>
                </c:pt>
                <c:pt idx="6">
                  <c:v>47716</c:v>
                </c:pt>
                <c:pt idx="7">
                  <c:v>32786</c:v>
                </c:pt>
                <c:pt idx="8">
                  <c:v>66105</c:v>
                </c:pt>
                <c:pt idx="9">
                  <c:v>50291</c:v>
                </c:pt>
                <c:pt idx="10">
                  <c:v>23578</c:v>
                </c:pt>
                <c:pt idx="11">
                  <c:v>26046</c:v>
                </c:pt>
                <c:pt idx="12">
                  <c:v>398704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D3-4FCD-A176-BC25B68B7B2B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4.1848080732798554E-2</c:v>
                </c:pt>
                <c:pt idx="1">
                  <c:v>-3.1094176689034025E-2</c:v>
                </c:pt>
                <c:pt idx="2">
                  <c:v>-6.2770886265132164E-3</c:v>
                </c:pt>
                <c:pt idx="3">
                  <c:v>-4.9907238248998009E-2</c:v>
                </c:pt>
                <c:pt idx="4">
                  <c:v>4.8627337651204749E-2</c:v>
                </c:pt>
                <c:pt idx="5">
                  <c:v>6.7917683931063122E-2</c:v>
                </c:pt>
                <c:pt idx="6">
                  <c:v>-2.3433822476003341E-2</c:v>
                </c:pt>
                <c:pt idx="7">
                  <c:v>-6.7256422685409989E-3</c:v>
                </c:pt>
                <c:pt idx="8">
                  <c:v>2.3455643288434747E-2</c:v>
                </c:pt>
                <c:pt idx="9">
                  <c:v>1.3522773075372863E-2</c:v>
                </c:pt>
                <c:pt idx="10">
                  <c:v>-6.2281259942729927E-2</c:v>
                </c:pt>
                <c:pt idx="11">
                  <c:v>-6.1270092986376423E-2</c:v>
                </c:pt>
                <c:pt idx="12">
                  <c:v>5.1021618615048503E-2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3D3-4FCD-A176-BC25B68B7B2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3D3-4FCD-A176-BC25B68B7B2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3D3-4FCD-A176-BC25B68B7B2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3D3-4FCD-A176-BC25B68B7B2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3D3-4FCD-A176-BC25B68B7B2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3D3-4FCD-A176-BC25B68B7B2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3D3-4FCD-A176-BC25B68B7B2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3D3-4FCD-A176-BC25B68B7B2B}"/>
              </c:ext>
            </c:extLst>
          </c:dPt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7.9083106989918592E-2</c:v>
                </c:pt>
                <c:pt idx="2">
                  <c:v>3.4973591624537531E-2</c:v>
                </c:pt>
                <c:pt idx="3">
                  <c:v>4.4109515365381061E-2</c:v>
                </c:pt>
                <c:pt idx="4">
                  <c:v>0.92091689301008139</c:v>
                </c:pt>
                <c:pt idx="5">
                  <c:v>0.49668259782407875</c:v>
                </c:pt>
                <c:pt idx="6">
                  <c:v>3.1373136899466705E-2</c:v>
                </c:pt>
                <c:pt idx="7">
                  <c:v>2.1556703545685209E-2</c:v>
                </c:pt>
                <c:pt idx="8">
                  <c:v>4.3463853104603205E-2</c:v>
                </c:pt>
                <c:pt idx="9">
                  <c:v>3.3066192216679523E-2</c:v>
                </c:pt>
                <c:pt idx="10">
                  <c:v>1.5502469230774288E-2</c:v>
                </c:pt>
                <c:pt idx="11">
                  <c:v>1.7125172346456319E-2</c:v>
                </c:pt>
                <c:pt idx="12">
                  <c:v>0.26214676784233742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3D3-4FCD-A176-BC25B68B7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45-4149-9DC5-F9375B0B8C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875568</c:v>
                </c:pt>
                <c:pt idx="1">
                  <c:v>803828</c:v>
                </c:pt>
                <c:pt idx="2">
                  <c:v>863214</c:v>
                </c:pt>
                <c:pt idx="3">
                  <c:v>768872</c:v>
                </c:pt>
                <c:pt idx="4">
                  <c:v>745816</c:v>
                </c:pt>
                <c:pt idx="5">
                  <c:v>826901</c:v>
                </c:pt>
                <c:pt idx="6">
                  <c:v>925657</c:v>
                </c:pt>
                <c:pt idx="7">
                  <c:v>967054</c:v>
                </c:pt>
                <c:pt idx="8">
                  <c:v>796998</c:v>
                </c:pt>
                <c:pt idx="9">
                  <c:v>827986</c:v>
                </c:pt>
                <c:pt idx="10">
                  <c:v>828275</c:v>
                </c:pt>
                <c:pt idx="11">
                  <c:v>863408</c:v>
                </c:pt>
                <c:pt idx="12">
                  <c:v>10093577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45-4149-9DC5-F9375B0B8CA6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45-4149-9DC5-F9375B0B8CA6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576461</c:v>
                </c:pt>
                <c:pt idx="1">
                  <c:v>608977</c:v>
                </c:pt>
                <c:pt idx="2">
                  <c:v>747881</c:v>
                </c:pt>
                <c:pt idx="3">
                  <c:v>725227</c:v>
                </c:pt>
                <c:pt idx="4">
                  <c:v>653261</c:v>
                </c:pt>
                <c:pt idx="5">
                  <c:v>672943</c:v>
                </c:pt>
                <c:pt idx="6">
                  <c:v>858220</c:v>
                </c:pt>
                <c:pt idx="7">
                  <c:v>895466</c:v>
                </c:pt>
                <c:pt idx="8">
                  <c:v>748642</c:v>
                </c:pt>
                <c:pt idx="9">
                  <c:v>801936</c:v>
                </c:pt>
                <c:pt idx="10">
                  <c:v>785918</c:v>
                </c:pt>
                <c:pt idx="11">
                  <c:v>790311</c:v>
                </c:pt>
                <c:pt idx="12">
                  <c:v>8865243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45-4149-9DC5-F9375B0B8CA6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45-4149-9DC5-F9375B0B8C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45-4149-9DC5-F9375B0B8CA6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245-4149-9DC5-F9375B0B8C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245-4149-9DC5-F9375B0B8C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836960</c:v>
                </c:pt>
                <c:pt idx="1">
                  <c:v>824761</c:v>
                </c:pt>
                <c:pt idx="2">
                  <c:v>866668</c:v>
                </c:pt>
                <c:pt idx="3">
                  <c:v>789795</c:v>
                </c:pt>
                <c:pt idx="4">
                  <c:v>746827</c:v>
                </c:pt>
                <c:pt idx="5">
                  <c:v>787690</c:v>
                </c:pt>
                <c:pt idx="6">
                  <c:v>895588</c:v>
                </c:pt>
                <c:pt idx="7">
                  <c:v>936279</c:v>
                </c:pt>
                <c:pt idx="8">
                  <c:v>807680</c:v>
                </c:pt>
                <c:pt idx="9">
                  <c:v>870321</c:v>
                </c:pt>
                <c:pt idx="10">
                  <c:v>817457</c:v>
                </c:pt>
                <c:pt idx="12">
                  <c:v>9180026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245-4149-9DC5-F9375B0B8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45-4149-9DC5-F9375B0B8C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45-4149-9DC5-F9375B0B8C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45-4149-9DC5-F9375B0B8C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45-4149-9DC5-F9375B0B8C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45-4149-9DC5-F9375B0B8C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45-4149-9DC5-F9375B0B8C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45-4149-9DC5-F9375B0B8C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45-4149-9DC5-F9375B0B8C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45-4149-9DC5-F9375B0B8C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45-4149-9DC5-F9375B0B8C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45-4149-9DC5-F9375B0B8C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45-4149-9DC5-F9375B0B8C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45-4149-9DC5-F9375B0B8CA6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3.2349737829840297E-2</c:v>
                </c:pt>
                <c:pt idx="1">
                  <c:v>6.5797499237572499E-2</c:v>
                </c:pt>
                <c:pt idx="2">
                  <c:v>5.8975906705995396E-2</c:v>
                </c:pt>
                <c:pt idx="3">
                  <c:v>5.8778817318610344E-2</c:v>
                </c:pt>
                <c:pt idx="4">
                  <c:v>0.11297112907047624</c:v>
                </c:pt>
                <c:pt idx="5">
                  <c:v>3.9135964032801063E-2</c:v>
                </c:pt>
                <c:pt idx="6">
                  <c:v>2.7875588201538015E-2</c:v>
                </c:pt>
                <c:pt idx="7">
                  <c:v>-1.1526641237250557E-2</c:v>
                </c:pt>
                <c:pt idx="8">
                  <c:v>9.7666114908960822E-3</c:v>
                </c:pt>
                <c:pt idx="9">
                  <c:v>7.997303733078942E-3</c:v>
                </c:pt>
                <c:pt idx="10">
                  <c:v>-3.5764121933008375E-2</c:v>
                </c:pt>
                <c:pt idx="12">
                  <c:v>3.059152979652846E-2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245-4149-9DC5-F9375B0B8CA6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-4.4094804743891935E-2</c:v>
                </c:pt>
                <c:pt idx="1">
                  <c:v>2.6041640749016048E-2</c:v>
                </c:pt>
                <c:pt idx="2">
                  <c:v>4.0013252797104215E-3</c:v>
                </c:pt>
                <c:pt idx="3">
                  <c:v>2.7212591952886722E-2</c:v>
                </c:pt>
                <c:pt idx="4">
                  <c:v>1.3555622298260239E-3</c:v>
                </c:pt>
                <c:pt idx="5">
                  <c:v>-4.7419219471254714E-2</c:v>
                </c:pt>
                <c:pt idx="6">
                  <c:v>-3.2483954639785595E-2</c:v>
                </c:pt>
                <c:pt idx="7">
                  <c:v>-3.1823455567114189E-2</c:v>
                </c:pt>
                <c:pt idx="8">
                  <c:v>1.3402793984426564E-2</c:v>
                </c:pt>
                <c:pt idx="9">
                  <c:v>5.1130091571596648E-2</c:v>
                </c:pt>
                <c:pt idx="10">
                  <c:v>-1.3060879538800529E-2</c:v>
                </c:pt>
                <c:pt idx="12">
                  <c:v>-5.4325115823989911E-3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245-4149-9DC5-F9375B0B8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C1-4B94-8F12-126E2EEB92B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3885</c:v>
                </c:pt>
                <c:pt idx="1">
                  <c:v>4436</c:v>
                </c:pt>
                <c:pt idx="2">
                  <c:v>4910</c:v>
                </c:pt>
                <c:pt idx="3">
                  <c:v>9560</c:v>
                </c:pt>
                <c:pt idx="4">
                  <c:v>4441</c:v>
                </c:pt>
                <c:pt idx="5">
                  <c:v>6211</c:v>
                </c:pt>
                <c:pt idx="6">
                  <c:v>8836</c:v>
                </c:pt>
                <c:pt idx="7">
                  <c:v>11624</c:v>
                </c:pt>
                <c:pt idx="8">
                  <c:v>6300</c:v>
                </c:pt>
                <c:pt idx="9">
                  <c:v>6028</c:v>
                </c:pt>
                <c:pt idx="10">
                  <c:v>4798</c:v>
                </c:pt>
                <c:pt idx="11">
                  <c:v>5462</c:v>
                </c:pt>
                <c:pt idx="12">
                  <c:v>76491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C1-4B94-8F12-126E2EEB92B1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1-4B94-8F12-126E2EEB92B1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2603</c:v>
                </c:pt>
                <c:pt idx="1">
                  <c:v>3449</c:v>
                </c:pt>
                <c:pt idx="2">
                  <c:v>3256</c:v>
                </c:pt>
                <c:pt idx="3">
                  <c:v>8246</c:v>
                </c:pt>
                <c:pt idx="4">
                  <c:v>5450</c:v>
                </c:pt>
                <c:pt idx="5">
                  <c:v>7306</c:v>
                </c:pt>
                <c:pt idx="6">
                  <c:v>10472</c:v>
                </c:pt>
                <c:pt idx="7">
                  <c:v>11207</c:v>
                </c:pt>
                <c:pt idx="8">
                  <c:v>7045</c:v>
                </c:pt>
                <c:pt idx="9">
                  <c:v>6519</c:v>
                </c:pt>
                <c:pt idx="10">
                  <c:v>4255</c:v>
                </c:pt>
                <c:pt idx="11">
                  <c:v>6049</c:v>
                </c:pt>
                <c:pt idx="12">
                  <c:v>75857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C1-4B94-8F12-126E2EEB92B1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C1-4B94-8F12-126E2EEB92B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4265</c:v>
                </c:pt>
                <c:pt idx="1">
                  <c:v>2830</c:v>
                </c:pt>
                <c:pt idx="2">
                  <c:v>4198</c:v>
                </c:pt>
                <c:pt idx="3">
                  <c:v>7014</c:v>
                </c:pt>
                <c:pt idx="4">
                  <c:v>4156</c:v>
                </c:pt>
                <c:pt idx="5">
                  <c:v>6696</c:v>
                </c:pt>
                <c:pt idx="6">
                  <c:v>7620</c:v>
                </c:pt>
                <c:pt idx="7">
                  <c:v>9492</c:v>
                </c:pt>
                <c:pt idx="8">
                  <c:v>6112</c:v>
                </c:pt>
                <c:pt idx="9">
                  <c:v>5748</c:v>
                </c:pt>
                <c:pt idx="10">
                  <c:v>4279</c:v>
                </c:pt>
                <c:pt idx="11">
                  <c:v>4654</c:v>
                </c:pt>
                <c:pt idx="12">
                  <c:v>67064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C1-4B94-8F12-126E2EEB92B1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C1-4B94-8F12-126E2EEB92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C1-4B94-8F12-126E2EEB92B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3219</c:v>
                </c:pt>
                <c:pt idx="1">
                  <c:v>3176</c:v>
                </c:pt>
                <c:pt idx="2">
                  <c:v>4814</c:v>
                </c:pt>
                <c:pt idx="3">
                  <c:v>4307</c:v>
                </c:pt>
                <c:pt idx="4">
                  <c:v>5457</c:v>
                </c:pt>
                <c:pt idx="5">
                  <c:v>5557</c:v>
                </c:pt>
                <c:pt idx="6">
                  <c:v>7599</c:v>
                </c:pt>
                <c:pt idx="7">
                  <c:v>9450</c:v>
                </c:pt>
                <c:pt idx="8">
                  <c:v>6082</c:v>
                </c:pt>
                <c:pt idx="9">
                  <c:v>5830</c:v>
                </c:pt>
                <c:pt idx="10">
                  <c:v>4123</c:v>
                </c:pt>
                <c:pt idx="12">
                  <c:v>59614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C1-4B94-8F12-126E2EEB9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C1-4B94-8F12-126E2EEB92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C1-4B94-8F12-126E2EEB92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C1-4B94-8F12-126E2EEB92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C1-4B94-8F12-126E2EEB92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C1-4B94-8F12-126E2EEB92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C1-4B94-8F12-126E2EEB92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C1-4B94-8F12-126E2EEB92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C1-4B94-8F12-126E2EEB92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C1-4B94-8F12-126E2EEB92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C1-4B94-8F12-126E2EEB92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C1-4B94-8F12-126E2EEB92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C1-4B94-8F12-126E2EEB92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C1-4B94-8F12-126E2EEB92B1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-0.24525205158264951</c:v>
                </c:pt>
                <c:pt idx="1">
                  <c:v>0.12226148409894</c:v>
                </c:pt>
                <c:pt idx="2">
                  <c:v>0.14673654121010005</c:v>
                </c:pt>
                <c:pt idx="3">
                  <c:v>-0.38594240091246079</c:v>
                </c:pt>
                <c:pt idx="4">
                  <c:v>0.313041385948027</c:v>
                </c:pt>
                <c:pt idx="5">
                  <c:v>-0.17010155316606934</c:v>
                </c:pt>
                <c:pt idx="6">
                  <c:v>-2.7559055118110409E-3</c:v>
                </c:pt>
                <c:pt idx="7">
                  <c:v>-4.4247787610619538E-3</c:v>
                </c:pt>
                <c:pt idx="8">
                  <c:v>-4.9083769633507801E-3</c:v>
                </c:pt>
                <c:pt idx="9">
                  <c:v>1.4265831593597733E-2</c:v>
                </c:pt>
                <c:pt idx="10">
                  <c:v>-3.6457116148632895E-2</c:v>
                </c:pt>
                <c:pt idx="12">
                  <c:v>-4.4800512738343179E-2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9C1-4B94-8F12-126E2EEB92B1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-0.17142857142857137</c:v>
                </c:pt>
                <c:pt idx="1">
                  <c:v>-0.28403967538322816</c:v>
                </c:pt>
                <c:pt idx="2">
                  <c:v>-1.9551934826883888E-2</c:v>
                </c:pt>
                <c:pt idx="3">
                  <c:v>-0.54947698744769879</c:v>
                </c:pt>
                <c:pt idx="4">
                  <c:v>0.22877730240936733</c:v>
                </c:pt>
                <c:pt idx="5">
                  <c:v>-0.10529705361455477</c:v>
                </c:pt>
                <c:pt idx="6">
                  <c:v>-0.13999547306473514</c:v>
                </c:pt>
                <c:pt idx="7">
                  <c:v>-0.18702684101858225</c:v>
                </c:pt>
                <c:pt idx="8">
                  <c:v>-3.4603174603174636E-2</c:v>
                </c:pt>
                <c:pt idx="9">
                  <c:v>-3.2846715328467169E-2</c:v>
                </c:pt>
                <c:pt idx="10">
                  <c:v>-0.14068361817423924</c:v>
                </c:pt>
                <c:pt idx="12">
                  <c:v>-0.16070900618057415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9C1-4B94-8F12-126E2EEB9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38-4D33-ABCF-AE6CB5D6043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29110</c:v>
                </c:pt>
                <c:pt idx="1">
                  <c:v>35047</c:v>
                </c:pt>
                <c:pt idx="2">
                  <c:v>34361</c:v>
                </c:pt>
                <c:pt idx="3">
                  <c:v>59339</c:v>
                </c:pt>
                <c:pt idx="4">
                  <c:v>43826</c:v>
                </c:pt>
                <c:pt idx="5">
                  <c:v>55200</c:v>
                </c:pt>
                <c:pt idx="6">
                  <c:v>74982</c:v>
                </c:pt>
                <c:pt idx="7">
                  <c:v>108676</c:v>
                </c:pt>
                <c:pt idx="8">
                  <c:v>44639</c:v>
                </c:pt>
                <c:pt idx="9">
                  <c:v>50417</c:v>
                </c:pt>
                <c:pt idx="10">
                  <c:v>38894</c:v>
                </c:pt>
                <c:pt idx="11">
                  <c:v>40039</c:v>
                </c:pt>
                <c:pt idx="12">
                  <c:v>614530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38-4D33-ABCF-AE6CB5D60435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38-4D33-ABCF-AE6CB5D60435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23050</c:v>
                </c:pt>
                <c:pt idx="1">
                  <c:v>23773</c:v>
                </c:pt>
                <c:pt idx="2">
                  <c:v>26880</c:v>
                </c:pt>
                <c:pt idx="3">
                  <c:v>48682</c:v>
                </c:pt>
                <c:pt idx="4">
                  <c:v>35593</c:v>
                </c:pt>
                <c:pt idx="5">
                  <c:v>44483</c:v>
                </c:pt>
                <c:pt idx="6">
                  <c:v>72292</c:v>
                </c:pt>
                <c:pt idx="7">
                  <c:v>87149</c:v>
                </c:pt>
                <c:pt idx="8">
                  <c:v>45509</c:v>
                </c:pt>
                <c:pt idx="9">
                  <c:v>38548</c:v>
                </c:pt>
                <c:pt idx="10">
                  <c:v>30570</c:v>
                </c:pt>
                <c:pt idx="11">
                  <c:v>36689</c:v>
                </c:pt>
                <c:pt idx="12">
                  <c:v>513218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38-4D33-ABCF-AE6CB5D60435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38-4D33-ABCF-AE6CB5D6043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31748</c:v>
                </c:pt>
                <c:pt idx="1">
                  <c:v>21281</c:v>
                </c:pt>
                <c:pt idx="2">
                  <c:v>24322</c:v>
                </c:pt>
                <c:pt idx="3">
                  <c:v>46080</c:v>
                </c:pt>
                <c:pt idx="4">
                  <c:v>29396</c:v>
                </c:pt>
                <c:pt idx="5">
                  <c:v>44590</c:v>
                </c:pt>
                <c:pt idx="6">
                  <c:v>66167</c:v>
                </c:pt>
                <c:pt idx="7">
                  <c:v>132200</c:v>
                </c:pt>
                <c:pt idx="8">
                  <c:v>54675</c:v>
                </c:pt>
                <c:pt idx="9">
                  <c:v>44421</c:v>
                </c:pt>
                <c:pt idx="10">
                  <c:v>36335</c:v>
                </c:pt>
                <c:pt idx="11">
                  <c:v>45648</c:v>
                </c:pt>
                <c:pt idx="12">
                  <c:v>576863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38-4D33-ABCF-AE6CB5D60435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338-4D33-ABCF-AE6CB5D604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338-4D33-ABCF-AE6CB5D6043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32373</c:v>
                </c:pt>
                <c:pt idx="1">
                  <c:v>26641</c:v>
                </c:pt>
                <c:pt idx="2">
                  <c:v>38910</c:v>
                </c:pt>
                <c:pt idx="3">
                  <c:v>38278</c:v>
                </c:pt>
                <c:pt idx="4">
                  <c:v>41371</c:v>
                </c:pt>
                <c:pt idx="5">
                  <c:v>47095</c:v>
                </c:pt>
                <c:pt idx="6">
                  <c:v>72329</c:v>
                </c:pt>
                <c:pt idx="7">
                  <c:v>90782</c:v>
                </c:pt>
                <c:pt idx="8">
                  <c:v>51020</c:v>
                </c:pt>
                <c:pt idx="9">
                  <c:v>43620</c:v>
                </c:pt>
                <c:pt idx="10">
                  <c:v>27880</c:v>
                </c:pt>
                <c:pt idx="12">
                  <c:v>510299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338-4D33-ABCF-AE6CB5D60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38-4D33-ABCF-AE6CB5D604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38-4D33-ABCF-AE6CB5D604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38-4D33-ABCF-AE6CB5D604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38-4D33-ABCF-AE6CB5D604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38-4D33-ABCF-AE6CB5D604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38-4D33-ABCF-AE6CB5D604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38-4D33-ABCF-AE6CB5D604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38-4D33-ABCF-AE6CB5D604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38-4D33-ABCF-AE6CB5D604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38-4D33-ABCF-AE6CB5D604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38-4D33-ABCF-AE6CB5D604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38-4D33-ABCF-AE6CB5D604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38-4D33-ABCF-AE6CB5D60435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1.9686279450674027E-2</c:v>
                </c:pt>
                <c:pt idx="1">
                  <c:v>0.25186786335228617</c:v>
                </c:pt>
                <c:pt idx="2">
                  <c:v>0.59978620179261566</c:v>
                </c:pt>
                <c:pt idx="3">
                  <c:v>-0.16931423611111107</c:v>
                </c:pt>
                <c:pt idx="4">
                  <c:v>0.40736834943529732</c:v>
                </c:pt>
                <c:pt idx="5">
                  <c:v>5.6178515362188763E-2</c:v>
                </c:pt>
                <c:pt idx="6">
                  <c:v>9.3127994317409035E-2</c:v>
                </c:pt>
                <c:pt idx="7">
                  <c:v>-0.31329803328290473</c:v>
                </c:pt>
                <c:pt idx="8">
                  <c:v>-6.6849565614997664E-2</c:v>
                </c:pt>
                <c:pt idx="9">
                  <c:v>-1.8032011886270016E-2</c:v>
                </c:pt>
                <c:pt idx="10">
                  <c:v>-0.23269574790147241</c:v>
                </c:pt>
                <c:pt idx="12">
                  <c:v>-3.9373888162043569E-2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338-4D33-ABCF-AE6CB5D60435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0.11209206458261756</c:v>
                </c:pt>
                <c:pt idx="1">
                  <c:v>-0.23984934516506407</c:v>
                </c:pt>
                <c:pt idx="2">
                  <c:v>0.13238846366520174</c:v>
                </c:pt>
                <c:pt idx="3">
                  <c:v>-0.35492677665616201</c:v>
                </c:pt>
                <c:pt idx="4">
                  <c:v>-5.6016976224159132E-2</c:v>
                </c:pt>
                <c:pt idx="5">
                  <c:v>-0.14682971014492752</c:v>
                </c:pt>
                <c:pt idx="6">
                  <c:v>-3.538182497132647E-2</c:v>
                </c:pt>
                <c:pt idx="7">
                  <c:v>-0.16465456954617397</c:v>
                </c:pt>
                <c:pt idx="8">
                  <c:v>0.14294675059925188</c:v>
                </c:pt>
                <c:pt idx="9">
                  <c:v>-0.13481563758256143</c:v>
                </c:pt>
                <c:pt idx="10">
                  <c:v>-0.28317992492415278</c:v>
                </c:pt>
                <c:pt idx="12">
                  <c:v>-0.11173717255796867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338-4D33-ABCF-AE6CB5D60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62-41A0-A1E1-C438AE74FD1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24298</c:v>
                </c:pt>
                <c:pt idx="1">
                  <c:v>24362</c:v>
                </c:pt>
                <c:pt idx="2">
                  <c:v>21192</c:v>
                </c:pt>
                <c:pt idx="3">
                  <c:v>41032</c:v>
                </c:pt>
                <c:pt idx="4">
                  <c:v>24447</c:v>
                </c:pt>
                <c:pt idx="5">
                  <c:v>31086</c:v>
                </c:pt>
                <c:pt idx="6">
                  <c:v>48800</c:v>
                </c:pt>
                <c:pt idx="7">
                  <c:v>65272</c:v>
                </c:pt>
                <c:pt idx="8">
                  <c:v>35770</c:v>
                </c:pt>
                <c:pt idx="9">
                  <c:v>33630</c:v>
                </c:pt>
                <c:pt idx="10">
                  <c:v>26834</c:v>
                </c:pt>
                <c:pt idx="11">
                  <c:v>27264</c:v>
                </c:pt>
                <c:pt idx="12">
                  <c:v>403987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62-41A0-A1E1-C438AE74FD15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62-41A0-A1E1-C438AE74FD15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16394</c:v>
                </c:pt>
                <c:pt idx="1">
                  <c:v>16294</c:v>
                </c:pt>
                <c:pt idx="2">
                  <c:v>18322</c:v>
                </c:pt>
                <c:pt idx="3">
                  <c:v>33602</c:v>
                </c:pt>
                <c:pt idx="4">
                  <c:v>21960</c:v>
                </c:pt>
                <c:pt idx="5">
                  <c:v>29605</c:v>
                </c:pt>
                <c:pt idx="6">
                  <c:v>45742</c:v>
                </c:pt>
                <c:pt idx="7">
                  <c:v>58778</c:v>
                </c:pt>
                <c:pt idx="8">
                  <c:v>34328</c:v>
                </c:pt>
                <c:pt idx="9">
                  <c:v>28657</c:v>
                </c:pt>
                <c:pt idx="10">
                  <c:v>24068</c:v>
                </c:pt>
                <c:pt idx="11">
                  <c:v>30360</c:v>
                </c:pt>
                <c:pt idx="12">
                  <c:v>358110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62-41A0-A1E1-C438AE74FD15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62-41A0-A1E1-C438AE74FD1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25146</c:v>
                </c:pt>
                <c:pt idx="1">
                  <c:v>16027</c:v>
                </c:pt>
                <c:pt idx="2">
                  <c:v>18063</c:v>
                </c:pt>
                <c:pt idx="3">
                  <c:v>31153</c:v>
                </c:pt>
                <c:pt idx="4">
                  <c:v>18994</c:v>
                </c:pt>
                <c:pt idx="5">
                  <c:v>26276</c:v>
                </c:pt>
                <c:pt idx="6">
                  <c:v>36382</c:v>
                </c:pt>
                <c:pt idx="7">
                  <c:v>83159</c:v>
                </c:pt>
                <c:pt idx="8">
                  <c:v>27840</c:v>
                </c:pt>
                <c:pt idx="9">
                  <c:v>24146</c:v>
                </c:pt>
                <c:pt idx="10">
                  <c:v>20317</c:v>
                </c:pt>
                <c:pt idx="11">
                  <c:v>31159</c:v>
                </c:pt>
                <c:pt idx="12">
                  <c:v>358662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62-41A0-A1E1-C438AE74FD15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C62-41A0-A1E1-C438AE74FD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C62-41A0-A1E1-C438AE74FD1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18647</c:v>
                </c:pt>
                <c:pt idx="1">
                  <c:v>16643</c:v>
                </c:pt>
                <c:pt idx="2">
                  <c:v>20604</c:v>
                </c:pt>
                <c:pt idx="3">
                  <c:v>18824</c:v>
                </c:pt>
                <c:pt idx="4">
                  <c:v>22446</c:v>
                </c:pt>
                <c:pt idx="5">
                  <c:v>24937</c:v>
                </c:pt>
                <c:pt idx="6">
                  <c:v>39454</c:v>
                </c:pt>
                <c:pt idx="7">
                  <c:v>50144</c:v>
                </c:pt>
                <c:pt idx="8">
                  <c:v>29348</c:v>
                </c:pt>
                <c:pt idx="9">
                  <c:v>26632</c:v>
                </c:pt>
                <c:pt idx="10">
                  <c:v>20242</c:v>
                </c:pt>
                <c:pt idx="12">
                  <c:v>287921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C62-41A0-A1E1-C438AE74F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62-41A0-A1E1-C438AE74FD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62-41A0-A1E1-C438AE74FD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62-41A0-A1E1-C438AE74FD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62-41A0-A1E1-C438AE74FD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62-41A0-A1E1-C438AE74FD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62-41A0-A1E1-C438AE74FD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62-41A0-A1E1-C438AE74FD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62-41A0-A1E1-C438AE74FD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62-41A0-A1E1-C438AE74FD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62-41A0-A1E1-C438AE74FD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62-41A0-A1E1-C438AE74FD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62-41A0-A1E1-C438AE74FD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62-41A0-A1E1-C438AE74FD15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-0.25845064821442776</c:v>
                </c:pt>
                <c:pt idx="1">
                  <c:v>3.8435140700068704E-2</c:v>
                </c:pt>
                <c:pt idx="2">
                  <c:v>0.14067430659358915</c:v>
                </c:pt>
                <c:pt idx="3">
                  <c:v>-0.3957564279523641</c:v>
                </c:pt>
                <c:pt idx="4">
                  <c:v>0.18174160261135097</c:v>
                </c:pt>
                <c:pt idx="5">
                  <c:v>-5.0959050083726587E-2</c:v>
                </c:pt>
                <c:pt idx="6">
                  <c:v>8.4437359133637591E-2</c:v>
                </c:pt>
                <c:pt idx="7">
                  <c:v>-0.39701054606236241</c:v>
                </c:pt>
                <c:pt idx="8">
                  <c:v>5.4166666666666696E-2</c:v>
                </c:pt>
                <c:pt idx="9">
                  <c:v>0.10295701151329406</c:v>
                </c:pt>
                <c:pt idx="10">
                  <c:v>-3.6914898853177558E-3</c:v>
                </c:pt>
                <c:pt idx="12">
                  <c:v>-0.12085996158813817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C62-41A0-A1E1-C438AE74FD15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-0.23257058194090052</c:v>
                </c:pt>
                <c:pt idx="1">
                  <c:v>-0.31684590756095554</c:v>
                </c:pt>
                <c:pt idx="2">
                  <c:v>-2.7746319365798411E-2</c:v>
                </c:pt>
                <c:pt idx="3">
                  <c:v>-0.54123610840319758</c:v>
                </c:pt>
                <c:pt idx="4">
                  <c:v>-8.185053380782914E-2</c:v>
                </c:pt>
                <c:pt idx="5">
                  <c:v>-0.19780608634111818</c:v>
                </c:pt>
                <c:pt idx="6">
                  <c:v>-0.19151639344262295</c:v>
                </c:pt>
                <c:pt idx="7">
                  <c:v>-0.23176859909302605</c:v>
                </c:pt>
                <c:pt idx="8">
                  <c:v>-0.1795359239586245</c:v>
                </c:pt>
                <c:pt idx="9">
                  <c:v>-0.20808801665179899</c:v>
                </c:pt>
                <c:pt idx="10">
                  <c:v>-0.24565849295669673</c:v>
                </c:pt>
                <c:pt idx="12">
                  <c:v>-0.23572226808556951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C62-41A0-A1E1-C438AE74F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C6-48C7-94B5-6F7F449DE1E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4812</c:v>
                </c:pt>
                <c:pt idx="1">
                  <c:v>10685</c:v>
                </c:pt>
                <c:pt idx="2">
                  <c:v>13169</c:v>
                </c:pt>
                <c:pt idx="3">
                  <c:v>18307</c:v>
                </c:pt>
                <c:pt idx="4">
                  <c:v>19379</c:v>
                </c:pt>
                <c:pt idx="5">
                  <c:v>24114</c:v>
                </c:pt>
                <c:pt idx="6">
                  <c:v>26182</c:v>
                </c:pt>
                <c:pt idx="7">
                  <c:v>43404</c:v>
                </c:pt>
                <c:pt idx="8">
                  <c:v>8869</c:v>
                </c:pt>
                <c:pt idx="9">
                  <c:v>16787</c:v>
                </c:pt>
                <c:pt idx="10">
                  <c:v>12060</c:v>
                </c:pt>
                <c:pt idx="11">
                  <c:v>12775</c:v>
                </c:pt>
                <c:pt idx="12">
                  <c:v>210543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C6-48C7-94B5-6F7F449DE1E7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C6-48C7-94B5-6F7F449DE1E7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6656</c:v>
                </c:pt>
                <c:pt idx="1">
                  <c:v>7479</c:v>
                </c:pt>
                <c:pt idx="2">
                  <c:v>8558</c:v>
                </c:pt>
                <c:pt idx="3">
                  <c:v>15080</c:v>
                </c:pt>
                <c:pt idx="4">
                  <c:v>13633</c:v>
                </c:pt>
                <c:pt idx="5">
                  <c:v>14878</c:v>
                </c:pt>
                <c:pt idx="6">
                  <c:v>26550</c:v>
                </c:pt>
                <c:pt idx="7">
                  <c:v>28371</c:v>
                </c:pt>
                <c:pt idx="8">
                  <c:v>11181</c:v>
                </c:pt>
                <c:pt idx="9">
                  <c:v>9891</c:v>
                </c:pt>
                <c:pt idx="10">
                  <c:v>6502</c:v>
                </c:pt>
                <c:pt idx="11">
                  <c:v>6329</c:v>
                </c:pt>
                <c:pt idx="12">
                  <c:v>155108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C6-48C7-94B5-6F7F449DE1E7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C6-48C7-94B5-6F7F449DE1E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6602</c:v>
                </c:pt>
                <c:pt idx="1">
                  <c:v>5254</c:v>
                </c:pt>
                <c:pt idx="2">
                  <c:v>6259</c:v>
                </c:pt>
                <c:pt idx="3">
                  <c:v>14927</c:v>
                </c:pt>
                <c:pt idx="4">
                  <c:v>10402</c:v>
                </c:pt>
                <c:pt idx="5">
                  <c:v>18314</c:v>
                </c:pt>
                <c:pt idx="6">
                  <c:v>29785</c:v>
                </c:pt>
                <c:pt idx="7">
                  <c:v>49041</c:v>
                </c:pt>
                <c:pt idx="8">
                  <c:v>26835</c:v>
                </c:pt>
                <c:pt idx="9">
                  <c:v>20275</c:v>
                </c:pt>
                <c:pt idx="10">
                  <c:v>16018</c:v>
                </c:pt>
                <c:pt idx="11">
                  <c:v>14489</c:v>
                </c:pt>
                <c:pt idx="12">
                  <c:v>218201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C6-48C7-94B5-6F7F449DE1E7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DC6-48C7-94B5-6F7F449DE1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DC6-48C7-94B5-6F7F449DE1E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13726</c:v>
                </c:pt>
                <c:pt idx="1">
                  <c:v>9998</c:v>
                </c:pt>
                <c:pt idx="2">
                  <c:v>18306</c:v>
                </c:pt>
                <c:pt idx="3">
                  <c:v>19454</c:v>
                </c:pt>
                <c:pt idx="4">
                  <c:v>18925</c:v>
                </c:pt>
                <c:pt idx="5">
                  <c:v>22158</c:v>
                </c:pt>
                <c:pt idx="6">
                  <c:v>32875</c:v>
                </c:pt>
                <c:pt idx="7">
                  <c:v>40638</c:v>
                </c:pt>
                <c:pt idx="8">
                  <c:v>21672</c:v>
                </c:pt>
                <c:pt idx="9">
                  <c:v>16988</c:v>
                </c:pt>
                <c:pt idx="10">
                  <c:v>7638</c:v>
                </c:pt>
                <c:pt idx="12">
                  <c:v>222378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DC6-48C7-94B5-6F7F449DE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C6-48C7-94B5-6F7F449DE1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C6-48C7-94B5-6F7F449DE1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C6-48C7-94B5-6F7F449DE1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C6-48C7-94B5-6F7F449DE1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C6-48C7-94B5-6F7F449DE1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C6-48C7-94B5-6F7F449DE1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C6-48C7-94B5-6F7F449DE1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C6-48C7-94B5-6F7F449DE1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C6-48C7-94B5-6F7F449DE1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C6-48C7-94B5-6F7F449DE1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C6-48C7-94B5-6F7F449DE1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C6-48C7-94B5-6F7F449DE1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C6-48C7-94B5-6F7F449DE1E7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1.0790669494092699</c:v>
                </c:pt>
                <c:pt idx="1">
                  <c:v>0.90293110011419864</c:v>
                </c:pt>
                <c:pt idx="2">
                  <c:v>1.924748362358204</c:v>
                </c:pt>
                <c:pt idx="3">
                  <c:v>0.30327594292222138</c:v>
                </c:pt>
                <c:pt idx="4">
                  <c:v>0.81936166121899645</c:v>
                </c:pt>
                <c:pt idx="5">
                  <c:v>0.20989407011029804</c:v>
                </c:pt>
                <c:pt idx="6">
                  <c:v>0.10374349504784286</c:v>
                </c:pt>
                <c:pt idx="7">
                  <c:v>-0.17134642442038295</c:v>
                </c:pt>
                <c:pt idx="8">
                  <c:v>-0.19239798770262717</c:v>
                </c:pt>
                <c:pt idx="9">
                  <c:v>-0.16212083847102343</c:v>
                </c:pt>
                <c:pt idx="10">
                  <c:v>-0.52316144337620174</c:v>
                </c:pt>
                <c:pt idx="12">
                  <c:v>9.1629359095193319E-2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DC6-48C7-94B5-6F7F449DE1E7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1.8524522028262678</c:v>
                </c:pt>
                <c:pt idx="1">
                  <c:v>-6.429574169396346E-2</c:v>
                </c:pt>
                <c:pt idx="2">
                  <c:v>0.39008277014200021</c:v>
                </c:pt>
                <c:pt idx="3">
                  <c:v>6.2653629759108487E-2</c:v>
                </c:pt>
                <c:pt idx="4">
                  <c:v>-2.3427421435574636E-2</c:v>
                </c:pt>
                <c:pt idx="5">
                  <c:v>-8.1114705150534983E-2</c:v>
                </c:pt>
                <c:pt idx="6">
                  <c:v>0.25563364143304557</c:v>
                </c:pt>
                <c:pt idx="7">
                  <c:v>-6.372684545203211E-2</c:v>
                </c:pt>
                <c:pt idx="8">
                  <c:v>1.4435674822415154</c:v>
                </c:pt>
                <c:pt idx="9">
                  <c:v>1.1973550962053991E-2</c:v>
                </c:pt>
                <c:pt idx="10">
                  <c:v>-0.3666666666666667</c:v>
                </c:pt>
                <c:pt idx="12">
                  <c:v>0.12443873629707536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DC6-48C7-94B5-6F7F449DE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ED-49CD-9D85-7A57410986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846458</c:v>
                </c:pt>
                <c:pt idx="1">
                  <c:v>768781</c:v>
                </c:pt>
                <c:pt idx="2">
                  <c:v>828853</c:v>
                </c:pt>
                <c:pt idx="3">
                  <c:v>709533</c:v>
                </c:pt>
                <c:pt idx="4">
                  <c:v>701990</c:v>
                </c:pt>
                <c:pt idx="5">
                  <c:v>771701</c:v>
                </c:pt>
                <c:pt idx="6">
                  <c:v>850675</c:v>
                </c:pt>
                <c:pt idx="7">
                  <c:v>858378</c:v>
                </c:pt>
                <c:pt idx="8">
                  <c:v>752359</c:v>
                </c:pt>
                <c:pt idx="9">
                  <c:v>777569</c:v>
                </c:pt>
                <c:pt idx="10">
                  <c:v>789381</c:v>
                </c:pt>
                <c:pt idx="11">
                  <c:v>823369</c:v>
                </c:pt>
                <c:pt idx="12">
                  <c:v>9479047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ED-49CD-9D85-7A5741098686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ED-49CD-9D85-7A5741098686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553411</c:v>
                </c:pt>
                <c:pt idx="1">
                  <c:v>585204</c:v>
                </c:pt>
                <c:pt idx="2">
                  <c:v>721001</c:v>
                </c:pt>
                <c:pt idx="3">
                  <c:v>676545</c:v>
                </c:pt>
                <c:pt idx="4">
                  <c:v>617668</c:v>
                </c:pt>
                <c:pt idx="5">
                  <c:v>628460</c:v>
                </c:pt>
                <c:pt idx="6">
                  <c:v>785928</c:v>
                </c:pt>
                <c:pt idx="7">
                  <c:v>808317</c:v>
                </c:pt>
                <c:pt idx="8">
                  <c:v>703133</c:v>
                </c:pt>
                <c:pt idx="9">
                  <c:v>763388</c:v>
                </c:pt>
                <c:pt idx="10">
                  <c:v>755348</c:v>
                </c:pt>
                <c:pt idx="11">
                  <c:v>753622</c:v>
                </c:pt>
                <c:pt idx="12">
                  <c:v>8352025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ED-49CD-9D85-7A5741098686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ED-49CD-9D85-7A57410986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778985</c:v>
                </c:pt>
                <c:pt idx="1">
                  <c:v>752563</c:v>
                </c:pt>
                <c:pt idx="2">
                  <c:v>794080</c:v>
                </c:pt>
                <c:pt idx="3">
                  <c:v>699869</c:v>
                </c:pt>
                <c:pt idx="4">
                  <c:v>641625</c:v>
                </c:pt>
                <c:pt idx="5">
                  <c:v>713434</c:v>
                </c:pt>
                <c:pt idx="6">
                  <c:v>805133</c:v>
                </c:pt>
                <c:pt idx="7">
                  <c:v>814997</c:v>
                </c:pt>
                <c:pt idx="8">
                  <c:v>745193</c:v>
                </c:pt>
                <c:pt idx="9">
                  <c:v>818995</c:v>
                </c:pt>
                <c:pt idx="10">
                  <c:v>811442</c:v>
                </c:pt>
                <c:pt idx="11">
                  <c:v>786129</c:v>
                </c:pt>
                <c:pt idx="12">
                  <c:v>9162445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ED-49CD-9D85-7A5741098686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5ED-49CD-9D85-7A57410986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5ED-49CD-9D85-7A57410986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804587</c:v>
                </c:pt>
                <c:pt idx="1">
                  <c:v>798120</c:v>
                </c:pt>
                <c:pt idx="2">
                  <c:v>827758</c:v>
                </c:pt>
                <c:pt idx="3">
                  <c:v>751517</c:v>
                </c:pt>
                <c:pt idx="4">
                  <c:v>705456</c:v>
                </c:pt>
                <c:pt idx="5">
                  <c:v>740595</c:v>
                </c:pt>
                <c:pt idx="6">
                  <c:v>823259</c:v>
                </c:pt>
                <c:pt idx="7">
                  <c:v>845497</c:v>
                </c:pt>
                <c:pt idx="8">
                  <c:v>756660</c:v>
                </c:pt>
                <c:pt idx="9">
                  <c:v>826701</c:v>
                </c:pt>
                <c:pt idx="10">
                  <c:v>789577</c:v>
                </c:pt>
                <c:pt idx="12">
                  <c:v>8669727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5ED-49CD-9D85-7A5741098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ED-49CD-9D85-7A57410986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ED-49CD-9D85-7A57410986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ED-49CD-9D85-7A57410986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ED-49CD-9D85-7A57410986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ED-49CD-9D85-7A57410986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ED-49CD-9D85-7A57410986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ED-49CD-9D85-7A57410986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ED-49CD-9D85-7A57410986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ED-49CD-9D85-7A57410986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ED-49CD-9D85-7A57410986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ED-49CD-9D85-7A57410986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ED-49CD-9D85-7A57410986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ED-49CD-9D85-7A5741098686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3.2865844656829069E-2</c:v>
                </c:pt>
                <c:pt idx="1">
                  <c:v>6.053579567424916E-2</c:v>
                </c:pt>
                <c:pt idx="2">
                  <c:v>4.2411343945194524E-2</c:v>
                </c:pt>
                <c:pt idx="3">
                  <c:v>7.3796667662091142E-2</c:v>
                </c:pt>
                <c:pt idx="4">
                  <c:v>9.9483343074225683E-2</c:v>
                </c:pt>
                <c:pt idx="5">
                  <c:v>3.8070795616693243E-2</c:v>
                </c:pt>
                <c:pt idx="6">
                  <c:v>2.2513050638838461E-2</c:v>
                </c:pt>
                <c:pt idx="7">
                  <c:v>3.7423450638468525E-2</c:v>
                </c:pt>
                <c:pt idx="8">
                  <c:v>1.5387959897637193E-2</c:v>
                </c:pt>
                <c:pt idx="9">
                  <c:v>9.4090928516046279E-3</c:v>
                </c:pt>
                <c:pt idx="10">
                  <c:v>-2.6945856881945951E-2</c:v>
                </c:pt>
                <c:pt idx="12">
                  <c:v>3.5028645051117913E-2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5ED-49CD-9D85-7A5741098686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-4.9466128266257736E-2</c:v>
                </c:pt>
                <c:pt idx="1">
                  <c:v>3.8163013914235711E-2</c:v>
                </c:pt>
                <c:pt idx="2">
                  <c:v>-1.3211027769700623E-3</c:v>
                </c:pt>
                <c:pt idx="3">
                  <c:v>5.9171314089689897E-2</c:v>
                </c:pt>
                <c:pt idx="4">
                  <c:v>4.9373922705451267E-3</c:v>
                </c:pt>
                <c:pt idx="5">
                  <c:v>-4.0308357770690972E-2</c:v>
                </c:pt>
                <c:pt idx="6">
                  <c:v>-3.2228524407088455E-2</c:v>
                </c:pt>
                <c:pt idx="7">
                  <c:v>-1.5006209385608704E-2</c:v>
                </c:pt>
                <c:pt idx="8">
                  <c:v>5.7166857843131691E-3</c:v>
                </c:pt>
                <c:pt idx="9">
                  <c:v>6.318667539472389E-2</c:v>
                </c:pt>
                <c:pt idx="10">
                  <c:v>2.482958165954674E-4</c:v>
                </c:pt>
                <c:pt idx="12">
                  <c:v>1.6230964229491107E-3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5ED-49CD-9D85-7A5741098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2C-482A-B130-855003A0638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371879</c:v>
                </c:pt>
                <c:pt idx="1">
                  <c:v>323982</c:v>
                </c:pt>
                <c:pt idx="2">
                  <c:v>366991</c:v>
                </c:pt>
                <c:pt idx="3">
                  <c:v>363477</c:v>
                </c:pt>
                <c:pt idx="4">
                  <c:v>460629</c:v>
                </c:pt>
                <c:pt idx="5">
                  <c:v>500493</c:v>
                </c:pt>
                <c:pt idx="6">
                  <c:v>533742</c:v>
                </c:pt>
                <c:pt idx="7">
                  <c:v>530867</c:v>
                </c:pt>
                <c:pt idx="8">
                  <c:v>483251</c:v>
                </c:pt>
                <c:pt idx="9">
                  <c:v>432642</c:v>
                </c:pt>
                <c:pt idx="10">
                  <c:v>351675</c:v>
                </c:pt>
                <c:pt idx="11">
                  <c:v>375307</c:v>
                </c:pt>
                <c:pt idx="12">
                  <c:v>5094935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2C-482A-B130-855003A06382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2C-482A-B130-855003A06382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194152</c:v>
                </c:pt>
                <c:pt idx="1">
                  <c:v>236389</c:v>
                </c:pt>
                <c:pt idx="2">
                  <c:v>322218</c:v>
                </c:pt>
                <c:pt idx="3">
                  <c:v>336250</c:v>
                </c:pt>
                <c:pt idx="4">
                  <c:v>366440</c:v>
                </c:pt>
                <c:pt idx="5">
                  <c:v>382090</c:v>
                </c:pt>
                <c:pt idx="6">
                  <c:v>453306</c:v>
                </c:pt>
                <c:pt idx="7">
                  <c:v>453711</c:v>
                </c:pt>
                <c:pt idx="8">
                  <c:v>420455</c:v>
                </c:pt>
                <c:pt idx="9">
                  <c:v>411383</c:v>
                </c:pt>
                <c:pt idx="10">
                  <c:v>344832</c:v>
                </c:pt>
                <c:pt idx="11">
                  <c:v>335204</c:v>
                </c:pt>
                <c:pt idx="12">
                  <c:v>4256430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2C-482A-B130-855003A06382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2C-482A-B130-855003A0638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305389</c:v>
                </c:pt>
                <c:pt idx="1">
                  <c:v>294598</c:v>
                </c:pt>
                <c:pt idx="2">
                  <c:v>365880</c:v>
                </c:pt>
                <c:pt idx="3">
                  <c:v>328415</c:v>
                </c:pt>
                <c:pt idx="4">
                  <c:v>380507</c:v>
                </c:pt>
                <c:pt idx="5">
                  <c:v>428359</c:v>
                </c:pt>
                <c:pt idx="6">
                  <c:v>480731</c:v>
                </c:pt>
                <c:pt idx="7">
                  <c:v>456116</c:v>
                </c:pt>
                <c:pt idx="8">
                  <c:v>441166</c:v>
                </c:pt>
                <c:pt idx="9">
                  <c:v>438839</c:v>
                </c:pt>
                <c:pt idx="10">
                  <c:v>355194</c:v>
                </c:pt>
                <c:pt idx="11">
                  <c:v>352959</c:v>
                </c:pt>
                <c:pt idx="12">
                  <c:v>4628153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2C-482A-B130-855003A06382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D2C-482A-B130-855003A063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D2C-482A-B130-855003A0638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337479</c:v>
                </c:pt>
                <c:pt idx="1">
                  <c:v>317505</c:v>
                </c:pt>
                <c:pt idx="2">
                  <c:v>366554</c:v>
                </c:pt>
                <c:pt idx="3">
                  <c:v>387552</c:v>
                </c:pt>
                <c:pt idx="4">
                  <c:v>422996</c:v>
                </c:pt>
                <c:pt idx="5">
                  <c:v>458450</c:v>
                </c:pt>
                <c:pt idx="6">
                  <c:v>490081</c:v>
                </c:pt>
                <c:pt idx="7">
                  <c:v>482673</c:v>
                </c:pt>
                <c:pt idx="8">
                  <c:v>457809</c:v>
                </c:pt>
                <c:pt idx="9">
                  <c:v>440688</c:v>
                </c:pt>
                <c:pt idx="10">
                  <c:v>349166</c:v>
                </c:pt>
                <c:pt idx="12">
                  <c:v>4510953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D2C-482A-B130-855003A06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2C-482A-B130-855003A063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2C-482A-B130-855003A063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2C-482A-B130-855003A063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2C-482A-B130-855003A063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2C-482A-B130-855003A063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2C-482A-B130-855003A063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2C-482A-B130-855003A063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2C-482A-B130-855003A063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2C-482A-B130-855003A063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2C-482A-B130-855003A063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2C-482A-B130-855003A063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2C-482A-B130-855003A063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2C-482A-B130-855003A06382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0.10507909584169695</c:v>
                </c:pt>
                <c:pt idx="1">
                  <c:v>7.7756807581857323E-2</c:v>
                </c:pt>
                <c:pt idx="2">
                  <c:v>1.8421340330163627E-3</c:v>
                </c:pt>
                <c:pt idx="3">
                  <c:v>0.18006790189242272</c:v>
                </c:pt>
                <c:pt idx="4">
                  <c:v>0.11166417437786946</c:v>
                </c:pt>
                <c:pt idx="5">
                  <c:v>7.024715250525837E-2</c:v>
                </c:pt>
                <c:pt idx="6">
                  <c:v>1.9449546627947845E-2</c:v>
                </c:pt>
                <c:pt idx="7">
                  <c:v>5.8224223662401764E-2</c:v>
                </c:pt>
                <c:pt idx="8">
                  <c:v>3.7725028674013839E-2</c:v>
                </c:pt>
                <c:pt idx="9">
                  <c:v>4.2133903322174593E-3</c:v>
                </c:pt>
                <c:pt idx="10">
                  <c:v>-1.6971007393142945E-2</c:v>
                </c:pt>
                <c:pt idx="12">
                  <c:v>5.5145801570642083E-2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D2C-482A-B130-855003A06382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-9.2503206688197004E-2</c:v>
                </c:pt>
                <c:pt idx="1">
                  <c:v>-1.9991851399151828E-2</c:v>
                </c:pt>
                <c:pt idx="2">
                  <c:v>-1.1907648961418937E-3</c:v>
                </c:pt>
                <c:pt idx="3">
                  <c:v>6.6235277610412702E-2</c:v>
                </c:pt>
                <c:pt idx="4">
                  <c:v>-8.1699154851301192E-2</c:v>
                </c:pt>
                <c:pt idx="5">
                  <c:v>-8.4003172871548681E-2</c:v>
                </c:pt>
                <c:pt idx="6">
                  <c:v>-8.1801694451626439E-2</c:v>
                </c:pt>
                <c:pt idx="7">
                  <c:v>-9.0783567258842623E-2</c:v>
                </c:pt>
                <c:pt idx="8">
                  <c:v>-5.264758893411503E-2</c:v>
                </c:pt>
                <c:pt idx="9">
                  <c:v>1.8597362253317984E-2</c:v>
                </c:pt>
                <c:pt idx="10">
                  <c:v>-7.1344280941210148E-3</c:v>
                </c:pt>
                <c:pt idx="12">
                  <c:v>-4.4214289770295401E-2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D2C-482A-B130-855003A06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9A-4DF9-8837-E51AEECB907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49589</c:v>
                </c:pt>
                <c:pt idx="1">
                  <c:v>46635</c:v>
                </c:pt>
                <c:pt idx="2">
                  <c:v>46288</c:v>
                </c:pt>
                <c:pt idx="3">
                  <c:v>41018</c:v>
                </c:pt>
                <c:pt idx="4">
                  <c:v>31819</c:v>
                </c:pt>
                <c:pt idx="5">
                  <c:v>32121</c:v>
                </c:pt>
                <c:pt idx="6">
                  <c:v>36049</c:v>
                </c:pt>
                <c:pt idx="7">
                  <c:v>30446</c:v>
                </c:pt>
                <c:pt idx="8">
                  <c:v>34634</c:v>
                </c:pt>
                <c:pt idx="9">
                  <c:v>35739</c:v>
                </c:pt>
                <c:pt idx="10">
                  <c:v>45345</c:v>
                </c:pt>
                <c:pt idx="11">
                  <c:v>41241</c:v>
                </c:pt>
                <c:pt idx="12">
                  <c:v>470924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A-4DF9-8837-E51AEECB907C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9A-4DF9-8837-E51AEECB907C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24948</c:v>
                </c:pt>
                <c:pt idx="1">
                  <c:v>24167</c:v>
                </c:pt>
                <c:pt idx="2">
                  <c:v>30216</c:v>
                </c:pt>
                <c:pt idx="3">
                  <c:v>29557</c:v>
                </c:pt>
                <c:pt idx="4">
                  <c:v>16808</c:v>
                </c:pt>
                <c:pt idx="5">
                  <c:v>19444</c:v>
                </c:pt>
                <c:pt idx="6">
                  <c:v>25892</c:v>
                </c:pt>
                <c:pt idx="7">
                  <c:v>23834</c:v>
                </c:pt>
                <c:pt idx="8">
                  <c:v>20951</c:v>
                </c:pt>
                <c:pt idx="9">
                  <c:v>22674</c:v>
                </c:pt>
                <c:pt idx="10">
                  <c:v>37132</c:v>
                </c:pt>
                <c:pt idx="11">
                  <c:v>35573</c:v>
                </c:pt>
                <c:pt idx="12">
                  <c:v>311196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9A-4DF9-8837-E51AEECB907C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9A-4DF9-8837-E51AEECB907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34751</c:v>
                </c:pt>
                <c:pt idx="1">
                  <c:v>41108</c:v>
                </c:pt>
                <c:pt idx="2">
                  <c:v>34033</c:v>
                </c:pt>
                <c:pt idx="3">
                  <c:v>29401</c:v>
                </c:pt>
                <c:pt idx="4">
                  <c:v>17791</c:v>
                </c:pt>
                <c:pt idx="5">
                  <c:v>23745</c:v>
                </c:pt>
                <c:pt idx="6">
                  <c:v>21000</c:v>
                </c:pt>
                <c:pt idx="7">
                  <c:v>24723</c:v>
                </c:pt>
                <c:pt idx="8">
                  <c:v>27751</c:v>
                </c:pt>
                <c:pt idx="9">
                  <c:v>29023</c:v>
                </c:pt>
                <c:pt idx="10">
                  <c:v>37370</c:v>
                </c:pt>
                <c:pt idx="11">
                  <c:v>37684</c:v>
                </c:pt>
                <c:pt idx="12">
                  <c:v>358380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9A-4DF9-8837-E51AEECB907C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C9A-4DF9-8837-E51AEECB90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C9A-4DF9-8837-E51AEECB907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33149</c:v>
                </c:pt>
                <c:pt idx="1">
                  <c:v>38403</c:v>
                </c:pt>
                <c:pt idx="2">
                  <c:v>36177</c:v>
                </c:pt>
                <c:pt idx="3">
                  <c:v>30259</c:v>
                </c:pt>
                <c:pt idx="4">
                  <c:v>18366</c:v>
                </c:pt>
                <c:pt idx="5">
                  <c:v>18611</c:v>
                </c:pt>
                <c:pt idx="6">
                  <c:v>21458</c:v>
                </c:pt>
                <c:pt idx="7">
                  <c:v>25592</c:v>
                </c:pt>
                <c:pt idx="8">
                  <c:v>23085</c:v>
                </c:pt>
                <c:pt idx="9">
                  <c:v>30463</c:v>
                </c:pt>
                <c:pt idx="10">
                  <c:v>40648</c:v>
                </c:pt>
                <c:pt idx="12">
                  <c:v>316211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C9A-4DF9-8837-E51AEECB9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9A-4DF9-8837-E51AEECB90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9A-4DF9-8837-E51AEECB90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9A-4DF9-8837-E51AEECB90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9A-4DF9-8837-E51AEECB90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9A-4DF9-8837-E51AEECB90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9A-4DF9-8837-E51AEECB90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9A-4DF9-8837-E51AEECB90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9A-4DF9-8837-E51AEECB90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9A-4DF9-8837-E51AEECB90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9A-4DF9-8837-E51AEECB90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9A-4DF9-8837-E51AEECB90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9A-4DF9-8837-E51AEECB90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9A-4DF9-8837-E51AEECB907C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-4.6099392823228058E-2</c:v>
                </c:pt>
                <c:pt idx="1">
                  <c:v>-6.5802276929064929E-2</c:v>
                </c:pt>
                <c:pt idx="2">
                  <c:v>6.2997678723591743E-2</c:v>
                </c:pt>
                <c:pt idx="3">
                  <c:v>2.9182680861195243E-2</c:v>
                </c:pt>
                <c:pt idx="4">
                  <c:v>3.2319712214040841E-2</c:v>
                </c:pt>
                <c:pt idx="5">
                  <c:v>-0.21621393977679515</c:v>
                </c:pt>
                <c:pt idx="6">
                  <c:v>2.1809523809523723E-2</c:v>
                </c:pt>
                <c:pt idx="7">
                  <c:v>3.5149455972171673E-2</c:v>
                </c:pt>
                <c:pt idx="8">
                  <c:v>-0.16813808511404993</c:v>
                </c:pt>
                <c:pt idx="9">
                  <c:v>4.9615821934327897E-2</c:v>
                </c:pt>
                <c:pt idx="10">
                  <c:v>8.7717420390687639E-2</c:v>
                </c:pt>
                <c:pt idx="12">
                  <c:v>-1.3985207174395664E-2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C9A-4DF9-8837-E51AEECB907C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-0.33152513662304139</c:v>
                </c:pt>
                <c:pt idx="1">
                  <c:v>-0.17651978128015444</c:v>
                </c:pt>
                <c:pt idx="2">
                  <c:v>-0.21843674386450052</c:v>
                </c:pt>
                <c:pt idx="3">
                  <c:v>-0.26229947827782929</c:v>
                </c:pt>
                <c:pt idx="4">
                  <c:v>-0.4227976994877275</c:v>
                </c:pt>
                <c:pt idx="5">
                  <c:v>-0.42059711715077364</c:v>
                </c:pt>
                <c:pt idx="6">
                  <c:v>-0.40475463951843327</c:v>
                </c:pt>
                <c:pt idx="7">
                  <c:v>-0.15942981015568547</c:v>
                </c:pt>
                <c:pt idx="8">
                  <c:v>-0.33345845123289253</c:v>
                </c:pt>
                <c:pt idx="9">
                  <c:v>-0.14762584291670167</c:v>
                </c:pt>
                <c:pt idx="10">
                  <c:v>-0.10358363656411951</c:v>
                </c:pt>
                <c:pt idx="12">
                  <c:v>-0.26408305657891984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C9A-4DF9-8837-E51AEECB9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81-4C3E-8EC9-20BA7E33220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16500</c:v>
                </c:pt>
                <c:pt idx="1">
                  <c:v>18433</c:v>
                </c:pt>
                <c:pt idx="2">
                  <c:v>13898</c:v>
                </c:pt>
                <c:pt idx="3">
                  <c:v>16560</c:v>
                </c:pt>
                <c:pt idx="4">
                  <c:v>12694</c:v>
                </c:pt>
                <c:pt idx="5">
                  <c:v>13826</c:v>
                </c:pt>
                <c:pt idx="6">
                  <c:v>15219</c:v>
                </c:pt>
                <c:pt idx="7">
                  <c:v>20154</c:v>
                </c:pt>
                <c:pt idx="8">
                  <c:v>12071</c:v>
                </c:pt>
                <c:pt idx="9">
                  <c:v>13638</c:v>
                </c:pt>
                <c:pt idx="10">
                  <c:v>13351</c:v>
                </c:pt>
                <c:pt idx="11">
                  <c:v>12063</c:v>
                </c:pt>
                <c:pt idx="12">
                  <c:v>178407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81-4C3E-8EC9-20BA7E332201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81-4C3E-8EC9-20BA7E332201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13267</c:v>
                </c:pt>
                <c:pt idx="1">
                  <c:v>18071</c:v>
                </c:pt>
                <c:pt idx="2">
                  <c:v>15881</c:v>
                </c:pt>
                <c:pt idx="3">
                  <c:v>15425</c:v>
                </c:pt>
                <c:pt idx="4">
                  <c:v>14464</c:v>
                </c:pt>
                <c:pt idx="5">
                  <c:v>11078</c:v>
                </c:pt>
                <c:pt idx="6">
                  <c:v>14696</c:v>
                </c:pt>
                <c:pt idx="7">
                  <c:v>26445</c:v>
                </c:pt>
                <c:pt idx="8">
                  <c:v>15077</c:v>
                </c:pt>
                <c:pt idx="9">
                  <c:v>19469</c:v>
                </c:pt>
                <c:pt idx="10">
                  <c:v>14978</c:v>
                </c:pt>
                <c:pt idx="11">
                  <c:v>20052</c:v>
                </c:pt>
                <c:pt idx="12">
                  <c:v>198903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1-4C3E-8EC9-20BA7E332201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81-4C3E-8EC9-20BA7E33220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19000</c:v>
                </c:pt>
                <c:pt idx="1">
                  <c:v>20172</c:v>
                </c:pt>
                <c:pt idx="2">
                  <c:v>20521</c:v>
                </c:pt>
                <c:pt idx="3">
                  <c:v>24238</c:v>
                </c:pt>
                <c:pt idx="4">
                  <c:v>19331</c:v>
                </c:pt>
                <c:pt idx="5">
                  <c:v>16213</c:v>
                </c:pt>
                <c:pt idx="6">
                  <c:v>16801</c:v>
                </c:pt>
                <c:pt idx="7">
                  <c:v>28351</c:v>
                </c:pt>
                <c:pt idx="8">
                  <c:v>19988</c:v>
                </c:pt>
                <c:pt idx="9">
                  <c:v>23246</c:v>
                </c:pt>
                <c:pt idx="10">
                  <c:v>20932</c:v>
                </c:pt>
                <c:pt idx="11">
                  <c:v>19000</c:v>
                </c:pt>
                <c:pt idx="12">
                  <c:v>247793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81-4C3E-8EC9-20BA7E332201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581-4C3E-8EC9-20BA7E3322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581-4C3E-8EC9-20BA7E33220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18969</c:v>
                </c:pt>
                <c:pt idx="1">
                  <c:v>19532</c:v>
                </c:pt>
                <c:pt idx="2">
                  <c:v>19164</c:v>
                </c:pt>
                <c:pt idx="3">
                  <c:v>23046</c:v>
                </c:pt>
                <c:pt idx="4">
                  <c:v>18795</c:v>
                </c:pt>
                <c:pt idx="5">
                  <c:v>18025</c:v>
                </c:pt>
                <c:pt idx="6">
                  <c:v>21516</c:v>
                </c:pt>
                <c:pt idx="7">
                  <c:v>28603</c:v>
                </c:pt>
                <c:pt idx="8">
                  <c:v>18074</c:v>
                </c:pt>
                <c:pt idx="9">
                  <c:v>21587</c:v>
                </c:pt>
                <c:pt idx="10">
                  <c:v>18655</c:v>
                </c:pt>
                <c:pt idx="12">
                  <c:v>225966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581-4C3E-8EC9-20BA7E332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81-4C3E-8EC9-20BA7E3322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81-4C3E-8EC9-20BA7E3322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81-4C3E-8EC9-20BA7E3322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81-4C3E-8EC9-20BA7E3322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81-4C3E-8EC9-20BA7E3322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81-4C3E-8EC9-20BA7E3322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81-4C3E-8EC9-20BA7E3322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81-4C3E-8EC9-20BA7E3322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81-4C3E-8EC9-20BA7E3322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81-4C3E-8EC9-20BA7E3322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81-4C3E-8EC9-20BA7E3322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81-4C3E-8EC9-20BA7E3322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81-4C3E-8EC9-20BA7E332201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-1.6315789473684283E-3</c:v>
                </c:pt>
                <c:pt idx="1">
                  <c:v>-3.1727146539758055E-2</c:v>
                </c:pt>
                <c:pt idx="2">
                  <c:v>-6.612738170654453E-2</c:v>
                </c:pt>
                <c:pt idx="3">
                  <c:v>-4.9178975162967209E-2</c:v>
                </c:pt>
                <c:pt idx="4">
                  <c:v>-2.7727484351559695E-2</c:v>
                </c:pt>
                <c:pt idx="5">
                  <c:v>0.11176216616295576</c:v>
                </c:pt>
                <c:pt idx="6">
                  <c:v>0.28063805725849655</c:v>
                </c:pt>
                <c:pt idx="7">
                  <c:v>8.8885753588938687E-3</c:v>
                </c:pt>
                <c:pt idx="8">
                  <c:v>-9.5757454472683579E-2</c:v>
                </c:pt>
                <c:pt idx="9">
                  <c:v>-7.1367116923341634E-2</c:v>
                </c:pt>
                <c:pt idx="10">
                  <c:v>-0.10878081406459006</c:v>
                </c:pt>
                <c:pt idx="12">
                  <c:v>-1.2356147259750094E-2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581-4C3E-8EC9-20BA7E332201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0.14963636363636357</c:v>
                </c:pt>
                <c:pt idx="1">
                  <c:v>5.9621331307980308E-2</c:v>
                </c:pt>
                <c:pt idx="2">
                  <c:v>0.37890343934379045</c:v>
                </c:pt>
                <c:pt idx="3">
                  <c:v>0.39166666666666661</c:v>
                </c:pt>
                <c:pt idx="4">
                  <c:v>0.48062076571608636</c:v>
                </c:pt>
                <c:pt idx="5">
                  <c:v>0.3037031679444524</c:v>
                </c:pt>
                <c:pt idx="6">
                  <c:v>0.41375911689335698</c:v>
                </c:pt>
                <c:pt idx="7">
                  <c:v>0.41922199067182686</c:v>
                </c:pt>
                <c:pt idx="8">
                  <c:v>0.49730759671941005</c:v>
                </c:pt>
                <c:pt idx="9">
                  <c:v>0.58285672385980347</c:v>
                </c:pt>
                <c:pt idx="10">
                  <c:v>0.39727361246348591</c:v>
                </c:pt>
                <c:pt idx="12">
                  <c:v>0.35842591256672929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581-4C3E-8EC9-20BA7E332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E1-4D80-AD58-5D01A71A451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32399</c:v>
                </c:pt>
                <c:pt idx="1">
                  <c:v>24892</c:v>
                </c:pt>
                <c:pt idx="2">
                  <c:v>27290</c:v>
                </c:pt>
                <c:pt idx="3">
                  <c:v>27480</c:v>
                </c:pt>
                <c:pt idx="4">
                  <c:v>20908</c:v>
                </c:pt>
                <c:pt idx="5">
                  <c:v>30548</c:v>
                </c:pt>
                <c:pt idx="6">
                  <c:v>32147</c:v>
                </c:pt>
                <c:pt idx="7">
                  <c:v>24873</c:v>
                </c:pt>
                <c:pt idx="8">
                  <c:v>31071</c:v>
                </c:pt>
                <c:pt idx="9">
                  <c:v>30757</c:v>
                </c:pt>
                <c:pt idx="10">
                  <c:v>29400</c:v>
                </c:pt>
                <c:pt idx="11">
                  <c:v>41860</c:v>
                </c:pt>
                <c:pt idx="12">
                  <c:v>353625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E1-4D80-AD58-5D01A71A4510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1-4D80-AD58-5D01A71A4510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24134</c:v>
                </c:pt>
                <c:pt idx="1">
                  <c:v>23097</c:v>
                </c:pt>
                <c:pt idx="2">
                  <c:v>26029</c:v>
                </c:pt>
                <c:pt idx="3">
                  <c:v>26786</c:v>
                </c:pt>
                <c:pt idx="4">
                  <c:v>22076</c:v>
                </c:pt>
                <c:pt idx="5">
                  <c:v>22144</c:v>
                </c:pt>
                <c:pt idx="6">
                  <c:v>30251</c:v>
                </c:pt>
                <c:pt idx="7">
                  <c:v>21835</c:v>
                </c:pt>
                <c:pt idx="8">
                  <c:v>28789</c:v>
                </c:pt>
                <c:pt idx="9">
                  <c:v>28129</c:v>
                </c:pt>
                <c:pt idx="10">
                  <c:v>29244</c:v>
                </c:pt>
                <c:pt idx="11">
                  <c:v>36172</c:v>
                </c:pt>
                <c:pt idx="12">
                  <c:v>318686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E1-4D80-AD58-5D01A71A4510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E1-4D80-AD58-5D01A71A451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34084</c:v>
                </c:pt>
                <c:pt idx="1">
                  <c:v>28094</c:v>
                </c:pt>
                <c:pt idx="2">
                  <c:v>24451</c:v>
                </c:pt>
                <c:pt idx="3">
                  <c:v>29765</c:v>
                </c:pt>
                <c:pt idx="4">
                  <c:v>28163</c:v>
                </c:pt>
                <c:pt idx="5">
                  <c:v>26526</c:v>
                </c:pt>
                <c:pt idx="6">
                  <c:v>33464</c:v>
                </c:pt>
                <c:pt idx="7">
                  <c:v>31558</c:v>
                </c:pt>
                <c:pt idx="8">
                  <c:v>33205</c:v>
                </c:pt>
                <c:pt idx="9">
                  <c:v>34381</c:v>
                </c:pt>
                <c:pt idx="10">
                  <c:v>31295</c:v>
                </c:pt>
                <c:pt idx="11">
                  <c:v>39946</c:v>
                </c:pt>
                <c:pt idx="12">
                  <c:v>374932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E1-4D80-AD58-5D01A71A4510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E1-4D80-AD58-5D01A71A45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CE1-4D80-AD58-5D01A71A451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36621</c:v>
                </c:pt>
                <c:pt idx="1">
                  <c:v>31556</c:v>
                </c:pt>
                <c:pt idx="2">
                  <c:v>29418</c:v>
                </c:pt>
                <c:pt idx="3">
                  <c:v>34774</c:v>
                </c:pt>
                <c:pt idx="4">
                  <c:v>25349</c:v>
                </c:pt>
                <c:pt idx="5">
                  <c:v>22751</c:v>
                </c:pt>
                <c:pt idx="6">
                  <c:v>32743</c:v>
                </c:pt>
                <c:pt idx="7">
                  <c:v>29115</c:v>
                </c:pt>
                <c:pt idx="8">
                  <c:v>26955</c:v>
                </c:pt>
                <c:pt idx="9">
                  <c:v>32149</c:v>
                </c:pt>
                <c:pt idx="10">
                  <c:v>30599</c:v>
                </c:pt>
                <c:pt idx="12">
                  <c:v>332030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CE1-4D80-AD58-5D01A71A4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E1-4D80-AD58-5D01A71A45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E1-4D80-AD58-5D01A71A45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E1-4D80-AD58-5D01A71A45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E1-4D80-AD58-5D01A71A45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E1-4D80-AD58-5D01A71A45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E1-4D80-AD58-5D01A71A45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E1-4D80-AD58-5D01A71A45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E1-4D80-AD58-5D01A71A45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E1-4D80-AD58-5D01A71A45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E1-4D80-AD58-5D01A71A45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E1-4D80-AD58-5D01A71A45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E1-4D80-AD58-5D01A71A45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E1-4D80-AD58-5D01A71A4510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7.4433751907053258E-2</c:v>
                </c:pt>
                <c:pt idx="1">
                  <c:v>0.12322915925108568</c:v>
                </c:pt>
                <c:pt idx="2">
                  <c:v>0.20314097582920954</c:v>
                </c:pt>
                <c:pt idx="3">
                  <c:v>0.16828489837056937</c:v>
                </c:pt>
                <c:pt idx="4">
                  <c:v>-9.9918332564002399E-2</c:v>
                </c:pt>
                <c:pt idx="5">
                  <c:v>-0.14231320214129528</c:v>
                </c:pt>
                <c:pt idx="6">
                  <c:v>-2.1545541477408503E-2</c:v>
                </c:pt>
                <c:pt idx="7">
                  <c:v>-7.741301730147665E-2</c:v>
                </c:pt>
                <c:pt idx="8">
                  <c:v>-0.18822466496009638</c:v>
                </c:pt>
                <c:pt idx="9">
                  <c:v>-6.4919577673715145E-2</c:v>
                </c:pt>
                <c:pt idx="10">
                  <c:v>-2.2239974436811027E-2</c:v>
                </c:pt>
                <c:pt idx="12">
                  <c:v>-8.8242493716155224E-3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CE1-4D80-AD58-5D01A71A4510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0.1303126639711103</c:v>
                </c:pt>
                <c:pt idx="1">
                  <c:v>0.26771653543307083</c:v>
                </c:pt>
                <c:pt idx="2">
                  <c:v>7.7977281055331638E-2</c:v>
                </c:pt>
                <c:pt idx="3">
                  <c:v>0.265429403202329</c:v>
                </c:pt>
                <c:pt idx="4">
                  <c:v>0.21240673426439649</c:v>
                </c:pt>
                <c:pt idx="5">
                  <c:v>-0.25523765876653137</c:v>
                </c:pt>
                <c:pt idx="6">
                  <c:v>1.8539832643792664E-2</c:v>
                </c:pt>
                <c:pt idx="7">
                  <c:v>0.17054637558798702</c:v>
                </c:pt>
                <c:pt idx="8">
                  <c:v>-0.13247079270058892</c:v>
                </c:pt>
                <c:pt idx="9">
                  <c:v>4.5257990051045249E-2</c:v>
                </c:pt>
                <c:pt idx="10">
                  <c:v>4.0782312925170094E-2</c:v>
                </c:pt>
                <c:pt idx="12">
                  <c:v>6.5000882074639499E-2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CE1-4D80-AD58-5D01A71A4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69-4053-989A-C89248685DA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34543</c:v>
                </c:pt>
                <c:pt idx="1">
                  <c:v>35824</c:v>
                </c:pt>
                <c:pt idx="2">
                  <c:v>34161</c:v>
                </c:pt>
                <c:pt idx="3">
                  <c:v>38194</c:v>
                </c:pt>
                <c:pt idx="4">
                  <c:v>37685</c:v>
                </c:pt>
                <c:pt idx="5">
                  <c:v>38241</c:v>
                </c:pt>
                <c:pt idx="6">
                  <c:v>42148</c:v>
                </c:pt>
                <c:pt idx="7">
                  <c:v>56601</c:v>
                </c:pt>
                <c:pt idx="8">
                  <c:v>36804</c:v>
                </c:pt>
                <c:pt idx="9">
                  <c:v>36996</c:v>
                </c:pt>
                <c:pt idx="10">
                  <c:v>28105</c:v>
                </c:pt>
                <c:pt idx="11">
                  <c:v>32174</c:v>
                </c:pt>
                <c:pt idx="12">
                  <c:v>451476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69-4053-989A-C89248685DA0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69-4053-989A-C89248685DA0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33158</c:v>
                </c:pt>
                <c:pt idx="1">
                  <c:v>31142</c:v>
                </c:pt>
                <c:pt idx="2">
                  <c:v>37658</c:v>
                </c:pt>
                <c:pt idx="3">
                  <c:v>39062</c:v>
                </c:pt>
                <c:pt idx="4">
                  <c:v>47122</c:v>
                </c:pt>
                <c:pt idx="5">
                  <c:v>34341</c:v>
                </c:pt>
                <c:pt idx="6">
                  <c:v>47180</c:v>
                </c:pt>
                <c:pt idx="7">
                  <c:v>56250</c:v>
                </c:pt>
                <c:pt idx="8">
                  <c:v>48135</c:v>
                </c:pt>
                <c:pt idx="9">
                  <c:v>37257</c:v>
                </c:pt>
                <c:pt idx="10">
                  <c:v>31131</c:v>
                </c:pt>
                <c:pt idx="11">
                  <c:v>34614</c:v>
                </c:pt>
                <c:pt idx="12">
                  <c:v>477050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69-4053-989A-C89248685DA0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69-4053-989A-C89248685DA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37744</c:v>
                </c:pt>
                <c:pt idx="1">
                  <c:v>38159</c:v>
                </c:pt>
                <c:pt idx="2">
                  <c:v>34053</c:v>
                </c:pt>
                <c:pt idx="3">
                  <c:v>39077</c:v>
                </c:pt>
                <c:pt idx="4">
                  <c:v>38759</c:v>
                </c:pt>
                <c:pt idx="5">
                  <c:v>38151</c:v>
                </c:pt>
                <c:pt idx="6">
                  <c:v>46479</c:v>
                </c:pt>
                <c:pt idx="7">
                  <c:v>60423</c:v>
                </c:pt>
                <c:pt idx="8">
                  <c:v>45100</c:v>
                </c:pt>
                <c:pt idx="9">
                  <c:v>47048</c:v>
                </c:pt>
                <c:pt idx="10">
                  <c:v>36228</c:v>
                </c:pt>
                <c:pt idx="11">
                  <c:v>39875</c:v>
                </c:pt>
                <c:pt idx="12">
                  <c:v>501096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69-4053-989A-C89248685DA0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69-4053-989A-C89248685DA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969-4053-989A-C89248685DA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41040</c:v>
                </c:pt>
                <c:pt idx="1">
                  <c:v>40584</c:v>
                </c:pt>
                <c:pt idx="2">
                  <c:v>33027</c:v>
                </c:pt>
                <c:pt idx="3">
                  <c:v>40882</c:v>
                </c:pt>
                <c:pt idx="4">
                  <c:v>41406</c:v>
                </c:pt>
                <c:pt idx="5">
                  <c:v>35459</c:v>
                </c:pt>
                <c:pt idx="6">
                  <c:v>44935</c:v>
                </c:pt>
                <c:pt idx="7">
                  <c:v>53292</c:v>
                </c:pt>
                <c:pt idx="8">
                  <c:v>42045</c:v>
                </c:pt>
                <c:pt idx="9">
                  <c:v>49338</c:v>
                </c:pt>
                <c:pt idx="10">
                  <c:v>38626</c:v>
                </c:pt>
                <c:pt idx="12">
                  <c:v>460634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69-4053-989A-C89248685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69-4053-989A-C89248685D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69-4053-989A-C89248685D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69-4053-989A-C89248685D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69-4053-989A-C89248685D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69-4053-989A-C89248685D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69-4053-989A-C89248685D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69-4053-989A-C89248685D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69-4053-989A-C89248685D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69-4053-989A-C89248685D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69-4053-989A-C89248685D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69-4053-989A-C89248685D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69-4053-989A-C89248685D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69-4053-989A-C89248685DA0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8.7325137770241534E-2</c:v>
                </c:pt>
                <c:pt idx="1">
                  <c:v>6.3549883382688188E-2</c:v>
                </c:pt>
                <c:pt idx="2">
                  <c:v>-3.0129504008457375E-2</c:v>
                </c:pt>
                <c:pt idx="3">
                  <c:v>4.619085395501199E-2</c:v>
                </c:pt>
                <c:pt idx="4">
                  <c:v>6.8293815629918209E-2</c:v>
                </c:pt>
                <c:pt idx="5">
                  <c:v>-7.0561715289245375E-2</c:v>
                </c:pt>
                <c:pt idx="6">
                  <c:v>-3.3219303341293971E-2</c:v>
                </c:pt>
                <c:pt idx="7">
                  <c:v>-0.11801797328831731</c:v>
                </c:pt>
                <c:pt idx="8">
                  <c:v>-6.7738359201773846E-2</c:v>
                </c:pt>
                <c:pt idx="9">
                  <c:v>4.8673694949838531E-2</c:v>
                </c:pt>
                <c:pt idx="10">
                  <c:v>6.6191895771226639E-2</c:v>
                </c:pt>
                <c:pt idx="12">
                  <c:v>-1.2727087448316521E-3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969-4053-989A-C89248685DA0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0.18808441652433205</c:v>
                </c:pt>
                <c:pt idx="1">
                  <c:v>0.13287181777579282</c:v>
                </c:pt>
                <c:pt idx="2">
                  <c:v>-3.3195749538947883E-2</c:v>
                </c:pt>
                <c:pt idx="3">
                  <c:v>7.0377546211446873E-2</c:v>
                </c:pt>
                <c:pt idx="4">
                  <c:v>9.8739551545707904E-2</c:v>
                </c:pt>
                <c:pt idx="5">
                  <c:v>-7.2749143589341259E-2</c:v>
                </c:pt>
                <c:pt idx="6">
                  <c:v>6.6124134003985979E-2</c:v>
                </c:pt>
                <c:pt idx="7">
                  <c:v>-5.8461864631366933E-2</c:v>
                </c:pt>
                <c:pt idx="8">
                  <c:v>0.14240299967394843</c:v>
                </c:pt>
                <c:pt idx="9">
                  <c:v>0.33360363282517036</c:v>
                </c:pt>
                <c:pt idx="10">
                  <c:v>0.374346201743462</c:v>
                </c:pt>
                <c:pt idx="12">
                  <c:v>9.8573343318181239E-2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969-4053-989A-C89248685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24-4EDB-BDF5-57A734AE42F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36703</c:v>
                </c:pt>
                <c:pt idx="1">
                  <c:v>35703</c:v>
                </c:pt>
                <c:pt idx="2">
                  <c:v>41063</c:v>
                </c:pt>
                <c:pt idx="3">
                  <c:v>19975</c:v>
                </c:pt>
                <c:pt idx="4">
                  <c:v>5286</c:v>
                </c:pt>
                <c:pt idx="5">
                  <c:v>3174</c:v>
                </c:pt>
                <c:pt idx="6">
                  <c:v>5152</c:v>
                </c:pt>
                <c:pt idx="7">
                  <c:v>4214</c:v>
                </c:pt>
                <c:pt idx="8">
                  <c:v>5452</c:v>
                </c:pt>
                <c:pt idx="9">
                  <c:v>13615</c:v>
                </c:pt>
                <c:pt idx="10">
                  <c:v>24911</c:v>
                </c:pt>
                <c:pt idx="11">
                  <c:v>32438</c:v>
                </c:pt>
                <c:pt idx="12">
                  <c:v>227686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24-4EDB-BDF5-57A734AE42F9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24-4EDB-BDF5-57A734AE42F9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27584</c:v>
                </c:pt>
                <c:pt idx="1">
                  <c:v>28945</c:v>
                </c:pt>
                <c:pt idx="2">
                  <c:v>27402</c:v>
                </c:pt>
                <c:pt idx="3">
                  <c:v>14540</c:v>
                </c:pt>
                <c:pt idx="4">
                  <c:v>3257</c:v>
                </c:pt>
                <c:pt idx="5">
                  <c:v>2257</c:v>
                </c:pt>
                <c:pt idx="6">
                  <c:v>7344</c:v>
                </c:pt>
                <c:pt idx="7">
                  <c:v>6474</c:v>
                </c:pt>
                <c:pt idx="8">
                  <c:v>4878</c:v>
                </c:pt>
                <c:pt idx="9">
                  <c:v>14250</c:v>
                </c:pt>
                <c:pt idx="10">
                  <c:v>25858</c:v>
                </c:pt>
                <c:pt idx="11">
                  <c:v>22903</c:v>
                </c:pt>
                <c:pt idx="12">
                  <c:v>185692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24-4EDB-BDF5-57A734AE42F9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24-4EDB-BDF5-57A734AE42F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28081</c:v>
                </c:pt>
                <c:pt idx="1">
                  <c:v>34359</c:v>
                </c:pt>
                <c:pt idx="2">
                  <c:v>32644</c:v>
                </c:pt>
                <c:pt idx="3">
                  <c:v>16479</c:v>
                </c:pt>
                <c:pt idx="4">
                  <c:v>3226</c:v>
                </c:pt>
                <c:pt idx="5">
                  <c:v>4389</c:v>
                </c:pt>
                <c:pt idx="6">
                  <c:v>3899</c:v>
                </c:pt>
                <c:pt idx="7">
                  <c:v>3011</c:v>
                </c:pt>
                <c:pt idx="8">
                  <c:v>3511</c:v>
                </c:pt>
                <c:pt idx="9">
                  <c:v>13071</c:v>
                </c:pt>
                <c:pt idx="10">
                  <c:v>23720</c:v>
                </c:pt>
                <c:pt idx="11">
                  <c:v>21949</c:v>
                </c:pt>
                <c:pt idx="12">
                  <c:v>188339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24-4EDB-BDF5-57A734AE42F9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F24-4EDB-BDF5-57A734AE42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F24-4EDB-BDF5-57A734AE42F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29190</c:v>
                </c:pt>
                <c:pt idx="1">
                  <c:v>31973</c:v>
                </c:pt>
                <c:pt idx="2">
                  <c:v>30472</c:v>
                </c:pt>
                <c:pt idx="3">
                  <c:v>12896</c:v>
                </c:pt>
                <c:pt idx="4">
                  <c:v>4569</c:v>
                </c:pt>
                <c:pt idx="5">
                  <c:v>3883</c:v>
                </c:pt>
                <c:pt idx="6">
                  <c:v>4602</c:v>
                </c:pt>
                <c:pt idx="7">
                  <c:v>3794</c:v>
                </c:pt>
                <c:pt idx="8">
                  <c:v>4211</c:v>
                </c:pt>
                <c:pt idx="9">
                  <c:v>11574</c:v>
                </c:pt>
                <c:pt idx="10">
                  <c:v>24371</c:v>
                </c:pt>
                <c:pt idx="12">
                  <c:v>161535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F24-4EDB-BDF5-57A734AE4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24-4EDB-BDF5-57A734AE42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24-4EDB-BDF5-57A734AE42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24-4EDB-BDF5-57A734AE42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24-4EDB-BDF5-57A734AE42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24-4EDB-BDF5-57A734AE42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24-4EDB-BDF5-57A734AE42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24-4EDB-BDF5-57A734AE42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24-4EDB-BDF5-57A734AE42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24-4EDB-BDF5-57A734AE42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24-4EDB-BDF5-57A734AE42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24-4EDB-BDF5-57A734AE42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24-4EDB-BDF5-57A734AE42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24-4EDB-BDF5-57A734AE42F9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3.949289555215274E-2</c:v>
                </c:pt>
                <c:pt idx="1">
                  <c:v>-6.9443231758782309E-2</c:v>
                </c:pt>
                <c:pt idx="2">
                  <c:v>-6.6535963729935088E-2</c:v>
                </c:pt>
                <c:pt idx="3">
                  <c:v>-0.21742824200497601</c:v>
                </c:pt>
                <c:pt idx="4">
                  <c:v>0.4163050216986981</c:v>
                </c:pt>
                <c:pt idx="5">
                  <c:v>-0.11528822055137844</c:v>
                </c:pt>
                <c:pt idx="6">
                  <c:v>0.1803026417030007</c:v>
                </c:pt>
                <c:pt idx="7">
                  <c:v>0.26004649618067077</c:v>
                </c:pt>
                <c:pt idx="8">
                  <c:v>0.19937339789233843</c:v>
                </c:pt>
                <c:pt idx="9">
                  <c:v>-0.11452834519164568</c:v>
                </c:pt>
                <c:pt idx="10">
                  <c:v>2.7445193929173772E-2</c:v>
                </c:pt>
                <c:pt idx="12">
                  <c:v>-2.9178436204098768E-2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F24-4EDB-BDF5-57A734AE42F9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-0.20469716371958691</c:v>
                </c:pt>
                <c:pt idx="1">
                  <c:v>-0.10447301347225724</c:v>
                </c:pt>
                <c:pt idx="2">
                  <c:v>-0.25792075591164798</c:v>
                </c:pt>
                <c:pt idx="3">
                  <c:v>-0.35439299123904877</c:v>
                </c:pt>
                <c:pt idx="4">
                  <c:v>-0.13564131668558455</c:v>
                </c:pt>
                <c:pt idx="5">
                  <c:v>0.2233774417139256</c:v>
                </c:pt>
                <c:pt idx="6">
                  <c:v>-0.10675465838509313</c:v>
                </c:pt>
                <c:pt idx="7">
                  <c:v>-9.9667774086378724E-2</c:v>
                </c:pt>
                <c:pt idx="8">
                  <c:v>-0.22762289068231845</c:v>
                </c:pt>
                <c:pt idx="9">
                  <c:v>-0.14990818949687845</c:v>
                </c:pt>
                <c:pt idx="10">
                  <c:v>-2.1677170727790962E-2</c:v>
                </c:pt>
                <c:pt idx="12">
                  <c:v>-0.17266758174219454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F24-4EDB-BDF5-57A734AE4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C8-47C9-BDCD-7CF2D69FCE6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1018</c:v>
                </c:pt>
                <c:pt idx="1">
                  <c:v>1826</c:v>
                </c:pt>
                <c:pt idx="2">
                  <c:v>2396</c:v>
                </c:pt>
                <c:pt idx="3">
                  <c:v>4625</c:v>
                </c:pt>
                <c:pt idx="4">
                  <c:v>4678</c:v>
                </c:pt>
                <c:pt idx="5">
                  <c:v>6816</c:v>
                </c:pt>
                <c:pt idx="6">
                  <c:v>6877</c:v>
                </c:pt>
                <c:pt idx="7">
                  <c:v>9621</c:v>
                </c:pt>
                <c:pt idx="8">
                  <c:v>3028</c:v>
                </c:pt>
                <c:pt idx="9">
                  <c:v>4643</c:v>
                </c:pt>
                <c:pt idx="10">
                  <c:v>2826</c:v>
                </c:pt>
                <c:pt idx="11">
                  <c:v>2974</c:v>
                </c:pt>
                <c:pt idx="12">
                  <c:v>51328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C8-47C9-BDCD-7CF2D69FCE61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C8-47C9-BDCD-7CF2D69FCE61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1546</c:v>
                </c:pt>
                <c:pt idx="1">
                  <c:v>2491</c:v>
                </c:pt>
                <c:pt idx="2">
                  <c:v>2421</c:v>
                </c:pt>
                <c:pt idx="3">
                  <c:v>5124</c:v>
                </c:pt>
                <c:pt idx="4">
                  <c:v>4779</c:v>
                </c:pt>
                <c:pt idx="5">
                  <c:v>4614</c:v>
                </c:pt>
                <c:pt idx="6">
                  <c:v>8149</c:v>
                </c:pt>
                <c:pt idx="7">
                  <c:v>8353</c:v>
                </c:pt>
                <c:pt idx="8">
                  <c:v>3964</c:v>
                </c:pt>
                <c:pt idx="9">
                  <c:v>3029</c:v>
                </c:pt>
                <c:pt idx="10">
                  <c:v>1650</c:v>
                </c:pt>
                <c:pt idx="11">
                  <c:v>1974</c:v>
                </c:pt>
                <c:pt idx="12">
                  <c:v>48094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C8-47C9-BDCD-7CF2D69FCE61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C8-47C9-BDCD-7CF2D69FCE6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1425</c:v>
                </c:pt>
                <c:pt idx="1">
                  <c:v>1394</c:v>
                </c:pt>
                <c:pt idx="2">
                  <c:v>2041</c:v>
                </c:pt>
                <c:pt idx="3">
                  <c:v>5699</c:v>
                </c:pt>
                <c:pt idx="4">
                  <c:v>3887</c:v>
                </c:pt>
                <c:pt idx="5">
                  <c:v>5607</c:v>
                </c:pt>
                <c:pt idx="6">
                  <c:v>6870</c:v>
                </c:pt>
                <c:pt idx="7">
                  <c:v>10458</c:v>
                </c:pt>
                <c:pt idx="8">
                  <c:v>4631</c:v>
                </c:pt>
                <c:pt idx="9">
                  <c:v>4345</c:v>
                </c:pt>
                <c:pt idx="10">
                  <c:v>2742</c:v>
                </c:pt>
                <c:pt idx="11">
                  <c:v>2803</c:v>
                </c:pt>
                <c:pt idx="12">
                  <c:v>51902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C8-47C9-BDCD-7CF2D69FCE61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4C8-47C9-BDCD-7CF2D69FCE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4C8-47C9-BDCD-7CF2D69FCE6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1184</c:v>
                </c:pt>
                <c:pt idx="1">
                  <c:v>1755</c:v>
                </c:pt>
                <c:pt idx="2">
                  <c:v>3915</c:v>
                </c:pt>
                <c:pt idx="3">
                  <c:v>3939</c:v>
                </c:pt>
                <c:pt idx="4">
                  <c:v>4139</c:v>
                </c:pt>
                <c:pt idx="5">
                  <c:v>5107</c:v>
                </c:pt>
                <c:pt idx="6">
                  <c:v>6983</c:v>
                </c:pt>
                <c:pt idx="7">
                  <c:v>9751</c:v>
                </c:pt>
                <c:pt idx="8">
                  <c:v>4675</c:v>
                </c:pt>
                <c:pt idx="9">
                  <c:v>4003</c:v>
                </c:pt>
                <c:pt idx="10">
                  <c:v>2054</c:v>
                </c:pt>
                <c:pt idx="12">
                  <c:v>47505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4C8-47C9-BDCD-7CF2D69FC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C8-47C9-BDCD-7CF2D69FCE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C8-47C9-BDCD-7CF2D69FCE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C8-47C9-BDCD-7CF2D69FCE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C8-47C9-BDCD-7CF2D69FCE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C8-47C9-BDCD-7CF2D69FCE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C8-47C9-BDCD-7CF2D69FCE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C8-47C9-BDCD-7CF2D69FCE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C8-47C9-BDCD-7CF2D69FCE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C8-47C9-BDCD-7CF2D69FCE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C8-47C9-BDCD-7CF2D69FCE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C8-47C9-BDCD-7CF2D69FCE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C8-47C9-BDCD-7CF2D69FCE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C8-47C9-BDCD-7CF2D69FCE61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-0.1691228070175439</c:v>
                </c:pt>
                <c:pt idx="1">
                  <c:v>0.25896700143472029</c:v>
                </c:pt>
                <c:pt idx="2">
                  <c:v>0.9181773640372366</c:v>
                </c:pt>
                <c:pt idx="3">
                  <c:v>-0.3088261098438323</c:v>
                </c:pt>
                <c:pt idx="4">
                  <c:v>6.4831489580653434E-2</c:v>
                </c:pt>
                <c:pt idx="5">
                  <c:v>-8.9174246477617292E-2</c:v>
                </c:pt>
                <c:pt idx="6">
                  <c:v>1.644832605531299E-2</c:v>
                </c:pt>
                <c:pt idx="7">
                  <c:v>-6.7603748326639845E-2</c:v>
                </c:pt>
                <c:pt idx="8">
                  <c:v>9.5011876484560887E-3</c:v>
                </c:pt>
                <c:pt idx="9">
                  <c:v>-7.8711162255466038E-2</c:v>
                </c:pt>
                <c:pt idx="10">
                  <c:v>-0.25091174325309995</c:v>
                </c:pt>
                <c:pt idx="12">
                  <c:v>-3.2465019654168148E-2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4C8-47C9-BDCD-7CF2D69FCE61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0.16306483300589392</c:v>
                </c:pt>
                <c:pt idx="1">
                  <c:v>-3.8882803943044886E-2</c:v>
                </c:pt>
                <c:pt idx="2">
                  <c:v>0.63397328881469117</c:v>
                </c:pt>
                <c:pt idx="3">
                  <c:v>-0.1483243243243243</c:v>
                </c:pt>
                <c:pt idx="4">
                  <c:v>-0.11522017956391617</c:v>
                </c:pt>
                <c:pt idx="5">
                  <c:v>-0.25073356807511737</c:v>
                </c:pt>
                <c:pt idx="6">
                  <c:v>1.5413697833357665E-2</c:v>
                </c:pt>
                <c:pt idx="7">
                  <c:v>1.3512108928385835E-2</c:v>
                </c:pt>
                <c:pt idx="8">
                  <c:v>0.54392338177014521</c:v>
                </c:pt>
                <c:pt idx="9">
                  <c:v>-0.13784191255653677</c:v>
                </c:pt>
                <c:pt idx="10">
                  <c:v>-0.27317763623496105</c:v>
                </c:pt>
                <c:pt idx="12">
                  <c:v>-1.7558009678620201E-2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4C8-47C9-BDCD-7CF2D69FC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6F-4BB0-82EA-66EFD2FF5E0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61938</c:v>
                </c:pt>
                <c:pt idx="1">
                  <c:v>53954</c:v>
                </c:pt>
                <c:pt idx="2">
                  <c:v>65265</c:v>
                </c:pt>
                <c:pt idx="3">
                  <c:v>27968</c:v>
                </c:pt>
                <c:pt idx="4">
                  <c:v>3416</c:v>
                </c:pt>
                <c:pt idx="5">
                  <c:v>3124</c:v>
                </c:pt>
                <c:pt idx="6">
                  <c:v>4427</c:v>
                </c:pt>
                <c:pt idx="7">
                  <c:v>2562</c:v>
                </c:pt>
                <c:pt idx="8">
                  <c:v>3446</c:v>
                </c:pt>
                <c:pt idx="9">
                  <c:v>24352</c:v>
                </c:pt>
                <c:pt idx="10">
                  <c:v>56528</c:v>
                </c:pt>
                <c:pt idx="11">
                  <c:v>59689</c:v>
                </c:pt>
                <c:pt idx="12">
                  <c:v>366669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6F-4BB0-82EA-66EFD2FF5E07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6F-4BB0-82EA-66EFD2FF5E07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32167</c:v>
                </c:pt>
                <c:pt idx="1">
                  <c:v>21001</c:v>
                </c:pt>
                <c:pt idx="2">
                  <c:v>28576</c:v>
                </c:pt>
                <c:pt idx="3">
                  <c:v>14762</c:v>
                </c:pt>
                <c:pt idx="4">
                  <c:v>724</c:v>
                </c:pt>
                <c:pt idx="5">
                  <c:v>1267</c:v>
                </c:pt>
                <c:pt idx="6">
                  <c:v>1278</c:v>
                </c:pt>
                <c:pt idx="7">
                  <c:v>989</c:v>
                </c:pt>
                <c:pt idx="8">
                  <c:v>881</c:v>
                </c:pt>
                <c:pt idx="9">
                  <c:v>12144</c:v>
                </c:pt>
                <c:pt idx="10">
                  <c:v>39258</c:v>
                </c:pt>
                <c:pt idx="11">
                  <c:v>35181</c:v>
                </c:pt>
                <c:pt idx="12">
                  <c:v>188228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6F-4BB0-82EA-66EFD2FF5E07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6F-4BB0-82EA-66EFD2FF5E0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36246</c:v>
                </c:pt>
                <c:pt idx="1">
                  <c:v>33395</c:v>
                </c:pt>
                <c:pt idx="2">
                  <c:v>32444</c:v>
                </c:pt>
                <c:pt idx="3">
                  <c:v>16826</c:v>
                </c:pt>
                <c:pt idx="4">
                  <c:v>2087</c:v>
                </c:pt>
                <c:pt idx="5">
                  <c:v>2269</c:v>
                </c:pt>
                <c:pt idx="6">
                  <c:v>2935</c:v>
                </c:pt>
                <c:pt idx="7">
                  <c:v>2710</c:v>
                </c:pt>
                <c:pt idx="8">
                  <c:v>2697</c:v>
                </c:pt>
                <c:pt idx="9">
                  <c:v>13940</c:v>
                </c:pt>
                <c:pt idx="10">
                  <c:v>40654</c:v>
                </c:pt>
                <c:pt idx="11">
                  <c:v>38319</c:v>
                </c:pt>
                <c:pt idx="12">
                  <c:v>224522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6F-4BB0-82EA-66EFD2FF5E07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B6F-4BB0-82EA-66EFD2FF5E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B6F-4BB0-82EA-66EFD2FF5E0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42817</c:v>
                </c:pt>
                <c:pt idx="1">
                  <c:v>37402</c:v>
                </c:pt>
                <c:pt idx="2">
                  <c:v>37795</c:v>
                </c:pt>
                <c:pt idx="3">
                  <c:v>16401</c:v>
                </c:pt>
                <c:pt idx="4">
                  <c:v>973</c:v>
                </c:pt>
                <c:pt idx="5">
                  <c:v>1043</c:v>
                </c:pt>
                <c:pt idx="6">
                  <c:v>781</c:v>
                </c:pt>
                <c:pt idx="7">
                  <c:v>381</c:v>
                </c:pt>
                <c:pt idx="8">
                  <c:v>805</c:v>
                </c:pt>
                <c:pt idx="9">
                  <c:v>12474</c:v>
                </c:pt>
                <c:pt idx="10">
                  <c:v>32066</c:v>
                </c:pt>
                <c:pt idx="12">
                  <c:v>182938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B6F-4BB0-82EA-66EFD2FF5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6F-4BB0-82EA-66EFD2FF5E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6F-4BB0-82EA-66EFD2FF5E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6F-4BB0-82EA-66EFD2FF5E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6F-4BB0-82EA-66EFD2FF5E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6F-4BB0-82EA-66EFD2FF5E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6F-4BB0-82EA-66EFD2FF5E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6F-4BB0-82EA-66EFD2FF5E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6F-4BB0-82EA-66EFD2FF5E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6F-4BB0-82EA-66EFD2FF5E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6F-4BB0-82EA-66EFD2FF5E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6F-4BB0-82EA-66EFD2FF5E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6F-4BB0-82EA-66EFD2FF5E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6F-4BB0-82EA-66EFD2FF5E07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0.1812889698173592</c:v>
                </c:pt>
                <c:pt idx="1">
                  <c:v>0.11998802215900595</c:v>
                </c:pt>
                <c:pt idx="2">
                  <c:v>0.16493034151152752</c:v>
                </c:pt>
                <c:pt idx="3">
                  <c:v>-2.5258528467847374E-2</c:v>
                </c:pt>
                <c:pt idx="4">
                  <c:v>-0.53378054623862004</c:v>
                </c:pt>
                <c:pt idx="5">
                  <c:v>-0.54032613486117231</c:v>
                </c:pt>
                <c:pt idx="6">
                  <c:v>-0.73390119250425889</c:v>
                </c:pt>
                <c:pt idx="7">
                  <c:v>-0.85940959409594098</c:v>
                </c:pt>
                <c:pt idx="8">
                  <c:v>-0.7015202076381164</c:v>
                </c:pt>
                <c:pt idx="9">
                  <c:v>-0.10516499282639891</c:v>
                </c:pt>
                <c:pt idx="10">
                  <c:v>-0.21124612584247549</c:v>
                </c:pt>
                <c:pt idx="12">
                  <c:v>-1.7534626187547975E-2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B6F-4BB0-82EA-66EFD2FF5E07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-0.30871193774419581</c:v>
                </c:pt>
                <c:pt idx="1">
                  <c:v>-0.30677984950142712</c:v>
                </c:pt>
                <c:pt idx="2">
                  <c:v>-0.42089941009729559</c:v>
                </c:pt>
                <c:pt idx="3">
                  <c:v>-0.4135798054919908</c:v>
                </c:pt>
                <c:pt idx="4">
                  <c:v>-0.7151639344262295</c:v>
                </c:pt>
                <c:pt idx="5">
                  <c:v>-0.66613316261203592</c:v>
                </c:pt>
                <c:pt idx="6">
                  <c:v>-0.82358256155409981</c:v>
                </c:pt>
                <c:pt idx="7">
                  <c:v>-0.85128805620608894</c:v>
                </c:pt>
                <c:pt idx="8">
                  <c:v>-0.76639582124201977</c:v>
                </c:pt>
                <c:pt idx="9">
                  <c:v>-0.48776281208935612</c:v>
                </c:pt>
                <c:pt idx="10">
                  <c:v>-0.43274129634871217</c:v>
                </c:pt>
                <c:pt idx="12">
                  <c:v>-0.40407192650987034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B6F-4BB0-82EA-66EFD2FF5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EC-44CA-8E13-7E9BC05FBBC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875568</c:v>
                </c:pt>
                <c:pt idx="1">
                  <c:v>803828</c:v>
                </c:pt>
                <c:pt idx="2">
                  <c:v>863214</c:v>
                </c:pt>
                <c:pt idx="3">
                  <c:v>768872</c:v>
                </c:pt>
                <c:pt idx="4">
                  <c:v>745816</c:v>
                </c:pt>
                <c:pt idx="5">
                  <c:v>826901</c:v>
                </c:pt>
                <c:pt idx="6">
                  <c:v>925657</c:v>
                </c:pt>
                <c:pt idx="7">
                  <c:v>967054</c:v>
                </c:pt>
                <c:pt idx="8">
                  <c:v>796998</c:v>
                </c:pt>
                <c:pt idx="9">
                  <c:v>827986</c:v>
                </c:pt>
                <c:pt idx="10">
                  <c:v>828275</c:v>
                </c:pt>
                <c:pt idx="11">
                  <c:v>863408</c:v>
                </c:pt>
                <c:pt idx="12">
                  <c:v>10093577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EC-44CA-8E13-7E9BC05FBBCC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EC-44CA-8E13-7E9BC05FBBCC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576461</c:v>
                </c:pt>
                <c:pt idx="1">
                  <c:v>608977</c:v>
                </c:pt>
                <c:pt idx="2">
                  <c:v>747881</c:v>
                </c:pt>
                <c:pt idx="3">
                  <c:v>725227</c:v>
                </c:pt>
                <c:pt idx="4">
                  <c:v>653261</c:v>
                </c:pt>
                <c:pt idx="5">
                  <c:v>672943</c:v>
                </c:pt>
                <c:pt idx="6">
                  <c:v>858220</c:v>
                </c:pt>
                <c:pt idx="7">
                  <c:v>895466</c:v>
                </c:pt>
                <c:pt idx="8">
                  <c:v>748642</c:v>
                </c:pt>
                <c:pt idx="9">
                  <c:v>801936</c:v>
                </c:pt>
                <c:pt idx="10">
                  <c:v>785918</c:v>
                </c:pt>
                <c:pt idx="11">
                  <c:v>790311</c:v>
                </c:pt>
                <c:pt idx="12">
                  <c:v>8865243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EC-44CA-8E13-7E9BC05FBBCC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EC-44CA-8E13-7E9BC05FBBC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EC-44CA-8E13-7E9BC05FBBCC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8EC-44CA-8E13-7E9BC05FBB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8EC-44CA-8E13-7E9BC05FBBC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836960</c:v>
                </c:pt>
                <c:pt idx="1">
                  <c:v>824761</c:v>
                </c:pt>
                <c:pt idx="2">
                  <c:v>866668</c:v>
                </c:pt>
                <c:pt idx="3">
                  <c:v>789795</c:v>
                </c:pt>
                <c:pt idx="4">
                  <c:v>746827</c:v>
                </c:pt>
                <c:pt idx="5">
                  <c:v>787690</c:v>
                </c:pt>
                <c:pt idx="6">
                  <c:v>895588</c:v>
                </c:pt>
                <c:pt idx="7">
                  <c:v>936279</c:v>
                </c:pt>
                <c:pt idx="8">
                  <c:v>807680</c:v>
                </c:pt>
                <c:pt idx="9">
                  <c:v>870321</c:v>
                </c:pt>
                <c:pt idx="10">
                  <c:v>817457</c:v>
                </c:pt>
                <c:pt idx="12">
                  <c:v>9180026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8EC-44CA-8E13-7E9BC05FB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EC-44CA-8E13-7E9BC05FBB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EC-44CA-8E13-7E9BC05FBB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EC-44CA-8E13-7E9BC05FBB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EC-44CA-8E13-7E9BC05FBB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EC-44CA-8E13-7E9BC05FBB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EC-44CA-8E13-7E9BC05FBB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EC-44CA-8E13-7E9BC05FBB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EC-44CA-8E13-7E9BC05FBB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EC-44CA-8E13-7E9BC05FBB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EC-44CA-8E13-7E9BC05FBB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EC-44CA-8E13-7E9BC05FBB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EC-44CA-8E13-7E9BC05FBB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EC-44CA-8E13-7E9BC05FBBCC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3.2349737829840297E-2</c:v>
                </c:pt>
                <c:pt idx="1">
                  <c:v>6.5797499237572499E-2</c:v>
                </c:pt>
                <c:pt idx="2">
                  <c:v>5.8975906705995396E-2</c:v>
                </c:pt>
                <c:pt idx="3">
                  <c:v>5.8778817318610344E-2</c:v>
                </c:pt>
                <c:pt idx="4">
                  <c:v>0.11297112907047624</c:v>
                </c:pt>
                <c:pt idx="5">
                  <c:v>3.9135964032801063E-2</c:v>
                </c:pt>
                <c:pt idx="6">
                  <c:v>2.7875588201538015E-2</c:v>
                </c:pt>
                <c:pt idx="7">
                  <c:v>-1.1526641237250557E-2</c:v>
                </c:pt>
                <c:pt idx="8">
                  <c:v>9.7666114908960822E-3</c:v>
                </c:pt>
                <c:pt idx="9">
                  <c:v>7.997303733078942E-3</c:v>
                </c:pt>
                <c:pt idx="10">
                  <c:v>-3.5764121933008375E-2</c:v>
                </c:pt>
                <c:pt idx="12">
                  <c:v>3.059152979652846E-2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8EC-44CA-8E13-7E9BC05FBBCC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-4.4094804743891935E-2</c:v>
                </c:pt>
                <c:pt idx="1">
                  <c:v>2.6041640749016048E-2</c:v>
                </c:pt>
                <c:pt idx="2">
                  <c:v>4.0013252797104215E-3</c:v>
                </c:pt>
                <c:pt idx="3">
                  <c:v>2.7212591952886722E-2</c:v>
                </c:pt>
                <c:pt idx="4">
                  <c:v>1.3555622298260239E-3</c:v>
                </c:pt>
                <c:pt idx="5">
                  <c:v>-4.7419219471254714E-2</c:v>
                </c:pt>
                <c:pt idx="6">
                  <c:v>-3.2483954639785595E-2</c:v>
                </c:pt>
                <c:pt idx="7">
                  <c:v>-3.1823455567114189E-2</c:v>
                </c:pt>
                <c:pt idx="8">
                  <c:v>1.3402793984426564E-2</c:v>
                </c:pt>
                <c:pt idx="9">
                  <c:v>5.1130091571596648E-2</c:v>
                </c:pt>
                <c:pt idx="10">
                  <c:v>-1.3060879538800529E-2</c:v>
                </c:pt>
                <c:pt idx="12">
                  <c:v>-5.4325115823989911E-3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8EC-44CA-8E13-7E9BC05FB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A5-48F9-B4B1-621729C6E54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455150</c:v>
                </c:pt>
                <c:pt idx="1">
                  <c:v>414221</c:v>
                </c:pt>
                <c:pt idx="2">
                  <c:v>447071</c:v>
                </c:pt>
                <c:pt idx="3">
                  <c:v>419899</c:v>
                </c:pt>
                <c:pt idx="4">
                  <c:v>407540</c:v>
                </c:pt>
                <c:pt idx="5">
                  <c:v>455997</c:v>
                </c:pt>
                <c:pt idx="6">
                  <c:v>502865</c:v>
                </c:pt>
                <c:pt idx="7">
                  <c:v>487856</c:v>
                </c:pt>
                <c:pt idx="8">
                  <c:v>448598</c:v>
                </c:pt>
                <c:pt idx="9">
                  <c:v>477219</c:v>
                </c:pt>
                <c:pt idx="10">
                  <c:v>469816</c:v>
                </c:pt>
                <c:pt idx="11">
                  <c:v>485402</c:v>
                </c:pt>
                <c:pt idx="12">
                  <c:v>5471634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A5-48F9-B4B1-621729C6E541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A5-48F9-B4B1-621729C6E541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303205</c:v>
                </c:pt>
                <c:pt idx="1">
                  <c:v>330152</c:v>
                </c:pt>
                <c:pt idx="2">
                  <c:v>426904</c:v>
                </c:pt>
                <c:pt idx="3">
                  <c:v>425285</c:v>
                </c:pt>
                <c:pt idx="4">
                  <c:v>388948</c:v>
                </c:pt>
                <c:pt idx="5">
                  <c:v>408804</c:v>
                </c:pt>
                <c:pt idx="6">
                  <c:v>491736</c:v>
                </c:pt>
                <c:pt idx="7">
                  <c:v>530698</c:v>
                </c:pt>
                <c:pt idx="8">
                  <c:v>466212</c:v>
                </c:pt>
                <c:pt idx="9">
                  <c:v>492206</c:v>
                </c:pt>
                <c:pt idx="10">
                  <c:v>471403</c:v>
                </c:pt>
                <c:pt idx="11">
                  <c:v>481522</c:v>
                </c:pt>
                <c:pt idx="12">
                  <c:v>5217075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A5-48F9-B4B1-621729C6E541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A5-48F9-B4B1-621729C6E54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488351</c:v>
                </c:pt>
                <c:pt idx="1">
                  <c:v>443471</c:v>
                </c:pt>
                <c:pt idx="2">
                  <c:v>469427</c:v>
                </c:pt>
                <c:pt idx="3">
                  <c:v>444527</c:v>
                </c:pt>
                <c:pt idx="4">
                  <c:v>422412</c:v>
                </c:pt>
                <c:pt idx="5">
                  <c:v>454213</c:v>
                </c:pt>
                <c:pt idx="6">
                  <c:v>510638</c:v>
                </c:pt>
                <c:pt idx="7">
                  <c:v>569851</c:v>
                </c:pt>
                <c:pt idx="8">
                  <c:v>491257</c:v>
                </c:pt>
                <c:pt idx="9">
                  <c:v>505474</c:v>
                </c:pt>
                <c:pt idx="10">
                  <c:v>495470</c:v>
                </c:pt>
                <c:pt idx="11">
                  <c:v>480103</c:v>
                </c:pt>
                <c:pt idx="12">
                  <c:v>5775194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A5-48F9-B4B1-621729C6E541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EA5-48F9-B4B1-621729C6E5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EA5-48F9-B4B1-621729C6E54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464379</c:v>
                </c:pt>
                <c:pt idx="1">
                  <c:v>463066</c:v>
                </c:pt>
                <c:pt idx="2">
                  <c:v>495607</c:v>
                </c:pt>
                <c:pt idx="3">
                  <c:v>447408</c:v>
                </c:pt>
                <c:pt idx="4">
                  <c:v>435777</c:v>
                </c:pt>
                <c:pt idx="5">
                  <c:v>465333</c:v>
                </c:pt>
                <c:pt idx="6">
                  <c:v>531003</c:v>
                </c:pt>
                <c:pt idx="7">
                  <c:v>553021</c:v>
                </c:pt>
                <c:pt idx="8">
                  <c:v>500247</c:v>
                </c:pt>
                <c:pt idx="9">
                  <c:v>527606</c:v>
                </c:pt>
                <c:pt idx="10">
                  <c:v>484662</c:v>
                </c:pt>
                <c:pt idx="12">
                  <c:v>5368109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EA5-48F9-B4B1-621729C6E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A5-48F9-B4B1-621729C6E5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A5-48F9-B4B1-621729C6E5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A5-48F9-B4B1-621729C6E5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A5-48F9-B4B1-621729C6E5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A5-48F9-B4B1-621729C6E5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A5-48F9-B4B1-621729C6E5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A5-48F9-B4B1-621729C6E5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A5-48F9-B4B1-621729C6E5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A5-48F9-B4B1-621729C6E5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A5-48F9-B4B1-621729C6E5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A5-48F9-B4B1-621729C6E5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A5-48F9-B4B1-621729C6E5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A5-48F9-B4B1-621729C6E541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-4.9087643928240166E-2</c:v>
                </c:pt>
                <c:pt idx="1">
                  <c:v>4.4185527351281229E-2</c:v>
                </c:pt>
                <c:pt idx="2">
                  <c:v>5.5770119741727742E-2</c:v>
                </c:pt>
                <c:pt idx="3">
                  <c:v>6.4810461456783486E-3</c:v>
                </c:pt>
                <c:pt idx="4">
                  <c:v>3.1639726144143676E-2</c:v>
                </c:pt>
                <c:pt idx="5">
                  <c:v>2.4481906066096792E-2</c:v>
                </c:pt>
                <c:pt idx="6">
                  <c:v>3.9881481597531021E-2</c:v>
                </c:pt>
                <c:pt idx="7">
                  <c:v>-2.9534036090135829E-2</c:v>
                </c:pt>
                <c:pt idx="8">
                  <c:v>1.829999368965729E-2</c:v>
                </c:pt>
                <c:pt idx="9">
                  <c:v>4.3784645698888625E-2</c:v>
                </c:pt>
                <c:pt idx="10">
                  <c:v>-2.1813631501402697E-2</c:v>
                </c:pt>
                <c:pt idx="12">
                  <c:v>1.3789753566086027E-2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EA5-48F9-B4B1-621729C6E541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2.027683181368789E-2</c:v>
                </c:pt>
                <c:pt idx="1">
                  <c:v>0.11792014407767826</c:v>
                </c:pt>
                <c:pt idx="2">
                  <c:v>0.10856441146931917</c:v>
                </c:pt>
                <c:pt idx="3">
                  <c:v>6.5513373454092472E-2</c:v>
                </c:pt>
                <c:pt idx="4">
                  <c:v>6.9286450409775657E-2</c:v>
                </c:pt>
                <c:pt idx="5">
                  <c:v>2.0473818906703301E-2</c:v>
                </c:pt>
                <c:pt idx="6">
                  <c:v>5.5955375697254839E-2</c:v>
                </c:pt>
                <c:pt idx="7">
                  <c:v>0.13357425141845125</c:v>
                </c:pt>
                <c:pt idx="8">
                  <c:v>0.11513426274749339</c:v>
                </c:pt>
                <c:pt idx="9">
                  <c:v>0.10558464771939091</c:v>
                </c:pt>
                <c:pt idx="10">
                  <c:v>3.1599604951725757E-2</c:v>
                </c:pt>
                <c:pt idx="12">
                  <c:v>7.6586288002643998E-2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EA5-48F9-B4B1-621729C6E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97-4444-8789-E534D153DDE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337641</c:v>
                </c:pt>
                <c:pt idx="1">
                  <c:v>299499</c:v>
                </c:pt>
                <c:pt idx="2">
                  <c:v>327336</c:v>
                </c:pt>
                <c:pt idx="3">
                  <c:v>319614</c:v>
                </c:pt>
                <c:pt idx="4">
                  <c:v>312505</c:v>
                </c:pt>
                <c:pt idx="5">
                  <c:v>340693</c:v>
                </c:pt>
                <c:pt idx="6">
                  <c:v>377431</c:v>
                </c:pt>
                <c:pt idx="7">
                  <c:v>381986</c:v>
                </c:pt>
                <c:pt idx="8">
                  <c:v>352404</c:v>
                </c:pt>
                <c:pt idx="9">
                  <c:v>371892</c:v>
                </c:pt>
                <c:pt idx="10">
                  <c:v>350126</c:v>
                </c:pt>
                <c:pt idx="11">
                  <c:v>359173</c:v>
                </c:pt>
                <c:pt idx="12">
                  <c:v>4130300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97-4444-8789-E534D153DDE1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97-4444-8789-E534D153DDE1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234995</c:v>
                </c:pt>
                <c:pt idx="1">
                  <c:v>256339</c:v>
                </c:pt>
                <c:pt idx="2">
                  <c:v>322615</c:v>
                </c:pt>
                <c:pt idx="3">
                  <c:v>326468</c:v>
                </c:pt>
                <c:pt idx="4">
                  <c:v>316077</c:v>
                </c:pt>
                <c:pt idx="5">
                  <c:v>318832</c:v>
                </c:pt>
                <c:pt idx="6">
                  <c:v>380812</c:v>
                </c:pt>
                <c:pt idx="7">
                  <c:v>408951</c:v>
                </c:pt>
                <c:pt idx="8">
                  <c:v>364342</c:v>
                </c:pt>
                <c:pt idx="9">
                  <c:v>388751</c:v>
                </c:pt>
                <c:pt idx="10">
                  <c:v>371295</c:v>
                </c:pt>
                <c:pt idx="11">
                  <c:v>375961</c:v>
                </c:pt>
                <c:pt idx="12">
                  <c:v>4065438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97-4444-8789-E534D153DDE1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97-4444-8789-E534D153DDE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371455</c:v>
                </c:pt>
                <c:pt idx="1">
                  <c:v>333022</c:v>
                </c:pt>
                <c:pt idx="2">
                  <c:v>346043</c:v>
                </c:pt>
                <c:pt idx="3">
                  <c:v>331335</c:v>
                </c:pt>
                <c:pt idx="4">
                  <c:v>340704</c:v>
                </c:pt>
                <c:pt idx="5">
                  <c:v>354121</c:v>
                </c:pt>
                <c:pt idx="6">
                  <c:v>398818</c:v>
                </c:pt>
                <c:pt idx="7">
                  <c:v>415100</c:v>
                </c:pt>
                <c:pt idx="8">
                  <c:v>384126</c:v>
                </c:pt>
                <c:pt idx="9">
                  <c:v>392254</c:v>
                </c:pt>
                <c:pt idx="10">
                  <c:v>361460</c:v>
                </c:pt>
                <c:pt idx="11">
                  <c:v>362997</c:v>
                </c:pt>
                <c:pt idx="12">
                  <c:v>4391435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97-4444-8789-E534D153DDE1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997-4444-8789-E534D153DD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997-4444-8789-E534D153DDE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375590</c:v>
                </c:pt>
                <c:pt idx="1">
                  <c:v>353865</c:v>
                </c:pt>
                <c:pt idx="2">
                  <c:v>376224</c:v>
                </c:pt>
                <c:pt idx="3">
                  <c:v>344040</c:v>
                </c:pt>
                <c:pt idx="4">
                  <c:v>344685</c:v>
                </c:pt>
                <c:pt idx="5">
                  <c:v>354898</c:v>
                </c:pt>
                <c:pt idx="6">
                  <c:v>405625</c:v>
                </c:pt>
                <c:pt idx="7">
                  <c:v>423978</c:v>
                </c:pt>
                <c:pt idx="8">
                  <c:v>385672</c:v>
                </c:pt>
                <c:pt idx="9">
                  <c:v>410112</c:v>
                </c:pt>
                <c:pt idx="10">
                  <c:v>367251</c:v>
                </c:pt>
                <c:pt idx="12">
                  <c:v>4141940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997-4444-8789-E534D153D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97-4444-8789-E534D153DD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97-4444-8789-E534D153DD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97-4444-8789-E534D153DD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97-4444-8789-E534D153DD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97-4444-8789-E534D153DD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97-4444-8789-E534D153DD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97-4444-8789-E534D153DD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97-4444-8789-E534D153DD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97-4444-8789-E534D153DD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97-4444-8789-E534D153DD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97-4444-8789-E534D153DD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97-4444-8789-E534D153DD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97-4444-8789-E534D153DDE1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1.1131900230175962E-2</c:v>
                </c:pt>
                <c:pt idx="1">
                  <c:v>6.2587456684543463E-2</c:v>
                </c:pt>
                <c:pt idx="2">
                  <c:v>8.7217484532269074E-2</c:v>
                </c:pt>
                <c:pt idx="3">
                  <c:v>3.8344877540857469E-2</c:v>
                </c:pt>
                <c:pt idx="4">
                  <c:v>1.1684629473091013E-2</c:v>
                </c:pt>
                <c:pt idx="5">
                  <c:v>2.1941652711925386E-3</c:v>
                </c:pt>
                <c:pt idx="6">
                  <c:v>1.7067935750141761E-2</c:v>
                </c:pt>
                <c:pt idx="7">
                  <c:v>2.1387617441580353E-2</c:v>
                </c:pt>
                <c:pt idx="8">
                  <c:v>4.0247210550705681E-3</c:v>
                </c:pt>
                <c:pt idx="9">
                  <c:v>4.5526623055469173E-2</c:v>
                </c:pt>
                <c:pt idx="10">
                  <c:v>1.6021136501964239E-2</c:v>
                </c:pt>
                <c:pt idx="12">
                  <c:v>2.817518849737799E-2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997-4444-8789-E534D153DDE1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0.11239452554636431</c:v>
                </c:pt>
                <c:pt idx="1">
                  <c:v>0.18152314364989541</c:v>
                </c:pt>
                <c:pt idx="2">
                  <c:v>0.1493511254490798</c:v>
                </c:pt>
                <c:pt idx="3">
                  <c:v>7.6423435769396919E-2</c:v>
                </c:pt>
                <c:pt idx="4">
                  <c:v>0.10297435241036146</c:v>
                </c:pt>
                <c:pt idx="5">
                  <c:v>4.1694428708544118E-2</c:v>
                </c:pt>
                <c:pt idx="6">
                  <c:v>7.4699746443720905E-2</c:v>
                </c:pt>
                <c:pt idx="7">
                  <c:v>0.10993073044561852</c:v>
                </c:pt>
                <c:pt idx="8">
                  <c:v>9.4403014721739842E-2</c:v>
                </c:pt>
                <c:pt idx="9">
                  <c:v>0.10277177245006608</c:v>
                </c:pt>
                <c:pt idx="10">
                  <c:v>4.8910963481717973E-2</c:v>
                </c:pt>
                <c:pt idx="12">
                  <c:v>9.8329491422590731E-2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997-4444-8789-E534D153D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B2-4CD2-B06B-95368E68E15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117509</c:v>
                </c:pt>
                <c:pt idx="1">
                  <c:v>114722</c:v>
                </c:pt>
                <c:pt idx="2">
                  <c:v>119735</c:v>
                </c:pt>
                <c:pt idx="3">
                  <c:v>100285</c:v>
                </c:pt>
                <c:pt idx="4">
                  <c:v>95035</c:v>
                </c:pt>
                <c:pt idx="5">
                  <c:v>115304</c:v>
                </c:pt>
                <c:pt idx="6">
                  <c:v>125434</c:v>
                </c:pt>
                <c:pt idx="7">
                  <c:v>105870</c:v>
                </c:pt>
                <c:pt idx="8">
                  <c:v>96194</c:v>
                </c:pt>
                <c:pt idx="9">
                  <c:v>105327</c:v>
                </c:pt>
                <c:pt idx="10">
                  <c:v>119690</c:v>
                </c:pt>
                <c:pt idx="11">
                  <c:v>126229</c:v>
                </c:pt>
                <c:pt idx="12">
                  <c:v>1341334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B2-4CD2-B06B-95368E68E15F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B2-4CD2-B06B-95368E68E15F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68210</c:v>
                </c:pt>
                <c:pt idx="1">
                  <c:v>73813</c:v>
                </c:pt>
                <c:pt idx="2">
                  <c:v>104289</c:v>
                </c:pt>
                <c:pt idx="3">
                  <c:v>98817</c:v>
                </c:pt>
                <c:pt idx="4">
                  <c:v>72871</c:v>
                </c:pt>
                <c:pt idx="5">
                  <c:v>89972</c:v>
                </c:pt>
                <c:pt idx="6">
                  <c:v>110924</c:v>
                </c:pt>
                <c:pt idx="7">
                  <c:v>121747</c:v>
                </c:pt>
                <c:pt idx="8">
                  <c:v>101870</c:v>
                </c:pt>
                <c:pt idx="9">
                  <c:v>103455</c:v>
                </c:pt>
                <c:pt idx="10">
                  <c:v>100108</c:v>
                </c:pt>
                <c:pt idx="11">
                  <c:v>105561</c:v>
                </c:pt>
                <c:pt idx="12">
                  <c:v>1151637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B2-4CD2-B06B-95368E68E15F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B2-4CD2-B06B-95368E68E15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116896</c:v>
                </c:pt>
                <c:pt idx="1">
                  <c:v>110449</c:v>
                </c:pt>
                <c:pt idx="2">
                  <c:v>123384</c:v>
                </c:pt>
                <c:pt idx="3">
                  <c:v>113192</c:v>
                </c:pt>
                <c:pt idx="4">
                  <c:v>81708</c:v>
                </c:pt>
                <c:pt idx="5">
                  <c:v>100092</c:v>
                </c:pt>
                <c:pt idx="6">
                  <c:v>111820</c:v>
                </c:pt>
                <c:pt idx="7">
                  <c:v>154751</c:v>
                </c:pt>
                <c:pt idx="8">
                  <c:v>107131</c:v>
                </c:pt>
                <c:pt idx="9">
                  <c:v>113220</c:v>
                </c:pt>
                <c:pt idx="10">
                  <c:v>134010</c:v>
                </c:pt>
                <c:pt idx="11">
                  <c:v>117106</c:v>
                </c:pt>
                <c:pt idx="12">
                  <c:v>1383759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B2-4CD2-B06B-95368E68E15F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B2-4CD2-B06B-95368E68E1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3B2-4CD2-B06B-95368E68E15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88789</c:v>
                </c:pt>
                <c:pt idx="1">
                  <c:v>109201</c:v>
                </c:pt>
                <c:pt idx="2">
                  <c:v>119383</c:v>
                </c:pt>
                <c:pt idx="3">
                  <c:v>103368</c:v>
                </c:pt>
                <c:pt idx="4">
                  <c:v>91092</c:v>
                </c:pt>
                <c:pt idx="5">
                  <c:v>110435</c:v>
                </c:pt>
                <c:pt idx="6">
                  <c:v>125378</c:v>
                </c:pt>
                <c:pt idx="7">
                  <c:v>129043</c:v>
                </c:pt>
                <c:pt idx="8">
                  <c:v>114575</c:v>
                </c:pt>
                <c:pt idx="9">
                  <c:v>117494</c:v>
                </c:pt>
                <c:pt idx="10">
                  <c:v>117411</c:v>
                </c:pt>
                <c:pt idx="12">
                  <c:v>1226169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B2-4CD2-B06B-95368E68E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B2-4CD2-B06B-95368E68E1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B2-4CD2-B06B-95368E68E1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B2-4CD2-B06B-95368E68E1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B2-4CD2-B06B-95368E68E1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B2-4CD2-B06B-95368E68E1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B2-4CD2-B06B-95368E68E1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B2-4CD2-B06B-95368E68E1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B2-4CD2-B06B-95368E68E1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B2-4CD2-B06B-95368E68E1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B2-4CD2-B06B-95368E68E1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B2-4CD2-B06B-95368E68E1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B2-4CD2-B06B-95368E68E1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B2-4CD2-B06B-95368E68E15F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-0.24044449767314535</c:v>
                </c:pt>
                <c:pt idx="1">
                  <c:v>-1.1299332723700539E-2</c:v>
                </c:pt>
                <c:pt idx="2">
                  <c:v>-3.2427219088374537E-2</c:v>
                </c:pt>
                <c:pt idx="3">
                  <c:v>-8.679058590713129E-2</c:v>
                </c:pt>
                <c:pt idx="4">
                  <c:v>0.11484799530033785</c:v>
                </c:pt>
                <c:pt idx="5">
                  <c:v>0.10333493186268639</c:v>
                </c:pt>
                <c:pt idx="6">
                  <c:v>0.12124843498479709</c:v>
                </c:pt>
                <c:pt idx="7">
                  <c:v>-0.16612493618781143</c:v>
                </c:pt>
                <c:pt idx="8">
                  <c:v>6.9485023009212998E-2</c:v>
                </c:pt>
                <c:pt idx="9">
                  <c:v>3.7749514220102531E-2</c:v>
                </c:pt>
                <c:pt idx="10">
                  <c:v>-0.12386389075442128</c:v>
                </c:pt>
                <c:pt idx="12">
                  <c:v>-3.1961397478235898E-2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B2-4CD2-B06B-95368E68E15F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-0.24440681139316989</c:v>
                </c:pt>
                <c:pt idx="1">
                  <c:v>-4.812503268771462E-2</c:v>
                </c:pt>
                <c:pt idx="2">
                  <c:v>-2.9398254478640862E-3</c:v>
                </c:pt>
                <c:pt idx="3">
                  <c:v>3.0742384205015627E-2</c:v>
                </c:pt>
                <c:pt idx="4">
                  <c:v>-4.1489977376755971E-2</c:v>
                </c:pt>
                <c:pt idx="5">
                  <c:v>-4.2227502948726792E-2</c:v>
                </c:pt>
                <c:pt idx="6">
                  <c:v>-4.4644992585740617E-4</c:v>
                </c:pt>
                <c:pt idx="7">
                  <c:v>0.2188816473032964</c:v>
                </c:pt>
                <c:pt idx="8">
                  <c:v>0.1910826039046094</c:v>
                </c:pt>
                <c:pt idx="9">
                  <c:v>0.11551643927957689</c:v>
                </c:pt>
                <c:pt idx="10">
                  <c:v>-1.9040855543487334E-2</c:v>
                </c:pt>
                <c:pt idx="12">
                  <c:v>9.1053859543002158E-3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3B2-4CD2-B06B-95368E68E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9-46ED-A359-AF2B5246E89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420418</c:v>
                </c:pt>
                <c:pt idx="1">
                  <c:v>389607</c:v>
                </c:pt>
                <c:pt idx="2">
                  <c:v>416143</c:v>
                </c:pt>
                <c:pt idx="3">
                  <c:v>348973</c:v>
                </c:pt>
                <c:pt idx="4">
                  <c:v>338276</c:v>
                </c:pt>
                <c:pt idx="5">
                  <c:v>370904</c:v>
                </c:pt>
                <c:pt idx="6">
                  <c:v>422792</c:v>
                </c:pt>
                <c:pt idx="7">
                  <c:v>479198</c:v>
                </c:pt>
                <c:pt idx="8">
                  <c:v>348400</c:v>
                </c:pt>
                <c:pt idx="9">
                  <c:v>350767</c:v>
                </c:pt>
                <c:pt idx="10">
                  <c:v>358459</c:v>
                </c:pt>
                <c:pt idx="11">
                  <c:v>378006</c:v>
                </c:pt>
                <c:pt idx="12">
                  <c:v>4621943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D9-46ED-A359-AF2B5246E89D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D9-46ED-A359-AF2B5246E89D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273256</c:v>
                </c:pt>
                <c:pt idx="1">
                  <c:v>278825</c:v>
                </c:pt>
                <c:pt idx="2">
                  <c:v>320977</c:v>
                </c:pt>
                <c:pt idx="3">
                  <c:v>299942</c:v>
                </c:pt>
                <c:pt idx="4">
                  <c:v>264313</c:v>
                </c:pt>
                <c:pt idx="5">
                  <c:v>264139</c:v>
                </c:pt>
                <c:pt idx="6">
                  <c:v>366484</c:v>
                </c:pt>
                <c:pt idx="7">
                  <c:v>364768</c:v>
                </c:pt>
                <c:pt idx="8">
                  <c:v>282430</c:v>
                </c:pt>
                <c:pt idx="9">
                  <c:v>309730</c:v>
                </c:pt>
                <c:pt idx="10">
                  <c:v>314515</c:v>
                </c:pt>
                <c:pt idx="11">
                  <c:v>308789</c:v>
                </c:pt>
                <c:pt idx="12">
                  <c:v>3648168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D9-46ED-A359-AF2B5246E89D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D9-46ED-A359-AF2B5246E89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322382</c:v>
                </c:pt>
                <c:pt idx="1">
                  <c:v>330373</c:v>
                </c:pt>
                <c:pt idx="2">
                  <c:v>348975</c:v>
                </c:pt>
                <c:pt idx="3">
                  <c:v>301422</c:v>
                </c:pt>
                <c:pt idx="4">
                  <c:v>248609</c:v>
                </c:pt>
                <c:pt idx="5">
                  <c:v>303811</c:v>
                </c:pt>
                <c:pt idx="6">
                  <c:v>360662</c:v>
                </c:pt>
                <c:pt idx="7">
                  <c:v>377346</c:v>
                </c:pt>
                <c:pt idx="8">
                  <c:v>308611</c:v>
                </c:pt>
                <c:pt idx="9">
                  <c:v>357942</c:v>
                </c:pt>
                <c:pt idx="10">
                  <c:v>352307</c:v>
                </c:pt>
                <c:pt idx="11">
                  <c:v>351674</c:v>
                </c:pt>
                <c:pt idx="12">
                  <c:v>3964114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D9-46ED-A359-AF2B5246E89D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D9-46ED-A359-AF2B5246E8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FD9-46ED-A359-AF2B5246E89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372581</c:v>
                </c:pt>
                <c:pt idx="1">
                  <c:v>361695</c:v>
                </c:pt>
                <c:pt idx="2">
                  <c:v>371061</c:v>
                </c:pt>
                <c:pt idx="3">
                  <c:v>342387</c:v>
                </c:pt>
                <c:pt idx="4">
                  <c:v>311050</c:v>
                </c:pt>
                <c:pt idx="5">
                  <c:v>322357</c:v>
                </c:pt>
                <c:pt idx="6">
                  <c:v>364585</c:v>
                </c:pt>
                <c:pt idx="7">
                  <c:v>383258</c:v>
                </c:pt>
                <c:pt idx="8">
                  <c:v>307433</c:v>
                </c:pt>
                <c:pt idx="9">
                  <c:v>342715</c:v>
                </c:pt>
                <c:pt idx="10">
                  <c:v>332795</c:v>
                </c:pt>
                <c:pt idx="12">
                  <c:v>3811917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FD9-46ED-A359-AF2B5246E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D9-46ED-A359-AF2B5246E8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D9-46ED-A359-AF2B5246E8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D9-46ED-A359-AF2B5246E8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D9-46ED-A359-AF2B5246E8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D9-46ED-A359-AF2B5246E8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D9-46ED-A359-AF2B5246E8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D9-46ED-A359-AF2B5246E8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D9-46ED-A359-AF2B5246E8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D9-46ED-A359-AF2B5246E8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D9-46ED-A359-AF2B5246E8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D9-46ED-A359-AF2B5246E8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D9-46ED-A359-AF2B5246E8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D9-46ED-A359-AF2B5246E89D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0.15571278793481036</c:v>
                </c:pt>
                <c:pt idx="1">
                  <c:v>9.4807989757032196E-2</c:v>
                </c:pt>
                <c:pt idx="2">
                  <c:v>6.3288201160541568E-2</c:v>
                </c:pt>
                <c:pt idx="3">
                  <c:v>0.13590580647729755</c:v>
                </c:pt>
                <c:pt idx="4">
                  <c:v>0.25116146237666381</c:v>
                </c:pt>
                <c:pt idx="5">
                  <c:v>6.104453097484952E-2</c:v>
                </c:pt>
                <c:pt idx="6">
                  <c:v>1.0877220222812456E-2</c:v>
                </c:pt>
                <c:pt idx="7">
                  <c:v>1.5667318588245216E-2</c:v>
                </c:pt>
                <c:pt idx="8">
                  <c:v>-3.8171030844655895E-3</c:v>
                </c:pt>
                <c:pt idx="9">
                  <c:v>-4.2540411575059611E-2</c:v>
                </c:pt>
                <c:pt idx="10">
                  <c:v>-5.5383514945771761E-2</c:v>
                </c:pt>
                <c:pt idx="12">
                  <c:v>5.5219463852686834E-2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FD9-46ED-A359-AF2B5246E89D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-0.11378437650148188</c:v>
                </c:pt>
                <c:pt idx="1">
                  <c:v>-7.1641423280382588E-2</c:v>
                </c:pt>
                <c:pt idx="2">
                  <c:v>-0.10833295285514832</c:v>
                </c:pt>
                <c:pt idx="3">
                  <c:v>-1.887252022362762E-2</c:v>
                </c:pt>
                <c:pt idx="4">
                  <c:v>-8.0484574725963376E-2</c:v>
                </c:pt>
                <c:pt idx="5">
                  <c:v>-0.13088831611414276</c:v>
                </c:pt>
                <c:pt idx="6">
                  <c:v>-0.13767289825729911</c:v>
                </c:pt>
                <c:pt idx="7">
                  <c:v>-0.20020951673421006</c:v>
                </c:pt>
                <c:pt idx="8">
                  <c:v>-0.11758610792192881</c:v>
                </c:pt>
                <c:pt idx="9">
                  <c:v>-2.2955409146242389E-2</c:v>
                </c:pt>
                <c:pt idx="10">
                  <c:v>-7.1595356791153253E-2</c:v>
                </c:pt>
                <c:pt idx="12">
                  <c:v>-0.10179698709005336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FD9-46ED-A359-AF2B5246E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7F-46BB-8E44-F139D394563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8.5916651129929651</c:v>
                </c:pt>
                <c:pt idx="1">
                  <c:v>8.0381996180038193</c:v>
                </c:pt>
                <c:pt idx="2">
                  <c:v>7.2381455487636153</c:v>
                </c:pt>
                <c:pt idx="3">
                  <c:v>7.1676330754171715</c:v>
                </c:pt>
                <c:pt idx="4">
                  <c:v>7.1473914210142979</c:v>
                </c:pt>
                <c:pt idx="5">
                  <c:v>7.5785995784071121</c:v>
                </c:pt>
                <c:pt idx="6">
                  <c:v>8.2578639356254566</c:v>
                </c:pt>
                <c:pt idx="7">
                  <c:v>8.0881703522799508</c:v>
                </c:pt>
                <c:pt idx="8">
                  <c:v>8.0254357611092644</c:v>
                </c:pt>
                <c:pt idx="9">
                  <c:v>7.5382472368397098</c:v>
                </c:pt>
                <c:pt idx="10">
                  <c:v>7.7145717878265732</c:v>
                </c:pt>
                <c:pt idx="11">
                  <c:v>7.8962540239976589</c:v>
                </c:pt>
                <c:pt idx="12">
                  <c:v>7.7678094151888821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7F-46BB-8E44-F139D394563A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7F-46BB-8E44-F139D394563A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7.8975915168785624</c:v>
                </c:pt>
                <c:pt idx="1">
                  <c:v>6.9120244256787435</c:v>
                </c:pt>
                <c:pt idx="2">
                  <c:v>7.1458150200649726</c:v>
                </c:pt>
                <c:pt idx="3">
                  <c:v>6.5430669710120082</c:v>
                </c:pt>
                <c:pt idx="4">
                  <c:v>6.7084381642859343</c:v>
                </c:pt>
                <c:pt idx="5">
                  <c:v>6.7874628069998488</c:v>
                </c:pt>
                <c:pt idx="6">
                  <c:v>7.167841512711723</c:v>
                </c:pt>
                <c:pt idx="7">
                  <c:v>7.5955180077018341</c:v>
                </c:pt>
                <c:pt idx="8">
                  <c:v>7.2474007241185694</c:v>
                </c:pt>
                <c:pt idx="9">
                  <c:v>7.0836770928106425</c:v>
                </c:pt>
                <c:pt idx="10">
                  <c:v>7.319989568392228</c:v>
                </c:pt>
                <c:pt idx="11">
                  <c:v>7.2560849086919399</c:v>
                </c:pt>
                <c:pt idx="12">
                  <c:v>7.1290659289847085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7F-46BB-8E44-F139D394563A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7F-46BB-8E44-F139D394563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7F-46BB-8E44-F139D394563A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57F-46BB-8E44-F139D39456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57F-46BB-8E44-F139D394563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8.192558804240365</c:v>
                </c:pt>
                <c:pt idx="1">
                  <c:v>7.3477985852502536</c:v>
                </c:pt>
                <c:pt idx="2">
                  <c:v>7.0496921187274779</c:v>
                </c:pt>
                <c:pt idx="3">
                  <c:v>6.9559722393475543</c:v>
                </c:pt>
                <c:pt idx="4">
                  <c:v>6.7511616134222852</c:v>
                </c:pt>
                <c:pt idx="5">
                  <c:v>6.9467325160948938</c:v>
                </c:pt>
                <c:pt idx="6">
                  <c:v>7.3925116386568499</c:v>
                </c:pt>
                <c:pt idx="7">
                  <c:v>7.4201266434724724</c:v>
                </c:pt>
                <c:pt idx="8">
                  <c:v>7.2665766981556459</c:v>
                </c:pt>
                <c:pt idx="9">
                  <c:v>6.9581148065238247</c:v>
                </c:pt>
                <c:pt idx="10">
                  <c:v>7.1759629902735345</c:v>
                </c:pt>
                <c:pt idx="12">
                  <c:v>7.2148858864499639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57F-46BB-8E44-F139D3945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7F-46BB-8E44-F139D39456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7F-46BB-8E44-F139D39456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7F-46BB-8E44-F139D39456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7F-46BB-8E44-F139D39456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7F-46BB-8E44-F139D39456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7F-46BB-8E44-F139D39456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7F-46BB-8E44-F139D39456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7F-46BB-8E44-F139D39456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7F-46BB-8E44-F139D39456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7F-46BB-8E44-F139D39456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7F-46BB-8E44-F139D39456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7F-46BB-8E44-F139D39456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7F-46BB-8E44-F139D394563A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0.25408024323299205</c:v>
                </c:pt>
                <c:pt idx="1">
                  <c:v>-0.22606143647760035</c:v>
                </c:pt>
                <c:pt idx="2">
                  <c:v>-0.11149545947750461</c:v>
                </c:pt>
                <c:pt idx="3">
                  <c:v>0.3488651278073549</c:v>
                </c:pt>
                <c:pt idx="4">
                  <c:v>-0.19292523151520946</c:v>
                </c:pt>
                <c:pt idx="5">
                  <c:v>4.204695171392725E-2</c:v>
                </c:pt>
                <c:pt idx="6">
                  <c:v>-0.32972535505049727</c:v>
                </c:pt>
                <c:pt idx="7">
                  <c:v>-0.68964501162140923</c:v>
                </c:pt>
                <c:pt idx="8">
                  <c:v>-0.18709111159536018</c:v>
                </c:pt>
                <c:pt idx="9">
                  <c:v>-0.26585420310628205</c:v>
                </c:pt>
                <c:pt idx="10">
                  <c:v>-0.26074259486317697</c:v>
                </c:pt>
                <c:pt idx="12">
                  <c:v>-0.15670732384598285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57F-46BB-8E44-F139D394563A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-0.39910630875260011</c:v>
                </c:pt>
                <c:pt idx="1">
                  <c:v>-0.69040103275356568</c:v>
                </c:pt>
                <c:pt idx="2">
                  <c:v>-0.18845343003613735</c:v>
                </c:pt>
                <c:pt idx="3">
                  <c:v>-0.21166083606961728</c:v>
                </c:pt>
                <c:pt idx="4">
                  <c:v>-0.39622980759201276</c:v>
                </c:pt>
                <c:pt idx="5">
                  <c:v>-0.63186706231221823</c:v>
                </c:pt>
                <c:pt idx="6">
                  <c:v>-0.86535229696860672</c:v>
                </c:pt>
                <c:pt idx="7">
                  <c:v>-0.66804370880747843</c:v>
                </c:pt>
                <c:pt idx="8">
                  <c:v>-0.75885906295361849</c:v>
                </c:pt>
                <c:pt idx="9">
                  <c:v>-0.58013243031588502</c:v>
                </c:pt>
                <c:pt idx="10">
                  <c:v>-0.5386087975530387</c:v>
                </c:pt>
                <c:pt idx="12">
                  <c:v>-0.54112196856996331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57F-46BB-8E44-F139D3945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44-43E4-BB28-8B67F4E3607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5.9371813175606771</c:v>
                </c:pt>
                <c:pt idx="1">
                  <c:v>5.596774193548387</c:v>
                </c:pt>
                <c:pt idx="2">
                  <c:v>4.7031207226936766</c:v>
                </c:pt>
                <c:pt idx="3">
                  <c:v>4.1832217130771943</c:v>
                </c:pt>
                <c:pt idx="4">
                  <c:v>4.806009430858647</c:v>
                </c:pt>
                <c:pt idx="5">
                  <c:v>4.237353189529439</c:v>
                </c:pt>
                <c:pt idx="6">
                  <c:v>4.7719722522751864</c:v>
                </c:pt>
                <c:pt idx="7">
                  <c:v>5.1153683219581074</c:v>
                </c:pt>
                <c:pt idx="8">
                  <c:v>4.7854845626072038</c:v>
                </c:pt>
                <c:pt idx="9">
                  <c:v>4.7246743510448876</c:v>
                </c:pt>
                <c:pt idx="10">
                  <c:v>5.1015215110178387</c:v>
                </c:pt>
                <c:pt idx="11">
                  <c:v>4.7462067330488384</c:v>
                </c:pt>
                <c:pt idx="12">
                  <c:v>4.8078141747314564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44-43E4-BB28-8B67F4E36070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44-43E4-BB28-8B67F4E36070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5.5555555555555554</c:v>
                </c:pt>
                <c:pt idx="1">
                  <c:v>4.0021885521885521</c:v>
                </c:pt>
                <c:pt idx="2">
                  <c:v>4.7348951911220718</c:v>
                </c:pt>
                <c:pt idx="3">
                  <c:v>3.6411368735976066</c:v>
                </c:pt>
                <c:pt idx="4">
                  <c:v>3.4796167758334149</c:v>
                </c:pt>
                <c:pt idx="5">
                  <c:v>3.7317953020134227</c:v>
                </c:pt>
                <c:pt idx="6">
                  <c:v>3.8822834434240909</c:v>
                </c:pt>
                <c:pt idx="7">
                  <c:v>4.4554703476482613</c:v>
                </c:pt>
                <c:pt idx="8">
                  <c:v>4.1337996184939598</c:v>
                </c:pt>
                <c:pt idx="9">
                  <c:v>4.0372852953498111</c:v>
                </c:pt>
                <c:pt idx="10">
                  <c:v>5.1769686706181206</c:v>
                </c:pt>
                <c:pt idx="11">
                  <c:v>4.5729776891437117</c:v>
                </c:pt>
                <c:pt idx="12">
                  <c:v>4.1404910004759943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44-43E4-BB28-8B67F4E36070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44-43E4-BB28-8B67F4E3607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5.5796133567662567</c:v>
                </c:pt>
                <c:pt idx="1">
                  <c:v>5.0381155303030303</c:v>
                </c:pt>
                <c:pt idx="2">
                  <c:v>3.8983811508254527</c:v>
                </c:pt>
                <c:pt idx="3">
                  <c:v>3.6246361991662077</c:v>
                </c:pt>
                <c:pt idx="4">
                  <c:v>3.6548551535496707</c:v>
                </c:pt>
                <c:pt idx="5">
                  <c:v>3.624319271722344</c:v>
                </c:pt>
                <c:pt idx="6">
                  <c:v>4.5663906142167008</c:v>
                </c:pt>
                <c:pt idx="7">
                  <c:v>6.6265664160401005</c:v>
                </c:pt>
                <c:pt idx="8">
                  <c:v>5.0893605138229541</c:v>
                </c:pt>
                <c:pt idx="9">
                  <c:v>4.4011691271178046</c:v>
                </c:pt>
                <c:pt idx="10">
                  <c:v>5.175188719555619</c:v>
                </c:pt>
                <c:pt idx="11">
                  <c:v>6.1214965803942603</c:v>
                </c:pt>
                <c:pt idx="12">
                  <c:v>4.848973656338786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44-43E4-BB28-8B67F4E36070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944-43E4-BB28-8B67F4E360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944-43E4-BB28-8B67F4E3607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7.3524869407222351</c:v>
                </c:pt>
                <c:pt idx="1">
                  <c:v>5.4027580612451835</c:v>
                </c:pt>
                <c:pt idx="2">
                  <c:v>4.4575552755183869</c:v>
                </c:pt>
                <c:pt idx="3">
                  <c:v>4.6420082464225079</c:v>
                </c:pt>
                <c:pt idx="4">
                  <c:v>4.3112755314714466</c:v>
                </c:pt>
                <c:pt idx="5">
                  <c:v>4.4162603150787696</c:v>
                </c:pt>
                <c:pt idx="6">
                  <c:v>4.9601563571526537</c:v>
                </c:pt>
                <c:pt idx="7">
                  <c:v>4.7279829175563775</c:v>
                </c:pt>
                <c:pt idx="8">
                  <c:v>4.7429580738124013</c:v>
                </c:pt>
                <c:pt idx="9">
                  <c:v>4.4360825790704768</c:v>
                </c:pt>
                <c:pt idx="10">
                  <c:v>4.5135178889428529</c:v>
                </c:pt>
                <c:pt idx="12">
                  <c:v>4.7638514175823152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944-43E4-BB28-8B67F4E36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44-43E4-BB28-8B67F4E360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44-43E4-BB28-8B67F4E360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44-43E4-BB28-8B67F4E360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44-43E4-BB28-8B67F4E360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44-43E4-BB28-8B67F4E360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44-43E4-BB28-8B67F4E360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44-43E4-BB28-8B67F4E360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44-43E4-BB28-8B67F4E360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44-43E4-BB28-8B67F4E360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44-43E4-BB28-8B67F4E360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44-43E4-BB28-8B67F4E360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44-43E4-BB28-8B67F4E360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44-43E4-BB28-8B67F4E36070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1.7728735839559784</c:v>
                </c:pt>
                <c:pt idx="1">
                  <c:v>0.36464253094215326</c:v>
                </c:pt>
                <c:pt idx="2">
                  <c:v>0.55917412469293426</c:v>
                </c:pt>
                <c:pt idx="3">
                  <c:v>1.0173720472563001</c:v>
                </c:pt>
                <c:pt idx="4">
                  <c:v>0.65642037792177588</c:v>
                </c:pt>
                <c:pt idx="5">
                  <c:v>0.79194104335642557</c:v>
                </c:pt>
                <c:pt idx="6">
                  <c:v>0.3937657429359529</c:v>
                </c:pt>
                <c:pt idx="7">
                  <c:v>-1.8985834984837231</c:v>
                </c:pt>
                <c:pt idx="8">
                  <c:v>-0.34640244001055276</c:v>
                </c:pt>
                <c:pt idx="9">
                  <c:v>3.4913451952672148E-2</c:v>
                </c:pt>
                <c:pt idx="10">
                  <c:v>-0.6616708306127661</c:v>
                </c:pt>
                <c:pt idx="12">
                  <c:v>-2.4144031545603184E-5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944-43E4-BB28-8B67F4E36070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1.4153056231615579</c:v>
                </c:pt>
                <c:pt idx="1">
                  <c:v>-0.19401613230320347</c:v>
                </c:pt>
                <c:pt idx="2">
                  <c:v>-0.24556544717528972</c:v>
                </c:pt>
                <c:pt idx="3">
                  <c:v>0.45878653334531361</c:v>
                </c:pt>
                <c:pt idx="4">
                  <c:v>-0.49473389938720036</c:v>
                </c:pt>
                <c:pt idx="5">
                  <c:v>0.17890712554933064</c:v>
                </c:pt>
                <c:pt idx="6">
                  <c:v>0.18818410487746728</c:v>
                </c:pt>
                <c:pt idx="7">
                  <c:v>-0.38738540440172997</c:v>
                </c:pt>
                <c:pt idx="8">
                  <c:v>-4.2526488794802475E-2</c:v>
                </c:pt>
                <c:pt idx="9">
                  <c:v>-0.28859177197441088</c:v>
                </c:pt>
                <c:pt idx="10">
                  <c:v>-0.5880036220749858</c:v>
                </c:pt>
                <c:pt idx="12">
                  <c:v>-4.8316143963298863E-2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944-43E4-BB28-8B67F4E36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F3-4B5A-B584-AF89048C1F4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6.2543114543114546</c:v>
                </c:pt>
                <c:pt idx="1">
                  <c:v>5.4918845807033367</c:v>
                </c:pt>
                <c:pt idx="2">
                  <c:v>4.3160896130346229</c:v>
                </c:pt>
                <c:pt idx="3">
                  <c:v>4.292050209205021</c:v>
                </c:pt>
                <c:pt idx="4">
                  <c:v>5.5048412519702774</c:v>
                </c:pt>
                <c:pt idx="5">
                  <c:v>5.0049911447431974</c:v>
                </c:pt>
                <c:pt idx="6">
                  <c:v>5.52286102308737</c:v>
                </c:pt>
                <c:pt idx="7">
                  <c:v>5.6152787336545078</c:v>
                </c:pt>
                <c:pt idx="8">
                  <c:v>5.677777777777778</c:v>
                </c:pt>
                <c:pt idx="9">
                  <c:v>5.5789648307896487</c:v>
                </c:pt>
                <c:pt idx="10">
                  <c:v>5.5927469779074617</c:v>
                </c:pt>
                <c:pt idx="11">
                  <c:v>4.9915781764921272</c:v>
                </c:pt>
                <c:pt idx="12">
                  <c:v>5.2814971696016526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F3-4B5A-B584-AF89048C1F47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F3-4B5A-B584-AF89048C1F47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6.2981175566653862</c:v>
                </c:pt>
                <c:pt idx="1">
                  <c:v>4.7242679037402144</c:v>
                </c:pt>
                <c:pt idx="2">
                  <c:v>5.6271498771498774</c:v>
                </c:pt>
                <c:pt idx="3">
                  <c:v>4.0749454280863446</c:v>
                </c:pt>
                <c:pt idx="4">
                  <c:v>4.0293577981651376</c:v>
                </c:pt>
                <c:pt idx="5">
                  <c:v>4.052148918696961</c:v>
                </c:pt>
                <c:pt idx="6">
                  <c:v>4.3680290297937354</c:v>
                </c:pt>
                <c:pt idx="7">
                  <c:v>5.2447577406977786</c:v>
                </c:pt>
                <c:pt idx="8">
                  <c:v>4.8726756564939677</c:v>
                </c:pt>
                <c:pt idx="9">
                  <c:v>4.3959196195735544</c:v>
                </c:pt>
                <c:pt idx="10">
                  <c:v>5.6564042303172739</c:v>
                </c:pt>
                <c:pt idx="11">
                  <c:v>5.0190114068441067</c:v>
                </c:pt>
                <c:pt idx="12">
                  <c:v>4.7208563481287156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F3-4B5A-B584-AF89048C1F47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F3-4B5A-B584-AF89048C1F4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5.8958968347010554</c:v>
                </c:pt>
                <c:pt idx="1">
                  <c:v>5.6632508833922257</c:v>
                </c:pt>
                <c:pt idx="2">
                  <c:v>4.3027632205812294</c:v>
                </c:pt>
                <c:pt idx="3">
                  <c:v>4.441545480467636</c:v>
                </c:pt>
                <c:pt idx="4">
                  <c:v>4.5702598652550526</c:v>
                </c:pt>
                <c:pt idx="5">
                  <c:v>3.9241338112305852</c:v>
                </c:pt>
                <c:pt idx="6">
                  <c:v>4.7745406824146981</c:v>
                </c:pt>
                <c:pt idx="7">
                  <c:v>8.7609565950273911</c:v>
                </c:pt>
                <c:pt idx="8">
                  <c:v>4.5549738219895284</c:v>
                </c:pt>
                <c:pt idx="9">
                  <c:v>4.2007654836464861</c:v>
                </c:pt>
                <c:pt idx="10">
                  <c:v>4.7480719794344477</c:v>
                </c:pt>
                <c:pt idx="11">
                  <c:v>6.695100988397078</c:v>
                </c:pt>
                <c:pt idx="12">
                  <c:v>5.3480555886913992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F3-4B5A-B584-AF89048C1F47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F3-4B5A-B584-AF89048C1F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EF3-4B5A-B584-AF89048C1F4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5.7927927927927927</c:v>
                </c:pt>
                <c:pt idx="1">
                  <c:v>5.2402392947103271</c:v>
                </c:pt>
                <c:pt idx="2">
                  <c:v>4.2800166181969255</c:v>
                </c:pt>
                <c:pt idx="3">
                  <c:v>4.3705595542140703</c:v>
                </c:pt>
                <c:pt idx="4">
                  <c:v>4.1132490379329303</c:v>
                </c:pt>
                <c:pt idx="5">
                  <c:v>4.4874932517545441</c:v>
                </c:pt>
                <c:pt idx="6">
                  <c:v>5.1919989472298989</c:v>
                </c:pt>
                <c:pt idx="7">
                  <c:v>5.306243386243386</c:v>
                </c:pt>
                <c:pt idx="8">
                  <c:v>4.8253863860572181</c:v>
                </c:pt>
                <c:pt idx="9">
                  <c:v>4.5680960548885077</c:v>
                </c:pt>
                <c:pt idx="10">
                  <c:v>4.9095318942517583</c:v>
                </c:pt>
                <c:pt idx="12">
                  <c:v>4.8297547555943234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EF3-4B5A-B584-AF89048C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F3-4B5A-B584-AF89048C1F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F3-4B5A-B584-AF89048C1F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F3-4B5A-B584-AF89048C1F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F3-4B5A-B584-AF89048C1F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F3-4B5A-B584-AF89048C1F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F3-4B5A-B584-AF89048C1F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F3-4B5A-B584-AF89048C1F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F3-4B5A-B584-AF89048C1F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F3-4B5A-B584-AF89048C1F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F3-4B5A-B584-AF89048C1F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F3-4B5A-B584-AF89048C1F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F3-4B5A-B584-AF89048C1F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F3-4B5A-B584-AF89048C1F47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-0.10310404190826272</c:v>
                </c:pt>
                <c:pt idx="1">
                  <c:v>-0.42301158868189859</c:v>
                </c:pt>
                <c:pt idx="2">
                  <c:v>-2.2746602384303927E-2</c:v>
                </c:pt>
                <c:pt idx="3">
                  <c:v>-7.0985926253565701E-2</c:v>
                </c:pt>
                <c:pt idx="4">
                  <c:v>-0.45701082732212228</c:v>
                </c:pt>
                <c:pt idx="5">
                  <c:v>0.56335944052395881</c:v>
                </c:pt>
                <c:pt idx="6">
                  <c:v>0.41745826481520076</c:v>
                </c:pt>
                <c:pt idx="7">
                  <c:v>-3.4547132087840051</c:v>
                </c:pt>
                <c:pt idx="8">
                  <c:v>0.27041256406768976</c:v>
                </c:pt>
                <c:pt idx="9">
                  <c:v>0.36733057124202162</c:v>
                </c:pt>
                <c:pt idx="10">
                  <c:v>0.16145991481731059</c:v>
                </c:pt>
                <c:pt idx="12">
                  <c:v>-0.41784979495847274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EF3-4B5A-B584-AF89048C1F47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-0.46151866151866194</c:v>
                </c:pt>
                <c:pt idx="1">
                  <c:v>-0.25164528599300962</c:v>
                </c:pt>
                <c:pt idx="2">
                  <c:v>-3.6072994837697436E-2</c:v>
                </c:pt>
                <c:pt idx="3">
                  <c:v>7.8509345009049269E-2</c:v>
                </c:pt>
                <c:pt idx="4">
                  <c:v>-1.3915922140373471</c:v>
                </c:pt>
                <c:pt idx="5">
                  <c:v>-0.51749789298865334</c:v>
                </c:pt>
                <c:pt idx="6">
                  <c:v>-0.33086207585747118</c:v>
                </c:pt>
                <c:pt idx="7">
                  <c:v>-0.30903534741112182</c:v>
                </c:pt>
                <c:pt idx="8">
                  <c:v>-0.85239139172055989</c:v>
                </c:pt>
                <c:pt idx="9">
                  <c:v>-1.010868775901141</c:v>
                </c:pt>
                <c:pt idx="10">
                  <c:v>-0.68321508365570338</c:v>
                </c:pt>
                <c:pt idx="12">
                  <c:v>-0.4740366535484215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EF3-4B5A-B584-AF89048C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EB-42D7-B26C-37E7CA949E9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4.7269155206286833</c:v>
                </c:pt>
                <c:pt idx="1">
                  <c:v>5.8515881708652797</c:v>
                </c:pt>
                <c:pt idx="2">
                  <c:v>5.4962437395659434</c:v>
                </c:pt>
                <c:pt idx="3">
                  <c:v>3.9582702702702703</c:v>
                </c:pt>
                <c:pt idx="4">
                  <c:v>4.14258230012826</c:v>
                </c:pt>
                <c:pt idx="5">
                  <c:v>3.5378521126760565</c:v>
                </c:pt>
                <c:pt idx="6">
                  <c:v>3.8071833648393194</c:v>
                </c:pt>
                <c:pt idx="7">
                  <c:v>4.5113813532896785</c:v>
                </c:pt>
                <c:pt idx="8">
                  <c:v>2.928996036988111</c:v>
                </c:pt>
                <c:pt idx="9">
                  <c:v>3.6155502907602841</c:v>
                </c:pt>
                <c:pt idx="10">
                  <c:v>4.2675159235668794</c:v>
                </c:pt>
                <c:pt idx="11">
                  <c:v>4.2955615332885007</c:v>
                </c:pt>
                <c:pt idx="12">
                  <c:v>4.101913185785536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EB-42D7-B26C-37E7CA949E96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EB-42D7-B26C-37E7CA949E96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4.3053040103492881</c:v>
                </c:pt>
                <c:pt idx="1">
                  <c:v>3.0024086712163789</c:v>
                </c:pt>
                <c:pt idx="2">
                  <c:v>3.5349029326724493</c:v>
                </c:pt>
                <c:pt idx="3">
                  <c:v>2.9430132708821235</c:v>
                </c:pt>
                <c:pt idx="4">
                  <c:v>2.8526888470391296</c:v>
                </c:pt>
                <c:pt idx="5">
                  <c:v>3.2245340268747289</c:v>
                </c:pt>
                <c:pt idx="6">
                  <c:v>3.2580684746594675</c:v>
                </c:pt>
                <c:pt idx="7">
                  <c:v>3.3965042499700706</c:v>
                </c:pt>
                <c:pt idx="8">
                  <c:v>2.8206357214934408</c:v>
                </c:pt>
                <c:pt idx="9">
                  <c:v>3.2654341366787718</c:v>
                </c:pt>
                <c:pt idx="10">
                  <c:v>3.9406060606060604</c:v>
                </c:pt>
                <c:pt idx="11">
                  <c:v>3.2061803444782169</c:v>
                </c:pt>
                <c:pt idx="12">
                  <c:v>3.2251008441801474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EB-42D7-B26C-37E7CA949E96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EB-42D7-B26C-37E7CA949E9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4.6329824561403505</c:v>
                </c:pt>
                <c:pt idx="1">
                  <c:v>3.7690100430416069</c:v>
                </c:pt>
                <c:pt idx="2">
                  <c:v>3.0666340029397352</c:v>
                </c:pt>
                <c:pt idx="3">
                  <c:v>2.6192314441130025</c:v>
                </c:pt>
                <c:pt idx="4">
                  <c:v>2.6760998199125288</c:v>
                </c:pt>
                <c:pt idx="5">
                  <c:v>3.266274299982165</c:v>
                </c:pt>
                <c:pt idx="6">
                  <c:v>4.3355167394468701</c:v>
                </c:pt>
                <c:pt idx="7">
                  <c:v>4.6893287435456106</c:v>
                </c:pt>
                <c:pt idx="8">
                  <c:v>5.7946447851435972</c:v>
                </c:pt>
                <c:pt idx="9">
                  <c:v>4.6662830840046032</c:v>
                </c:pt>
                <c:pt idx="10">
                  <c:v>5.841721371261853</c:v>
                </c:pt>
                <c:pt idx="11">
                  <c:v>5.1691045308597934</c:v>
                </c:pt>
                <c:pt idx="12">
                  <c:v>4.2040961812646911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EB-42D7-B26C-37E7CA949E96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6EB-42D7-B26C-37E7CA949E9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6EB-42D7-B26C-37E7CA949E9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11.592905405405405</c:v>
                </c:pt>
                <c:pt idx="1">
                  <c:v>5.6968660968660965</c:v>
                </c:pt>
                <c:pt idx="2">
                  <c:v>4.6758620689655173</c:v>
                </c:pt>
                <c:pt idx="3">
                  <c:v>4.938816958618939</c:v>
                </c:pt>
                <c:pt idx="4">
                  <c:v>4.5723604735443342</c:v>
                </c:pt>
                <c:pt idx="5">
                  <c:v>4.3387507342862737</c:v>
                </c:pt>
                <c:pt idx="6">
                  <c:v>4.7078619504510959</c:v>
                </c:pt>
                <c:pt idx="7">
                  <c:v>4.167572556660855</c:v>
                </c:pt>
                <c:pt idx="8">
                  <c:v>4.6357219251336899</c:v>
                </c:pt>
                <c:pt idx="9">
                  <c:v>4.2438171371471398</c:v>
                </c:pt>
                <c:pt idx="10">
                  <c:v>3.7185978578383643</c:v>
                </c:pt>
                <c:pt idx="12">
                  <c:v>4.6811493526997161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6EB-42D7-B26C-37E7CA949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EB-42D7-B26C-37E7CA949E9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EB-42D7-B26C-37E7CA949E9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EB-42D7-B26C-37E7CA949E9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EB-42D7-B26C-37E7CA949E9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EB-42D7-B26C-37E7CA949E9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EB-42D7-B26C-37E7CA949E9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EB-42D7-B26C-37E7CA949E9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EB-42D7-B26C-37E7CA949E9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EB-42D7-B26C-37E7CA949E9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EB-42D7-B26C-37E7CA949E9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EB-42D7-B26C-37E7CA949E9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EB-42D7-B26C-37E7CA949E9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EB-42D7-B26C-37E7CA949E96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6.9599229492650547</c:v>
                </c:pt>
                <c:pt idx="1">
                  <c:v>1.9278560538244895</c:v>
                </c:pt>
                <c:pt idx="2">
                  <c:v>1.6092280660257821</c:v>
                </c:pt>
                <c:pt idx="3">
                  <c:v>2.3195855145059365</c:v>
                </c:pt>
                <c:pt idx="4">
                  <c:v>1.8962606536318054</c:v>
                </c:pt>
                <c:pt idx="5">
                  <c:v>1.0724764343041087</c:v>
                </c:pt>
                <c:pt idx="6">
                  <c:v>0.3723452110042258</c:v>
                </c:pt>
                <c:pt idx="7">
                  <c:v>-0.52175618688475556</c:v>
                </c:pt>
                <c:pt idx="8">
                  <c:v>-1.1589228600099073</c:v>
                </c:pt>
                <c:pt idx="9">
                  <c:v>-0.42246594685746341</c:v>
                </c:pt>
                <c:pt idx="10">
                  <c:v>-2.1231235134234887</c:v>
                </c:pt>
                <c:pt idx="12">
                  <c:v>0.53214428131333325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6EB-42D7-B26C-37E7CA949E96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6.865989884776722</c:v>
                </c:pt>
                <c:pt idx="1">
                  <c:v>-0.15472207399918325</c:v>
                </c:pt>
                <c:pt idx="2">
                  <c:v>-0.82038167060042611</c:v>
                </c:pt>
                <c:pt idx="3">
                  <c:v>0.98054668834866865</c:v>
                </c:pt>
                <c:pt idx="4">
                  <c:v>0.42977817341607416</c:v>
                </c:pt>
                <c:pt idx="5">
                  <c:v>0.80089862161021719</c:v>
                </c:pt>
                <c:pt idx="6">
                  <c:v>0.90067858561177649</c:v>
                </c:pt>
                <c:pt idx="7">
                  <c:v>-0.34380879662882347</c:v>
                </c:pt>
                <c:pt idx="8">
                  <c:v>1.7067258881455789</c:v>
                </c:pt>
                <c:pt idx="9">
                  <c:v>0.6282668463868557</c:v>
                </c:pt>
                <c:pt idx="10">
                  <c:v>-0.54891806572851509</c:v>
                </c:pt>
                <c:pt idx="12">
                  <c:v>0.59114645738598792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6EB-42D7-B26C-37E7CA949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7E-43EB-AC40-908A2A69B42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97006</c:v>
                </c:pt>
                <c:pt idx="1">
                  <c:v>93739</c:v>
                </c:pt>
                <c:pt idx="2">
                  <c:v>111953</c:v>
                </c:pt>
                <c:pt idx="3">
                  <c:v>93085</c:v>
                </c:pt>
                <c:pt idx="4">
                  <c:v>95229</c:v>
                </c:pt>
                <c:pt idx="5">
                  <c:v>96083</c:v>
                </c:pt>
                <c:pt idx="6">
                  <c:v>96381</c:v>
                </c:pt>
                <c:pt idx="7">
                  <c:v>98319</c:v>
                </c:pt>
                <c:pt idx="8">
                  <c:v>89981</c:v>
                </c:pt>
                <c:pt idx="9">
                  <c:v>99167</c:v>
                </c:pt>
                <c:pt idx="10">
                  <c:v>99741</c:v>
                </c:pt>
                <c:pt idx="11">
                  <c:v>100908</c:v>
                </c:pt>
                <c:pt idx="12">
                  <c:v>1171592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7E-43EB-AC40-908A2A69B423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7E-43EB-AC40-908A2A69B423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68843</c:v>
                </c:pt>
                <c:pt idx="1">
                  <c:v>82164</c:v>
                </c:pt>
                <c:pt idx="2">
                  <c:v>98983</c:v>
                </c:pt>
                <c:pt idx="3">
                  <c:v>97469</c:v>
                </c:pt>
                <c:pt idx="4">
                  <c:v>87150</c:v>
                </c:pt>
                <c:pt idx="5">
                  <c:v>87225</c:v>
                </c:pt>
                <c:pt idx="6">
                  <c:v>101111</c:v>
                </c:pt>
                <c:pt idx="7">
                  <c:v>98334</c:v>
                </c:pt>
                <c:pt idx="8">
                  <c:v>92289</c:v>
                </c:pt>
                <c:pt idx="9">
                  <c:v>103661</c:v>
                </c:pt>
                <c:pt idx="10">
                  <c:v>101461</c:v>
                </c:pt>
                <c:pt idx="11">
                  <c:v>100894</c:v>
                </c:pt>
                <c:pt idx="12">
                  <c:v>1119584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7E-43EB-AC40-908A2A69B423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7E-43EB-AC40-908A2A69B42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96437</c:v>
                </c:pt>
                <c:pt idx="1">
                  <c:v>97949</c:v>
                </c:pt>
                <c:pt idx="2">
                  <c:v>108044</c:v>
                </c:pt>
                <c:pt idx="3">
                  <c:v>100188</c:v>
                </c:pt>
                <c:pt idx="4">
                  <c:v>88589</c:v>
                </c:pt>
                <c:pt idx="5">
                  <c:v>97481</c:v>
                </c:pt>
                <c:pt idx="6">
                  <c:v>98340</c:v>
                </c:pt>
                <c:pt idx="7">
                  <c:v>96847</c:v>
                </c:pt>
                <c:pt idx="8">
                  <c:v>96569</c:v>
                </c:pt>
                <c:pt idx="9">
                  <c:v>109428</c:v>
                </c:pt>
                <c:pt idx="10">
                  <c:v>106978</c:v>
                </c:pt>
                <c:pt idx="11">
                  <c:v>104162</c:v>
                </c:pt>
                <c:pt idx="12">
                  <c:v>1201012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7E-43EB-AC40-908A2A69B423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97E-43EB-AC40-908A2A69B42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97E-43EB-AC40-908A2A69B42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97758</c:v>
                </c:pt>
                <c:pt idx="1">
                  <c:v>107315</c:v>
                </c:pt>
                <c:pt idx="2">
                  <c:v>114208</c:v>
                </c:pt>
                <c:pt idx="3">
                  <c:v>105296</c:v>
                </c:pt>
                <c:pt idx="4">
                  <c:v>101026</c:v>
                </c:pt>
                <c:pt idx="5">
                  <c:v>102726</c:v>
                </c:pt>
                <c:pt idx="6">
                  <c:v>106566</c:v>
                </c:pt>
                <c:pt idx="7">
                  <c:v>106980</c:v>
                </c:pt>
                <c:pt idx="8">
                  <c:v>100393</c:v>
                </c:pt>
                <c:pt idx="9">
                  <c:v>115247</c:v>
                </c:pt>
                <c:pt idx="10">
                  <c:v>107739</c:v>
                </c:pt>
                <c:pt idx="12">
                  <c:v>1165254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97E-43EB-AC40-908A2A69B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7E-43EB-AC40-908A2A69B42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7E-43EB-AC40-908A2A69B42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7E-43EB-AC40-908A2A69B42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7E-43EB-AC40-908A2A69B42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7E-43EB-AC40-908A2A69B42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7E-43EB-AC40-908A2A69B42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7E-43EB-AC40-908A2A69B42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7E-43EB-AC40-908A2A69B42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7E-43EB-AC40-908A2A69B42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7E-43EB-AC40-908A2A69B42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7E-43EB-AC40-908A2A69B42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7E-43EB-AC40-908A2A69B42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7E-43EB-AC40-908A2A69B423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1.3698061947178042E-2</c:v>
                </c:pt>
                <c:pt idx="1">
                  <c:v>9.5621190619608054E-2</c:v>
                </c:pt>
                <c:pt idx="2">
                  <c:v>5.7050831142867686E-2</c:v>
                </c:pt>
                <c:pt idx="3">
                  <c:v>5.0984149798378953E-2</c:v>
                </c:pt>
                <c:pt idx="4">
                  <c:v>0.14038989039271232</c:v>
                </c:pt>
                <c:pt idx="5">
                  <c:v>5.3805356941352578E-2</c:v>
                </c:pt>
                <c:pt idx="6">
                  <c:v>8.3648566198901708E-2</c:v>
                </c:pt>
                <c:pt idx="7">
                  <c:v>0.10462895081933365</c:v>
                </c:pt>
                <c:pt idx="8">
                  <c:v>3.9598628959603976E-2</c:v>
                </c:pt>
                <c:pt idx="9">
                  <c:v>5.3176517893043895E-2</c:v>
                </c:pt>
                <c:pt idx="10">
                  <c:v>7.1136121445531941E-3</c:v>
                </c:pt>
                <c:pt idx="12">
                  <c:v>6.2364042485298921E-2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97E-43EB-AC40-908A2A69B423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7.7520978083829295E-3</c:v>
                </c:pt>
                <c:pt idx="1">
                  <c:v>0.14482765977874745</c:v>
                </c:pt>
                <c:pt idx="2">
                  <c:v>2.0142381177815638E-2</c:v>
                </c:pt>
                <c:pt idx="3">
                  <c:v>0.13118117849277544</c:v>
                </c:pt>
                <c:pt idx="4">
                  <c:v>6.0874313496938948E-2</c:v>
                </c:pt>
                <c:pt idx="5">
                  <c:v>6.9138140982275775E-2</c:v>
                </c:pt>
                <c:pt idx="6">
                  <c:v>0.10567435490397492</c:v>
                </c:pt>
                <c:pt idx="7">
                  <c:v>8.8090806456534443E-2</c:v>
                </c:pt>
                <c:pt idx="8">
                  <c:v>0.11571331725586509</c:v>
                </c:pt>
                <c:pt idx="9">
                  <c:v>0.16215071545977988</c:v>
                </c:pt>
                <c:pt idx="10">
                  <c:v>8.0187686107017209E-2</c:v>
                </c:pt>
                <c:pt idx="12">
                  <c:v>8.8326714511471227E-2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97E-43EB-AC40-908A2A69B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9F-46C0-ADE5-F23D6FEDCBF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8.7258313918726671</c:v>
                </c:pt>
                <c:pt idx="1">
                  <c:v>8.2012929517063338</c:v>
                </c:pt>
                <c:pt idx="2">
                  <c:v>7.4035800737809616</c:v>
                </c:pt>
                <c:pt idx="3">
                  <c:v>7.6224203684804213</c:v>
                </c:pt>
                <c:pt idx="4">
                  <c:v>7.3715989877033259</c:v>
                </c:pt>
                <c:pt idx="5">
                  <c:v>8.0316080888398567</c:v>
                </c:pt>
                <c:pt idx="6">
                  <c:v>8.8261690582168679</c:v>
                </c:pt>
                <c:pt idx="7">
                  <c:v>8.7305403838525617</c:v>
                </c:pt>
                <c:pt idx="8">
                  <c:v>8.3613096098065149</c:v>
                </c:pt>
                <c:pt idx="9">
                  <c:v>7.8410055764518436</c:v>
                </c:pt>
                <c:pt idx="10">
                  <c:v>7.9143080578698832</c:v>
                </c:pt>
                <c:pt idx="11">
                  <c:v>8.1596008245134186</c:v>
                </c:pt>
                <c:pt idx="12">
                  <c:v>8.0907406332579939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9F-46C0-ADE5-F23D6FEDCBF3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9F-46C0-ADE5-F23D6FEDCBF3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8.0387403221823561</c:v>
                </c:pt>
                <c:pt idx="1">
                  <c:v>7.1223893676062513</c:v>
                </c:pt>
                <c:pt idx="2">
                  <c:v>7.2840891870321167</c:v>
                </c:pt>
                <c:pt idx="3">
                  <c:v>6.9411300003077905</c:v>
                </c:pt>
                <c:pt idx="4">
                  <c:v>7.0874125071715435</c:v>
                </c:pt>
                <c:pt idx="5">
                  <c:v>7.2050444253367729</c:v>
                </c:pt>
                <c:pt idx="6">
                  <c:v>7.7729228273877222</c:v>
                </c:pt>
                <c:pt idx="7">
                  <c:v>8.2201171517481235</c:v>
                </c:pt>
                <c:pt idx="8">
                  <c:v>7.6188169771045304</c:v>
                </c:pt>
                <c:pt idx="9">
                  <c:v>7.3642739313724546</c:v>
                </c:pt>
                <c:pt idx="10">
                  <c:v>7.444712746769695</c:v>
                </c:pt>
                <c:pt idx="11">
                  <c:v>7.4694431779887802</c:v>
                </c:pt>
                <c:pt idx="12">
                  <c:v>7.4599360119472946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9F-46C0-ADE5-F23D6FEDCBF3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9F-46C0-ADE5-F23D6FEDCBF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8.0776569159140159</c:v>
                </c:pt>
                <c:pt idx="1">
                  <c:v>7.6832126923194721</c:v>
                </c:pt>
                <c:pt idx="2">
                  <c:v>7.3495983117988963</c:v>
                </c:pt>
                <c:pt idx="3">
                  <c:v>6.9855571525532003</c:v>
                </c:pt>
                <c:pt idx="4">
                  <c:v>7.2427163643341723</c:v>
                </c:pt>
                <c:pt idx="5">
                  <c:v>7.3186980026877029</c:v>
                </c:pt>
                <c:pt idx="6">
                  <c:v>8.1872381533455361</c:v>
                </c:pt>
                <c:pt idx="7">
                  <c:v>8.4153045525416381</c:v>
                </c:pt>
                <c:pt idx="8">
                  <c:v>7.7166896208928328</c:v>
                </c:pt>
                <c:pt idx="9">
                  <c:v>7.4843275943999705</c:v>
                </c:pt>
                <c:pt idx="10">
                  <c:v>7.585129652825815</c:v>
                </c:pt>
                <c:pt idx="11">
                  <c:v>7.5471765135078055</c:v>
                </c:pt>
                <c:pt idx="12">
                  <c:v>7.6289370963820513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9F-46C0-ADE5-F23D6FEDCBF3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9F-46C0-ADE5-F23D6FEDCB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C9F-46C0-ADE5-F23D6FEDCBF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8.2303954663556951</c:v>
                </c:pt>
                <c:pt idx="1">
                  <c:v>7.4371709453478081</c:v>
                </c:pt>
                <c:pt idx="2">
                  <c:v>7.247811011487812</c:v>
                </c:pt>
                <c:pt idx="3">
                  <c:v>7.1371846983741074</c:v>
                </c:pt>
                <c:pt idx="4">
                  <c:v>6.9829152891334907</c:v>
                </c:pt>
                <c:pt idx="5">
                  <c:v>7.2094211786694702</c:v>
                </c:pt>
                <c:pt idx="6">
                  <c:v>7.7253439183229169</c:v>
                </c:pt>
                <c:pt idx="7">
                  <c:v>7.9033183772667792</c:v>
                </c:pt>
                <c:pt idx="8">
                  <c:v>7.5369796698973035</c:v>
                </c:pt>
                <c:pt idx="9">
                  <c:v>7.1732973526425852</c:v>
                </c:pt>
                <c:pt idx="10">
                  <c:v>7.3286089531181835</c:v>
                </c:pt>
                <c:pt idx="12">
                  <c:v>7.4402035950960048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C9F-46C0-ADE5-F23D6FEDC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9F-46C0-ADE5-F23D6FEDCB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9F-46C0-ADE5-F23D6FEDCB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9F-46C0-ADE5-F23D6FEDCB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9F-46C0-ADE5-F23D6FEDCB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9F-46C0-ADE5-F23D6FEDCB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9F-46C0-ADE5-F23D6FEDCB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9F-46C0-ADE5-F23D6FEDCB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9F-46C0-ADE5-F23D6FEDCB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9F-46C0-ADE5-F23D6FEDCB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9F-46C0-ADE5-F23D6FEDCB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9F-46C0-ADE5-F23D6FEDCB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9F-46C0-ADE5-F23D6FEDCB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9F-46C0-ADE5-F23D6FEDCBF3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0.15273855044167917</c:v>
                </c:pt>
                <c:pt idx="1">
                  <c:v>-0.24604174697166403</c:v>
                </c:pt>
                <c:pt idx="2">
                  <c:v>-0.10178730031108429</c:v>
                </c:pt>
                <c:pt idx="3">
                  <c:v>0.15162754582090709</c:v>
                </c:pt>
                <c:pt idx="4">
                  <c:v>-0.25980107520068163</c:v>
                </c:pt>
                <c:pt idx="5">
                  <c:v>-0.10927682401823269</c:v>
                </c:pt>
                <c:pt idx="6">
                  <c:v>-0.46189423502261917</c:v>
                </c:pt>
                <c:pt idx="7">
                  <c:v>-0.5119861752748589</c:v>
                </c:pt>
                <c:pt idx="8">
                  <c:v>-0.17970995099552933</c:v>
                </c:pt>
                <c:pt idx="9">
                  <c:v>-0.31103024175738536</c:v>
                </c:pt>
                <c:pt idx="10">
                  <c:v>-0.25652069970763147</c:v>
                </c:pt>
                <c:pt idx="12">
                  <c:v>-0.19649786818520987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C9F-46C0-ADE5-F23D6FEDCBF3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-0.49543592551697202</c:v>
                </c:pt>
                <c:pt idx="1">
                  <c:v>-0.76412200635852567</c:v>
                </c:pt>
                <c:pt idx="2">
                  <c:v>-0.15576906229314957</c:v>
                </c:pt>
                <c:pt idx="3">
                  <c:v>-0.48523567010631385</c:v>
                </c:pt>
                <c:pt idx="4">
                  <c:v>-0.3886836985698352</c:v>
                </c:pt>
                <c:pt idx="5">
                  <c:v>-0.82218691017038648</c:v>
                </c:pt>
                <c:pt idx="6">
                  <c:v>-1.100825139893951</c:v>
                </c:pt>
                <c:pt idx="7">
                  <c:v>-0.82722200658578249</c:v>
                </c:pt>
                <c:pt idx="8">
                  <c:v>-0.82432993990921144</c:v>
                </c:pt>
                <c:pt idx="9">
                  <c:v>-0.66770822380925843</c:v>
                </c:pt>
                <c:pt idx="10">
                  <c:v>-0.58569910475169973</c:v>
                </c:pt>
                <c:pt idx="12">
                  <c:v>-0.64404722027062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C9F-46C0-ADE5-F23D6FEDC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76-44CC-B5A5-A4CF3EF6530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8.461795758623829</c:v>
                </c:pt>
                <c:pt idx="1">
                  <c:v>7.7122045276012283</c:v>
                </c:pt>
                <c:pt idx="2">
                  <c:v>7.0681214128885639</c:v>
                </c:pt>
                <c:pt idx="3">
                  <c:v>7.2946335393754511</c:v>
                </c:pt>
                <c:pt idx="4">
                  <c:v>7.0437953972016212</c:v>
                </c:pt>
                <c:pt idx="5">
                  <c:v>7.9292300380228138</c:v>
                </c:pt>
                <c:pt idx="6">
                  <c:v>9.0316259708614659</c:v>
                </c:pt>
                <c:pt idx="7">
                  <c:v>8.7835172653419153</c:v>
                </c:pt>
                <c:pt idx="8">
                  <c:v>8.4090450337579181</c:v>
                </c:pt>
                <c:pt idx="9">
                  <c:v>8.0838954390029709</c:v>
                </c:pt>
                <c:pt idx="10">
                  <c:v>7.5981980814104224</c:v>
                </c:pt>
                <c:pt idx="11">
                  <c:v>7.9128610584018553</c:v>
                </c:pt>
                <c:pt idx="12">
                  <c:v>7.9551306172604335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76-44CC-B5A5-A4CF3EF6530C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76-44CC-B5A5-A4CF3EF6530C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8.4483703929332918</c:v>
                </c:pt>
                <c:pt idx="1">
                  <c:v>7.0618689131863537</c:v>
                </c:pt>
                <c:pt idx="2">
                  <c:v>6.9234636871508384</c:v>
                </c:pt>
                <c:pt idx="3">
                  <c:v>6.9025331526871128</c:v>
                </c:pt>
                <c:pt idx="4">
                  <c:v>6.9931297709923665</c:v>
                </c:pt>
                <c:pt idx="5">
                  <c:v>7.0899205819045497</c:v>
                </c:pt>
                <c:pt idx="6">
                  <c:v>7.6534467912677915</c:v>
                </c:pt>
                <c:pt idx="7">
                  <c:v>8.2839328099324447</c:v>
                </c:pt>
                <c:pt idx="8">
                  <c:v>7.5322011429390372</c:v>
                </c:pt>
                <c:pt idx="9">
                  <c:v>7.32884985391577</c:v>
                </c:pt>
                <c:pt idx="10">
                  <c:v>6.9267018861860477</c:v>
                </c:pt>
                <c:pt idx="11">
                  <c:v>6.9646990380020366</c:v>
                </c:pt>
                <c:pt idx="12">
                  <c:v>7.3151504214895207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76-44CC-B5A5-A4CF3EF6530C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76-44CC-B5A5-A4CF3EF6530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7.8572825275941032</c:v>
                </c:pt>
                <c:pt idx="1">
                  <c:v>7.1998924652344991</c:v>
                </c:pt>
                <c:pt idx="2">
                  <c:v>6.6670311047941837</c:v>
                </c:pt>
                <c:pt idx="3">
                  <c:v>6.7026205151230664</c:v>
                </c:pt>
                <c:pt idx="4">
                  <c:v>6.8880018826255389</c:v>
                </c:pt>
                <c:pt idx="5">
                  <c:v>7.0327701981644752</c:v>
                </c:pt>
                <c:pt idx="6">
                  <c:v>8.108403049520982</c:v>
                </c:pt>
                <c:pt idx="7">
                  <c:v>8.2147539802607881</c:v>
                </c:pt>
                <c:pt idx="8">
                  <c:v>7.2474372453673279</c:v>
                </c:pt>
                <c:pt idx="9">
                  <c:v>7.4310219287105239</c:v>
                </c:pt>
                <c:pt idx="10">
                  <c:v>6.9971041900596891</c:v>
                </c:pt>
                <c:pt idx="11">
                  <c:v>7.1482471596087249</c:v>
                </c:pt>
                <c:pt idx="12">
                  <c:v>7.2919783012521053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76-44CC-B5A5-A4CF3EF6530C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876-44CC-B5A5-A4CF3EF653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876-44CC-B5A5-A4CF3EF6530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8.0684486097496837</c:v>
                </c:pt>
                <c:pt idx="1">
                  <c:v>6.8962858384013899</c:v>
                </c:pt>
                <c:pt idx="2">
                  <c:v>6.5950701691255844</c:v>
                </c:pt>
                <c:pt idx="3">
                  <c:v>6.7122518964979738</c:v>
                </c:pt>
                <c:pt idx="4">
                  <c:v>6.8473654390934842</c:v>
                </c:pt>
                <c:pt idx="5">
                  <c:v>6.9228213762590034</c:v>
                </c:pt>
                <c:pt idx="6">
                  <c:v>7.6405631255651523</c:v>
                </c:pt>
                <c:pt idx="7">
                  <c:v>7.6770740552233105</c:v>
                </c:pt>
                <c:pt idx="8">
                  <c:v>7.2730435611476505</c:v>
                </c:pt>
                <c:pt idx="9">
                  <c:v>7.0879788979316114</c:v>
                </c:pt>
                <c:pt idx="10">
                  <c:v>6.6929785888171134</c:v>
                </c:pt>
                <c:pt idx="12">
                  <c:v>7.1208408709900457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876-44CC-B5A5-A4CF3EF65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76-44CC-B5A5-A4CF3EF653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76-44CC-B5A5-A4CF3EF653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76-44CC-B5A5-A4CF3EF653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76-44CC-B5A5-A4CF3EF653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76-44CC-B5A5-A4CF3EF653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76-44CC-B5A5-A4CF3EF653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76-44CC-B5A5-A4CF3EF653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76-44CC-B5A5-A4CF3EF653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76-44CC-B5A5-A4CF3EF653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76-44CC-B5A5-A4CF3EF653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76-44CC-B5A5-A4CF3EF653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76-44CC-B5A5-A4CF3EF653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76-44CC-B5A5-A4CF3EF6530C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0.21116608215558053</c:v>
                </c:pt>
                <c:pt idx="1">
                  <c:v>-0.30360662683310924</c:v>
                </c:pt>
                <c:pt idx="2">
                  <c:v>-7.1960935668599291E-2</c:v>
                </c:pt>
                <c:pt idx="3">
                  <c:v>9.6313813749073773E-3</c:v>
                </c:pt>
                <c:pt idx="4">
                  <c:v>-4.0636443532054756E-2</c:v>
                </c:pt>
                <c:pt idx="5">
                  <c:v>-0.10994882190547184</c:v>
                </c:pt>
                <c:pt idx="6">
                  <c:v>-0.46783992395582974</c:v>
                </c:pt>
                <c:pt idx="7">
                  <c:v>-0.53767992503747752</c:v>
                </c:pt>
                <c:pt idx="8">
                  <c:v>2.5606315780322575E-2</c:v>
                </c:pt>
                <c:pt idx="9">
                  <c:v>-0.34304303077891252</c:v>
                </c:pt>
                <c:pt idx="10">
                  <c:v>-0.3041256012425757</c:v>
                </c:pt>
                <c:pt idx="12">
                  <c:v>-0.1832625675062145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876-44CC-B5A5-A4CF3EF6530C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-0.39334714887414535</c:v>
                </c:pt>
                <c:pt idx="1">
                  <c:v>-0.81591868919983845</c:v>
                </c:pt>
                <c:pt idx="2">
                  <c:v>-0.47305124376297947</c:v>
                </c:pt>
                <c:pt idx="3">
                  <c:v>-0.58238164287747729</c:v>
                </c:pt>
                <c:pt idx="4">
                  <c:v>-0.19642995810813701</c:v>
                </c:pt>
                <c:pt idx="5">
                  <c:v>-1.0064086617638104</c:v>
                </c:pt>
                <c:pt idx="6">
                  <c:v>-1.3910628452963136</c:v>
                </c:pt>
                <c:pt idx="7">
                  <c:v>-1.1064432101186048</c:v>
                </c:pt>
                <c:pt idx="8">
                  <c:v>-1.1360014726102676</c:v>
                </c:pt>
                <c:pt idx="9">
                  <c:v>-0.99591654107135952</c:v>
                </c:pt>
                <c:pt idx="10">
                  <c:v>-0.90521949259330903</c:v>
                </c:pt>
                <c:pt idx="12">
                  <c:v>-0.83767043284163911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876-44CC-B5A5-A4CF3EF65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4A-4139-B388-94AE8501FDC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9.957630522088353</c:v>
                </c:pt>
                <c:pt idx="1">
                  <c:v>9.5173469387755105</c:v>
                </c:pt>
                <c:pt idx="2">
                  <c:v>8.2760593599141785</c:v>
                </c:pt>
                <c:pt idx="3">
                  <c:v>8.3319114361161901</c:v>
                </c:pt>
                <c:pt idx="4">
                  <c:v>9.2042233150130173</c:v>
                </c:pt>
                <c:pt idx="5">
                  <c:v>8.4819118035384218</c:v>
                </c:pt>
                <c:pt idx="6">
                  <c:v>8.6220999760822767</c:v>
                </c:pt>
                <c:pt idx="7">
                  <c:v>9.4143475572046995</c:v>
                </c:pt>
                <c:pt idx="8">
                  <c:v>9.1479133650290549</c:v>
                </c:pt>
                <c:pt idx="9">
                  <c:v>8.2748321370687652</c:v>
                </c:pt>
                <c:pt idx="10">
                  <c:v>8.6503243037008772</c:v>
                </c:pt>
                <c:pt idx="11">
                  <c:v>10.312828207051762</c:v>
                </c:pt>
                <c:pt idx="12">
                  <c:v>8.9869277303868245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4A-4139-B388-94AE8501FDC5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4A-4139-B388-94AE8501FDC5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7.9859154929577461</c:v>
                </c:pt>
                <c:pt idx="1">
                  <c:v>7.6964968152866238</c:v>
                </c:pt>
                <c:pt idx="2">
                  <c:v>7.957861469581248</c:v>
                </c:pt>
                <c:pt idx="3">
                  <c:v>7.6099382080329558</c:v>
                </c:pt>
                <c:pt idx="4">
                  <c:v>8.9834313201496521</c:v>
                </c:pt>
                <c:pt idx="5">
                  <c:v>8.091552226383687</c:v>
                </c:pt>
                <c:pt idx="6">
                  <c:v>8.8038082284937094</c:v>
                </c:pt>
                <c:pt idx="7">
                  <c:v>9.3174354964816271</c:v>
                </c:pt>
                <c:pt idx="8">
                  <c:v>7.8615384615384611</c:v>
                </c:pt>
                <c:pt idx="9">
                  <c:v>6.9212454212454215</c:v>
                </c:pt>
                <c:pt idx="10">
                  <c:v>7.9767991407089154</c:v>
                </c:pt>
                <c:pt idx="11">
                  <c:v>7.4764606977721728</c:v>
                </c:pt>
                <c:pt idx="12">
                  <c:v>7.9646805896805901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4A-4139-B388-94AE8501FDC5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4A-4139-B388-94AE8501FDC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8.3375719769673697</c:v>
                </c:pt>
                <c:pt idx="1">
                  <c:v>8.6180293501048215</c:v>
                </c:pt>
                <c:pt idx="2">
                  <c:v>6.9426764585883314</c:v>
                </c:pt>
                <c:pt idx="3">
                  <c:v>7.6405925155925152</c:v>
                </c:pt>
                <c:pt idx="4">
                  <c:v>8.4921241050119338</c:v>
                </c:pt>
                <c:pt idx="5">
                  <c:v>7.9044607190412783</c:v>
                </c:pt>
                <c:pt idx="6">
                  <c:v>8.2872928176795586</c:v>
                </c:pt>
                <c:pt idx="7">
                  <c:v>7.833650190114068</c:v>
                </c:pt>
                <c:pt idx="8">
                  <c:v>9.021781534460338</c:v>
                </c:pt>
                <c:pt idx="9">
                  <c:v>7.6678996036988112</c:v>
                </c:pt>
                <c:pt idx="10">
                  <c:v>7.7531120331950207</c:v>
                </c:pt>
                <c:pt idx="11">
                  <c:v>7.5746733668341708</c:v>
                </c:pt>
                <c:pt idx="12">
                  <c:v>7.9405313185474045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4A-4139-B388-94AE8501FDC5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A4A-4139-B388-94AE8501FD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A4A-4139-B388-94AE8501FDC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8.2255583126550871</c:v>
                </c:pt>
                <c:pt idx="1">
                  <c:v>7.8953536184210522</c:v>
                </c:pt>
                <c:pt idx="2">
                  <c:v>7.061682607846965</c:v>
                </c:pt>
                <c:pt idx="3">
                  <c:v>8.7732676138011012</c:v>
                </c:pt>
                <c:pt idx="4">
                  <c:v>6.7299377061194576</c:v>
                </c:pt>
                <c:pt idx="5">
                  <c:v>8.5098308184727944</c:v>
                </c:pt>
                <c:pt idx="6">
                  <c:v>8.7405295315682281</c:v>
                </c:pt>
                <c:pt idx="7">
                  <c:v>8.2956239870340358</c:v>
                </c:pt>
                <c:pt idx="8">
                  <c:v>8.4622434017595314</c:v>
                </c:pt>
                <c:pt idx="9">
                  <c:v>7.5347514222112295</c:v>
                </c:pt>
                <c:pt idx="10">
                  <c:v>8.7660125080871261</c:v>
                </c:pt>
                <c:pt idx="12">
                  <c:v>8.0399440630561916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A4A-4139-B388-94AE8501F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FA4A-4139-B388-94AE8501FDC5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7.4402985074626864</c:v>
                      </c:pt>
                      <c:pt idx="1">
                        <c:v>7.4991482112436119</c:v>
                      </c:pt>
                      <c:pt idx="2">
                        <c:v>8.8174386920980918</c:v>
                      </c:pt>
                      <c:pt idx="3">
                        <c:v>6.8098720292504566</c:v>
                      </c:pt>
                      <c:pt idx="4">
                        <c:v>6.4708171206225682</c:v>
                      </c:pt>
                      <c:pt idx="5">
                        <c:v>8.1428571428571423</c:v>
                      </c:pt>
                      <c:pt idx="6">
                        <c:v>8.5867530597552193</c:v>
                      </c:pt>
                      <c:pt idx="7">
                        <c:v>9.3118971061093241</c:v>
                      </c:pt>
                      <c:pt idx="8">
                        <c:v>7.0184448462929474</c:v>
                      </c:pt>
                      <c:pt idx="9">
                        <c:v>7.649340770791075</c:v>
                      </c:pt>
                      <c:pt idx="10">
                        <c:v>8.677560868611538</c:v>
                      </c:pt>
                      <c:pt idx="11">
                        <c:v>8.1219634360130222</c:v>
                      </c:pt>
                      <c:pt idx="12">
                        <c:v>8.0097500686624556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FA4A-4139-B388-94AE8501FDC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4A-4139-B388-94AE8501FD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4A-4139-B388-94AE8501FD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4A-4139-B388-94AE8501FD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4A-4139-B388-94AE8501FD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4A-4139-B388-94AE8501FD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4A-4139-B388-94AE8501FD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4A-4139-B388-94AE8501FD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4A-4139-B388-94AE8501FD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4A-4139-B388-94AE8501FD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4A-4139-B388-94AE8501FD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4A-4139-B388-94AE8501FD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4A-4139-B388-94AE8501FD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4A-4139-B388-94AE8501FDC5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-0.11201366431228266</c:v>
                </c:pt>
                <c:pt idx="1">
                  <c:v>-0.72267573168376931</c:v>
                </c:pt>
                <c:pt idx="2">
                  <c:v>0.11900614925863362</c:v>
                </c:pt>
                <c:pt idx="3">
                  <c:v>1.132675098208586</c:v>
                </c:pt>
                <c:pt idx="4">
                  <c:v>-1.7621863988924762</c:v>
                </c:pt>
                <c:pt idx="5">
                  <c:v>0.6053700994315161</c:v>
                </c:pt>
                <c:pt idx="6">
                  <c:v>0.45323671388866948</c:v>
                </c:pt>
                <c:pt idx="7">
                  <c:v>0.46197379691996776</c:v>
                </c:pt>
                <c:pt idx="8">
                  <c:v>-0.55953813270080666</c:v>
                </c:pt>
                <c:pt idx="9">
                  <c:v>-0.13314818148758167</c:v>
                </c:pt>
                <c:pt idx="10">
                  <c:v>1.0129004748921053</c:v>
                </c:pt>
                <c:pt idx="12">
                  <c:v>5.4088193739990409E-2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A4A-4139-B388-94AE8501FDC5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-1.7320722094332659</c:v>
                </c:pt>
                <c:pt idx="1">
                  <c:v>-1.6219933203544583</c:v>
                </c:pt>
                <c:pt idx="2">
                  <c:v>-1.2143767520672135</c:v>
                </c:pt>
                <c:pt idx="3">
                  <c:v>0.44135617768491109</c:v>
                </c:pt>
                <c:pt idx="4">
                  <c:v>-2.4742856088935596</c:v>
                </c:pt>
                <c:pt idx="5">
                  <c:v>2.7919014934372655E-2</c:v>
                </c:pt>
                <c:pt idx="6">
                  <c:v>0.11842955548595135</c:v>
                </c:pt>
                <c:pt idx="7">
                  <c:v>-1.1187235701706637</c:v>
                </c:pt>
                <c:pt idx="8">
                  <c:v>-0.68566996326952356</c:v>
                </c:pt>
                <c:pt idx="9">
                  <c:v>-0.74008071485753568</c:v>
                </c:pt>
                <c:pt idx="10">
                  <c:v>0.11568820438624883</c:v>
                </c:pt>
                <c:pt idx="12">
                  <c:v>-0.83743703689835591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A4A-4139-B388-94AE8501F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CD-4EE1-9372-0FA2144D5E8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8.3207261724659602</c:v>
                </c:pt>
                <c:pt idx="1">
                  <c:v>7.5545081967213115</c:v>
                </c:pt>
                <c:pt idx="2">
                  <c:v>6.8194308145240434</c:v>
                </c:pt>
                <c:pt idx="3">
                  <c:v>6.8827930174563594</c:v>
                </c:pt>
                <c:pt idx="4">
                  <c:v>7.2330484330484328</c:v>
                </c:pt>
                <c:pt idx="5">
                  <c:v>6.8007870142646336</c:v>
                </c:pt>
                <c:pt idx="6">
                  <c:v>7.7926267281105988</c:v>
                </c:pt>
                <c:pt idx="7">
                  <c:v>8.7209000432713104</c:v>
                </c:pt>
                <c:pt idx="8">
                  <c:v>7.3469263542300673</c:v>
                </c:pt>
                <c:pt idx="9">
                  <c:v>6.7281697089294523</c:v>
                </c:pt>
                <c:pt idx="10">
                  <c:v>6.5222276502198335</c:v>
                </c:pt>
                <c:pt idx="11">
                  <c:v>6.819106840022612</c:v>
                </c:pt>
                <c:pt idx="12">
                  <c:v>7.3102642901044872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CD-4EE1-9372-0FA2144D5E8C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CD-4EE1-9372-0FA2144D5E8C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7.27756445419638</c:v>
                </c:pt>
                <c:pt idx="1">
                  <c:v>6.850265352539803</c:v>
                </c:pt>
                <c:pt idx="2">
                  <c:v>6.9960352422907492</c:v>
                </c:pt>
                <c:pt idx="3">
                  <c:v>5.7793180966654178</c:v>
                </c:pt>
                <c:pt idx="4">
                  <c:v>6.5626134301270413</c:v>
                </c:pt>
                <c:pt idx="5">
                  <c:v>7.2028608582574769</c:v>
                </c:pt>
                <c:pt idx="6">
                  <c:v>7.3701103309929792</c:v>
                </c:pt>
                <c:pt idx="7">
                  <c:v>9.1632016632016633</c:v>
                </c:pt>
                <c:pt idx="8">
                  <c:v>8.2704333516182125</c:v>
                </c:pt>
                <c:pt idx="9">
                  <c:v>6.9806382215847975</c:v>
                </c:pt>
                <c:pt idx="10">
                  <c:v>7.6692268305171529</c:v>
                </c:pt>
                <c:pt idx="11">
                  <c:v>7.4792987691160011</c:v>
                </c:pt>
                <c:pt idx="12">
                  <c:v>7.2943743582220915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CD-4EE1-9372-0FA2144D5E8C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CD-4EE1-9372-0FA2144D5E8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8.6011770031688553</c:v>
                </c:pt>
                <c:pt idx="1">
                  <c:v>7.0878425860857339</c:v>
                </c:pt>
                <c:pt idx="2">
                  <c:v>8.7546928327645048</c:v>
                </c:pt>
                <c:pt idx="3">
                  <c:v>7.087134502923977</c:v>
                </c:pt>
                <c:pt idx="4">
                  <c:v>8.4859525899912196</c:v>
                </c:pt>
                <c:pt idx="5">
                  <c:v>9.0575418994413415</c:v>
                </c:pt>
                <c:pt idx="6">
                  <c:v>8.1836337067705802</c:v>
                </c:pt>
                <c:pt idx="7">
                  <c:v>9.676109215017064</c:v>
                </c:pt>
                <c:pt idx="8">
                  <c:v>10.120506329113924</c:v>
                </c:pt>
                <c:pt idx="9">
                  <c:v>8.2170378225521379</c:v>
                </c:pt>
                <c:pt idx="10">
                  <c:v>9.6416397973284198</c:v>
                </c:pt>
                <c:pt idx="11">
                  <c:v>9.2547491475888943</c:v>
                </c:pt>
                <c:pt idx="12">
                  <c:v>8.5747456571389016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CD-4EE1-9372-0FA2144D5E8C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CCD-4EE1-9372-0FA2144D5E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CCD-4EE1-9372-0FA2144D5E8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8.8268962308050263</c:v>
                </c:pt>
                <c:pt idx="1">
                  <c:v>6.7028140013726834</c:v>
                </c:pt>
                <c:pt idx="2">
                  <c:v>8.3068920676202858</c:v>
                </c:pt>
                <c:pt idx="3">
                  <c:v>7.6285998013902683</c:v>
                </c:pt>
                <c:pt idx="4">
                  <c:v>8.477672530446549</c:v>
                </c:pt>
                <c:pt idx="5">
                  <c:v>8.6951278340569225</c:v>
                </c:pt>
                <c:pt idx="6">
                  <c:v>9.6268456375838927</c:v>
                </c:pt>
                <c:pt idx="7">
                  <c:v>8.7766185946609383</c:v>
                </c:pt>
                <c:pt idx="8">
                  <c:v>9.769729729729729</c:v>
                </c:pt>
                <c:pt idx="9">
                  <c:v>7.9131231671554252</c:v>
                </c:pt>
                <c:pt idx="10">
                  <c:v>8.7458977965307074</c:v>
                </c:pt>
                <c:pt idx="12">
                  <c:v>8.4045971881276493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CD-4EE1-9372-0FA2144D5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CD-4EE1-9372-0FA2144D5E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CD-4EE1-9372-0FA2144D5E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CD-4EE1-9372-0FA2144D5E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CD-4EE1-9372-0FA2144D5E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CD-4EE1-9372-0FA2144D5E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CD-4EE1-9372-0FA2144D5E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CD-4EE1-9372-0FA2144D5E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CD-4EE1-9372-0FA2144D5E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CD-4EE1-9372-0FA2144D5E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CD-4EE1-9372-0FA2144D5E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CD-4EE1-9372-0FA2144D5E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CD-4EE1-9372-0FA2144D5E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CD-4EE1-9372-0FA2144D5E8C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0.22571922763617103</c:v>
                </c:pt>
                <c:pt idx="1">
                  <c:v>-0.38502858471305057</c:v>
                </c:pt>
                <c:pt idx="2">
                  <c:v>-0.44780076514421907</c:v>
                </c:pt>
                <c:pt idx="3">
                  <c:v>0.54146529846629132</c:v>
                </c:pt>
                <c:pt idx="4">
                  <c:v>-8.2800595446705927E-3</c:v>
                </c:pt>
                <c:pt idx="5">
                  <c:v>-0.362414065384419</c:v>
                </c:pt>
                <c:pt idx="6">
                  <c:v>1.4432119308133124</c:v>
                </c:pt>
                <c:pt idx="7">
                  <c:v>-0.8994906203561257</c:v>
                </c:pt>
                <c:pt idx="8">
                  <c:v>-0.35077659938419536</c:v>
                </c:pt>
                <c:pt idx="9">
                  <c:v>-0.3039146553967127</c:v>
                </c:pt>
                <c:pt idx="10">
                  <c:v>-0.89574200079771238</c:v>
                </c:pt>
                <c:pt idx="12">
                  <c:v>-0.11814447698689712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CCD-4EE1-9372-0FA2144D5E8C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0.50617005833906603</c:v>
                </c:pt>
                <c:pt idx="1">
                  <c:v>-0.85169419534862811</c:v>
                </c:pt>
                <c:pt idx="2">
                  <c:v>1.4874612530962423</c:v>
                </c:pt>
                <c:pt idx="3">
                  <c:v>0.74580678393390887</c:v>
                </c:pt>
                <c:pt idx="4">
                  <c:v>1.2446240973981162</c:v>
                </c:pt>
                <c:pt idx="5">
                  <c:v>1.8943408197922889</c:v>
                </c:pt>
                <c:pt idx="6">
                  <c:v>1.8342189094732939</c:v>
                </c:pt>
                <c:pt idx="7">
                  <c:v>5.5718551389627891E-2</c:v>
                </c:pt>
                <c:pt idx="8">
                  <c:v>2.4228033754996616</c:v>
                </c:pt>
                <c:pt idx="9">
                  <c:v>1.1849534582259729</c:v>
                </c:pt>
                <c:pt idx="10">
                  <c:v>2.2236701463108739</c:v>
                </c:pt>
                <c:pt idx="12">
                  <c:v>1.0559490170726926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CCD-4EE1-9372-0FA2144D5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9D-487A-B5F4-4CBAA40AA41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8.3870049184571585</c:v>
                </c:pt>
                <c:pt idx="1">
                  <c:v>8.9604031677465805</c:v>
                </c:pt>
                <c:pt idx="2">
                  <c:v>7.8172443425952451</c:v>
                </c:pt>
                <c:pt idx="3">
                  <c:v>7.4230145867098862</c:v>
                </c:pt>
                <c:pt idx="4">
                  <c:v>8.2088731841382021</c:v>
                </c:pt>
                <c:pt idx="5">
                  <c:v>9.1790865384615383</c:v>
                </c:pt>
                <c:pt idx="6">
                  <c:v>9.4411160058737149</c:v>
                </c:pt>
                <c:pt idx="7">
                  <c:v>8.1819078947368418</c:v>
                </c:pt>
                <c:pt idx="8">
                  <c:v>8.8647646219686163</c:v>
                </c:pt>
                <c:pt idx="9">
                  <c:v>8.5650236702868288</c:v>
                </c:pt>
                <c:pt idx="10">
                  <c:v>7.6086956521739131</c:v>
                </c:pt>
                <c:pt idx="11">
                  <c:v>10.239726027397261</c:v>
                </c:pt>
                <c:pt idx="12">
                  <c:v>8.5827144313382853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9D-487A-B5F4-4CBAA40AA416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9D-487A-B5F4-4CBAA40AA416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8.8435324294613409</c:v>
                </c:pt>
                <c:pt idx="1">
                  <c:v>7.5259042033235586</c:v>
                </c:pt>
                <c:pt idx="2">
                  <c:v>8.6417662682602927</c:v>
                </c:pt>
                <c:pt idx="3">
                  <c:v>7.0787526427061307</c:v>
                </c:pt>
                <c:pt idx="4">
                  <c:v>8.3211458725970591</c:v>
                </c:pt>
                <c:pt idx="5">
                  <c:v>8.8187972919155708</c:v>
                </c:pt>
                <c:pt idx="6">
                  <c:v>8.4194266629557468</c:v>
                </c:pt>
                <c:pt idx="7">
                  <c:v>8.0364372469635619</c:v>
                </c:pt>
                <c:pt idx="8">
                  <c:v>8.6323838080959518</c:v>
                </c:pt>
                <c:pt idx="9">
                  <c:v>7.398474487112046</c:v>
                </c:pt>
                <c:pt idx="10">
                  <c:v>8.6113074204947004</c:v>
                </c:pt>
                <c:pt idx="11">
                  <c:v>8.6826692270763317</c:v>
                </c:pt>
                <c:pt idx="12">
                  <c:v>8.2205484045708985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9D-487A-B5F4-4CBAA40AA416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9D-487A-B5F4-4CBAA40AA41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9D-487A-B5F4-4CBAA40AA416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29D-487A-B5F4-4CBAA40AA4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29D-487A-B5F4-4CBAA40AA41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8.608603667136812</c:v>
                </c:pt>
                <c:pt idx="1">
                  <c:v>8.2370138345079607</c:v>
                </c:pt>
                <c:pt idx="2">
                  <c:v>7.8031830238726787</c:v>
                </c:pt>
                <c:pt idx="3">
                  <c:v>8.3330936975796792</c:v>
                </c:pt>
                <c:pt idx="4">
                  <c:v>7.6908373786407767</c:v>
                </c:pt>
                <c:pt idx="5">
                  <c:v>8.4891791044776124</c:v>
                </c:pt>
                <c:pt idx="6">
                  <c:v>7.6555997194295067</c:v>
                </c:pt>
                <c:pt idx="7">
                  <c:v>8.3114473308592629</c:v>
                </c:pt>
                <c:pt idx="8">
                  <c:v>8.7204788094467816</c:v>
                </c:pt>
                <c:pt idx="9">
                  <c:v>8.1410483666751077</c:v>
                </c:pt>
                <c:pt idx="10">
                  <c:v>8.5639518611810797</c:v>
                </c:pt>
                <c:pt idx="12">
                  <c:v>8.2191746911899397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29D-487A-B5F4-4CBAA40AA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9D-487A-B5F4-4CBAA40AA4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9D-487A-B5F4-4CBAA40AA4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9D-487A-B5F4-4CBAA40AA4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9D-487A-B5F4-4CBAA40AA4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9D-487A-B5F4-4CBAA40AA4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9D-487A-B5F4-4CBAA40AA4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9D-487A-B5F4-4CBAA40AA4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9D-487A-B5F4-4CBAA40AA4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9D-487A-B5F4-4CBAA40AA4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9D-487A-B5F4-4CBAA40AA4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9D-487A-B5F4-4CBAA40AA4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9D-487A-B5F4-4CBAA40AA4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9D-487A-B5F4-4CBAA40AA416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0.20939223293277109</c:v>
                </c:pt>
                <c:pt idx="1">
                  <c:v>-0.4905413068402833</c:v>
                </c:pt>
                <c:pt idx="2">
                  <c:v>-0.8612393715915303</c:v>
                </c:pt>
                <c:pt idx="3">
                  <c:v>0.5898574853008034</c:v>
                </c:pt>
                <c:pt idx="4">
                  <c:v>-0.63156214854598414</c:v>
                </c:pt>
                <c:pt idx="5">
                  <c:v>-0.43012150076784827</c:v>
                </c:pt>
                <c:pt idx="6">
                  <c:v>-0.68122140662928743</c:v>
                </c:pt>
                <c:pt idx="7">
                  <c:v>1.9802559445706081E-2</c:v>
                </c:pt>
                <c:pt idx="8">
                  <c:v>-0.22001661327804278</c:v>
                </c:pt>
                <c:pt idx="9">
                  <c:v>5.1401307851579148E-2</c:v>
                </c:pt>
                <c:pt idx="10">
                  <c:v>7.8322793935960533E-2</c:v>
                </c:pt>
                <c:pt idx="12">
                  <c:v>-0.20327269774224987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29D-487A-B5F4-4CBAA40AA416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0.22159874867965357</c:v>
                </c:pt>
                <c:pt idx="1">
                  <c:v>-0.72338933323861987</c:v>
                </c:pt>
                <c:pt idx="2">
                  <c:v>-1.406131872256644E-2</c:v>
                </c:pt>
                <c:pt idx="3">
                  <c:v>0.91007911086979298</c:v>
                </c:pt>
                <c:pt idx="4">
                  <c:v>-0.51803580549742545</c:v>
                </c:pt>
                <c:pt idx="5">
                  <c:v>-0.68990743398392596</c:v>
                </c:pt>
                <c:pt idx="6">
                  <c:v>-1.7855162864442082</c:v>
                </c:pt>
                <c:pt idx="7">
                  <c:v>0.12953943612242114</c:v>
                </c:pt>
                <c:pt idx="8">
                  <c:v>-0.1442858125218347</c:v>
                </c:pt>
                <c:pt idx="9">
                  <c:v>-0.42397530361172109</c:v>
                </c:pt>
                <c:pt idx="10">
                  <c:v>0.95525620900716657</c:v>
                </c:pt>
                <c:pt idx="12">
                  <c:v>-0.18102469448662362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29D-487A-B5F4-4CBAA40AA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65-4E7A-AC63-A7D094432D7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8.7561470215462602</c:v>
                </c:pt>
                <c:pt idx="1">
                  <c:v>8.2753522753522759</c:v>
                </c:pt>
                <c:pt idx="2">
                  <c:v>7.7726962457337887</c:v>
                </c:pt>
                <c:pt idx="3">
                  <c:v>7.0782060785767236</c:v>
                </c:pt>
                <c:pt idx="4">
                  <c:v>8.4609339919173774</c:v>
                </c:pt>
                <c:pt idx="5">
                  <c:v>9.6179577464788739</c:v>
                </c:pt>
                <c:pt idx="6">
                  <c:v>8.2886922320550642</c:v>
                </c:pt>
                <c:pt idx="7">
                  <c:v>8.9417061611374411</c:v>
                </c:pt>
                <c:pt idx="8">
                  <c:v>9.5273103805332635</c:v>
                </c:pt>
                <c:pt idx="9">
                  <c:v>8.0566202090592327</c:v>
                </c:pt>
                <c:pt idx="10">
                  <c:v>7.5836481381543441</c:v>
                </c:pt>
                <c:pt idx="11">
                  <c:v>8.4247185126996591</c:v>
                </c:pt>
                <c:pt idx="12">
                  <c:v>8.377732417888291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65-4E7A-AC63-A7D094432D7D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65-4E7A-AC63-A7D094432D7D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7.6506691278264887</c:v>
                </c:pt>
                <c:pt idx="1">
                  <c:v>7.2104653855059038</c:v>
                </c:pt>
                <c:pt idx="2">
                  <c:v>8.0534644995722839</c:v>
                </c:pt>
                <c:pt idx="3">
                  <c:v>6.4822436110189177</c:v>
                </c:pt>
                <c:pt idx="4">
                  <c:v>8.4026390870185441</c:v>
                </c:pt>
                <c:pt idx="5">
                  <c:v>8.4086679725759055</c:v>
                </c:pt>
                <c:pt idx="6">
                  <c:v>8.5101010101010104</c:v>
                </c:pt>
                <c:pt idx="7">
                  <c:v>9.9118942731277535</c:v>
                </c:pt>
                <c:pt idx="8">
                  <c:v>9.6579052969502399</c:v>
                </c:pt>
                <c:pt idx="9">
                  <c:v>9.0385735080058218</c:v>
                </c:pt>
                <c:pt idx="10">
                  <c:v>8.0379550735863674</c:v>
                </c:pt>
                <c:pt idx="11">
                  <c:v>9.181432360742706</c:v>
                </c:pt>
                <c:pt idx="12">
                  <c:v>8.3670963781461012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65-4E7A-AC63-A7D094432D7D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65-4E7A-AC63-A7D094432D7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8.8914016489988228</c:v>
                </c:pt>
                <c:pt idx="1">
                  <c:v>8.468486462494452</c:v>
                </c:pt>
                <c:pt idx="2">
                  <c:v>9.3040983606557379</c:v>
                </c:pt>
                <c:pt idx="3">
                  <c:v>7.1687763713080166</c:v>
                </c:pt>
                <c:pt idx="4">
                  <c:v>10.775368362524326</c:v>
                </c:pt>
                <c:pt idx="5">
                  <c:v>9.573651191969887</c:v>
                </c:pt>
                <c:pt idx="6">
                  <c:v>10.025668679896462</c:v>
                </c:pt>
                <c:pt idx="7">
                  <c:v>9.6800704902274912</c:v>
                </c:pt>
                <c:pt idx="8">
                  <c:v>8.8518155053974485</c:v>
                </c:pt>
                <c:pt idx="9">
                  <c:v>9.1355339805825242</c:v>
                </c:pt>
                <c:pt idx="10">
                  <c:v>8.6134094151212555</c:v>
                </c:pt>
                <c:pt idx="11">
                  <c:v>8.475026567481402</c:v>
                </c:pt>
                <c:pt idx="12">
                  <c:v>9.0323371426511407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65-4E7A-AC63-A7D094432D7D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65-4E7A-AC63-A7D094432D7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865-4E7A-AC63-A7D094432D7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9.5242515664887453</c:v>
                </c:pt>
                <c:pt idx="1">
                  <c:v>8.3471822295351714</c:v>
                </c:pt>
                <c:pt idx="2">
                  <c:v>8.9576891781936538</c:v>
                </c:pt>
                <c:pt idx="3">
                  <c:v>7.0147563486616331</c:v>
                </c:pt>
                <c:pt idx="4">
                  <c:v>8.4209884075655896</c:v>
                </c:pt>
                <c:pt idx="5">
                  <c:v>8.9339884101788858</c:v>
                </c:pt>
                <c:pt idx="6">
                  <c:v>8.0485402113559026</c:v>
                </c:pt>
                <c:pt idx="7">
                  <c:v>9.3494736842105262</c:v>
                </c:pt>
                <c:pt idx="8">
                  <c:v>9.4313593539703895</c:v>
                </c:pt>
                <c:pt idx="9">
                  <c:v>8.3060606060606066</c:v>
                </c:pt>
                <c:pt idx="10">
                  <c:v>9.2076281287246715</c:v>
                </c:pt>
                <c:pt idx="12">
                  <c:v>8.6183580302349956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865-4E7A-AC63-A7D094432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65-4E7A-AC63-A7D094432D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65-4E7A-AC63-A7D094432D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65-4E7A-AC63-A7D094432D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65-4E7A-AC63-A7D094432D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65-4E7A-AC63-A7D094432D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65-4E7A-AC63-A7D094432D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65-4E7A-AC63-A7D094432D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65-4E7A-AC63-A7D094432D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65-4E7A-AC63-A7D094432D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65-4E7A-AC63-A7D094432D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65-4E7A-AC63-A7D094432D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65-4E7A-AC63-A7D094432D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65-4E7A-AC63-A7D094432D7D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0.63284991748992248</c:v>
                </c:pt>
                <c:pt idx="1">
                  <c:v>-0.12130423295928061</c:v>
                </c:pt>
                <c:pt idx="2">
                  <c:v>-0.34640918246208408</c:v>
                </c:pt>
                <c:pt idx="3">
                  <c:v>-0.15402002264638348</c:v>
                </c:pt>
                <c:pt idx="4">
                  <c:v>-2.3543799549587359</c:v>
                </c:pt>
                <c:pt idx="5">
                  <c:v>-0.63966278179100122</c:v>
                </c:pt>
                <c:pt idx="6">
                  <c:v>-1.9771284685405597</c:v>
                </c:pt>
                <c:pt idx="7">
                  <c:v>-0.33059680601696506</c:v>
                </c:pt>
                <c:pt idx="8">
                  <c:v>0.57954384857294095</c:v>
                </c:pt>
                <c:pt idx="9">
                  <c:v>-0.82947337452191761</c:v>
                </c:pt>
                <c:pt idx="10">
                  <c:v>0.59421871360341605</c:v>
                </c:pt>
                <c:pt idx="12">
                  <c:v>-0.46562361355205617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865-4E7A-AC63-A7D094432D7D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0.76810454494248503</c:v>
                </c:pt>
                <c:pt idx="1">
                  <c:v>7.1829954182895506E-2</c:v>
                </c:pt>
                <c:pt idx="2">
                  <c:v>1.1849929324598651</c:v>
                </c:pt>
                <c:pt idx="3">
                  <c:v>-6.3449729915090458E-2</c:v>
                </c:pt>
                <c:pt idx="4">
                  <c:v>-3.9945584351787744E-2</c:v>
                </c:pt>
                <c:pt idx="5">
                  <c:v>-0.68396933629998813</c:v>
                </c:pt>
                <c:pt idx="6">
                  <c:v>-0.24015202069916164</c:v>
                </c:pt>
                <c:pt idx="7">
                  <c:v>0.40776752307308506</c:v>
                </c:pt>
                <c:pt idx="8">
                  <c:v>-9.595102656287402E-2</c:v>
                </c:pt>
                <c:pt idx="9">
                  <c:v>0.24944039700137388</c:v>
                </c:pt>
                <c:pt idx="10">
                  <c:v>1.6239799905703274</c:v>
                </c:pt>
                <c:pt idx="12">
                  <c:v>0.24420932140153973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865-4E7A-AC63-A7D094432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E6-4112-84AC-1355875296F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8.3870049184571585</c:v>
                </c:pt>
                <c:pt idx="1">
                  <c:v>8.9604031677465805</c:v>
                </c:pt>
                <c:pt idx="2">
                  <c:v>7.8172443425952451</c:v>
                </c:pt>
                <c:pt idx="3">
                  <c:v>7.4230145867098862</c:v>
                </c:pt>
                <c:pt idx="4">
                  <c:v>8.2088731841382021</c:v>
                </c:pt>
                <c:pt idx="5">
                  <c:v>9.1790865384615383</c:v>
                </c:pt>
                <c:pt idx="6">
                  <c:v>9.4411160058737149</c:v>
                </c:pt>
                <c:pt idx="7">
                  <c:v>8.1819078947368418</c:v>
                </c:pt>
                <c:pt idx="8">
                  <c:v>8.8647646219686163</c:v>
                </c:pt>
                <c:pt idx="9">
                  <c:v>8.5650236702868288</c:v>
                </c:pt>
                <c:pt idx="10">
                  <c:v>7.6086956521739131</c:v>
                </c:pt>
                <c:pt idx="11">
                  <c:v>10.239726027397261</c:v>
                </c:pt>
                <c:pt idx="12">
                  <c:v>8.5827144313382853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6-4112-84AC-1355875296FF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E6-4112-84AC-1355875296FF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8.8435324294613409</c:v>
                </c:pt>
                <c:pt idx="1">
                  <c:v>7.5259042033235586</c:v>
                </c:pt>
                <c:pt idx="2">
                  <c:v>8.6417662682602927</c:v>
                </c:pt>
                <c:pt idx="3">
                  <c:v>7.0787526427061307</c:v>
                </c:pt>
                <c:pt idx="4">
                  <c:v>8.3211458725970591</c:v>
                </c:pt>
                <c:pt idx="5">
                  <c:v>8.8187972919155708</c:v>
                </c:pt>
                <c:pt idx="6">
                  <c:v>8.4194266629557468</c:v>
                </c:pt>
                <c:pt idx="7">
                  <c:v>8.0364372469635619</c:v>
                </c:pt>
                <c:pt idx="8">
                  <c:v>8.6323838080959518</c:v>
                </c:pt>
                <c:pt idx="9">
                  <c:v>7.398474487112046</c:v>
                </c:pt>
                <c:pt idx="10">
                  <c:v>8.6113074204947004</c:v>
                </c:pt>
                <c:pt idx="11">
                  <c:v>8.6826692270763317</c:v>
                </c:pt>
                <c:pt idx="12">
                  <c:v>8.2205484045708985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6-4112-84AC-1355875296FF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E6-4112-84AC-1355875296F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E6-4112-84AC-1355875296FF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1E6-4112-84AC-1355875296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1E6-4112-84AC-1355875296F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8.608603667136812</c:v>
                </c:pt>
                <c:pt idx="1">
                  <c:v>8.2370138345079607</c:v>
                </c:pt>
                <c:pt idx="2">
                  <c:v>7.8031830238726787</c:v>
                </c:pt>
                <c:pt idx="3">
                  <c:v>8.3330936975796792</c:v>
                </c:pt>
                <c:pt idx="4">
                  <c:v>7.6908373786407767</c:v>
                </c:pt>
                <c:pt idx="5">
                  <c:v>8.4891791044776124</c:v>
                </c:pt>
                <c:pt idx="6">
                  <c:v>7.6555997194295067</c:v>
                </c:pt>
                <c:pt idx="7">
                  <c:v>8.3114473308592629</c:v>
                </c:pt>
                <c:pt idx="8">
                  <c:v>8.7204788094467816</c:v>
                </c:pt>
                <c:pt idx="9">
                  <c:v>8.1410483666751077</c:v>
                </c:pt>
                <c:pt idx="10">
                  <c:v>8.5639518611810797</c:v>
                </c:pt>
                <c:pt idx="12">
                  <c:v>8.2191746911899397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1E6-4112-84AC-135587529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E6-4112-84AC-1355875296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E6-4112-84AC-1355875296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E6-4112-84AC-1355875296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E6-4112-84AC-1355875296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E6-4112-84AC-1355875296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E6-4112-84AC-1355875296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E6-4112-84AC-1355875296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E6-4112-84AC-1355875296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E6-4112-84AC-1355875296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E6-4112-84AC-1355875296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E6-4112-84AC-1355875296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E6-4112-84AC-1355875296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E6-4112-84AC-1355875296FF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0.20939223293277109</c:v>
                </c:pt>
                <c:pt idx="1">
                  <c:v>-0.4905413068402833</c:v>
                </c:pt>
                <c:pt idx="2">
                  <c:v>-0.8612393715915303</c:v>
                </c:pt>
                <c:pt idx="3">
                  <c:v>0.5898574853008034</c:v>
                </c:pt>
                <c:pt idx="4">
                  <c:v>-0.63156214854598414</c:v>
                </c:pt>
                <c:pt idx="5">
                  <c:v>-0.43012150076784827</c:v>
                </c:pt>
                <c:pt idx="6">
                  <c:v>-0.68122140662928743</c:v>
                </c:pt>
                <c:pt idx="7">
                  <c:v>1.9802559445706081E-2</c:v>
                </c:pt>
                <c:pt idx="8">
                  <c:v>-0.22001661327804278</c:v>
                </c:pt>
                <c:pt idx="9">
                  <c:v>5.1401307851579148E-2</c:v>
                </c:pt>
                <c:pt idx="10">
                  <c:v>7.8322793935960533E-2</c:v>
                </c:pt>
                <c:pt idx="12">
                  <c:v>-0.20327269774224987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1E6-4112-84AC-1355875296FF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0.22159874867965357</c:v>
                </c:pt>
                <c:pt idx="1">
                  <c:v>-0.72338933323861987</c:v>
                </c:pt>
                <c:pt idx="2">
                  <c:v>-1.406131872256644E-2</c:v>
                </c:pt>
                <c:pt idx="3">
                  <c:v>0.91007911086979298</c:v>
                </c:pt>
                <c:pt idx="4">
                  <c:v>-0.51803580549742545</c:v>
                </c:pt>
                <c:pt idx="5">
                  <c:v>-0.68990743398392596</c:v>
                </c:pt>
                <c:pt idx="6">
                  <c:v>-1.7855162864442082</c:v>
                </c:pt>
                <c:pt idx="7">
                  <c:v>0.12953943612242114</c:v>
                </c:pt>
                <c:pt idx="8">
                  <c:v>-0.1442858125218347</c:v>
                </c:pt>
                <c:pt idx="9">
                  <c:v>-0.42397530361172109</c:v>
                </c:pt>
                <c:pt idx="10">
                  <c:v>0.95525620900716657</c:v>
                </c:pt>
                <c:pt idx="12">
                  <c:v>-0.18102469448662362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1E6-4112-84AC-135587529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2F-48A4-AF4D-EE798E9873C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9.1074441687344905</c:v>
                </c:pt>
                <c:pt idx="1">
                  <c:v>8.3243180228491482</c:v>
                </c:pt>
                <c:pt idx="2">
                  <c:v>7.5138151875571824</c:v>
                </c:pt>
                <c:pt idx="3">
                  <c:v>9.9775224775224771</c:v>
                </c:pt>
                <c:pt idx="4">
                  <c:v>8.9593220338983048</c:v>
                </c:pt>
                <c:pt idx="5">
                  <c:v>8.7679558011049732</c:v>
                </c:pt>
                <c:pt idx="6">
                  <c:v>7.8179059180576633</c:v>
                </c:pt>
                <c:pt idx="7">
                  <c:v>9.6210045662100452</c:v>
                </c:pt>
                <c:pt idx="8">
                  <c:v>9.1018363939899825</c:v>
                </c:pt>
                <c:pt idx="9">
                  <c:v>6.8762626262626263</c:v>
                </c:pt>
                <c:pt idx="10">
                  <c:v>8.5194938440492471</c:v>
                </c:pt>
                <c:pt idx="11">
                  <c:v>9.0583635855906177</c:v>
                </c:pt>
                <c:pt idx="12">
                  <c:v>8.458189382963706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2F-48A4-AF4D-EE798E9873CC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2F-48A4-AF4D-EE798E9873CC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8.4483920367534449</c:v>
                </c:pt>
                <c:pt idx="1">
                  <c:v>8.2276861853325745</c:v>
                </c:pt>
                <c:pt idx="2">
                  <c:v>8.4184331797235021</c:v>
                </c:pt>
                <c:pt idx="3">
                  <c:v>9.1967109424414932</c:v>
                </c:pt>
                <c:pt idx="4">
                  <c:v>9.1746478873239443</c:v>
                </c:pt>
                <c:pt idx="5">
                  <c:v>7.0531249999999996</c:v>
                </c:pt>
                <c:pt idx="6">
                  <c:v>8.795209580838323</c:v>
                </c:pt>
                <c:pt idx="7">
                  <c:v>8.6090425531914896</c:v>
                </c:pt>
                <c:pt idx="8">
                  <c:v>9.8945233265720081</c:v>
                </c:pt>
                <c:pt idx="9">
                  <c:v>6.7535545023696679</c:v>
                </c:pt>
                <c:pt idx="10">
                  <c:v>7.8405093996361428</c:v>
                </c:pt>
                <c:pt idx="11">
                  <c:v>8.5618691588785047</c:v>
                </c:pt>
                <c:pt idx="12">
                  <c:v>8.2687803357527727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2F-48A4-AF4D-EE798E9873CC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2F-48A4-AF4D-EE798E9873C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7.381966351209253</c:v>
                </c:pt>
                <c:pt idx="1">
                  <c:v>8.1284599006387506</c:v>
                </c:pt>
                <c:pt idx="2">
                  <c:v>9.2266817410966642</c:v>
                </c:pt>
                <c:pt idx="3">
                  <c:v>8.1741071428571423</c:v>
                </c:pt>
                <c:pt idx="4">
                  <c:v>9.6876876876876885</c:v>
                </c:pt>
                <c:pt idx="5">
                  <c:v>8.2967863894139882</c:v>
                </c:pt>
                <c:pt idx="6">
                  <c:v>7.9409368635437882</c:v>
                </c:pt>
                <c:pt idx="7">
                  <c:v>7.965608465608466</c:v>
                </c:pt>
                <c:pt idx="8">
                  <c:v>8.3199052132701414</c:v>
                </c:pt>
                <c:pt idx="9">
                  <c:v>6.281114848630466</c:v>
                </c:pt>
                <c:pt idx="10">
                  <c:v>8.4503028143925896</c:v>
                </c:pt>
                <c:pt idx="11">
                  <c:v>7.6238277179576244</c:v>
                </c:pt>
                <c:pt idx="12">
                  <c:v>8.0127206977238892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2F-48A4-AF4D-EE798E9873CC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52F-48A4-AF4D-EE798E9873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52F-48A4-AF4D-EE798E9873C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8.3423835381537579</c:v>
                </c:pt>
                <c:pt idx="1">
                  <c:v>8.6390164820318827</c:v>
                </c:pt>
                <c:pt idx="2">
                  <c:v>8.3439211391018624</c:v>
                </c:pt>
                <c:pt idx="3">
                  <c:v>10.570491803278689</c:v>
                </c:pt>
                <c:pt idx="4">
                  <c:v>8.620754716981132</c:v>
                </c:pt>
                <c:pt idx="5">
                  <c:v>10.466307277628033</c:v>
                </c:pt>
                <c:pt idx="6">
                  <c:v>7.2018779342723001</c:v>
                </c:pt>
                <c:pt idx="7">
                  <c:v>10.337874659400544</c:v>
                </c:pt>
                <c:pt idx="8">
                  <c:v>9.5922551252847388</c:v>
                </c:pt>
                <c:pt idx="9">
                  <c:v>7.0145454545454546</c:v>
                </c:pt>
                <c:pt idx="10">
                  <c:v>7.8947197926789761</c:v>
                </c:pt>
                <c:pt idx="12">
                  <c:v>8.4330462020360226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52F-48A4-AF4D-EE798E987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2F-48A4-AF4D-EE798E9873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2F-48A4-AF4D-EE798E9873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2F-48A4-AF4D-EE798E9873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2F-48A4-AF4D-EE798E9873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2F-48A4-AF4D-EE798E9873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2F-48A4-AF4D-EE798E9873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2F-48A4-AF4D-EE798E9873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2F-48A4-AF4D-EE798E9873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2F-48A4-AF4D-EE798E9873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2F-48A4-AF4D-EE798E9873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2F-48A4-AF4D-EE798E9873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2F-48A4-AF4D-EE798E9873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2F-48A4-AF4D-EE798E9873CC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0.96041718694450484</c:v>
                </c:pt>
                <c:pt idx="1">
                  <c:v>0.51055658139313209</c:v>
                </c:pt>
                <c:pt idx="2">
                  <c:v>-0.88276060199480177</c:v>
                </c:pt>
                <c:pt idx="3">
                  <c:v>2.3963846604215462</c:v>
                </c:pt>
                <c:pt idx="4">
                  <c:v>-1.0669329707065565</c:v>
                </c:pt>
                <c:pt idx="5">
                  <c:v>2.1695208882140449</c:v>
                </c:pt>
                <c:pt idx="6">
                  <c:v>-0.7390589292714882</c:v>
                </c:pt>
                <c:pt idx="7">
                  <c:v>2.3722661937920781</c:v>
                </c:pt>
                <c:pt idx="8">
                  <c:v>1.2723499120145974</c:v>
                </c:pt>
                <c:pt idx="9">
                  <c:v>0.73343060591498865</c:v>
                </c:pt>
                <c:pt idx="10">
                  <c:v>-0.55558302171361351</c:v>
                </c:pt>
                <c:pt idx="12">
                  <c:v>0.36604339005114994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52F-48A4-AF4D-EE798E9873CC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-0.76506063058073259</c:v>
                </c:pt>
                <c:pt idx="1">
                  <c:v>0.31469845918273442</c:v>
                </c:pt>
                <c:pt idx="2">
                  <c:v>0.83010595154468003</c:v>
                </c:pt>
                <c:pt idx="3">
                  <c:v>0.59296932575621142</c:v>
                </c:pt>
                <c:pt idx="4">
                  <c:v>-0.33856731691717279</c:v>
                </c:pt>
                <c:pt idx="5">
                  <c:v>1.6983514765230598</c:v>
                </c:pt>
                <c:pt idx="6">
                  <c:v>-0.61602798378536328</c:v>
                </c:pt>
                <c:pt idx="7">
                  <c:v>0.71687009319049899</c:v>
                </c:pt>
                <c:pt idx="8">
                  <c:v>0.49041873129475633</c:v>
                </c:pt>
                <c:pt idx="9">
                  <c:v>0.13828282828282834</c:v>
                </c:pt>
                <c:pt idx="10">
                  <c:v>-0.62477405137027109</c:v>
                </c:pt>
                <c:pt idx="12">
                  <c:v>6.694799310638011E-2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52F-48A4-AF4D-EE798E987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D7-4C64-9E8A-64E72B36D14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9.533323072187164</c:v>
                </c:pt>
                <c:pt idx="1">
                  <c:v>9.2513717421124824</c:v>
                </c:pt>
                <c:pt idx="2">
                  <c:v>8.0050288237458602</c:v>
                </c:pt>
                <c:pt idx="3">
                  <c:v>10.622104063805544</c:v>
                </c:pt>
                <c:pt idx="4">
                  <c:v>11.348837209302326</c:v>
                </c:pt>
                <c:pt idx="5">
                  <c:v>6.9422222222222221</c:v>
                </c:pt>
                <c:pt idx="6">
                  <c:v>8.3686200378071831</c:v>
                </c:pt>
                <c:pt idx="7">
                  <c:v>9.8538461538461544</c:v>
                </c:pt>
                <c:pt idx="8">
                  <c:v>8.5935162094763093</c:v>
                </c:pt>
                <c:pt idx="9">
                  <c:v>6.1791423496574476</c:v>
                </c:pt>
                <c:pt idx="10">
                  <c:v>9.0084462151394415</c:v>
                </c:pt>
                <c:pt idx="11">
                  <c:v>8.2477545944452118</c:v>
                </c:pt>
                <c:pt idx="12">
                  <c:v>8.6256792679197343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D7-4C64-9E8A-64E72B36D14A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D7-4C64-9E8A-64E72B36D14A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8.4030825496342736</c:v>
                </c:pt>
                <c:pt idx="1">
                  <c:v>8.2292319749216301</c:v>
                </c:pt>
                <c:pt idx="2">
                  <c:v>9.0803940260565614</c:v>
                </c:pt>
                <c:pt idx="3">
                  <c:v>9.2377972465581983</c:v>
                </c:pt>
                <c:pt idx="4">
                  <c:v>7.8695652173913047</c:v>
                </c:pt>
                <c:pt idx="5">
                  <c:v>8.5033557046979862</c:v>
                </c:pt>
                <c:pt idx="6">
                  <c:v>7.8888888888888893</c:v>
                </c:pt>
                <c:pt idx="7">
                  <c:v>6.964788732394366</c:v>
                </c:pt>
                <c:pt idx="8">
                  <c:v>8.81</c:v>
                </c:pt>
                <c:pt idx="9">
                  <c:v>5.3309920983318699</c:v>
                </c:pt>
                <c:pt idx="10">
                  <c:v>8.603550295857989</c:v>
                </c:pt>
                <c:pt idx="11">
                  <c:v>8.9088376804254246</c:v>
                </c:pt>
                <c:pt idx="12">
                  <c:v>8.3434397163120568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D7-4C64-9E8A-64E72B36D14A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D7-4C64-9E8A-64E72B36D14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8.2004524886877821</c:v>
                </c:pt>
                <c:pt idx="1">
                  <c:v>8.7536041939711673</c:v>
                </c:pt>
                <c:pt idx="2">
                  <c:v>9.4451237263464343</c:v>
                </c:pt>
                <c:pt idx="3">
                  <c:v>8.0933140933140937</c:v>
                </c:pt>
                <c:pt idx="4">
                  <c:v>9.7523364485981308</c:v>
                </c:pt>
                <c:pt idx="5">
                  <c:v>8.7606177606177607</c:v>
                </c:pt>
                <c:pt idx="6">
                  <c:v>12.705627705627705</c:v>
                </c:pt>
                <c:pt idx="7">
                  <c:v>8.8852459016393439</c:v>
                </c:pt>
                <c:pt idx="8">
                  <c:v>7.7277936962750715</c:v>
                </c:pt>
                <c:pt idx="9">
                  <c:v>5.4709576138147566</c:v>
                </c:pt>
                <c:pt idx="10">
                  <c:v>9.4742484269401075</c:v>
                </c:pt>
                <c:pt idx="11">
                  <c:v>8.3665938864628817</c:v>
                </c:pt>
                <c:pt idx="12">
                  <c:v>8.4642237804418308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D7-4C64-9E8A-64E72B36D14A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8D7-4C64-9E8A-64E72B36D1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8D7-4C64-9E8A-64E72B36D14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8.8776695003110095</c:v>
                </c:pt>
                <c:pt idx="1">
                  <c:v>9.0517909002904169</c:v>
                </c:pt>
                <c:pt idx="2">
                  <c:v>8.5975887170154692</c:v>
                </c:pt>
                <c:pt idx="3">
                  <c:v>13.656119900083263</c:v>
                </c:pt>
                <c:pt idx="4">
                  <c:v>9.2666666666666675</c:v>
                </c:pt>
                <c:pt idx="5">
                  <c:v>8.6916666666666664</c:v>
                </c:pt>
                <c:pt idx="6">
                  <c:v>6.8508771929824563</c:v>
                </c:pt>
                <c:pt idx="7">
                  <c:v>7.3269230769230766</c:v>
                </c:pt>
                <c:pt idx="8">
                  <c:v>7.740384615384615</c:v>
                </c:pt>
                <c:pt idx="9">
                  <c:v>5.8508442776735459</c:v>
                </c:pt>
                <c:pt idx="10">
                  <c:v>9.4645808736717836</c:v>
                </c:pt>
                <c:pt idx="12">
                  <c:v>8.8947342830748291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D7-4C64-9E8A-64E72B36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D7-4C64-9E8A-64E72B36D1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D7-4C64-9E8A-64E72B36D1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D7-4C64-9E8A-64E72B36D1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D7-4C64-9E8A-64E72B36D1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D7-4C64-9E8A-64E72B36D1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D7-4C64-9E8A-64E72B36D1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D7-4C64-9E8A-64E72B36D1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D7-4C64-9E8A-64E72B36D1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D7-4C64-9E8A-64E72B36D1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D7-4C64-9E8A-64E72B36D1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D7-4C64-9E8A-64E72B36D1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D7-4C64-9E8A-64E72B36D1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D7-4C64-9E8A-64E72B36D14A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0.67721701162322745</c:v>
                </c:pt>
                <c:pt idx="1">
                  <c:v>0.29818670631924959</c:v>
                </c:pt>
                <c:pt idx="2">
                  <c:v>-0.84753500933096504</c:v>
                </c:pt>
                <c:pt idx="3">
                  <c:v>5.5628058067691697</c:v>
                </c:pt>
                <c:pt idx="4">
                  <c:v>-0.48566978193146326</c:v>
                </c:pt>
                <c:pt idx="5">
                  <c:v>-6.8951093951094222E-2</c:v>
                </c:pt>
                <c:pt idx="6">
                  <c:v>-5.854750512645249</c:v>
                </c:pt>
                <c:pt idx="7">
                  <c:v>-1.5583228247162673</c:v>
                </c:pt>
                <c:pt idx="8">
                  <c:v>1.2590919109543464E-2</c:v>
                </c:pt>
                <c:pt idx="9">
                  <c:v>0.37988666385878922</c:v>
                </c:pt>
                <c:pt idx="10">
                  <c:v>-9.667553268323914E-3</c:v>
                </c:pt>
                <c:pt idx="12">
                  <c:v>0.41013572297276113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8D7-4C64-9E8A-64E72B36D14A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-0.65565357187615447</c:v>
                </c:pt>
                <c:pt idx="1">
                  <c:v>-0.19958084182206548</c:v>
                </c:pt>
                <c:pt idx="2">
                  <c:v>0.59255989326960901</c:v>
                </c:pt>
                <c:pt idx="3">
                  <c:v>3.0340158362777192</c:v>
                </c:pt>
                <c:pt idx="4">
                  <c:v>-2.0821705426356587</c:v>
                </c:pt>
                <c:pt idx="5">
                  <c:v>1.7494444444444444</c:v>
                </c:pt>
                <c:pt idx="6">
                  <c:v>-1.5177428448247268</c:v>
                </c:pt>
                <c:pt idx="7">
                  <c:v>-2.5269230769230777</c:v>
                </c:pt>
                <c:pt idx="8">
                  <c:v>-0.85313159409169437</c:v>
                </c:pt>
                <c:pt idx="9">
                  <c:v>-0.32829807198390171</c:v>
                </c:pt>
                <c:pt idx="10">
                  <c:v>0.45613465853234203</c:v>
                </c:pt>
                <c:pt idx="12">
                  <c:v>0.19151359811225177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8D7-4C64-9E8A-64E72B36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6A-4BCF-A1BF-6A39BD1EBDC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8.5916651129929651</c:v>
                </c:pt>
                <c:pt idx="1">
                  <c:v>8.0381996180038193</c:v>
                </c:pt>
                <c:pt idx="2">
                  <c:v>7.2381455487636153</c:v>
                </c:pt>
                <c:pt idx="3">
                  <c:v>7.1676330754171715</c:v>
                </c:pt>
                <c:pt idx="4">
                  <c:v>7.1473914210142979</c:v>
                </c:pt>
                <c:pt idx="5">
                  <c:v>7.5785995784071121</c:v>
                </c:pt>
                <c:pt idx="6">
                  <c:v>8.2578639356254566</c:v>
                </c:pt>
                <c:pt idx="7">
                  <c:v>8.0881703522799508</c:v>
                </c:pt>
                <c:pt idx="8">
                  <c:v>8.0254357611092644</c:v>
                </c:pt>
                <c:pt idx="9">
                  <c:v>7.5382472368397098</c:v>
                </c:pt>
                <c:pt idx="10">
                  <c:v>7.7145717878265732</c:v>
                </c:pt>
                <c:pt idx="11">
                  <c:v>7.8962540239976589</c:v>
                </c:pt>
                <c:pt idx="12">
                  <c:v>7.7678094151888821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6A-4BCF-A1BF-6A39BD1EBDC5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6A-4BCF-A1BF-6A39BD1EBDC5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7.8975915168785624</c:v>
                </c:pt>
                <c:pt idx="1">
                  <c:v>6.9120244256787435</c:v>
                </c:pt>
                <c:pt idx="2">
                  <c:v>7.1458150200649726</c:v>
                </c:pt>
                <c:pt idx="3">
                  <c:v>6.5430669710120082</c:v>
                </c:pt>
                <c:pt idx="4">
                  <c:v>6.7084381642859343</c:v>
                </c:pt>
                <c:pt idx="5">
                  <c:v>6.7874628069998488</c:v>
                </c:pt>
                <c:pt idx="6">
                  <c:v>7.167841512711723</c:v>
                </c:pt>
                <c:pt idx="7">
                  <c:v>7.5955180077018341</c:v>
                </c:pt>
                <c:pt idx="8">
                  <c:v>7.2474007241185694</c:v>
                </c:pt>
                <c:pt idx="9">
                  <c:v>7.0836770928106425</c:v>
                </c:pt>
                <c:pt idx="10">
                  <c:v>7.319989568392228</c:v>
                </c:pt>
                <c:pt idx="11">
                  <c:v>7.2560849086919399</c:v>
                </c:pt>
                <c:pt idx="12">
                  <c:v>7.1290659289847085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6A-4BCF-A1BF-6A39BD1EBDC5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6A-4BCF-A1BF-6A39BD1EBDC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6A-4BCF-A1BF-6A39BD1EBDC5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6A-4BCF-A1BF-6A39BD1EBD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F6A-4BCF-A1BF-6A39BD1EBDC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8.192558804240365</c:v>
                </c:pt>
                <c:pt idx="1">
                  <c:v>7.3477985852502536</c:v>
                </c:pt>
                <c:pt idx="2">
                  <c:v>7.0496921187274779</c:v>
                </c:pt>
                <c:pt idx="3">
                  <c:v>6.9559722393475543</c:v>
                </c:pt>
                <c:pt idx="4">
                  <c:v>6.7511616134222852</c:v>
                </c:pt>
                <c:pt idx="5">
                  <c:v>6.9467325160948938</c:v>
                </c:pt>
                <c:pt idx="6">
                  <c:v>7.3925116386568499</c:v>
                </c:pt>
                <c:pt idx="7">
                  <c:v>7.4201266434724724</c:v>
                </c:pt>
                <c:pt idx="8">
                  <c:v>7.2665766981556459</c:v>
                </c:pt>
                <c:pt idx="9">
                  <c:v>6.9581148065238247</c:v>
                </c:pt>
                <c:pt idx="10">
                  <c:v>7.1759629902735345</c:v>
                </c:pt>
                <c:pt idx="12">
                  <c:v>7.2148858864499639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6A-4BCF-A1BF-6A39BD1EB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6A-4BCF-A1BF-6A39BD1EBD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6A-4BCF-A1BF-6A39BD1EBD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6A-4BCF-A1BF-6A39BD1EBD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6A-4BCF-A1BF-6A39BD1EBD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6A-4BCF-A1BF-6A39BD1EBD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6A-4BCF-A1BF-6A39BD1EBD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6A-4BCF-A1BF-6A39BD1EBD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6A-4BCF-A1BF-6A39BD1EBD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6A-4BCF-A1BF-6A39BD1EBD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6A-4BCF-A1BF-6A39BD1EBD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6A-4BCF-A1BF-6A39BD1EBD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6A-4BCF-A1BF-6A39BD1EBD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6A-4BCF-A1BF-6A39BD1EBDC5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0.25408024323299205</c:v>
                </c:pt>
                <c:pt idx="1">
                  <c:v>-0.22606143647760035</c:v>
                </c:pt>
                <c:pt idx="2">
                  <c:v>-0.11149545947750461</c:v>
                </c:pt>
                <c:pt idx="3">
                  <c:v>0.3488651278073549</c:v>
                </c:pt>
                <c:pt idx="4">
                  <c:v>-0.19292523151520946</c:v>
                </c:pt>
                <c:pt idx="5">
                  <c:v>4.204695171392725E-2</c:v>
                </c:pt>
                <c:pt idx="6">
                  <c:v>-0.32972535505049727</c:v>
                </c:pt>
                <c:pt idx="7">
                  <c:v>-0.68964501162140923</c:v>
                </c:pt>
                <c:pt idx="8">
                  <c:v>-0.18709111159536018</c:v>
                </c:pt>
                <c:pt idx="9">
                  <c:v>-0.26585420310628205</c:v>
                </c:pt>
                <c:pt idx="10">
                  <c:v>-0.26074259486317697</c:v>
                </c:pt>
                <c:pt idx="12">
                  <c:v>-0.15670732384598285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F6A-4BCF-A1BF-6A39BD1EBDC5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-0.39910630875260011</c:v>
                </c:pt>
                <c:pt idx="1">
                  <c:v>-0.69040103275356568</c:v>
                </c:pt>
                <c:pt idx="2">
                  <c:v>-0.18845343003613735</c:v>
                </c:pt>
                <c:pt idx="3">
                  <c:v>-0.21166083606961728</c:v>
                </c:pt>
                <c:pt idx="4">
                  <c:v>-0.39622980759201276</c:v>
                </c:pt>
                <c:pt idx="5">
                  <c:v>-0.63186706231221823</c:v>
                </c:pt>
                <c:pt idx="6">
                  <c:v>-0.86535229696860672</c:v>
                </c:pt>
                <c:pt idx="7">
                  <c:v>-0.66804370880747843</c:v>
                </c:pt>
                <c:pt idx="8">
                  <c:v>-0.75885906295361849</c:v>
                </c:pt>
                <c:pt idx="9">
                  <c:v>-0.58013243031588502</c:v>
                </c:pt>
                <c:pt idx="10">
                  <c:v>-0.5386087975530387</c:v>
                </c:pt>
                <c:pt idx="12">
                  <c:v>-0.54112196856996331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F6A-4BCF-A1BF-6A39BD1EB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A7-4FB7-BF92-91A82FA9363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43948</c:v>
                </c:pt>
                <c:pt idx="1">
                  <c:v>42009</c:v>
                </c:pt>
                <c:pt idx="2">
                  <c:v>51922</c:v>
                </c:pt>
                <c:pt idx="3">
                  <c:v>49828</c:v>
                </c:pt>
                <c:pt idx="4">
                  <c:v>65395</c:v>
                </c:pt>
                <c:pt idx="5">
                  <c:v>63120</c:v>
                </c:pt>
                <c:pt idx="6">
                  <c:v>59097</c:v>
                </c:pt>
                <c:pt idx="7">
                  <c:v>60439</c:v>
                </c:pt>
                <c:pt idx="8">
                  <c:v>57468</c:v>
                </c:pt>
                <c:pt idx="9">
                  <c:v>53519</c:v>
                </c:pt>
                <c:pt idx="10">
                  <c:v>46284</c:v>
                </c:pt>
                <c:pt idx="11">
                  <c:v>47430</c:v>
                </c:pt>
                <c:pt idx="12">
                  <c:v>640459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A7-4FB7-BF92-91A82FA93635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A7-4FB7-BF92-91A82FA93635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22981</c:v>
                </c:pt>
                <c:pt idx="1">
                  <c:v>33474</c:v>
                </c:pt>
                <c:pt idx="2">
                  <c:v>46540</c:v>
                </c:pt>
                <c:pt idx="3">
                  <c:v>48714</c:v>
                </c:pt>
                <c:pt idx="4">
                  <c:v>52400</c:v>
                </c:pt>
                <c:pt idx="5">
                  <c:v>53892</c:v>
                </c:pt>
                <c:pt idx="6">
                  <c:v>59229</c:v>
                </c:pt>
                <c:pt idx="7">
                  <c:v>54770</c:v>
                </c:pt>
                <c:pt idx="8">
                  <c:v>55821</c:v>
                </c:pt>
                <c:pt idx="9">
                  <c:v>56132</c:v>
                </c:pt>
                <c:pt idx="10">
                  <c:v>49783</c:v>
                </c:pt>
                <c:pt idx="11">
                  <c:v>48129</c:v>
                </c:pt>
                <c:pt idx="12">
                  <c:v>581865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A7-4FB7-BF92-91A82FA93635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A7-4FB7-BF92-91A82FA9363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38867</c:v>
                </c:pt>
                <c:pt idx="1">
                  <c:v>40917</c:v>
                </c:pt>
                <c:pt idx="2">
                  <c:v>54879</c:v>
                </c:pt>
                <c:pt idx="3">
                  <c:v>48998</c:v>
                </c:pt>
                <c:pt idx="4">
                  <c:v>55242</c:v>
                </c:pt>
                <c:pt idx="5">
                  <c:v>60909</c:v>
                </c:pt>
                <c:pt idx="6">
                  <c:v>59288</c:v>
                </c:pt>
                <c:pt idx="7">
                  <c:v>55524</c:v>
                </c:pt>
                <c:pt idx="8">
                  <c:v>60872</c:v>
                </c:pt>
                <c:pt idx="9">
                  <c:v>59055</c:v>
                </c:pt>
                <c:pt idx="10">
                  <c:v>50763</c:v>
                </c:pt>
                <c:pt idx="11">
                  <c:v>49377</c:v>
                </c:pt>
                <c:pt idx="12">
                  <c:v>634691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A7-4FB7-BF92-91A82FA93635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8A7-4FB7-BF92-91A82FA936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8A7-4FB7-BF92-91A82FA9363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41827</c:v>
                </c:pt>
                <c:pt idx="1">
                  <c:v>46040</c:v>
                </c:pt>
                <c:pt idx="2">
                  <c:v>55580</c:v>
                </c:pt>
                <c:pt idx="3">
                  <c:v>57738</c:v>
                </c:pt>
                <c:pt idx="4">
                  <c:v>61775</c:v>
                </c:pt>
                <c:pt idx="5">
                  <c:v>66223</c:v>
                </c:pt>
                <c:pt idx="6">
                  <c:v>64142</c:v>
                </c:pt>
                <c:pt idx="7">
                  <c:v>62872</c:v>
                </c:pt>
                <c:pt idx="8">
                  <c:v>62946</c:v>
                </c:pt>
                <c:pt idx="9">
                  <c:v>62174</c:v>
                </c:pt>
                <c:pt idx="10">
                  <c:v>52169</c:v>
                </c:pt>
                <c:pt idx="12">
                  <c:v>633486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8A7-4FB7-BF92-91A82FA93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A7-4FB7-BF92-91A82FA936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A7-4FB7-BF92-91A82FA936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A7-4FB7-BF92-91A82FA936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A7-4FB7-BF92-91A82FA936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A7-4FB7-BF92-91A82FA936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A7-4FB7-BF92-91A82FA936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A7-4FB7-BF92-91A82FA936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A7-4FB7-BF92-91A82FA936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A7-4FB7-BF92-91A82FA936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A7-4FB7-BF92-91A82FA936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A7-4FB7-BF92-91A82FA936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A7-4FB7-BF92-91A82FA936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A7-4FB7-BF92-91A82FA93635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7.6157151310880744E-2</c:v>
                </c:pt>
                <c:pt idx="1">
                  <c:v>0.12520468265024309</c:v>
                </c:pt>
                <c:pt idx="2">
                  <c:v>1.2773556369467309E-2</c:v>
                </c:pt>
                <c:pt idx="3">
                  <c:v>0.17837462753581779</c:v>
                </c:pt>
                <c:pt idx="4">
                  <c:v>0.11826146772383339</c:v>
                </c:pt>
                <c:pt idx="5">
                  <c:v>8.7244906335681049E-2</c:v>
                </c:pt>
                <c:pt idx="6">
                  <c:v>8.1871542301983569E-2</c:v>
                </c:pt>
                <c:pt idx="7">
                  <c:v>0.13233916864779194</c:v>
                </c:pt>
                <c:pt idx="8">
                  <c:v>3.4071494283085757E-2</c:v>
                </c:pt>
                <c:pt idx="9">
                  <c:v>5.2815172297011159E-2</c:v>
                </c:pt>
                <c:pt idx="10">
                  <c:v>2.769733861276924E-2</c:v>
                </c:pt>
                <c:pt idx="12">
                  <c:v>8.2301123841220347E-2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8A7-4FB7-BF92-91A82FA93635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-4.8261581869482151E-2</c:v>
                </c:pt>
                <c:pt idx="1">
                  <c:v>9.5955628555785655E-2</c:v>
                </c:pt>
                <c:pt idx="2">
                  <c:v>7.0451831593544068E-2</c:v>
                </c:pt>
                <c:pt idx="3">
                  <c:v>0.15874608653768973</c:v>
                </c:pt>
                <c:pt idx="4">
                  <c:v>-5.5355914060708056E-2</c:v>
                </c:pt>
                <c:pt idx="5">
                  <c:v>4.9160329531051872E-2</c:v>
                </c:pt>
                <c:pt idx="6">
                  <c:v>8.536812359341428E-2</c:v>
                </c:pt>
                <c:pt idx="7">
                  <c:v>4.0255464187031631E-2</c:v>
                </c:pt>
                <c:pt idx="8">
                  <c:v>9.5322614324493626E-2</c:v>
                </c:pt>
                <c:pt idx="9">
                  <c:v>0.16171826827855518</c:v>
                </c:pt>
                <c:pt idx="10">
                  <c:v>0.12714977097917202</c:v>
                </c:pt>
                <c:pt idx="12">
                  <c:v>6.822094703631687E-2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8A7-4FB7-BF92-91A82FA93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06-4D09-BF96-FBD25FEE7E9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8.1611977765823926</c:v>
                </c:pt>
                <c:pt idx="1">
                  <c:v>7.3962752660524247</c:v>
                </c:pt>
                <c:pt idx="2">
                  <c:v>6.9514872576306503</c:v>
                </c:pt>
                <c:pt idx="3">
                  <c:v>6.9504742356777518</c:v>
                </c:pt>
                <c:pt idx="4">
                  <c:v>7.1863868806207014</c:v>
                </c:pt>
                <c:pt idx="5">
                  <c:v>7.4720533534337257</c:v>
                </c:pt>
                <c:pt idx="6">
                  <c:v>8.1077181045741096</c:v>
                </c:pt>
                <c:pt idx="7">
                  <c:v>7.6156103652825475</c:v>
                </c:pt>
                <c:pt idx="8">
                  <c:v>7.9576747733844213</c:v>
                </c:pt>
                <c:pt idx="9">
                  <c:v>7.2540015504582973</c:v>
                </c:pt>
                <c:pt idx="10">
                  <c:v>7.3591579079275071</c:v>
                </c:pt>
                <c:pt idx="11">
                  <c:v>7.6232371140496902</c:v>
                </c:pt>
                <c:pt idx="12">
                  <c:v>7.4954403797286284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06-4D09-BF96-FBD25FEE7E97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06-4D09-BF96-FBD25FEE7E97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7.5615990822484909</c:v>
                </c:pt>
                <c:pt idx="1">
                  <c:v>6.4374683149397498</c:v>
                </c:pt>
                <c:pt idx="2">
                  <c:v>7.0441555012870438</c:v>
                </c:pt>
                <c:pt idx="3">
                  <c:v>6.3882504919411778</c:v>
                </c:pt>
                <c:pt idx="4">
                  <c:v>6.5573295119278425</c:v>
                </c:pt>
                <c:pt idx="5">
                  <c:v>6.5912740640417917</c:v>
                </c:pt>
                <c:pt idx="6">
                  <c:v>6.9145621238539849</c:v>
                </c:pt>
                <c:pt idx="7">
                  <c:v>7.4149865168853308</c:v>
                </c:pt>
                <c:pt idx="8">
                  <c:v>7.2388671511086269</c:v>
                </c:pt>
                <c:pt idx="9">
                  <c:v>6.9094150511672305</c:v>
                </c:pt>
                <c:pt idx="10">
                  <c:v>7.1666844033628774</c:v>
                </c:pt>
                <c:pt idx="11">
                  <c:v>7.0239810951950288</c:v>
                </c:pt>
                <c:pt idx="12">
                  <c:v>6.932464916278767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06-4D09-BF96-FBD25FEE7E97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06-4D09-BF96-FBD25FEE7E9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7.715962775118105</c:v>
                </c:pt>
                <c:pt idx="1">
                  <c:v>7.1782292003884756</c:v>
                </c:pt>
                <c:pt idx="2">
                  <c:v>6.9371056170476884</c:v>
                </c:pt>
                <c:pt idx="3">
                  <c:v>6.4716835546238061</c:v>
                </c:pt>
                <c:pt idx="4">
                  <c:v>6.7713763585649707</c:v>
                </c:pt>
                <c:pt idx="5">
                  <c:v>6.750382689078128</c:v>
                </c:pt>
                <c:pt idx="6">
                  <c:v>7.2626653392120613</c:v>
                </c:pt>
                <c:pt idx="7">
                  <c:v>8.1764714322610264</c:v>
                </c:pt>
                <c:pt idx="8">
                  <c:v>7.3095018450184499</c:v>
                </c:pt>
                <c:pt idx="9">
                  <c:v>6.8764488218969362</c:v>
                </c:pt>
                <c:pt idx="10">
                  <c:v>6.9762890371997406</c:v>
                </c:pt>
                <c:pt idx="11">
                  <c:v>7.0943493808552764</c:v>
                </c:pt>
                <c:pt idx="12">
                  <c:v>7.1253564100760878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06-4D09-BF96-FBD25FEE7E97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06-4D09-BF96-FBD25FEE7E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606-4D09-BF96-FBD25FEE7E9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7.481416442461053</c:v>
                </c:pt>
                <c:pt idx="1">
                  <c:v>6.8396673707221245</c:v>
                </c:pt>
                <c:pt idx="2">
                  <c:v>6.5262970766394526</c:v>
                </c:pt>
                <c:pt idx="3">
                  <c:v>6.6061483034580517</c:v>
                </c:pt>
                <c:pt idx="4">
                  <c:v>6.3668200745123826</c:v>
                </c:pt>
                <c:pt idx="5">
                  <c:v>6.5637853697068866</c:v>
                </c:pt>
                <c:pt idx="6">
                  <c:v>6.9525761047463179</c:v>
                </c:pt>
                <c:pt idx="7">
                  <c:v>7.0446740210440497</c:v>
                </c:pt>
                <c:pt idx="8">
                  <c:v>6.9818143754361479</c:v>
                </c:pt>
                <c:pt idx="9">
                  <c:v>6.604651745030294</c:v>
                </c:pt>
                <c:pt idx="10">
                  <c:v>6.8853814462281573</c:v>
                </c:pt>
                <c:pt idx="12">
                  <c:v>6.7986891765242277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06-4D09-BF96-FBD25FEE7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06-4D09-BF96-FBD25FEE7E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06-4D09-BF96-FBD25FEE7E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06-4D09-BF96-FBD25FEE7E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06-4D09-BF96-FBD25FEE7E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06-4D09-BF96-FBD25FEE7E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06-4D09-BF96-FBD25FEE7E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06-4D09-BF96-FBD25FEE7E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06-4D09-BF96-FBD25FEE7E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06-4D09-BF96-FBD25FEE7E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06-4D09-BF96-FBD25FEE7E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06-4D09-BF96-FBD25FEE7E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06-4D09-BF96-FBD25FEE7E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06-4D09-BF96-FBD25FEE7E97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-0.23454633265705205</c:v>
                </c:pt>
                <c:pt idx="1">
                  <c:v>-0.33856182966635107</c:v>
                </c:pt>
                <c:pt idx="2">
                  <c:v>-0.41080854040823578</c:v>
                </c:pt>
                <c:pt idx="3">
                  <c:v>0.13446474883424564</c:v>
                </c:pt>
                <c:pt idx="4">
                  <c:v>-0.40455628405258803</c:v>
                </c:pt>
                <c:pt idx="5">
                  <c:v>-0.18659731937124135</c:v>
                </c:pt>
                <c:pt idx="6">
                  <c:v>-0.31008923446574332</c:v>
                </c:pt>
                <c:pt idx="7">
                  <c:v>-1.1317974112169766</c:v>
                </c:pt>
                <c:pt idx="8">
                  <c:v>-0.32768746958230199</c:v>
                </c:pt>
                <c:pt idx="9">
                  <c:v>-0.27179707686664223</c:v>
                </c:pt>
                <c:pt idx="10">
                  <c:v>-9.0907590971583296E-2</c:v>
                </c:pt>
                <c:pt idx="12">
                  <c:v>-0.32949203097834001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06-4D09-BF96-FBD25FEE7E97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-0.67978133412133968</c:v>
                </c:pt>
                <c:pt idx="1">
                  <c:v>-0.5566078953303002</c:v>
                </c:pt>
                <c:pt idx="2">
                  <c:v>-0.42519018099119776</c:v>
                </c:pt>
                <c:pt idx="3">
                  <c:v>-0.34432593221970009</c:v>
                </c:pt>
                <c:pt idx="4">
                  <c:v>-0.81956680610831878</c:v>
                </c:pt>
                <c:pt idx="5">
                  <c:v>-0.90826798372683903</c:v>
                </c:pt>
                <c:pt idx="6">
                  <c:v>-1.1551419998277916</c:v>
                </c:pt>
                <c:pt idx="7">
                  <c:v>-0.57093634423849782</c:v>
                </c:pt>
                <c:pt idx="8">
                  <c:v>-0.97586039794827339</c:v>
                </c:pt>
                <c:pt idx="9">
                  <c:v>-0.64934980542800336</c:v>
                </c:pt>
                <c:pt idx="10">
                  <c:v>-0.47377646169934984</c:v>
                </c:pt>
                <c:pt idx="12">
                  <c:v>-0.6845388772216392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606-4D09-BF96-FBD25FEE7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0C-439C-8376-896495451B1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8.1524290129418588</c:v>
                </c:pt>
                <c:pt idx="1">
                  <c:v>7.464521596092017</c:v>
                </c:pt>
                <c:pt idx="2">
                  <c:v>7.0443315830248769</c:v>
                </c:pt>
                <c:pt idx="3">
                  <c:v>6.861319823107638</c:v>
                </c:pt>
                <c:pt idx="4">
                  <c:v>7.2240458632885645</c:v>
                </c:pt>
                <c:pt idx="5">
                  <c:v>7.345529419374313</c:v>
                </c:pt>
                <c:pt idx="6">
                  <c:v>7.7188989099535759</c:v>
                </c:pt>
                <c:pt idx="7">
                  <c:v>7.6109506067066492</c:v>
                </c:pt>
                <c:pt idx="8">
                  <c:v>7.9966416301708687</c:v>
                </c:pt>
                <c:pt idx="9">
                  <c:v>7.3158122516426012</c:v>
                </c:pt>
                <c:pt idx="10">
                  <c:v>7.4245303023877183</c:v>
                </c:pt>
                <c:pt idx="11">
                  <c:v>7.6551716788507855</c:v>
                </c:pt>
                <c:pt idx="12">
                  <c:v>7.4784309110167575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0C-439C-8376-896495451B18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0C-439C-8376-896495451B18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7.283279094994576</c:v>
                </c:pt>
                <c:pt idx="1">
                  <c:v>6.4920602760541977</c:v>
                </c:pt>
                <c:pt idx="2">
                  <c:v>7.2036396114770573</c:v>
                </c:pt>
                <c:pt idx="3">
                  <c:v>6.7615516848580244</c:v>
                </c:pt>
                <c:pt idx="4">
                  <c:v>6.8496478491710908</c:v>
                </c:pt>
                <c:pt idx="5">
                  <c:v>6.8383665065202468</c:v>
                </c:pt>
                <c:pt idx="6">
                  <c:v>6.991737964968971</c:v>
                </c:pt>
                <c:pt idx="7">
                  <c:v>7.5181726261604931</c:v>
                </c:pt>
                <c:pt idx="8">
                  <c:v>7.4246413433322465</c:v>
                </c:pt>
                <c:pt idx="9">
                  <c:v>7.0835261748145992</c:v>
                </c:pt>
                <c:pt idx="10">
                  <c:v>7.3741335822525871</c:v>
                </c:pt>
                <c:pt idx="11">
                  <c:v>7.1455098355982134</c:v>
                </c:pt>
                <c:pt idx="12">
                  <c:v>7.0904638739236825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0C-439C-8376-896495451B18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0C-439C-8376-896495451B1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7.6864420808674421</c:v>
                </c:pt>
                <c:pt idx="1">
                  <c:v>7.2669387042573153</c:v>
                </c:pt>
                <c:pt idx="2">
                  <c:v>7.1145171570139185</c:v>
                </c:pt>
                <c:pt idx="3">
                  <c:v>6.5643387815750369</c:v>
                </c:pt>
                <c:pt idx="4">
                  <c:v>7.0119574389265056</c:v>
                </c:pt>
                <c:pt idx="5">
                  <c:v>6.9984387351778654</c:v>
                </c:pt>
                <c:pt idx="6">
                  <c:v>7.4330071754729286</c:v>
                </c:pt>
                <c:pt idx="7">
                  <c:v>7.5015812776723596</c:v>
                </c:pt>
                <c:pt idx="8">
                  <c:v>7.4710882038315667</c:v>
                </c:pt>
                <c:pt idx="9">
                  <c:v>7.0528984464902189</c:v>
                </c:pt>
                <c:pt idx="10">
                  <c:v>7.2696190820964564</c:v>
                </c:pt>
                <c:pt idx="11">
                  <c:v>7.1138220941854309</c:v>
                </c:pt>
                <c:pt idx="12">
                  <c:v>7.2082199380853735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0C-439C-8376-896495451B18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D0C-439C-8376-896495451B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D0C-439C-8376-896495451B1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7.5182657085093183</c:v>
                </c:pt>
                <c:pt idx="1">
                  <c:v>7.0000197816110141</c:v>
                </c:pt>
                <c:pt idx="2">
                  <c:v>6.7351235230934483</c:v>
                </c:pt>
                <c:pt idx="3">
                  <c:v>6.8152374160575269</c:v>
                </c:pt>
                <c:pt idx="4">
                  <c:v>6.5789624370132849</c:v>
                </c:pt>
                <c:pt idx="5">
                  <c:v>6.7373756549472246</c:v>
                </c:pt>
                <c:pt idx="6">
                  <c:v>7.1010293757221383</c:v>
                </c:pt>
                <c:pt idx="7">
                  <c:v>7.1414037629065676</c:v>
                </c:pt>
                <c:pt idx="8">
                  <c:v>7.140487299118714</c:v>
                </c:pt>
                <c:pt idx="9">
                  <c:v>6.7202831579982298</c:v>
                </c:pt>
                <c:pt idx="10">
                  <c:v>6.7793509562135421</c:v>
                </c:pt>
                <c:pt idx="12">
                  <c:v>6.9307368072300246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D0C-439C-8376-896495451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0C-439C-8376-896495451B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0C-439C-8376-896495451B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0C-439C-8376-896495451B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0C-439C-8376-896495451B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0C-439C-8376-896495451B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0C-439C-8376-896495451B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0C-439C-8376-896495451B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0C-439C-8376-896495451B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0C-439C-8376-896495451B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0C-439C-8376-896495451B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0C-439C-8376-896495451B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0C-439C-8376-896495451B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0C-439C-8376-896495451B18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-0.16817637235812377</c:v>
                </c:pt>
                <c:pt idx="1">
                  <c:v>-0.26691892264630113</c:v>
                </c:pt>
                <c:pt idx="2">
                  <c:v>-0.37939363392047021</c:v>
                </c:pt>
                <c:pt idx="3">
                  <c:v>0.25089863448248995</c:v>
                </c:pt>
                <c:pt idx="4">
                  <c:v>-0.43299500191322071</c:v>
                </c:pt>
                <c:pt idx="5">
                  <c:v>-0.26106308023064084</c:v>
                </c:pt>
                <c:pt idx="6">
                  <c:v>-0.33197779975079023</c:v>
                </c:pt>
                <c:pt idx="7">
                  <c:v>-0.36017751476579196</c:v>
                </c:pt>
                <c:pt idx="8">
                  <c:v>-0.33060090471285264</c:v>
                </c:pt>
                <c:pt idx="9">
                  <c:v>-0.33261528849198907</c:v>
                </c:pt>
                <c:pt idx="10">
                  <c:v>-0.49026812588291424</c:v>
                </c:pt>
                <c:pt idx="12">
                  <c:v>-0.28611238096271663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D0C-439C-8376-896495451B18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-0.63416330443254054</c:v>
                </c:pt>
                <c:pt idx="1">
                  <c:v>-0.46450181448100292</c:v>
                </c:pt>
                <c:pt idx="2">
                  <c:v>-0.30920805993142864</c:v>
                </c:pt>
                <c:pt idx="3">
                  <c:v>-4.6082407050111129E-2</c:v>
                </c:pt>
                <c:pt idx="4">
                  <c:v>-0.64508342627527959</c:v>
                </c:pt>
                <c:pt idx="5">
                  <c:v>-0.60815376442708846</c:v>
                </c:pt>
                <c:pt idx="6">
                  <c:v>-0.61786953423143753</c:v>
                </c:pt>
                <c:pt idx="7">
                  <c:v>-0.4695468438000816</c:v>
                </c:pt>
                <c:pt idx="8">
                  <c:v>-0.85615433105215466</c:v>
                </c:pt>
                <c:pt idx="9">
                  <c:v>-0.59552909364437134</c:v>
                </c:pt>
                <c:pt idx="10">
                  <c:v>-0.64517934617417616</c:v>
                </c:pt>
                <c:pt idx="12">
                  <c:v>-0.53128552861497003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D0C-439C-8376-896495451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7C-446C-B478-156846E5550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8.186498536993172</c:v>
                </c:pt>
                <c:pt idx="1">
                  <c:v>7.2238524022416728</c:v>
                </c:pt>
                <c:pt idx="2">
                  <c:v>6.7097226113757351</c:v>
                </c:pt>
                <c:pt idx="3">
                  <c:v>7.2507410888583612</c:v>
                </c:pt>
                <c:pt idx="4">
                  <c:v>7.0652739573265926</c:v>
                </c:pt>
                <c:pt idx="5">
                  <c:v>7.8727297555646594</c:v>
                </c:pt>
                <c:pt idx="6">
                  <c:v>9.5561481030016768</c:v>
                </c:pt>
                <c:pt idx="7">
                  <c:v>7.6324706221613434</c:v>
                </c:pt>
                <c:pt idx="8">
                  <c:v>7.8181079323797142</c:v>
                </c:pt>
                <c:pt idx="9">
                  <c:v>7.0438707951581625</c:v>
                </c:pt>
                <c:pt idx="10">
                  <c:v>7.1743691182641012</c:v>
                </c:pt>
                <c:pt idx="11">
                  <c:v>7.5338108027454487</c:v>
                </c:pt>
                <c:pt idx="12">
                  <c:v>7.548306133933596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7C-446C-B478-156846E55506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7C-446C-B478-156846E55506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8.7080301289416564</c:v>
                </c:pt>
                <c:pt idx="1">
                  <c:v>6.2548089144987715</c:v>
                </c:pt>
                <c:pt idx="2">
                  <c:v>6.5926417599089699</c:v>
                </c:pt>
                <c:pt idx="3">
                  <c:v>5.4027884089666482</c:v>
                </c:pt>
                <c:pt idx="4">
                  <c:v>5.5331055429005316</c:v>
                </c:pt>
                <c:pt idx="5">
                  <c:v>5.8430965060397453</c:v>
                </c:pt>
                <c:pt idx="6">
                  <c:v>6.6621021021021019</c:v>
                </c:pt>
                <c:pt idx="7">
                  <c:v>7.0882044713553798</c:v>
                </c:pt>
                <c:pt idx="8">
                  <c:v>6.6442734150795717</c:v>
                </c:pt>
                <c:pt idx="9">
                  <c:v>6.3252017608217166</c:v>
                </c:pt>
                <c:pt idx="10">
                  <c:v>6.4895630753273696</c:v>
                </c:pt>
                <c:pt idx="11">
                  <c:v>6.6228119706380575</c:v>
                </c:pt>
                <c:pt idx="12">
                  <c:v>6.4269044031474971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7C-446C-B478-156846E55506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7C-446C-B478-156846E5550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7.8112930170397599</c:v>
                </c:pt>
                <c:pt idx="1">
                  <c:v>6.9233999874631733</c:v>
                </c:pt>
                <c:pt idx="2">
                  <c:v>6.4836573830793487</c:v>
                </c:pt>
                <c:pt idx="3">
                  <c:v>6.2149014440235</c:v>
                </c:pt>
                <c:pt idx="4">
                  <c:v>5.9238744290582179</c:v>
                </c:pt>
                <c:pt idx="5">
                  <c:v>5.9982021933241443</c:v>
                </c:pt>
                <c:pt idx="6">
                  <c:v>6.7138997298108674</c:v>
                </c:pt>
                <c:pt idx="7">
                  <c:v>10.777282540566892</c:v>
                </c:pt>
                <c:pt idx="8">
                  <c:v>6.783448363198886</c:v>
                </c:pt>
                <c:pt idx="9">
                  <c:v>6.3279678068410465</c:v>
                </c:pt>
                <c:pt idx="10">
                  <c:v>6.2915492957746482</c:v>
                </c:pt>
                <c:pt idx="11">
                  <c:v>7.0346608998618372</c:v>
                </c:pt>
                <c:pt idx="12">
                  <c:v>6.8745572242618751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7C-446C-B478-156846E55506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7C-446C-B478-156846E555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87C-446C-B478-156846E5550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7.3294535248472839</c:v>
                </c:pt>
                <c:pt idx="1">
                  <c:v>6.3670339921870447</c:v>
                </c:pt>
                <c:pt idx="2">
                  <c:v>5.9453685258964146</c:v>
                </c:pt>
                <c:pt idx="3">
                  <c:v>5.9940852420991595</c:v>
                </c:pt>
                <c:pt idx="4">
                  <c:v>5.6744533732012705</c:v>
                </c:pt>
                <c:pt idx="5">
                  <c:v>6.0618618948292893</c:v>
                </c:pt>
                <c:pt idx="6">
                  <c:v>6.5121279800550562</c:v>
                </c:pt>
                <c:pt idx="7">
                  <c:v>6.7445251659436574</c:v>
                </c:pt>
                <c:pt idx="8">
                  <c:v>6.4959179045243225</c:v>
                </c:pt>
                <c:pt idx="9">
                  <c:v>6.2304592215505359</c:v>
                </c:pt>
                <c:pt idx="10">
                  <c:v>7.2395486496485386</c:v>
                </c:pt>
                <c:pt idx="12">
                  <c:v>6.3875943551033805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7C-446C-B478-156846E55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7C-446C-B478-156846E555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7C-446C-B478-156846E555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7C-446C-B478-156846E555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7C-446C-B478-156846E555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7C-446C-B478-156846E555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7C-446C-B478-156846E555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7C-446C-B478-156846E555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7C-446C-B478-156846E555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7C-446C-B478-156846E555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7C-446C-B478-156846E555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7C-446C-B478-156846E555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7C-446C-B478-156846E555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7C-446C-B478-156846E55506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-0.48183949219247602</c:v>
                </c:pt>
                <c:pt idx="1">
                  <c:v>-0.55636599527612862</c:v>
                </c:pt>
                <c:pt idx="2">
                  <c:v>-0.53828885718293407</c:v>
                </c:pt>
                <c:pt idx="3">
                  <c:v>-0.22081620192434048</c:v>
                </c:pt>
                <c:pt idx="4">
                  <c:v>-0.2494210558569474</c:v>
                </c:pt>
                <c:pt idx="5">
                  <c:v>6.3659701505144994E-2</c:v>
                </c:pt>
                <c:pt idx="6">
                  <c:v>-0.20177174975581114</c:v>
                </c:pt>
                <c:pt idx="7">
                  <c:v>-4.0327573746232348</c:v>
                </c:pt>
                <c:pt idx="8">
                  <c:v>-0.2875304586745635</c:v>
                </c:pt>
                <c:pt idx="9">
                  <c:v>-9.7508585290510652E-2</c:v>
                </c:pt>
                <c:pt idx="10">
                  <c:v>0.94799935387389045</c:v>
                </c:pt>
                <c:pt idx="12">
                  <c:v>-0.47252804524323988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7C-446C-B478-156846E55506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-0.85704501214588813</c:v>
                </c:pt>
                <c:pt idx="1">
                  <c:v>-0.85681841005462811</c:v>
                </c:pt>
                <c:pt idx="2">
                  <c:v>-0.76435408547932049</c:v>
                </c:pt>
                <c:pt idx="3">
                  <c:v>-1.2566558467592017</c:v>
                </c:pt>
                <c:pt idx="4">
                  <c:v>-1.3908205841253221</c:v>
                </c:pt>
                <c:pt idx="5">
                  <c:v>-1.8108678607353701</c:v>
                </c:pt>
                <c:pt idx="6">
                  <c:v>-3.0440201229466206</c:v>
                </c:pt>
                <c:pt idx="7">
                  <c:v>-0.88794545621768606</c:v>
                </c:pt>
                <c:pt idx="8">
                  <c:v>-1.3221900278553917</c:v>
                </c:pt>
                <c:pt idx="9">
                  <c:v>-0.81341157360762661</c:v>
                </c:pt>
                <c:pt idx="10">
                  <c:v>6.5179531384437439E-2</c:v>
                </c:pt>
                <c:pt idx="12">
                  <c:v>-1.1622207991418589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87C-446C-B478-156846E55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56-4552-97C5-A2040A95EE1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9.1119876893734144</c:v>
                </c:pt>
                <c:pt idx="1">
                  <c:v>8.8553083164761226</c:v>
                </c:pt>
                <c:pt idx="2">
                  <c:v>7.5736723328358755</c:v>
                </c:pt>
                <c:pt idx="3">
                  <c:v>7.4476172183451776</c:v>
                </c:pt>
                <c:pt idx="4">
                  <c:v>7.1009698140140225</c:v>
                </c:pt>
                <c:pt idx="5">
                  <c:v>7.7138281721190438</c:v>
                </c:pt>
                <c:pt idx="6">
                  <c:v>8.4438497333786025</c:v>
                </c:pt>
                <c:pt idx="7">
                  <c:v>8.6335759584894785</c:v>
                </c:pt>
                <c:pt idx="8">
                  <c:v>8.114402832122229</c:v>
                </c:pt>
                <c:pt idx="9">
                  <c:v>7.962747724228735</c:v>
                </c:pt>
                <c:pt idx="10">
                  <c:v>8.2358928407315499</c:v>
                </c:pt>
                <c:pt idx="11">
                  <c:v>8.2768994963871254</c:v>
                </c:pt>
                <c:pt idx="12">
                  <c:v>8.1169882827317821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56-4552-97C5-A2040A95EE19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56-4552-97C5-A2040A95EE19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8.3071684805739654</c:v>
                </c:pt>
                <c:pt idx="1">
                  <c:v>7.5730620891955018</c:v>
                </c:pt>
                <c:pt idx="2">
                  <c:v>7.2856591610677324</c:v>
                </c:pt>
                <c:pt idx="3">
                  <c:v>6.7759002394614374</c:v>
                </c:pt>
                <c:pt idx="4">
                  <c:v>6.9439102564102564</c:v>
                </c:pt>
                <c:pt idx="5">
                  <c:v>7.1152385313686937</c:v>
                </c:pt>
                <c:pt idx="6">
                  <c:v>7.5383412868191542</c:v>
                </c:pt>
                <c:pt idx="7">
                  <c:v>7.8744468190747581</c:v>
                </c:pt>
                <c:pt idx="8">
                  <c:v>7.2615313415951048</c:v>
                </c:pt>
                <c:pt idx="9">
                  <c:v>7.3794434384827978</c:v>
                </c:pt>
                <c:pt idx="10">
                  <c:v>7.5624564187645769</c:v>
                </c:pt>
                <c:pt idx="11">
                  <c:v>7.6502985407427593</c:v>
                </c:pt>
                <c:pt idx="12">
                  <c:v>7.4304103238841659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56-4552-97C5-A2040A95EE19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56-4552-97C5-A2040A95EE1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8.3011123699660114</c:v>
                </c:pt>
                <c:pt idx="1">
                  <c:v>8.1789666526378326</c:v>
                </c:pt>
                <c:pt idx="2">
                  <c:v>7.4864847470716951</c:v>
                </c:pt>
                <c:pt idx="3">
                  <c:v>6.817497116232782</c:v>
                </c:pt>
                <c:pt idx="4">
                  <c:v>7.2586569343065692</c:v>
                </c:pt>
                <c:pt idx="5">
                  <c:v>7.1489987528531422</c:v>
                </c:pt>
                <c:pt idx="6">
                  <c:v>8.4821730950141117</c:v>
                </c:pt>
                <c:pt idx="7">
                  <c:v>8.01108209668174</c:v>
                </c:pt>
                <c:pt idx="8">
                  <c:v>7.6952673050069818</c:v>
                </c:pt>
                <c:pt idx="9">
                  <c:v>7.779149370829983</c:v>
                </c:pt>
                <c:pt idx="10">
                  <c:v>8.1975707936803399</c:v>
                </c:pt>
                <c:pt idx="11">
                  <c:v>8.0025941517806345</c:v>
                </c:pt>
                <c:pt idx="12">
                  <c:v>7.7809349022994709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56-4552-97C5-A2040A95EE19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956-4552-97C5-A2040A95EE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956-4552-97C5-A2040A95EE1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9.2936143676727365</c:v>
                </c:pt>
                <c:pt idx="1">
                  <c:v>8.1201311092652038</c:v>
                </c:pt>
                <c:pt idx="2">
                  <c:v>7.895418856522757</c:v>
                </c:pt>
                <c:pt idx="3">
                  <c:v>7.473088004190676</c:v>
                </c:pt>
                <c:pt idx="4">
                  <c:v>7.3748725608744099</c:v>
                </c:pt>
                <c:pt idx="5">
                  <c:v>7.5855845256024095</c:v>
                </c:pt>
                <c:pt idx="6">
                  <c:v>8.1429656266053208</c:v>
                </c:pt>
                <c:pt idx="7">
                  <c:v>8.0382977830910889</c:v>
                </c:pt>
                <c:pt idx="8">
                  <c:v>7.7831139240506326</c:v>
                </c:pt>
                <c:pt idx="9">
                  <c:v>7.5828613151606339</c:v>
                </c:pt>
                <c:pt idx="10">
                  <c:v>7.6458898129853425</c:v>
                </c:pt>
                <c:pt idx="12">
                  <c:v>7.8955515096532052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956-4552-97C5-A2040A95E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56-4552-97C5-A2040A95EE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56-4552-97C5-A2040A95EE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56-4552-97C5-A2040A95EE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56-4552-97C5-A2040A95EE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56-4552-97C5-A2040A95EE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56-4552-97C5-A2040A95EE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56-4552-97C5-A2040A95EE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56-4552-97C5-A2040A95EE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56-4552-97C5-A2040A95EE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56-4552-97C5-A2040A95EE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56-4552-97C5-A2040A95EE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56-4552-97C5-A2040A95EE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56-4552-97C5-A2040A95EE19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0.99250199770672509</c:v>
                </c:pt>
                <c:pt idx="1">
                  <c:v>-5.8835543372628862E-2</c:v>
                </c:pt>
                <c:pt idx="2">
                  <c:v>0.4089341094510619</c:v>
                </c:pt>
                <c:pt idx="3">
                  <c:v>0.655590887957894</c:v>
                </c:pt>
                <c:pt idx="4">
                  <c:v>0.11621562656784068</c:v>
                </c:pt>
                <c:pt idx="5">
                  <c:v>0.43658577274926724</c:v>
                </c:pt>
                <c:pt idx="6">
                  <c:v>-0.3392074684087909</c:v>
                </c:pt>
                <c:pt idx="7">
                  <c:v>2.7215686409348905E-2</c:v>
                </c:pt>
                <c:pt idx="8">
                  <c:v>8.7846619043650875E-2</c:v>
                </c:pt>
                <c:pt idx="9">
                  <c:v>-0.19628805566934915</c:v>
                </c:pt>
                <c:pt idx="10">
                  <c:v>-0.55168098069499738</c:v>
                </c:pt>
                <c:pt idx="12">
                  <c:v>0.13554119860319691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956-4552-97C5-A2040A95EE19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0.18162667829932211</c:v>
                </c:pt>
                <c:pt idx="1">
                  <c:v>-0.73517720721091884</c:v>
                </c:pt>
                <c:pt idx="2">
                  <c:v>0.3217465236868815</c:v>
                </c:pt>
                <c:pt idx="3">
                  <c:v>2.5470785845498334E-2</c:v>
                </c:pt>
                <c:pt idx="4">
                  <c:v>0.2739027468603874</c:v>
                </c:pt>
                <c:pt idx="5">
                  <c:v>-0.12824364651663434</c:v>
                </c:pt>
                <c:pt idx="6">
                  <c:v>-0.3008841067732817</c:v>
                </c:pt>
                <c:pt idx="7">
                  <c:v>-0.59527817539838956</c:v>
                </c:pt>
                <c:pt idx="8">
                  <c:v>-0.33128890807159639</c:v>
                </c:pt>
                <c:pt idx="9">
                  <c:v>-0.37988640906810112</c:v>
                </c:pt>
                <c:pt idx="10">
                  <c:v>-0.59000302774620739</c:v>
                </c:pt>
                <c:pt idx="12">
                  <c:v>-0.20749271407356229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956-4552-97C5-A2040A95E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42-4855-8500-290A3A0C04B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0.68040000000000012</c:v>
                </c:pt>
                <c:pt idx="1">
                  <c:v>0.6915</c:v>
                </c:pt>
                <c:pt idx="2">
                  <c:v>0.67079999999999995</c:v>
                </c:pt>
                <c:pt idx="3">
                  <c:v>0.61740000000000006</c:v>
                </c:pt>
                <c:pt idx="4">
                  <c:v>0.60009999999999997</c:v>
                </c:pt>
                <c:pt idx="5">
                  <c:v>0.67500000000000004</c:v>
                </c:pt>
                <c:pt idx="6">
                  <c:v>0.72970000000000002</c:v>
                </c:pt>
                <c:pt idx="7">
                  <c:v>0.76029999999999998</c:v>
                </c:pt>
                <c:pt idx="8">
                  <c:v>0.64760000000000006</c:v>
                </c:pt>
                <c:pt idx="9">
                  <c:v>0.65040000000000009</c:v>
                </c:pt>
                <c:pt idx="10">
                  <c:v>0.66639999999999999</c:v>
                </c:pt>
                <c:pt idx="11">
                  <c:v>0.67180000000000006</c:v>
                </c:pt>
                <c:pt idx="12">
                  <c:v>0.67192823926387557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42-4855-8500-290A3A0C04B4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42-4855-8500-290A3A0C04B4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</c:v>
                </c:pt>
                <c:pt idx="1">
                  <c:v>0.61280000000000001</c:v>
                </c:pt>
                <c:pt idx="2">
                  <c:v>0.65290000000000004</c:v>
                </c:pt>
                <c:pt idx="3">
                  <c:v>0.63419999999999999</c:v>
                </c:pt>
                <c:pt idx="4">
                  <c:v>0.5615</c:v>
                </c:pt>
                <c:pt idx="5">
                  <c:v>0.5746</c:v>
                </c:pt>
                <c:pt idx="6">
                  <c:v>0.70909999999999995</c:v>
                </c:pt>
                <c:pt idx="7">
                  <c:v>0.74010000000000009</c:v>
                </c:pt>
                <c:pt idx="8">
                  <c:v>0.63939999999999997</c:v>
                </c:pt>
                <c:pt idx="9">
                  <c:v>0.66269999999999996</c:v>
                </c:pt>
                <c:pt idx="10">
                  <c:v>0.66959999999999997</c:v>
                </c:pt>
                <c:pt idx="11">
                  <c:v>0.65170000000000006</c:v>
                </c:pt>
                <c:pt idx="12">
                  <c:v>0.63514820255836268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42-4855-8500-290A3A0C04B4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42-4855-8500-290A3A0C04B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0.66949999999999998</c:v>
                </c:pt>
                <c:pt idx="1">
                  <c:v>0.74250000000000005</c:v>
                </c:pt>
                <c:pt idx="2">
                  <c:v>0.70920000000000005</c:v>
                </c:pt>
                <c:pt idx="3">
                  <c:v>0.66839999999999999</c:v>
                </c:pt>
                <c:pt idx="4">
                  <c:v>0.58719999999999994</c:v>
                </c:pt>
                <c:pt idx="5">
                  <c:v>0.68279999999999996</c:v>
                </c:pt>
                <c:pt idx="6">
                  <c:v>0.75749999999999995</c:v>
                </c:pt>
                <c:pt idx="7">
                  <c:v>0.82290000000000008</c:v>
                </c:pt>
                <c:pt idx="8">
                  <c:v>0.6966</c:v>
                </c:pt>
                <c:pt idx="9">
                  <c:v>0.74870000000000003</c:v>
                </c:pt>
                <c:pt idx="10">
                  <c:v>0.73970000000000002</c:v>
                </c:pt>
                <c:pt idx="11">
                  <c:v>0.72120000000000006</c:v>
                </c:pt>
                <c:pt idx="12">
                  <c:v>0.71202240207954559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42-4855-8500-290A3A0C04B4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642-4855-8500-290A3A0C04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642-4855-8500-290A3A0C04B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0.70660000000000001</c:v>
                </c:pt>
                <c:pt idx="1">
                  <c:v>0.74719999999999998</c:v>
                </c:pt>
                <c:pt idx="2">
                  <c:v>0.74159999999999993</c:v>
                </c:pt>
                <c:pt idx="3">
                  <c:v>0.69840000000000002</c:v>
                </c:pt>
                <c:pt idx="4">
                  <c:v>0.65599999999999992</c:v>
                </c:pt>
                <c:pt idx="5">
                  <c:v>0.7095999999999999</c:v>
                </c:pt>
                <c:pt idx="6">
                  <c:v>0.75879999999999992</c:v>
                </c:pt>
                <c:pt idx="7">
                  <c:v>0.79330000000000001</c:v>
                </c:pt>
                <c:pt idx="8">
                  <c:v>0.70640000000000003</c:v>
                </c:pt>
                <c:pt idx="9">
                  <c:v>0.73659999999999992</c:v>
                </c:pt>
                <c:pt idx="10">
                  <c:v>0.71489999999999998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642-4855-8500-290A3A0C0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42-4855-8500-290A3A0C04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42-4855-8500-290A3A0C04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42-4855-8500-290A3A0C04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42-4855-8500-290A3A0C04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42-4855-8500-290A3A0C04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42-4855-8500-290A3A0C04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42-4855-8500-290A3A0C04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42-4855-8500-290A3A0C04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42-4855-8500-290A3A0C04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42-4855-8500-290A3A0C04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42-4855-8500-290A3A0C04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42-4855-8500-290A3A0C04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42-4855-8500-290A3A0C04B4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5.5414488424197161E-2</c:v>
                </c:pt>
                <c:pt idx="1">
                  <c:v>6.3299663299662967E-3</c:v>
                </c:pt>
                <c:pt idx="2">
                  <c:v>4.5685279187817063E-2</c:v>
                </c:pt>
                <c:pt idx="3">
                  <c:v>4.4883303411131115E-2</c:v>
                </c:pt>
                <c:pt idx="4">
                  <c:v>0.11716621253406001</c:v>
                </c:pt>
                <c:pt idx="5">
                  <c:v>3.9250146455770185E-2</c:v>
                </c:pt>
                <c:pt idx="6">
                  <c:v>1.7161716171616437E-3</c:v>
                </c:pt>
                <c:pt idx="7">
                  <c:v>-3.5970348766557358E-2</c:v>
                </c:pt>
                <c:pt idx="8">
                  <c:v>1.4068331897789221E-2</c:v>
                </c:pt>
                <c:pt idx="9">
                  <c:v>-1.6161346333645077E-2</c:v>
                </c:pt>
                <c:pt idx="10">
                  <c:v>-3.3527105583344707E-2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642-4855-8500-290A3A0C04B4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3.8506760728982847E-2</c:v>
                </c:pt>
                <c:pt idx="1">
                  <c:v>8.054953000723053E-2</c:v>
                </c:pt>
                <c:pt idx="2">
                  <c:v>0.10554561717352406</c:v>
                </c:pt>
                <c:pt idx="3">
                  <c:v>0.13119533527696792</c:v>
                </c:pt>
                <c:pt idx="4">
                  <c:v>9.3151141476420563E-2</c:v>
                </c:pt>
                <c:pt idx="5">
                  <c:v>5.1259259259259116E-2</c:v>
                </c:pt>
                <c:pt idx="6">
                  <c:v>3.9879402494175542E-2</c:v>
                </c:pt>
                <c:pt idx="7">
                  <c:v>4.3403919505458521E-2</c:v>
                </c:pt>
                <c:pt idx="8">
                  <c:v>9.0796788140827589E-2</c:v>
                </c:pt>
                <c:pt idx="9">
                  <c:v>0.13253382533825309</c:v>
                </c:pt>
                <c:pt idx="10">
                  <c:v>7.277911164465789E-2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642-4855-8500-290A3A0C0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38-49A7-B532-2D3E39E5203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0.5212</c:v>
                </c:pt>
                <c:pt idx="1">
                  <c:v>0.61130000000000007</c:v>
                </c:pt>
                <c:pt idx="2">
                  <c:v>0.61539999999999995</c:v>
                </c:pt>
                <c:pt idx="3">
                  <c:v>0.59089999999999998</c:v>
                </c:pt>
                <c:pt idx="4">
                  <c:v>0.50259999999999994</c:v>
                </c:pt>
                <c:pt idx="5">
                  <c:v>0.50560000000000005</c:v>
                </c:pt>
                <c:pt idx="6">
                  <c:v>0.67879999999999996</c:v>
                </c:pt>
                <c:pt idx="7">
                  <c:v>0.67610000000000003</c:v>
                </c:pt>
                <c:pt idx="8">
                  <c:v>0.54090000000000005</c:v>
                </c:pt>
                <c:pt idx="9">
                  <c:v>0.57399999999999995</c:v>
                </c:pt>
                <c:pt idx="10">
                  <c:v>0.59920000000000007</c:v>
                </c:pt>
                <c:pt idx="11">
                  <c:v>0.56940000000000002</c:v>
                </c:pt>
                <c:pt idx="12">
                  <c:v>0.58211666666666662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38-49A7-B532-2D3E39E52037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38-49A7-B532-2D3E39E5203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0.59630000000000005</c:v>
                </c:pt>
                <c:pt idx="1">
                  <c:v>0.67659999999999998</c:v>
                </c:pt>
                <c:pt idx="2">
                  <c:v>0.64549999999999996</c:v>
                </c:pt>
                <c:pt idx="3">
                  <c:v>0.57799999999999996</c:v>
                </c:pt>
                <c:pt idx="4">
                  <c:v>0.47</c:v>
                </c:pt>
                <c:pt idx="5">
                  <c:v>0.59350000000000003</c:v>
                </c:pt>
                <c:pt idx="6">
                  <c:v>0.67799999999999994</c:v>
                </c:pt>
                <c:pt idx="7">
                  <c:v>0.70940000000000003</c:v>
                </c:pt>
                <c:pt idx="8">
                  <c:v>0.59689999999999999</c:v>
                </c:pt>
                <c:pt idx="9">
                  <c:v>0.67</c:v>
                </c:pt>
                <c:pt idx="10">
                  <c:v>0.68140000000000001</c:v>
                </c:pt>
                <c:pt idx="11">
                  <c:v>0.6583</c:v>
                </c:pt>
                <c:pt idx="12">
                  <c:v>0.62949166666666667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38-49A7-B532-2D3E39E52037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38-49A7-B532-2D3E39E5203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0.69739999999999991</c:v>
                </c:pt>
                <c:pt idx="1">
                  <c:v>0.74950000000000006</c:v>
                </c:pt>
                <c:pt idx="2">
                  <c:v>0.70950000000000002</c:v>
                </c:pt>
                <c:pt idx="3">
                  <c:v>0.6765000000000001</c:v>
                </c:pt>
                <c:pt idx="4">
                  <c:v>0.63129999999999997</c:v>
                </c:pt>
                <c:pt idx="5">
                  <c:v>0.66439999999999999</c:v>
                </c:pt>
                <c:pt idx="6">
                  <c:v>0.72719999999999996</c:v>
                </c:pt>
                <c:pt idx="7">
                  <c:v>0.76439999999999997</c:v>
                </c:pt>
                <c:pt idx="8">
                  <c:v>0.63200000000000001</c:v>
                </c:pt>
                <c:pt idx="9">
                  <c:v>0.68180000000000007</c:v>
                </c:pt>
                <c:pt idx="10">
                  <c:v>0.68409999999999993</c:v>
                </c:pt>
                <c:pt idx="11">
                  <c:v>0</c:v>
                </c:pt>
                <c:pt idx="12">
                  <c:v>0.69255454545454542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38-49A7-B532-2D3E39E52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38-49A7-B532-2D3E39E520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538-49A7-B532-2D3E39E520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38-49A7-B532-2D3E39E520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38-49A7-B532-2D3E39E520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38-49A7-B532-2D3E39E520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38-49A7-B532-2D3E39E520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38-49A7-B532-2D3E39E520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38-49A7-B532-2D3E39E520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38-49A7-B532-2D3E39E520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38-49A7-B532-2D3E39E520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38-49A7-B532-2D3E39E520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38-49A7-B532-2D3E39E520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38-49A7-B532-2D3E39E52037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0.16954553077310064</c:v>
                </c:pt>
                <c:pt idx="1">
                  <c:v>0.10774460537984054</c:v>
                </c:pt>
                <c:pt idx="2">
                  <c:v>9.9147947327653085E-2</c:v>
                </c:pt>
                <c:pt idx="3">
                  <c:v>0.17041522491349514</c:v>
                </c:pt>
                <c:pt idx="4">
                  <c:v>0.34319148936170207</c:v>
                </c:pt>
                <c:pt idx="5">
                  <c:v>0.11946082561078342</c:v>
                </c:pt>
                <c:pt idx="6">
                  <c:v>7.2566371681415998E-2</c:v>
                </c:pt>
                <c:pt idx="7">
                  <c:v>7.7530307301945323E-2</c:v>
                </c:pt>
                <c:pt idx="8">
                  <c:v>5.8803819735299134E-2</c:v>
                </c:pt>
                <c:pt idx="9">
                  <c:v>1.7611940298507545E-2</c:v>
                </c:pt>
                <c:pt idx="10">
                  <c:v>3.9624302905780784E-3</c:v>
                </c:pt>
                <c:pt idx="11">
                  <c:v>0</c:v>
                </c:pt>
                <c:pt idx="12">
                  <c:v>0.10503748983562855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538-49A7-B532-2D3E39E52037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7.923243577839667E-2</c:v>
                </c:pt>
                <c:pt idx="1">
                  <c:v>0.13046757164404243</c:v>
                </c:pt>
                <c:pt idx="2">
                  <c:v>0.10911364702204174</c:v>
                </c:pt>
                <c:pt idx="3">
                  <c:v>0.22045823561248445</c:v>
                </c:pt>
                <c:pt idx="4">
                  <c:v>0.1378875270367701</c:v>
                </c:pt>
                <c:pt idx="5">
                  <c:v>9.6912663034505409E-2</c:v>
                </c:pt>
                <c:pt idx="6">
                  <c:v>9.3040733503682471E-2</c:v>
                </c:pt>
                <c:pt idx="7">
                  <c:v>1.3658665959421779E-2</c:v>
                </c:pt>
                <c:pt idx="8">
                  <c:v>0.11503175723359216</c:v>
                </c:pt>
                <c:pt idx="9">
                  <c:v>0.17693768341101324</c:v>
                </c:pt>
                <c:pt idx="10">
                  <c:v>0.13921731890091604</c:v>
                </c:pt>
                <c:pt idx="11">
                  <c:v>0</c:v>
                </c:pt>
                <c:pt idx="12">
                  <c:v>0.11431918121824558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538-49A7-B532-2D3E39E52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49-4CEF-B10B-53A963F12F6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0.4214</c:v>
                </c:pt>
                <c:pt idx="1">
                  <c:v>0.50490000000000002</c:v>
                </c:pt>
                <c:pt idx="2">
                  <c:v>0.54780000000000006</c:v>
                </c:pt>
                <c:pt idx="3">
                  <c:v>0.53639999999999999</c:v>
                </c:pt>
                <c:pt idx="4">
                  <c:v>0.43930000000000002</c:v>
                </c:pt>
                <c:pt idx="5">
                  <c:v>0.48880000000000001</c:v>
                </c:pt>
                <c:pt idx="6">
                  <c:v>0.58310000000000006</c:v>
                </c:pt>
                <c:pt idx="7">
                  <c:v>0.64</c:v>
                </c:pt>
                <c:pt idx="8">
                  <c:v>0.5534</c:v>
                </c:pt>
                <c:pt idx="9">
                  <c:v>0.54390000000000005</c:v>
                </c:pt>
                <c:pt idx="10">
                  <c:v>0.54380000000000006</c:v>
                </c:pt>
                <c:pt idx="11">
                  <c:v>0.55500000000000005</c:v>
                </c:pt>
                <c:pt idx="12">
                  <c:v>0.53259999999999996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49-4CEF-B10B-53A963F12F63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49-4CEF-B10B-53A963F12F6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0.61450000000000005</c:v>
                </c:pt>
                <c:pt idx="1">
                  <c:v>0.73510000000000009</c:v>
                </c:pt>
                <c:pt idx="2">
                  <c:v>0.74170000000000003</c:v>
                </c:pt>
                <c:pt idx="3">
                  <c:v>0.68030000000000002</c:v>
                </c:pt>
                <c:pt idx="4">
                  <c:v>0.54620000000000002</c:v>
                </c:pt>
                <c:pt idx="5">
                  <c:v>0.69129999999999991</c:v>
                </c:pt>
                <c:pt idx="6">
                  <c:v>0.74739999999999995</c:v>
                </c:pt>
                <c:pt idx="7">
                  <c:v>1.0290999999999999</c:v>
                </c:pt>
                <c:pt idx="8">
                  <c:v>0.73609999999999998</c:v>
                </c:pt>
                <c:pt idx="9">
                  <c:v>0.75290000000000001</c:v>
                </c:pt>
                <c:pt idx="10">
                  <c:v>0.76319999999999988</c:v>
                </c:pt>
                <c:pt idx="11">
                  <c:v>0.77870000000000006</c:v>
                </c:pt>
                <c:pt idx="12">
                  <c:v>0.73240000000000005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49-4CEF-B10B-53A963F12F63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49-4CEF-B10B-53A963F12F6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0.48880000000000001</c:v>
                </c:pt>
                <c:pt idx="1">
                  <c:v>0.68310000000000004</c:v>
                </c:pt>
                <c:pt idx="2">
                  <c:v>0.67459999999999998</c:v>
                </c:pt>
                <c:pt idx="3">
                  <c:v>0.60350000000000004</c:v>
                </c:pt>
                <c:pt idx="4">
                  <c:v>0.51469999999999994</c:v>
                </c:pt>
                <c:pt idx="5">
                  <c:v>0.64480000000000004</c:v>
                </c:pt>
                <c:pt idx="6">
                  <c:v>0.70840000000000003</c:v>
                </c:pt>
                <c:pt idx="7">
                  <c:v>0.72909999999999997</c:v>
                </c:pt>
                <c:pt idx="8">
                  <c:v>0.66900000000000004</c:v>
                </c:pt>
                <c:pt idx="9">
                  <c:v>0.66390000000000005</c:v>
                </c:pt>
                <c:pt idx="10">
                  <c:v>0.6855</c:v>
                </c:pt>
                <c:pt idx="11">
                  <c:v>0</c:v>
                </c:pt>
                <c:pt idx="12">
                  <c:v>0.64230909090909083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49-4CEF-B10B-53A963F1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49-4CEF-B10B-53A963F12F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749-4CEF-B10B-53A963F12F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49-4CEF-B10B-53A963F12F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49-4CEF-B10B-53A963F12F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49-4CEF-B10B-53A963F12F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49-4CEF-B10B-53A963F12F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49-4CEF-B10B-53A963F12F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49-4CEF-B10B-53A963F12F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49-4CEF-B10B-53A963F12F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49-4CEF-B10B-53A963F12F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49-4CEF-B10B-53A963F12F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49-4CEF-B10B-53A963F12F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49-4CEF-B10B-53A963F12F63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-0.20455655004068352</c:v>
                </c:pt>
                <c:pt idx="1">
                  <c:v>-7.0738675010202701E-2</c:v>
                </c:pt>
                <c:pt idx="2">
                  <c:v>-9.0467844141836395E-2</c:v>
                </c:pt>
                <c:pt idx="3">
                  <c:v>-0.11289137145377037</c:v>
                </c:pt>
                <c:pt idx="4">
                  <c:v>-5.7671182716953595E-2</c:v>
                </c:pt>
                <c:pt idx="5">
                  <c:v>-6.7264573991031251E-2</c:v>
                </c:pt>
                <c:pt idx="6">
                  <c:v>-5.2180893765052083E-2</c:v>
                </c:pt>
                <c:pt idx="7">
                  <c:v>-0.29151685939170147</c:v>
                </c:pt>
                <c:pt idx="8">
                  <c:v>-9.1156092922157206E-2</c:v>
                </c:pt>
                <c:pt idx="9">
                  <c:v>-0.11820958958693051</c:v>
                </c:pt>
                <c:pt idx="10">
                  <c:v>-0.10180817610062876</c:v>
                </c:pt>
                <c:pt idx="11">
                  <c:v>0</c:v>
                </c:pt>
                <c:pt idx="12">
                  <c:v>-0.11813526129671892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49-4CEF-B10B-53A963F12F63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-0.26935724962630792</c:v>
                </c:pt>
                <c:pt idx="1">
                  <c:v>-5.5317383487761052E-2</c:v>
                </c:pt>
                <c:pt idx="2">
                  <c:v>-1.0415138624028208E-2</c:v>
                </c:pt>
                <c:pt idx="3">
                  <c:v>2.2881355932203418E-2</c:v>
                </c:pt>
                <c:pt idx="4">
                  <c:v>-6.6388536187194092E-2</c:v>
                </c:pt>
                <c:pt idx="5">
                  <c:v>-6.6994646216177123E-2</c:v>
                </c:pt>
                <c:pt idx="6">
                  <c:v>-2.6388125343595359E-2</c:v>
                </c:pt>
                <c:pt idx="7">
                  <c:v>0.20972291355566619</c:v>
                </c:pt>
                <c:pt idx="8">
                  <c:v>0.18218766566531186</c:v>
                </c:pt>
                <c:pt idx="9">
                  <c:v>0.22287714127832037</c:v>
                </c:pt>
                <c:pt idx="10">
                  <c:v>7.5294117647058956E-2</c:v>
                </c:pt>
                <c:pt idx="11">
                  <c:v>0</c:v>
                </c:pt>
                <c:pt idx="12">
                  <c:v>1.4335670834282555E-2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749-4CEF-B10B-53A963F1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2E-45F2-A029-B9E2AE0C31E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0.71530000000000005</c:v>
                </c:pt>
                <c:pt idx="1">
                  <c:v>0.7206999999999999</c:v>
                </c:pt>
                <c:pt idx="2">
                  <c:v>0.7026</c:v>
                </c:pt>
                <c:pt idx="3">
                  <c:v>0.68189999999999995</c:v>
                </c:pt>
                <c:pt idx="4">
                  <c:v>0.64370000000000005</c:v>
                </c:pt>
                <c:pt idx="5">
                  <c:v>0.74430000000000007</c:v>
                </c:pt>
                <c:pt idx="6">
                  <c:v>0.79430000000000012</c:v>
                </c:pt>
                <c:pt idx="7">
                  <c:v>0.76659999999999995</c:v>
                </c:pt>
                <c:pt idx="8">
                  <c:v>0.72840000000000005</c:v>
                </c:pt>
                <c:pt idx="9">
                  <c:v>0.71479999999999999</c:v>
                </c:pt>
                <c:pt idx="10">
                  <c:v>0.72719999999999996</c:v>
                </c:pt>
                <c:pt idx="11">
                  <c:v>0.72709999999999997</c:v>
                </c:pt>
                <c:pt idx="12">
                  <c:v>0.72226642087901427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2E-45F2-A029-B9E2AE0C31E5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2E-45F2-A029-B9E2AE0C31E5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0.4824</c:v>
                </c:pt>
                <c:pt idx="1">
                  <c:v>0.61399999999999999</c:v>
                </c:pt>
                <c:pt idx="2">
                  <c:v>0.68430000000000002</c:v>
                </c:pt>
                <c:pt idx="3">
                  <c:v>0.66879999999999995</c:v>
                </c:pt>
                <c:pt idx="4">
                  <c:v>0.61009999999999998</c:v>
                </c:pt>
                <c:pt idx="5">
                  <c:v>0.63009999999999999</c:v>
                </c:pt>
                <c:pt idx="6">
                  <c:v>0.73349999999999993</c:v>
                </c:pt>
                <c:pt idx="7">
                  <c:v>0.79159999999999997</c:v>
                </c:pt>
                <c:pt idx="8">
                  <c:v>0.71860000000000002</c:v>
                </c:pt>
                <c:pt idx="9">
                  <c:v>0.73419999999999996</c:v>
                </c:pt>
                <c:pt idx="10">
                  <c:v>0.72659999999999991</c:v>
                </c:pt>
                <c:pt idx="11">
                  <c:v>0.71829999999999994</c:v>
                </c:pt>
                <c:pt idx="12">
                  <c:v>0.67828567936803452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2E-45F2-A029-B9E2AE0C31E5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2E-45F2-A029-B9E2AE0C31E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0.72840000000000005</c:v>
                </c:pt>
                <c:pt idx="1">
                  <c:v>0.80059999999999998</c:v>
                </c:pt>
                <c:pt idx="2">
                  <c:v>0.76540000000000008</c:v>
                </c:pt>
                <c:pt idx="3">
                  <c:v>0.74760000000000004</c:v>
                </c:pt>
                <c:pt idx="4">
                  <c:v>0.68819999999999992</c:v>
                </c:pt>
                <c:pt idx="5">
                  <c:v>0.7591</c:v>
                </c:pt>
                <c:pt idx="6">
                  <c:v>0.82590000000000008</c:v>
                </c:pt>
                <c:pt idx="7">
                  <c:v>0.92049999999999998</c:v>
                </c:pt>
                <c:pt idx="8">
                  <c:v>0.77829999999999999</c:v>
                </c:pt>
                <c:pt idx="9">
                  <c:v>0.8165</c:v>
                </c:pt>
                <c:pt idx="10">
                  <c:v>0.78749999999999998</c:v>
                </c:pt>
                <c:pt idx="11">
                  <c:v>0.77560000000000007</c:v>
                </c:pt>
                <c:pt idx="12">
                  <c:v>0.78253357023995396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2E-45F2-A029-B9E2AE0C31E5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12E-45F2-A029-B9E2AE0C31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12E-45F2-A029-B9E2AE0C31E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0.71409999999999996</c:v>
                </c:pt>
                <c:pt idx="1">
                  <c:v>0.79409999999999992</c:v>
                </c:pt>
                <c:pt idx="2">
                  <c:v>0.76760000000000006</c:v>
                </c:pt>
                <c:pt idx="3">
                  <c:v>0.71609999999999996</c:v>
                </c:pt>
                <c:pt idx="4">
                  <c:v>0.67500000000000004</c:v>
                </c:pt>
                <c:pt idx="5">
                  <c:v>0.74480000000000002</c:v>
                </c:pt>
                <c:pt idx="6">
                  <c:v>0.78220000000000001</c:v>
                </c:pt>
                <c:pt idx="7">
                  <c:v>0.81459999999999999</c:v>
                </c:pt>
                <c:pt idx="8">
                  <c:v>0.76139999999999997</c:v>
                </c:pt>
                <c:pt idx="9">
                  <c:v>0.7772</c:v>
                </c:pt>
                <c:pt idx="10">
                  <c:v>0.73769999999999991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12E-45F2-A029-B9E2AE0C3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2E-45F2-A029-B9E2AE0C31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2E-45F2-A029-B9E2AE0C31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2E-45F2-A029-B9E2AE0C31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2E-45F2-A029-B9E2AE0C31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2E-45F2-A029-B9E2AE0C31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2E-45F2-A029-B9E2AE0C31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2E-45F2-A029-B9E2AE0C31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2E-45F2-A029-B9E2AE0C31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2E-45F2-A029-B9E2AE0C31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2E-45F2-A029-B9E2AE0C31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2E-45F2-A029-B9E2AE0C31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2E-45F2-A029-B9E2AE0C31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2E-45F2-A029-B9E2AE0C31E5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-1.9632070291048964E-2</c:v>
                </c:pt>
                <c:pt idx="1">
                  <c:v>-8.1189108168874258E-3</c:v>
                </c:pt>
                <c:pt idx="2">
                  <c:v>2.8743140841389625E-3</c:v>
                </c:pt>
                <c:pt idx="3">
                  <c:v>-4.2134831460674316E-2</c:v>
                </c:pt>
                <c:pt idx="4">
                  <c:v>-1.9180470793373816E-2</c:v>
                </c:pt>
                <c:pt idx="5">
                  <c:v>-1.8838097747332361E-2</c:v>
                </c:pt>
                <c:pt idx="6">
                  <c:v>-5.2911974815353036E-2</c:v>
                </c:pt>
                <c:pt idx="7">
                  <c:v>-0.11504617055947852</c:v>
                </c:pt>
                <c:pt idx="8">
                  <c:v>-2.1713992033920104E-2</c:v>
                </c:pt>
                <c:pt idx="9">
                  <c:v>-4.8132271892222911E-2</c:v>
                </c:pt>
                <c:pt idx="10">
                  <c:v>-6.3238095238095315E-2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12E-45F2-A029-B9E2AE0C31E5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-1.6776177827486638E-3</c:v>
                </c:pt>
                <c:pt idx="1">
                  <c:v>0.10184542805605656</c:v>
                </c:pt>
                <c:pt idx="2">
                  <c:v>9.251352120694567E-2</c:v>
                </c:pt>
                <c:pt idx="3">
                  <c:v>5.0153981522217395E-2</c:v>
                </c:pt>
                <c:pt idx="4">
                  <c:v>4.8625135932887975E-2</c:v>
                </c:pt>
                <c:pt idx="5">
                  <c:v>6.7177213489166832E-4</c:v>
                </c:pt>
                <c:pt idx="6">
                  <c:v>-1.5233538965126692E-2</c:v>
                </c:pt>
                <c:pt idx="7">
                  <c:v>6.2614140360031323E-2</c:v>
                </c:pt>
                <c:pt idx="8">
                  <c:v>4.5304777594727952E-2</c:v>
                </c:pt>
                <c:pt idx="9">
                  <c:v>8.7297146054840624E-2</c:v>
                </c:pt>
                <c:pt idx="10">
                  <c:v>1.4438943894389267E-2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12E-45F2-A029-B9E2AE0C3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BB-4F9D-B206-9C5791E524A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0.73290000000000011</c:v>
                </c:pt>
                <c:pt idx="1">
                  <c:v>0.7198</c:v>
                </c:pt>
                <c:pt idx="2">
                  <c:v>0.71050000000000002</c:v>
                </c:pt>
                <c:pt idx="3">
                  <c:v>0.71689999999999998</c:v>
                </c:pt>
                <c:pt idx="4">
                  <c:v>0.67830000000000001</c:v>
                </c:pt>
                <c:pt idx="5">
                  <c:v>0.76419999999999999</c:v>
                </c:pt>
                <c:pt idx="6">
                  <c:v>0.81930000000000003</c:v>
                </c:pt>
                <c:pt idx="7">
                  <c:v>0.82900000000000007</c:v>
                </c:pt>
                <c:pt idx="8">
                  <c:v>0.7903</c:v>
                </c:pt>
                <c:pt idx="9">
                  <c:v>0.78520000000000001</c:v>
                </c:pt>
                <c:pt idx="10">
                  <c:v>0.76390000000000002</c:v>
                </c:pt>
                <c:pt idx="11">
                  <c:v>0.75840000000000007</c:v>
                </c:pt>
                <c:pt idx="12">
                  <c:v>0.75608425132318868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BB-4F9D-B206-9C5791E524A9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BB-4F9D-B206-9C5791E524A9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0.50350000000000006</c:v>
                </c:pt>
                <c:pt idx="1">
                  <c:v>0.65469999999999995</c:v>
                </c:pt>
                <c:pt idx="2">
                  <c:v>0.74419999999999997</c:v>
                </c:pt>
                <c:pt idx="3">
                  <c:v>0.7228</c:v>
                </c:pt>
                <c:pt idx="4">
                  <c:v>0.67019999999999991</c:v>
                </c:pt>
                <c:pt idx="5">
                  <c:v>0.68610000000000004</c:v>
                </c:pt>
                <c:pt idx="6">
                  <c:v>0.79299999999999993</c:v>
                </c:pt>
                <c:pt idx="7">
                  <c:v>0.85159999999999991</c:v>
                </c:pt>
                <c:pt idx="8">
                  <c:v>0.78400000000000003</c:v>
                </c:pt>
                <c:pt idx="9">
                  <c:v>0.80959999999999999</c:v>
                </c:pt>
                <c:pt idx="10">
                  <c:v>0.79900000000000004</c:v>
                </c:pt>
                <c:pt idx="11">
                  <c:v>0.78290000000000004</c:v>
                </c:pt>
                <c:pt idx="12">
                  <c:v>0.73516921989137307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BB-4F9D-B206-9C5791E524A9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BB-4F9D-B206-9C5791E524A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0.77359999999999995</c:v>
                </c:pt>
                <c:pt idx="1">
                  <c:v>0.82489999999999997</c:v>
                </c:pt>
                <c:pt idx="2">
                  <c:v>0.7742</c:v>
                </c:pt>
                <c:pt idx="3">
                  <c:v>0.77370000000000005</c:v>
                </c:pt>
                <c:pt idx="4">
                  <c:v>0.7340000000000001</c:v>
                </c:pt>
                <c:pt idx="5">
                  <c:v>0.78079999999999994</c:v>
                </c:pt>
                <c:pt idx="6">
                  <c:v>0.85099999999999998</c:v>
                </c:pt>
                <c:pt idx="7">
                  <c:v>0.88569999999999993</c:v>
                </c:pt>
                <c:pt idx="8">
                  <c:v>0.79090000000000005</c:v>
                </c:pt>
                <c:pt idx="9">
                  <c:v>0.83700000000000008</c:v>
                </c:pt>
                <c:pt idx="10">
                  <c:v>0.79700000000000004</c:v>
                </c:pt>
                <c:pt idx="11">
                  <c:v>0.77450000000000008</c:v>
                </c:pt>
                <c:pt idx="12">
                  <c:v>0.79979831270382273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BB-4F9D-B206-9C5791E524A9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FBB-4F9D-B206-9C5791E524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FBB-4F9D-B206-9C5791E524A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0.8014</c:v>
                </c:pt>
                <c:pt idx="1">
                  <c:v>0.83599999999999997</c:v>
                </c:pt>
                <c:pt idx="2">
                  <c:v>0.80279999999999996</c:v>
                </c:pt>
                <c:pt idx="3">
                  <c:v>0.75859999999999994</c:v>
                </c:pt>
                <c:pt idx="4">
                  <c:v>0.73549999999999993</c:v>
                </c:pt>
                <c:pt idx="5">
                  <c:v>0.78249999999999997</c:v>
                </c:pt>
                <c:pt idx="6">
                  <c:v>0.80819999999999992</c:v>
                </c:pt>
                <c:pt idx="7">
                  <c:v>0.8448</c:v>
                </c:pt>
                <c:pt idx="8">
                  <c:v>0.79409999999999992</c:v>
                </c:pt>
                <c:pt idx="9">
                  <c:v>0.81709999999999994</c:v>
                </c:pt>
                <c:pt idx="10">
                  <c:v>0.75609999999999999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BB-4F9D-B206-9C5791E52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BB-4F9D-B206-9C5791E524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BB-4F9D-B206-9C5791E524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BB-4F9D-B206-9C5791E524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BB-4F9D-B206-9C5791E524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BB-4F9D-B206-9C5791E524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BB-4F9D-B206-9C5791E524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BB-4F9D-B206-9C5791E524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BB-4F9D-B206-9C5791E524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BB-4F9D-B206-9C5791E524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BB-4F9D-B206-9C5791E524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BB-4F9D-B206-9C5791E524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BB-4F9D-B206-9C5791E524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BB-4F9D-B206-9C5791E524A9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3.5935884177869859E-2</c:v>
                </c:pt>
                <c:pt idx="1">
                  <c:v>1.3456176506243089E-2</c:v>
                </c:pt>
                <c:pt idx="2">
                  <c:v>3.6941358822009773E-2</c:v>
                </c:pt>
                <c:pt idx="3">
                  <c:v>-1.9516608504588473E-2</c:v>
                </c:pt>
                <c:pt idx="4">
                  <c:v>2.043596730245012E-3</c:v>
                </c:pt>
                <c:pt idx="5">
                  <c:v>2.1772540983606703E-3</c:v>
                </c:pt>
                <c:pt idx="6">
                  <c:v>-5.0293772032902528E-2</c:v>
                </c:pt>
                <c:pt idx="7">
                  <c:v>-4.6178164163938051E-2</c:v>
                </c:pt>
                <c:pt idx="8">
                  <c:v>4.0460235175114878E-3</c:v>
                </c:pt>
                <c:pt idx="9">
                  <c:v>-2.3775388291517485E-2</c:v>
                </c:pt>
                <c:pt idx="10">
                  <c:v>-5.1317440401505654E-2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FBB-4F9D-B206-9C5791E524A9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9.3464319825351083E-2</c:v>
                </c:pt>
                <c:pt idx="1">
                  <c:v>0.16143373159210883</c:v>
                </c:pt>
                <c:pt idx="2">
                  <c:v>0.12990851513018997</c:v>
                </c:pt>
                <c:pt idx="3">
                  <c:v>5.8167108383317068E-2</c:v>
                </c:pt>
                <c:pt idx="4">
                  <c:v>8.4328468229396991E-2</c:v>
                </c:pt>
                <c:pt idx="5">
                  <c:v>2.3946610834860049E-2</c:v>
                </c:pt>
                <c:pt idx="6">
                  <c:v>-1.3548150860490771E-2</c:v>
                </c:pt>
                <c:pt idx="7">
                  <c:v>1.9059107358262883E-2</c:v>
                </c:pt>
                <c:pt idx="8">
                  <c:v>4.8083006453245591E-3</c:v>
                </c:pt>
                <c:pt idx="9">
                  <c:v>4.0626591951095081E-2</c:v>
                </c:pt>
                <c:pt idx="10">
                  <c:v>-1.0210760570755317E-2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FBB-4F9D-B206-9C5791E52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62410</c:v>
                </c:pt>
                <c:pt idx="1">
                  <c:v>37368</c:v>
                </c:pt>
                <c:pt idx="2">
                  <c:v>11731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4B-4220-9C33-4B8B042D3AF3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59614</c:v>
                </c:pt>
                <c:pt idx="1">
                  <c:v>32950</c:v>
                </c:pt>
                <c:pt idx="2">
                  <c:v>14555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4B-4220-9C33-4B8B042D3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84B-4220-9C33-4B8B042D3AF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84B-4220-9C33-4B8B042D3AF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84B-4220-9C33-4B8B042D3AF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4B-4220-9C33-4B8B042D3AF3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4B-4220-9C33-4B8B042D3AF3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4B-4220-9C33-4B8B042D3AF3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4B-4220-9C33-4B8B042D3AF3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4B-4220-9C33-4B8B042D3AF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4B-4220-9C33-4B8B042D3AF3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0.55652125206545988</c:v>
                </c:pt>
                <c:pt idx="1">
                  <c:v>0.30760182600659081</c:v>
                </c:pt>
                <c:pt idx="2">
                  <c:v>0.13587692192794928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84B-4220-9C33-4B8B042D3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4B-4220-9C33-4B8B042D3AF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4B-4220-9C33-4B8B042D3AF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4B-4220-9C33-4B8B042D3AF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4B-4220-9C33-4B8B042D3AF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4B-4220-9C33-4B8B042D3AF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4B-4220-9C33-4B8B042D3AF3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4B-4220-9C33-4B8B042D3AF3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4B-4220-9C33-4B8B042D3AF3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4B-4220-9C33-4B8B042D3AF3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4B-4220-9C33-4B8B042D3AF3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4B-4220-9C33-4B8B042D3AF3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4B-4220-9C33-4B8B042D3AF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-4.4800512738343179E-2</c:v>
                </c:pt>
                <c:pt idx="1">
                  <c:v>-0.1182295011774781</c:v>
                </c:pt>
                <c:pt idx="2">
                  <c:v>0.24072969056346438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4B-4220-9C33-4B8B042D3A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EE-40B2-975C-6C0E8174D86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4980</c:v>
                </c:pt>
                <c:pt idx="1">
                  <c:v>4900</c:v>
                </c:pt>
                <c:pt idx="2">
                  <c:v>5593</c:v>
                </c:pt>
                <c:pt idx="3">
                  <c:v>4923</c:v>
                </c:pt>
                <c:pt idx="4">
                  <c:v>3457</c:v>
                </c:pt>
                <c:pt idx="5">
                  <c:v>3787</c:v>
                </c:pt>
                <c:pt idx="6">
                  <c:v>4181</c:v>
                </c:pt>
                <c:pt idx="7">
                  <c:v>3234</c:v>
                </c:pt>
                <c:pt idx="8">
                  <c:v>3786</c:v>
                </c:pt>
                <c:pt idx="9">
                  <c:v>4319</c:v>
                </c:pt>
                <c:pt idx="10">
                  <c:v>5242</c:v>
                </c:pt>
                <c:pt idx="11">
                  <c:v>3999</c:v>
                </c:pt>
                <c:pt idx="12">
                  <c:v>52401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EE-40B2-975C-6C0E8174D86A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EE-40B2-975C-6C0E8174D86A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3124</c:v>
                </c:pt>
                <c:pt idx="1">
                  <c:v>3140</c:v>
                </c:pt>
                <c:pt idx="2">
                  <c:v>3797</c:v>
                </c:pt>
                <c:pt idx="3">
                  <c:v>3884</c:v>
                </c:pt>
                <c:pt idx="4">
                  <c:v>1871</c:v>
                </c:pt>
                <c:pt idx="5">
                  <c:v>2403</c:v>
                </c:pt>
                <c:pt idx="6">
                  <c:v>2941</c:v>
                </c:pt>
                <c:pt idx="7">
                  <c:v>2558</c:v>
                </c:pt>
                <c:pt idx="8">
                  <c:v>2665</c:v>
                </c:pt>
                <c:pt idx="9">
                  <c:v>3276</c:v>
                </c:pt>
                <c:pt idx="10">
                  <c:v>4655</c:v>
                </c:pt>
                <c:pt idx="11">
                  <c:v>4758</c:v>
                </c:pt>
                <c:pt idx="12">
                  <c:v>39072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EE-40B2-975C-6C0E8174D86A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EE-40B2-975C-6C0E8174D86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4168</c:v>
                </c:pt>
                <c:pt idx="1">
                  <c:v>4770</c:v>
                </c:pt>
                <c:pt idx="2">
                  <c:v>4902</c:v>
                </c:pt>
                <c:pt idx="3">
                  <c:v>3848</c:v>
                </c:pt>
                <c:pt idx="4">
                  <c:v>2095</c:v>
                </c:pt>
                <c:pt idx="5">
                  <c:v>3004</c:v>
                </c:pt>
                <c:pt idx="6">
                  <c:v>2534</c:v>
                </c:pt>
                <c:pt idx="7">
                  <c:v>3156</c:v>
                </c:pt>
                <c:pt idx="8">
                  <c:v>3076</c:v>
                </c:pt>
                <c:pt idx="9">
                  <c:v>3785</c:v>
                </c:pt>
                <c:pt idx="10">
                  <c:v>4820</c:v>
                </c:pt>
                <c:pt idx="11">
                  <c:v>4975</c:v>
                </c:pt>
                <c:pt idx="12">
                  <c:v>45133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EE-40B2-975C-6C0E8174D86A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2EE-40B2-975C-6C0E8174D8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2EE-40B2-975C-6C0E8174D86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4030</c:v>
                </c:pt>
                <c:pt idx="1">
                  <c:v>4864</c:v>
                </c:pt>
                <c:pt idx="2">
                  <c:v>5123</c:v>
                </c:pt>
                <c:pt idx="3">
                  <c:v>3449</c:v>
                </c:pt>
                <c:pt idx="4">
                  <c:v>2729</c:v>
                </c:pt>
                <c:pt idx="5">
                  <c:v>2187</c:v>
                </c:pt>
                <c:pt idx="6">
                  <c:v>2455</c:v>
                </c:pt>
                <c:pt idx="7">
                  <c:v>3085</c:v>
                </c:pt>
                <c:pt idx="8">
                  <c:v>2728</c:v>
                </c:pt>
                <c:pt idx="9">
                  <c:v>4043</c:v>
                </c:pt>
                <c:pt idx="10">
                  <c:v>4637</c:v>
                </c:pt>
                <c:pt idx="12">
                  <c:v>39330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2EE-40B2-975C-6C0E8174D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32EE-40B2-975C-6C0E8174D86A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536</c:v>
                      </c:pt>
                      <c:pt idx="1">
                        <c:v>587</c:v>
                      </c:pt>
                      <c:pt idx="2">
                        <c:v>734</c:v>
                      </c:pt>
                      <c:pt idx="3">
                        <c:v>547</c:v>
                      </c:pt>
                      <c:pt idx="4">
                        <c:v>771</c:v>
                      </c:pt>
                      <c:pt idx="5">
                        <c:v>777</c:v>
                      </c:pt>
                      <c:pt idx="6">
                        <c:v>1389</c:v>
                      </c:pt>
                      <c:pt idx="7">
                        <c:v>1244</c:v>
                      </c:pt>
                      <c:pt idx="8">
                        <c:v>2765</c:v>
                      </c:pt>
                      <c:pt idx="9">
                        <c:v>3944</c:v>
                      </c:pt>
                      <c:pt idx="10">
                        <c:v>4559</c:v>
                      </c:pt>
                      <c:pt idx="11">
                        <c:v>3993</c:v>
                      </c:pt>
                      <c:pt idx="12">
                        <c:v>21846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32EE-40B2-975C-6C0E8174D86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EE-40B2-975C-6C0E8174D8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EE-40B2-975C-6C0E8174D8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EE-40B2-975C-6C0E8174D8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EE-40B2-975C-6C0E8174D8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EE-40B2-975C-6C0E8174D8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EE-40B2-975C-6C0E8174D8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EE-40B2-975C-6C0E8174D8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EE-40B2-975C-6C0E8174D8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EE-40B2-975C-6C0E8174D8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EE-40B2-975C-6C0E8174D8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EE-40B2-975C-6C0E8174D8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EE-40B2-975C-6C0E8174D8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EE-40B2-975C-6C0E8174D86A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-3.3109404990403046E-2</c:v>
                </c:pt>
                <c:pt idx="1">
                  <c:v>1.9706498951781892E-2</c:v>
                </c:pt>
                <c:pt idx="2">
                  <c:v>4.5083639330885328E-2</c:v>
                </c:pt>
                <c:pt idx="3">
                  <c:v>-0.1036902286902287</c:v>
                </c:pt>
                <c:pt idx="4">
                  <c:v>0.30262529832935559</c:v>
                </c:pt>
                <c:pt idx="5">
                  <c:v>-0.27197070572569904</c:v>
                </c:pt>
                <c:pt idx="6">
                  <c:v>-3.1176006314127869E-2</c:v>
                </c:pt>
                <c:pt idx="7">
                  <c:v>-2.249683143219261E-2</c:v>
                </c:pt>
                <c:pt idx="8">
                  <c:v>-0.11313394018205458</c:v>
                </c:pt>
                <c:pt idx="9">
                  <c:v>6.816380449141346E-2</c:v>
                </c:pt>
                <c:pt idx="10">
                  <c:v>-3.7966804979253088E-2</c:v>
                </c:pt>
                <c:pt idx="12">
                  <c:v>-2.0618556701030966E-2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2EE-40B2-975C-6C0E8174D86A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-0.19076305220883538</c:v>
                </c:pt>
                <c:pt idx="1">
                  <c:v>-7.3469387755101812E-3</c:v>
                </c:pt>
                <c:pt idx="2">
                  <c:v>-8.4033613445378186E-2</c:v>
                </c:pt>
                <c:pt idx="3">
                  <c:v>-0.29941092829575466</c:v>
                </c:pt>
                <c:pt idx="4">
                  <c:v>-0.21058721434770034</c:v>
                </c:pt>
                <c:pt idx="5">
                  <c:v>-0.42249801954053345</c:v>
                </c:pt>
                <c:pt idx="6">
                  <c:v>-0.41281989954556331</c:v>
                </c:pt>
                <c:pt idx="7">
                  <c:v>-4.6072974644403186E-2</c:v>
                </c:pt>
                <c:pt idx="8">
                  <c:v>-0.27945060750132067</c:v>
                </c:pt>
                <c:pt idx="9">
                  <c:v>-6.3903681407733282E-2</c:v>
                </c:pt>
                <c:pt idx="10">
                  <c:v>-0.11541396413582605</c:v>
                </c:pt>
                <c:pt idx="12">
                  <c:v>-0.18743027147638525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2EE-40B2-975C-6C0E8174D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27-4A80-A333-0B7B0754D3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27-4A80-A333-0B7B0754D3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327-4A80-A333-0B7B0754D3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327-4A80-A333-0B7B0754D3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327-4A80-A333-0B7B0754D3D0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27-4A80-A333-0B7B0754D3D0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27-4A80-A333-0B7B0754D3D0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27-4A80-A333-0B7B0754D3D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27-4A80-A333-0B7B0754D3D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27-4A80-A333-0B7B0754D3D0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27-4A80-A333-0B7B0754D3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59614</c:v>
                </c:pt>
                <c:pt idx="1">
                  <c:v>32950</c:v>
                </c:pt>
                <c:pt idx="2">
                  <c:v>14555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327-4A80-A333-0B7B0754D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12-40EE-B3C6-7F7A97ACD99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12-40EE-B3C6-7F7A97ACD99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12-40EE-B3C6-7F7A97ACD99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12-40EE-B3C6-7F7A97ACD99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12-40EE-B3C6-7F7A97ACD99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12-40EE-B3C6-7F7A97ACD99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12-40EE-B3C6-7F7A97ACD99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12-40EE-B3C6-7F7A97ACD99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12-40EE-B3C6-7F7A97ACD99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12-40EE-B3C6-7F7A97ACD9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912-40EE-B3C6-7F7A97ACD99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12-40EE-B3C6-7F7A97ACD99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12-40EE-B3C6-7F7A97ACD99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12-40EE-B3C6-7F7A97ACD99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12-40EE-B3C6-7F7A97ACD9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912-40EE-B3C6-7F7A97ACD99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912-40EE-B3C6-7F7A97ACD99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12-40EE-B3C6-7F7A97ACD99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12-40EE-B3C6-7F7A97ACD99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12-40EE-B3C6-7F7A97ACD99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12-40EE-B3C6-7F7A97ACD99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12-40EE-B3C6-7F7A97ACD99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12-40EE-B3C6-7F7A97ACD99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12-40EE-B3C6-7F7A97ACD99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12-40EE-B3C6-7F7A97ACD99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12-40EE-B3C6-7F7A97ACD99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12-40EE-B3C6-7F7A97ACD99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12-40EE-B3C6-7F7A97ACD99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12-40EE-B3C6-7F7A97ACD99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12-40EE-B3C6-7F7A97ACD99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12-40EE-B3C6-7F7A97ACD99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912-40EE-B3C6-7F7A97ACD99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912-40EE-B3C6-7F7A97ACD99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912-40EE-B3C6-7F7A97ACD99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912-40EE-B3C6-7F7A97ACD9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912-40EE-B3C6-7F7A97ACD9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912-40EE-B3C6-7F7A97ACD9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912-40EE-B3C6-7F7A97ACD9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912-40EE-B3C6-7F7A97ACD9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912-40EE-B3C6-7F7A97ACD99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912-40EE-B3C6-7F7A97ACD99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912-40EE-B3C6-7F7A97ACD99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912-40EE-B3C6-7F7A97ACD99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912-40EE-B3C6-7F7A97ACD99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912-40EE-B3C6-7F7A97ACD99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912-40EE-B3C6-7F7A97ACD99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912-40EE-B3C6-7F7A97ACD99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912-40EE-B3C6-7F7A97ACD99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912-40EE-B3C6-7F7A97ACD99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912-40EE-B3C6-7F7A97ACD99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912-40EE-B3C6-7F7A97ACD99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912-40EE-B3C6-7F7A97ACD99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912-40EE-B3C6-7F7A97ACD99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912-40EE-B3C6-7F7A97ACD99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912-40EE-B3C6-7F7A97ACD99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912-40EE-B3C6-7F7A97ACD99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912-40EE-B3C6-7F7A97ACD99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912-40EE-B3C6-7F7A97ACD99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912-40EE-B3C6-7F7A97ACD99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912-40EE-B3C6-7F7A97ACD99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912-40EE-B3C6-7F7A97ACD99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912-40EE-B3C6-7F7A97ACD99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912-40EE-B3C6-7F7A97ACD99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912-40EE-B3C6-7F7A97ACD99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912-40EE-B3C6-7F7A97ACD99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912-40EE-B3C6-7F7A97ACD99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912-40EE-B3C6-7F7A97ACD99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912-40EE-B3C6-7F7A97ACD99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912-40EE-B3C6-7F7A97ACD99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912-40EE-B3C6-7F7A97ACD99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912-40EE-B3C6-7F7A97ACD99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912-40EE-B3C6-7F7A97ACD99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912-40EE-B3C6-7F7A97ACD99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912-40EE-B3C6-7F7A97ACD99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912-40EE-B3C6-7F7A97ACD99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912-40EE-B3C6-7F7A97ACD99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912-40EE-B3C6-7F7A97ACD99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912-40EE-B3C6-7F7A97ACD99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912-40EE-B3C6-7F7A97ACD99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912-40EE-B3C6-7F7A97ACD99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912-40EE-B3C6-7F7A97ACD99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912-40EE-B3C6-7F7A97ACD99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912-40EE-B3C6-7F7A97ACD99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912-40EE-B3C6-7F7A97ACD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EC5-480C-AA72-223F707F9D76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EC5-480C-AA72-223F707F9D76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C5-480C-AA72-223F707F9D76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C5-480C-AA72-223F707F9D7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29494</c:v>
                </c:pt>
                <c:pt idx="1">
                  <c:v>46018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C5-480C-AA72-223F707F9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21241</c:v>
                </c:pt>
                <c:pt idx="1">
                  <c:v>4808</c:v>
                </c:pt>
                <c:pt idx="2">
                  <c:v>16433</c:v>
                </c:pt>
                <c:pt idx="3">
                  <c:v>23346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9-4EF3-B682-C4265017A296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75690</c:v>
                </c:pt>
                <c:pt idx="1">
                  <c:v>26613</c:v>
                </c:pt>
                <c:pt idx="2">
                  <c:v>49077</c:v>
                </c:pt>
                <c:pt idx="3">
                  <c:v>35819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9-4EF3-B682-C4265017A296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75512</c:v>
                </c:pt>
                <c:pt idx="1">
                  <c:v>29494</c:v>
                </c:pt>
                <c:pt idx="2">
                  <c:v>46018</c:v>
                </c:pt>
                <c:pt idx="3">
                  <c:v>31607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C9-4EF3-B682-C4265017A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-2.3516977143611673E-3</c:v>
                </c:pt>
                <c:pt idx="1">
                  <c:v>0.10825536391988888</c:v>
                </c:pt>
                <c:pt idx="2">
                  <c:v>-6.2330623306233068E-2</c:v>
                </c:pt>
                <c:pt idx="3">
                  <c:v>-0.11759122253552579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C9-4EF3-B682-C4265017A296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1.0761899662686814E-2</c:v>
                </c:pt>
                <c:pt idx="1">
                  <c:v>0.99959322033898301</c:v>
                </c:pt>
                <c:pt idx="2">
                  <c:v>-0.23249608058974613</c:v>
                </c:pt>
                <c:pt idx="3">
                  <c:v>-0.29251259093452719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C9-4EF3-B682-C4265017A296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0.45311820875864339</c:v>
                </c:pt>
                <c:pt idx="1">
                  <c:v>6.7382285149818893E-2</c:v>
                </c:pt>
                <c:pt idx="2">
                  <c:v>0.38573592360882447</c:v>
                </c:pt>
                <c:pt idx="3">
                  <c:v>0.54688179124135661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C9-4EF3-B682-C4265017A296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0.70493563233413303</c:v>
                </c:pt>
                <c:pt idx="1">
                  <c:v>0.27533864207096781</c:v>
                </c:pt>
                <c:pt idx="2">
                  <c:v>0.42959699026316528</c:v>
                </c:pt>
                <c:pt idx="3">
                  <c:v>0.29506436766586691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C9-4EF3-B682-C4265017A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971-4AC8-90C0-E124E0FF40D4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971-4AC8-90C0-E124E0FF40D4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71-4AC8-90C0-E124E0FF40D4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1-4AC8-90C0-E124E0FF40D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9419</c:v>
                </c:pt>
                <c:pt idx="1">
                  <c:v>36352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71-4AC8-90C0-E124E0FF4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17692</c:v>
                </c:pt>
                <c:pt idx="1">
                  <c:v>2852</c:v>
                </c:pt>
                <c:pt idx="2">
                  <c:v>14840</c:v>
                </c:pt>
                <c:pt idx="3">
                  <c:v>4906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3-4DF3-BFAD-74DAC5999DC4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48421</c:v>
                </c:pt>
                <c:pt idx="1">
                  <c:v>11822</c:v>
                </c:pt>
                <c:pt idx="2">
                  <c:v>36599</c:v>
                </c:pt>
                <c:pt idx="3">
                  <c:v>13989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D3-4DF3-BFAD-74DAC5999DC4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45771</c:v>
                </c:pt>
                <c:pt idx="1">
                  <c:v>9419</c:v>
                </c:pt>
                <c:pt idx="2">
                  <c:v>36352</c:v>
                </c:pt>
                <c:pt idx="3">
                  <c:v>13843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D3-4DF3-BFAD-74DAC5999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-5.4728320356869919E-2</c:v>
                </c:pt>
                <c:pt idx="1">
                  <c:v>-0.20326509896802569</c:v>
                </c:pt>
                <c:pt idx="2">
                  <c:v>-6.7488182737233116E-3</c:v>
                </c:pt>
                <c:pt idx="3">
                  <c:v>-1.0436771749231522E-2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D3-4DF3-BFAD-74DAC5999DC4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-0.20960472465419888</c:v>
                </c:pt>
                <c:pt idx="1">
                  <c:v>0.6730017761989342</c:v>
                </c:pt>
                <c:pt idx="2">
                  <c:v>-0.30465387631745056</c:v>
                </c:pt>
                <c:pt idx="3">
                  <c:v>5.5106707317073234E-2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D3-4DF3-BFAD-74DAC5999DC4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0.7535191200775061</c:v>
                </c:pt>
                <c:pt idx="1">
                  <c:v>3.9095001994642956E-2</c:v>
                </c:pt>
                <c:pt idx="2">
                  <c:v>0.71442411808286321</c:v>
                </c:pt>
                <c:pt idx="3">
                  <c:v>0.24648087992249387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D3-4DF3-BFAD-74DAC5999DC4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0.767789445432281</c:v>
                </c:pt>
                <c:pt idx="1">
                  <c:v>0.15799979870500219</c:v>
                </c:pt>
                <c:pt idx="2">
                  <c:v>0.60978964672727887</c:v>
                </c:pt>
                <c:pt idx="3">
                  <c:v>0.232210554567719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D3-4DF3-BFAD-74DAC5999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AEC-4990-88CE-DCC575E8C8A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AEC-4990-88CE-DCC575E8C8AD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EC-4990-88CE-DCC575E8C8AD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EC-4990-88CE-DCC575E8C8A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20075</c:v>
                </c:pt>
                <c:pt idx="1">
                  <c:v>9666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EC-4990-88CE-DCC575E8C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3549</c:v>
                </c:pt>
                <c:pt idx="1">
                  <c:v>1956</c:v>
                </c:pt>
                <c:pt idx="2">
                  <c:v>1593</c:v>
                </c:pt>
                <c:pt idx="3">
                  <c:v>18440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D-4EA4-8CC4-95005695CA2C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27269</c:v>
                </c:pt>
                <c:pt idx="1">
                  <c:v>14791</c:v>
                </c:pt>
                <c:pt idx="2">
                  <c:v>12478</c:v>
                </c:pt>
                <c:pt idx="3">
                  <c:v>21830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AD-4EA4-8CC4-95005695CA2C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29741</c:v>
                </c:pt>
                <c:pt idx="1">
                  <c:v>20075</c:v>
                </c:pt>
                <c:pt idx="2">
                  <c:v>9666</c:v>
                </c:pt>
                <c:pt idx="3">
                  <c:v>17764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AD-4EA4-8CC4-95005695C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9.0652389159851854E-2</c:v>
                </c:pt>
                <c:pt idx="1">
                  <c:v>0.35724427016428906</c:v>
                </c:pt>
                <c:pt idx="2">
                  <c:v>-0.22535662766468989</c:v>
                </c:pt>
                <c:pt idx="3">
                  <c:v>-0.18625744388456256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AD-4EA4-8CC4-95005695CA2C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0.77040300017858199</c:v>
                </c:pt>
                <c:pt idx="1">
                  <c:v>1.2012061403508771</c:v>
                </c:pt>
                <c:pt idx="2">
                  <c:v>0.25875765073577295</c:v>
                </c:pt>
                <c:pt idx="3">
                  <c:v>-0.43704642687371253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AD-4EA4-8CC4-95005695CA2C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0.19492542430996057</c:v>
                </c:pt>
                <c:pt idx="1">
                  <c:v>9.1695035634689323E-2</c:v>
                </c:pt>
                <c:pt idx="2">
                  <c:v>0.10323038867527123</c:v>
                </c:pt>
                <c:pt idx="3">
                  <c:v>0.80507457569003948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AD-4EA4-8CC4-95005695CA2C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0.62606041469319018</c:v>
                </c:pt>
                <c:pt idx="1">
                  <c:v>0.42258709609514788</c:v>
                </c:pt>
                <c:pt idx="2">
                  <c:v>0.20347331859804232</c:v>
                </c:pt>
                <c:pt idx="3">
                  <c:v>0.37393958530680982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AD-4EA4-8CC4-95005695C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C1-4C34-93A8-6FA7DF06BE3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4C1-4C34-93A8-6FA7DF06BE3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4C1-4C34-93A8-6FA7DF06BE3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4C1-4C34-93A8-6FA7DF06BE3A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4C1-4C34-93A8-6FA7DF06BE3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4C1-4C34-93A8-6FA7DF06BE3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4C1-4C34-93A8-6FA7DF06BE3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4C1-4C34-93A8-6FA7DF06BE3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4C1-4C34-93A8-6FA7DF06BE3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4C1-4C34-93A8-6FA7DF06BE3A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C1-4C34-93A8-6FA7DF06BE3A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C1-4C34-93A8-6FA7DF06BE3A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C1-4C34-93A8-6FA7DF06BE3A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C1-4C34-93A8-6FA7DF06BE3A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C1-4C34-93A8-6FA7DF06BE3A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C1-4C34-93A8-6FA7DF06BE3A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C1-4C34-93A8-6FA7DF06BE3A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C1-4C34-93A8-6FA7DF06BE3A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C1-4C34-93A8-6FA7DF06BE3A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4C1-4C34-93A8-6FA7DF06BE3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151006</c:v>
                </c:pt>
                <c:pt idx="1">
                  <c:v>107119</c:v>
                </c:pt>
                <c:pt idx="2">
                  <c:v>10070</c:v>
                </c:pt>
                <c:pt idx="3">
                  <c:v>361792</c:v>
                </c:pt>
                <c:pt idx="4">
                  <c:v>46838</c:v>
                </c:pt>
                <c:pt idx="5">
                  <c:v>143457</c:v>
                </c:pt>
                <c:pt idx="6">
                  <c:v>32599</c:v>
                </c:pt>
                <c:pt idx="7">
                  <c:v>27789</c:v>
                </c:pt>
                <c:pt idx="8">
                  <c:v>57295</c:v>
                </c:pt>
                <c:pt idx="9">
                  <c:v>52545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4C1-4C34-93A8-6FA7DF06B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5F-4B9C-A0CE-8D0E9F8B0C5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5F-4B9C-A0CE-8D0E9F8B0C5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5F-4B9C-A0CE-8D0E9F8B0C5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5F-4B9C-A0CE-8D0E9F8B0C5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5F-4B9C-A0CE-8D0E9F8B0C5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5F-4B9C-A0CE-8D0E9F8B0C5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5F-4B9C-A0CE-8D0E9F8B0C5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5F-4B9C-A0CE-8D0E9F8B0C5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5F-4B9C-A0CE-8D0E9F8B0C5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5F-4B9C-A0CE-8D0E9F8B0C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15F-4B9C-A0CE-8D0E9F8B0C5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5F-4B9C-A0CE-8D0E9F8B0C5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5F-4B9C-A0CE-8D0E9F8B0C5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5F-4B9C-A0CE-8D0E9F8B0C5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5F-4B9C-A0CE-8D0E9F8B0C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15F-4B9C-A0CE-8D0E9F8B0C5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15F-4B9C-A0CE-8D0E9F8B0C5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5F-4B9C-A0CE-8D0E9F8B0C5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5F-4B9C-A0CE-8D0E9F8B0C5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5F-4B9C-A0CE-8D0E9F8B0C5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5F-4B9C-A0CE-8D0E9F8B0C5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5F-4B9C-A0CE-8D0E9F8B0C5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5F-4B9C-A0CE-8D0E9F8B0C5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5F-4B9C-A0CE-8D0E9F8B0C5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5F-4B9C-A0CE-8D0E9F8B0C5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5F-4B9C-A0CE-8D0E9F8B0C5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5F-4B9C-A0CE-8D0E9F8B0C5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5F-4B9C-A0CE-8D0E9F8B0C5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5F-4B9C-A0CE-8D0E9F8B0C5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5F-4B9C-A0CE-8D0E9F8B0C5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5F-4B9C-A0CE-8D0E9F8B0C5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15F-4B9C-A0CE-8D0E9F8B0C5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15F-4B9C-A0CE-8D0E9F8B0C5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15F-4B9C-A0CE-8D0E9F8B0C5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15F-4B9C-A0CE-8D0E9F8B0C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15F-4B9C-A0CE-8D0E9F8B0C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15F-4B9C-A0CE-8D0E9F8B0C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15F-4B9C-A0CE-8D0E9F8B0C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15F-4B9C-A0CE-8D0E9F8B0C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15F-4B9C-A0CE-8D0E9F8B0C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15F-4B9C-A0CE-8D0E9F8B0C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15F-4B9C-A0CE-8D0E9F8B0C5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15F-4B9C-A0CE-8D0E9F8B0C5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15F-4B9C-A0CE-8D0E9F8B0C5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15F-4B9C-A0CE-8D0E9F8B0C5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15F-4B9C-A0CE-8D0E9F8B0C5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15F-4B9C-A0CE-8D0E9F8B0C5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15F-4B9C-A0CE-8D0E9F8B0C5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15F-4B9C-A0CE-8D0E9F8B0C5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15F-4B9C-A0CE-8D0E9F8B0C5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15F-4B9C-A0CE-8D0E9F8B0C5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15F-4B9C-A0CE-8D0E9F8B0C5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15F-4B9C-A0CE-8D0E9F8B0C5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15F-4B9C-A0CE-8D0E9F8B0C5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15F-4B9C-A0CE-8D0E9F8B0C5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15F-4B9C-A0CE-8D0E9F8B0C5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15F-4B9C-A0CE-8D0E9F8B0C5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15F-4B9C-A0CE-8D0E9F8B0C5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15F-4B9C-A0CE-8D0E9F8B0C5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15F-4B9C-A0CE-8D0E9F8B0C5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15F-4B9C-A0CE-8D0E9F8B0C5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15F-4B9C-A0CE-8D0E9F8B0C5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15F-4B9C-A0CE-8D0E9F8B0C5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15F-4B9C-A0CE-8D0E9F8B0C5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15F-4B9C-A0CE-8D0E9F8B0C5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15F-4B9C-A0CE-8D0E9F8B0C5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15F-4B9C-A0CE-8D0E9F8B0C5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15F-4B9C-A0CE-8D0E9F8B0C5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15F-4B9C-A0CE-8D0E9F8B0C5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15F-4B9C-A0CE-8D0E9F8B0C5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15F-4B9C-A0CE-8D0E9F8B0C5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15F-4B9C-A0CE-8D0E9F8B0C5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15F-4B9C-A0CE-8D0E9F8B0C5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15F-4B9C-A0CE-8D0E9F8B0C5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15F-4B9C-A0CE-8D0E9F8B0C5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15F-4B9C-A0CE-8D0E9F8B0C5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15F-4B9C-A0CE-8D0E9F8B0C5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15F-4B9C-A0CE-8D0E9F8B0C5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15F-4B9C-A0CE-8D0E9F8B0C5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15F-4B9C-A0CE-8D0E9F8B0C5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15F-4B9C-A0CE-8D0E9F8B0C5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15F-4B9C-A0CE-8D0E9F8B0C5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15F-4B9C-A0CE-8D0E9F8B0C5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15F-4B9C-A0CE-8D0E9F8B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E3-4BC6-8043-4DDD5B97C78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1983</c:v>
                </c:pt>
                <c:pt idx="1">
                  <c:v>2440</c:v>
                </c:pt>
                <c:pt idx="2">
                  <c:v>2038</c:v>
                </c:pt>
                <c:pt idx="3">
                  <c:v>2406</c:v>
                </c:pt>
                <c:pt idx="4">
                  <c:v>1755</c:v>
                </c:pt>
                <c:pt idx="5">
                  <c:v>2033</c:v>
                </c:pt>
                <c:pt idx="6">
                  <c:v>1953</c:v>
                </c:pt>
                <c:pt idx="7">
                  <c:v>2311</c:v>
                </c:pt>
                <c:pt idx="8">
                  <c:v>1643</c:v>
                </c:pt>
                <c:pt idx="9">
                  <c:v>2027</c:v>
                </c:pt>
                <c:pt idx="10">
                  <c:v>2047</c:v>
                </c:pt>
                <c:pt idx="11">
                  <c:v>1769</c:v>
                </c:pt>
                <c:pt idx="12">
                  <c:v>24405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E3-4BC6-8043-4DDD5B97C78C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E3-4BC6-8043-4DDD5B97C78C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1823</c:v>
                </c:pt>
                <c:pt idx="1">
                  <c:v>2638</c:v>
                </c:pt>
                <c:pt idx="2">
                  <c:v>2270</c:v>
                </c:pt>
                <c:pt idx="3">
                  <c:v>2669</c:v>
                </c:pt>
                <c:pt idx="4">
                  <c:v>2204</c:v>
                </c:pt>
                <c:pt idx="5">
                  <c:v>1538</c:v>
                </c:pt>
                <c:pt idx="6">
                  <c:v>1994</c:v>
                </c:pt>
                <c:pt idx="7">
                  <c:v>2886</c:v>
                </c:pt>
                <c:pt idx="8">
                  <c:v>1823</c:v>
                </c:pt>
                <c:pt idx="9">
                  <c:v>2789</c:v>
                </c:pt>
                <c:pt idx="10">
                  <c:v>1953</c:v>
                </c:pt>
                <c:pt idx="11">
                  <c:v>2681</c:v>
                </c:pt>
                <c:pt idx="12">
                  <c:v>27268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E3-4BC6-8043-4DDD5B97C78C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E3-4BC6-8043-4DDD5B97C78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2209</c:v>
                </c:pt>
                <c:pt idx="1">
                  <c:v>2846</c:v>
                </c:pt>
                <c:pt idx="2">
                  <c:v>2344</c:v>
                </c:pt>
                <c:pt idx="3">
                  <c:v>3420</c:v>
                </c:pt>
                <c:pt idx="4">
                  <c:v>2278</c:v>
                </c:pt>
                <c:pt idx="5">
                  <c:v>1790</c:v>
                </c:pt>
                <c:pt idx="6">
                  <c:v>2053</c:v>
                </c:pt>
                <c:pt idx="7">
                  <c:v>2930</c:v>
                </c:pt>
                <c:pt idx="8">
                  <c:v>1975</c:v>
                </c:pt>
                <c:pt idx="9">
                  <c:v>2829</c:v>
                </c:pt>
                <c:pt idx="10">
                  <c:v>2171</c:v>
                </c:pt>
                <c:pt idx="11">
                  <c:v>2053</c:v>
                </c:pt>
                <c:pt idx="12">
                  <c:v>28898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E3-4BC6-8043-4DDD5B97C78C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5E3-4BC6-8043-4DDD5B97C7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5E3-4BC6-8043-4DDD5B97C78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2149</c:v>
                </c:pt>
                <c:pt idx="1">
                  <c:v>2914</c:v>
                </c:pt>
                <c:pt idx="2">
                  <c:v>2307</c:v>
                </c:pt>
                <c:pt idx="3">
                  <c:v>3021</c:v>
                </c:pt>
                <c:pt idx="4">
                  <c:v>2217</c:v>
                </c:pt>
                <c:pt idx="5">
                  <c:v>2073</c:v>
                </c:pt>
                <c:pt idx="6">
                  <c:v>2235</c:v>
                </c:pt>
                <c:pt idx="7">
                  <c:v>3259</c:v>
                </c:pt>
                <c:pt idx="8">
                  <c:v>1850</c:v>
                </c:pt>
                <c:pt idx="9">
                  <c:v>2728</c:v>
                </c:pt>
                <c:pt idx="10">
                  <c:v>2133</c:v>
                </c:pt>
                <c:pt idx="12">
                  <c:v>26886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5E3-4BC6-8043-4DDD5B97C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E3-4BC6-8043-4DDD5B97C7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E3-4BC6-8043-4DDD5B97C7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E3-4BC6-8043-4DDD5B97C7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E3-4BC6-8043-4DDD5B97C7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E3-4BC6-8043-4DDD5B97C7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E3-4BC6-8043-4DDD5B97C7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E3-4BC6-8043-4DDD5B97C7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E3-4BC6-8043-4DDD5B97C7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E3-4BC6-8043-4DDD5B97C7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E3-4BC6-8043-4DDD5B97C7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E3-4BC6-8043-4DDD5B97C7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E3-4BC6-8043-4DDD5B97C7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E3-4BC6-8043-4DDD5B97C78C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-2.7161611588954249E-2</c:v>
                </c:pt>
                <c:pt idx="1">
                  <c:v>2.3893183415319763E-2</c:v>
                </c:pt>
                <c:pt idx="2">
                  <c:v>-1.5784982935153624E-2</c:v>
                </c:pt>
                <c:pt idx="3">
                  <c:v>-0.1166666666666667</c:v>
                </c:pt>
                <c:pt idx="4">
                  <c:v>-2.6777875329236145E-2</c:v>
                </c:pt>
                <c:pt idx="5">
                  <c:v>0.1581005586592179</c:v>
                </c:pt>
                <c:pt idx="6">
                  <c:v>8.8650754992693592E-2</c:v>
                </c:pt>
                <c:pt idx="7">
                  <c:v>0.11228668941979514</c:v>
                </c:pt>
                <c:pt idx="8">
                  <c:v>-6.3291139240506333E-2</c:v>
                </c:pt>
                <c:pt idx="9">
                  <c:v>-3.5701661364439752E-2</c:v>
                </c:pt>
                <c:pt idx="10">
                  <c:v>-1.7503454629203108E-2</c:v>
                </c:pt>
                <c:pt idx="12">
                  <c:v>1.5272862730488779E-3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5E3-4BC6-8043-4DDD5B97C78C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8.3711548159354443E-2</c:v>
                </c:pt>
                <c:pt idx="1">
                  <c:v>0.19426229508196724</c:v>
                </c:pt>
                <c:pt idx="2">
                  <c:v>0.13199214916584889</c:v>
                </c:pt>
                <c:pt idx="3">
                  <c:v>0.25561097256857845</c:v>
                </c:pt>
                <c:pt idx="4">
                  <c:v>0.2632478632478632</c:v>
                </c:pt>
                <c:pt idx="5">
                  <c:v>1.9675356615838746E-2</c:v>
                </c:pt>
                <c:pt idx="6">
                  <c:v>0.14439324116743468</c:v>
                </c:pt>
                <c:pt idx="7">
                  <c:v>0.41021202942449153</c:v>
                </c:pt>
                <c:pt idx="8">
                  <c:v>0.12598904443091907</c:v>
                </c:pt>
                <c:pt idx="9">
                  <c:v>0.34583127775037004</c:v>
                </c:pt>
                <c:pt idx="10">
                  <c:v>4.2012701514411388E-2</c:v>
                </c:pt>
                <c:pt idx="12">
                  <c:v>0.18775402014490195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5E3-4BC6-8043-4DDD5B97C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95402</c:v>
                </c:pt>
                <c:pt idx="1">
                  <c:v>44587</c:v>
                </c:pt>
                <c:pt idx="2">
                  <c:v>2332</c:v>
                </c:pt>
                <c:pt idx="3">
                  <c:v>89109</c:v>
                </c:pt>
                <c:pt idx="4">
                  <c:v>28150</c:v>
                </c:pt>
                <c:pt idx="5">
                  <c:v>48506</c:v>
                </c:pt>
                <c:pt idx="6">
                  <c:v>13638</c:v>
                </c:pt>
                <c:pt idx="7">
                  <c:v>19970</c:v>
                </c:pt>
                <c:pt idx="8">
                  <c:v>21572</c:v>
                </c:pt>
                <c:pt idx="9">
                  <c:v>68176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55-4880-96B1-9C365A7C3C2D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169678</c:v>
                </c:pt>
                <c:pt idx="1">
                  <c:v>111509</c:v>
                </c:pt>
                <c:pt idx="2">
                  <c:v>18264</c:v>
                </c:pt>
                <c:pt idx="3">
                  <c:v>322678</c:v>
                </c:pt>
                <c:pt idx="4">
                  <c:v>51971</c:v>
                </c:pt>
                <c:pt idx="5">
                  <c:v>135981</c:v>
                </c:pt>
                <c:pt idx="6">
                  <c:v>35140</c:v>
                </c:pt>
                <c:pt idx="7">
                  <c:v>30135</c:v>
                </c:pt>
                <c:pt idx="8">
                  <c:v>43404</c:v>
                </c:pt>
                <c:pt idx="9">
                  <c:v>55830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55-4880-96B1-9C365A7C3C2D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151006</c:v>
                </c:pt>
                <c:pt idx="1">
                  <c:v>107119</c:v>
                </c:pt>
                <c:pt idx="2">
                  <c:v>10070</c:v>
                </c:pt>
                <c:pt idx="3">
                  <c:v>361792</c:v>
                </c:pt>
                <c:pt idx="4">
                  <c:v>46838</c:v>
                </c:pt>
                <c:pt idx="5">
                  <c:v>143457</c:v>
                </c:pt>
                <c:pt idx="6">
                  <c:v>32599</c:v>
                </c:pt>
                <c:pt idx="7">
                  <c:v>27789</c:v>
                </c:pt>
                <c:pt idx="8">
                  <c:v>57295</c:v>
                </c:pt>
                <c:pt idx="9">
                  <c:v>52545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55-4880-96B1-9C365A7C3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-0.11004372988837685</c:v>
                </c:pt>
                <c:pt idx="1">
                  <c:v>-3.9369019541023564E-2</c:v>
                </c:pt>
                <c:pt idx="2">
                  <c:v>-0.44864213753832671</c:v>
                </c:pt>
                <c:pt idx="3">
                  <c:v>0.12121681676470031</c:v>
                </c:pt>
                <c:pt idx="4">
                  <c:v>-9.8766619845683135E-2</c:v>
                </c:pt>
                <c:pt idx="5">
                  <c:v>5.4978269022878168E-2</c:v>
                </c:pt>
                <c:pt idx="6">
                  <c:v>-7.2310756972111534E-2</c:v>
                </c:pt>
                <c:pt idx="7">
                  <c:v>-7.7849676455948202E-2</c:v>
                </c:pt>
                <c:pt idx="8">
                  <c:v>0.32003962768408445</c:v>
                </c:pt>
                <c:pt idx="9">
                  <c:v>-5.8839333691563689E-2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55-4880-96B1-9C365A7C3C2D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-0.28292138566374625</c:v>
                </c:pt>
                <c:pt idx="1">
                  <c:v>-0.10272819413149281</c:v>
                </c:pt>
                <c:pt idx="2">
                  <c:v>5.9940059940060131E-3</c:v>
                </c:pt>
                <c:pt idx="3">
                  <c:v>8.5868984518971514E-2</c:v>
                </c:pt>
                <c:pt idx="4">
                  <c:v>0.62338832663246913</c:v>
                </c:pt>
                <c:pt idx="5">
                  <c:v>0.30549564552676833</c:v>
                </c:pt>
                <c:pt idx="6">
                  <c:v>-1.6354364684228018E-2</c:v>
                </c:pt>
                <c:pt idx="7">
                  <c:v>-0.35912455893544892</c:v>
                </c:pt>
                <c:pt idx="8">
                  <c:v>0.44794035885772043</c:v>
                </c:pt>
                <c:pt idx="9">
                  <c:v>6.2137413838410316E-2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55-4880-96B1-9C365A7C3C2D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0.31576414089244864</c:v>
                </c:pt>
                <c:pt idx="1">
                  <c:v>0.1026529552694057</c:v>
                </c:pt>
                <c:pt idx="2">
                  <c:v>6.4099790705597947E-3</c:v>
                </c:pt>
                <c:pt idx="3">
                  <c:v>0.22358942603579096</c:v>
                </c:pt>
                <c:pt idx="4">
                  <c:v>5.570638212723153E-2</c:v>
                </c:pt>
                <c:pt idx="5">
                  <c:v>0.1281833570389439</c:v>
                </c:pt>
                <c:pt idx="6">
                  <c:v>2.5389790543354225E-2</c:v>
                </c:pt>
                <c:pt idx="7">
                  <c:v>5.8377995424727026E-2</c:v>
                </c:pt>
                <c:pt idx="8">
                  <c:v>3.439837323627553E-2</c:v>
                </c:pt>
                <c:pt idx="9">
                  <c:v>4.9527600361262691E-2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55-4880-96B1-9C365A7C3C2D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0.15245277685232861</c:v>
                </c:pt>
                <c:pt idx="1">
                  <c:v>0.10814529888643225</c:v>
                </c:pt>
                <c:pt idx="2">
                  <c:v>1.016647989419592E-2</c:v>
                </c:pt>
                <c:pt idx="3">
                  <c:v>0.36525830127913905</c:v>
                </c:pt>
                <c:pt idx="4">
                  <c:v>4.7286751269548011E-2</c:v>
                </c:pt>
                <c:pt idx="5">
                  <c:v>0.14483145046491203</c:v>
                </c:pt>
                <c:pt idx="6">
                  <c:v>3.2911328507536523E-2</c:v>
                </c:pt>
                <c:pt idx="7">
                  <c:v>2.805524426810431E-2</c:v>
                </c:pt>
                <c:pt idx="8">
                  <c:v>5.7843938980929016E-2</c:v>
                </c:pt>
                <c:pt idx="9">
                  <c:v>5.3048429596874336E-2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55-4880-96B1-9C365A7C3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B5-42DE-91EE-ABC2FE228C2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DB5-42DE-91EE-ABC2FE228C2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DB5-42DE-91EE-ABC2FE228C2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DB5-42DE-91EE-ABC2FE228C2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DB5-42DE-91EE-ABC2FE228C2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DB5-42DE-91EE-ABC2FE228C2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DB5-42DE-91EE-ABC2FE228C2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DB5-42DE-91EE-ABC2FE228C2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DB5-42DE-91EE-ABC2FE228C2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DB5-42DE-91EE-ABC2FE228C2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5-42DE-91EE-ABC2FE228C2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5-42DE-91EE-ABC2FE228C2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5-42DE-91EE-ABC2FE228C2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B5-42DE-91EE-ABC2FE228C2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B5-42DE-91EE-ABC2FE228C2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B5-42DE-91EE-ABC2FE228C2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B5-42DE-91EE-ABC2FE228C2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B5-42DE-91EE-ABC2FE228C2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B5-42DE-91EE-ABC2FE228C2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DB5-42DE-91EE-ABC2FE228C2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93573</c:v>
                </c:pt>
                <c:pt idx="1">
                  <c:v>59614</c:v>
                </c:pt>
                <c:pt idx="2">
                  <c:v>3365</c:v>
                </c:pt>
                <c:pt idx="3">
                  <c:v>260897</c:v>
                </c:pt>
                <c:pt idx="4">
                  <c:v>31431</c:v>
                </c:pt>
                <c:pt idx="5">
                  <c:v>74846</c:v>
                </c:pt>
                <c:pt idx="6">
                  <c:v>22192</c:v>
                </c:pt>
                <c:pt idx="7">
                  <c:v>9860</c:v>
                </c:pt>
                <c:pt idx="8">
                  <c:v>21202</c:v>
                </c:pt>
                <c:pt idx="9">
                  <c:v>17123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DB5-42DE-91EE-ABC2FE228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7D-438B-8EF2-59DEBEB1E32F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7D-438B-8EF2-59DEBEB1E32F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7D-438B-8EF2-59DEBEB1E32F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7D-438B-8EF2-59DEBEB1E32F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7D-438B-8EF2-59DEBEB1E32F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7D-438B-8EF2-59DEBEB1E32F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7D-438B-8EF2-59DEBEB1E32F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7D-438B-8EF2-59DEBEB1E32F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7D-438B-8EF2-59DEBEB1E32F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7D-438B-8EF2-59DEBEB1E3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27D-438B-8EF2-59DEBEB1E32F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7D-438B-8EF2-59DEBEB1E32F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7D-438B-8EF2-59DEBEB1E32F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7D-438B-8EF2-59DEBEB1E32F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7D-438B-8EF2-59DEBEB1E3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27D-438B-8EF2-59DEBEB1E32F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C27D-438B-8EF2-59DEBEB1E32F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7D-438B-8EF2-59DEBEB1E32F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7D-438B-8EF2-59DEBEB1E32F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7D-438B-8EF2-59DEBEB1E32F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7D-438B-8EF2-59DEBEB1E32F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7D-438B-8EF2-59DEBEB1E32F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7D-438B-8EF2-59DEBEB1E32F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7D-438B-8EF2-59DEBEB1E32F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7D-438B-8EF2-59DEBEB1E32F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7D-438B-8EF2-59DEBEB1E32F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7D-438B-8EF2-59DEBEB1E32F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7D-438B-8EF2-59DEBEB1E32F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7D-438B-8EF2-59DEBEB1E32F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7D-438B-8EF2-59DEBEB1E32F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7D-438B-8EF2-59DEBEB1E32F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7D-438B-8EF2-59DEBEB1E32F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27D-438B-8EF2-59DEBEB1E32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C27D-438B-8EF2-59DEBEB1E32F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27D-438B-8EF2-59DEBEB1E3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27D-438B-8EF2-59DEBEB1E3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27D-438B-8EF2-59DEBEB1E3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27D-438B-8EF2-59DEBEB1E3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27D-438B-8EF2-59DEBEB1E3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27D-438B-8EF2-59DEBEB1E3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27D-438B-8EF2-59DEBEB1E3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27D-438B-8EF2-59DEBEB1E32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27D-438B-8EF2-59DEBEB1E32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27D-438B-8EF2-59DEBEB1E32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27D-438B-8EF2-59DEBEB1E32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27D-438B-8EF2-59DEBEB1E32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27D-438B-8EF2-59DEBEB1E32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27D-438B-8EF2-59DEBEB1E32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C27D-438B-8EF2-59DEBEB1E32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C27D-438B-8EF2-59DEBEB1E32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7D-438B-8EF2-59DEBEB1E32F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27D-438B-8EF2-59DEBEB1E32F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27D-438B-8EF2-59DEBEB1E32F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27D-438B-8EF2-59DEBEB1E32F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27D-438B-8EF2-59DEBEB1E32F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27D-438B-8EF2-59DEBEB1E32F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27D-438B-8EF2-59DEBEB1E32F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27D-438B-8EF2-59DEBEB1E32F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27D-438B-8EF2-59DEBEB1E32F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27D-438B-8EF2-59DEBEB1E32F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27D-438B-8EF2-59DEBEB1E32F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27D-438B-8EF2-59DEBEB1E32F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27D-438B-8EF2-59DEBEB1E32F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27D-438B-8EF2-59DEBEB1E32F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27D-438B-8EF2-59DEBEB1E32F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27D-438B-8EF2-59DEBEB1E32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C27D-438B-8EF2-59DEBEB1E32F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27D-438B-8EF2-59DEBEB1E32F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27D-438B-8EF2-59DEBEB1E32F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27D-438B-8EF2-59DEBEB1E32F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27D-438B-8EF2-59DEBEB1E32F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27D-438B-8EF2-59DEBEB1E32F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27D-438B-8EF2-59DEBEB1E32F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27D-438B-8EF2-59DEBEB1E32F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27D-438B-8EF2-59DEBEB1E32F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27D-438B-8EF2-59DEBEB1E32F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27D-438B-8EF2-59DEBEB1E32F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27D-438B-8EF2-59DEBEB1E32F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27D-438B-8EF2-59DEBEB1E32F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27D-438B-8EF2-59DEBEB1E32F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27D-438B-8EF2-59DEBEB1E32F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27D-438B-8EF2-59DEBEB1E32F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27D-438B-8EF2-59DEBEB1E32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C27D-438B-8EF2-59DEBEB1E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40412</c:v>
                </c:pt>
                <c:pt idx="1">
                  <c:v>22598</c:v>
                </c:pt>
                <c:pt idx="2">
                  <c:v>678</c:v>
                </c:pt>
                <c:pt idx="3">
                  <c:v>66693</c:v>
                </c:pt>
                <c:pt idx="4">
                  <c:v>24632</c:v>
                </c:pt>
                <c:pt idx="5">
                  <c:v>26652</c:v>
                </c:pt>
                <c:pt idx="6">
                  <c:v>6381</c:v>
                </c:pt>
                <c:pt idx="7">
                  <c:v>5328</c:v>
                </c:pt>
                <c:pt idx="8">
                  <c:v>13892</c:v>
                </c:pt>
                <c:pt idx="9">
                  <c:v>31141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7-4DD5-A8C3-5971DF834D46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98343</c:v>
                </c:pt>
                <c:pt idx="1">
                  <c:v>62410</c:v>
                </c:pt>
                <c:pt idx="2">
                  <c:v>4956</c:v>
                </c:pt>
                <c:pt idx="3">
                  <c:v>235494</c:v>
                </c:pt>
                <c:pt idx="4">
                  <c:v>33119</c:v>
                </c:pt>
                <c:pt idx="5">
                  <c:v>75077</c:v>
                </c:pt>
                <c:pt idx="6">
                  <c:v>24273</c:v>
                </c:pt>
                <c:pt idx="7">
                  <c:v>10303</c:v>
                </c:pt>
                <c:pt idx="8">
                  <c:v>13152</c:v>
                </c:pt>
                <c:pt idx="9">
                  <c:v>14556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7-4DD5-A8C3-5971DF834D46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93573</c:v>
                </c:pt>
                <c:pt idx="1">
                  <c:v>59614</c:v>
                </c:pt>
                <c:pt idx="2">
                  <c:v>3365</c:v>
                </c:pt>
                <c:pt idx="3">
                  <c:v>260897</c:v>
                </c:pt>
                <c:pt idx="4">
                  <c:v>31431</c:v>
                </c:pt>
                <c:pt idx="5">
                  <c:v>74846</c:v>
                </c:pt>
                <c:pt idx="6">
                  <c:v>22192</c:v>
                </c:pt>
                <c:pt idx="7">
                  <c:v>9860</c:v>
                </c:pt>
                <c:pt idx="8">
                  <c:v>21202</c:v>
                </c:pt>
                <c:pt idx="9">
                  <c:v>17123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F7-4DD5-A8C3-5971DF834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-4.8503706415301551E-2</c:v>
                </c:pt>
                <c:pt idx="1">
                  <c:v>-4.4800512738343179E-2</c:v>
                </c:pt>
                <c:pt idx="2">
                  <c:v>-0.32102502017756251</c:v>
                </c:pt>
                <c:pt idx="3">
                  <c:v>0.10787111348909106</c:v>
                </c:pt>
                <c:pt idx="4">
                  <c:v>-5.0967722455388165E-2</c:v>
                </c:pt>
                <c:pt idx="5">
                  <c:v>-3.076841109793893E-3</c:v>
                </c:pt>
                <c:pt idx="6">
                  <c:v>-8.5733119103530653E-2</c:v>
                </c:pt>
                <c:pt idx="7">
                  <c:v>-4.2997185285839068E-2</c:v>
                </c:pt>
                <c:pt idx="8">
                  <c:v>0.61207420924574207</c:v>
                </c:pt>
                <c:pt idx="9">
                  <c:v>0.17635339378950254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F7-4DD5-A8C3-5971DF834D46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-9.3513262162633448E-2</c:v>
                </c:pt>
                <c:pt idx="1">
                  <c:v>-0.16070900618057415</c:v>
                </c:pt>
                <c:pt idx="2">
                  <c:v>-0.22856487849610274</c:v>
                </c:pt>
                <c:pt idx="3">
                  <c:v>-1.6822366512034503E-2</c:v>
                </c:pt>
                <c:pt idx="4">
                  <c:v>0.78696912843254307</c:v>
                </c:pt>
                <c:pt idx="5">
                  <c:v>0.36692539494110132</c:v>
                </c:pt>
                <c:pt idx="6">
                  <c:v>0.33977300169041302</c:v>
                </c:pt>
                <c:pt idx="7">
                  <c:v>-0.49204059553861212</c:v>
                </c:pt>
                <c:pt idx="8">
                  <c:v>0.19758246723904205</c:v>
                </c:pt>
                <c:pt idx="9">
                  <c:v>-0.12400879930424102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F7-4DD5-A8C3-5971DF834D46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0.32031314591333748</c:v>
                </c:pt>
                <c:pt idx="1">
                  <c:v>0.10005046142267</c:v>
                </c:pt>
                <c:pt idx="2">
                  <c:v>6.8165684522027694E-3</c:v>
                </c:pt>
                <c:pt idx="3">
                  <c:v>0.29869456014459905</c:v>
                </c:pt>
                <c:pt idx="4">
                  <c:v>5.2442817514960244E-2</c:v>
                </c:pt>
                <c:pt idx="5">
                  <c:v>0.13370566450851429</c:v>
                </c:pt>
                <c:pt idx="6">
                  <c:v>2.6382486180127323E-2</c:v>
                </c:pt>
                <c:pt idx="7">
                  <c:v>2.9410171540327799E-2</c:v>
                </c:pt>
                <c:pt idx="8">
                  <c:v>1.1577617935757192E-2</c:v>
                </c:pt>
                <c:pt idx="9">
                  <c:v>2.0606506387503814E-2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F7-4DD5-A8C3-5971DF834D46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0.15750299190544401</c:v>
                </c:pt>
                <c:pt idx="1">
                  <c:v>0.10034286983906832</c:v>
                </c:pt>
                <c:pt idx="2">
                  <c:v>5.6640010233915666E-3</c:v>
                </c:pt>
                <c:pt idx="3">
                  <c:v>0.43914439078745604</c:v>
                </c:pt>
                <c:pt idx="4">
                  <c:v>5.2904967657123429E-2</c:v>
                </c:pt>
                <c:pt idx="5">
                  <c:v>0.12598152172266425</c:v>
                </c:pt>
                <c:pt idx="6">
                  <c:v>3.7353792187549972E-2</c:v>
                </c:pt>
                <c:pt idx="7">
                  <c:v>1.6596448763934873E-2</c:v>
                </c:pt>
                <c:pt idx="8">
                  <c:v>3.5687414471901338E-2</c:v>
                </c:pt>
                <c:pt idx="9">
                  <c:v>2.8821601641466209E-2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F7-4DD5-A8C3-5971DF834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noviembre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noviembre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1C-4DC4-AD1D-D2902ECD35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41C-4DC4-AD1D-D2902ECD35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41C-4DC4-AD1D-D2902ECD35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41C-4DC4-AD1D-D2902ECD355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41C-4DC4-AD1D-D2902ECD35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41C-4DC4-AD1D-D2902ECD35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41C-4DC4-AD1D-D2902ECD35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41C-4DC4-AD1D-D2902ECD35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41C-4DC4-AD1D-D2902ECD355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41C-4DC4-AD1D-D2902ECD355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1C-4DC4-AD1D-D2902ECD355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1C-4DC4-AD1D-D2902ECD355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1C-4DC4-AD1D-D2902ECD355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1C-4DC4-AD1D-D2902ECD355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1C-4DC4-AD1D-D2902ECD355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1C-4DC4-AD1D-D2902ECD355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1C-4DC4-AD1D-D2902ECD355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1C-4DC4-AD1D-D2902ECD355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1C-4DC4-AD1D-D2902ECD355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741C-4DC4-AD1D-D2902ECD355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57433</c:v>
                </c:pt>
                <c:pt idx="1">
                  <c:v>47505</c:v>
                </c:pt>
                <c:pt idx="2">
                  <c:v>6705</c:v>
                </c:pt>
                <c:pt idx="3">
                  <c:v>100895</c:v>
                </c:pt>
                <c:pt idx="4">
                  <c:v>15407</c:v>
                </c:pt>
                <c:pt idx="5">
                  <c:v>68611</c:v>
                </c:pt>
                <c:pt idx="6">
                  <c:v>10407</c:v>
                </c:pt>
                <c:pt idx="7">
                  <c:v>17929</c:v>
                </c:pt>
                <c:pt idx="8">
                  <c:v>36093</c:v>
                </c:pt>
                <c:pt idx="9">
                  <c:v>35422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41C-4DC4-AD1D-D2902ECD3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7F-43E7-AFE9-2545EF3B79D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7F-43E7-AFE9-2545EF3B79D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7F-43E7-AFE9-2545EF3B79D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7F-43E7-AFE9-2545EF3B79D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7F-43E7-AFE9-2545EF3B79D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7F-43E7-AFE9-2545EF3B79D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7F-43E7-AFE9-2545EF3B79D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7F-43E7-AFE9-2545EF3B79D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7F-43E7-AFE9-2545EF3B79D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7F-43E7-AFE9-2545EF3B79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C7F-43E7-AFE9-2545EF3B79D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7F-43E7-AFE9-2545EF3B79D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7F-43E7-AFE9-2545EF3B79D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7F-43E7-AFE9-2545EF3B79D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7F-43E7-AFE9-2545EF3B79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C7F-43E7-AFE9-2545EF3B79D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C7F-43E7-AFE9-2545EF3B79D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7F-43E7-AFE9-2545EF3B79D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7F-43E7-AFE9-2545EF3B79D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7F-43E7-AFE9-2545EF3B79D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7F-43E7-AFE9-2545EF3B79D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7F-43E7-AFE9-2545EF3B79D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7F-43E7-AFE9-2545EF3B79D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7F-43E7-AFE9-2545EF3B79D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7F-43E7-AFE9-2545EF3B79D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7F-43E7-AFE9-2545EF3B79D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7F-43E7-AFE9-2545EF3B79D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7F-43E7-AFE9-2545EF3B79D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7F-43E7-AFE9-2545EF3B79D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7F-43E7-AFE9-2545EF3B79D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7F-43E7-AFE9-2545EF3B79D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C7F-43E7-AFE9-2545EF3B79D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C7F-43E7-AFE9-2545EF3B79D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C7F-43E7-AFE9-2545EF3B79D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C7F-43E7-AFE9-2545EF3B79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C7F-43E7-AFE9-2545EF3B79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C7F-43E7-AFE9-2545EF3B79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C7F-43E7-AFE9-2545EF3B79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C7F-43E7-AFE9-2545EF3B79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C7F-43E7-AFE9-2545EF3B79D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C7F-43E7-AFE9-2545EF3B79D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C7F-43E7-AFE9-2545EF3B79D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C7F-43E7-AFE9-2545EF3B79D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C7F-43E7-AFE9-2545EF3B79D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C7F-43E7-AFE9-2545EF3B79D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C7F-43E7-AFE9-2545EF3B79D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C7F-43E7-AFE9-2545EF3B79D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C7F-43E7-AFE9-2545EF3B79D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C7F-43E7-AFE9-2545EF3B79D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C7F-43E7-AFE9-2545EF3B79D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C7F-43E7-AFE9-2545EF3B79D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C7F-43E7-AFE9-2545EF3B79D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C7F-43E7-AFE9-2545EF3B79D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C7F-43E7-AFE9-2545EF3B79D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C7F-43E7-AFE9-2545EF3B79D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C7F-43E7-AFE9-2545EF3B79D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C7F-43E7-AFE9-2545EF3B79D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C7F-43E7-AFE9-2545EF3B79D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C7F-43E7-AFE9-2545EF3B79D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C7F-43E7-AFE9-2545EF3B79D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C7F-43E7-AFE9-2545EF3B79D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C7F-43E7-AFE9-2545EF3B79D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C7F-43E7-AFE9-2545EF3B79D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C7F-43E7-AFE9-2545EF3B79D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C7F-43E7-AFE9-2545EF3B79D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C7F-43E7-AFE9-2545EF3B79D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C7F-43E7-AFE9-2545EF3B79D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C7F-43E7-AFE9-2545EF3B79D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C7F-43E7-AFE9-2545EF3B79D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C7F-43E7-AFE9-2545EF3B79D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C7F-43E7-AFE9-2545EF3B79D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C7F-43E7-AFE9-2545EF3B79D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C7F-43E7-AFE9-2545EF3B79D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C7F-43E7-AFE9-2545EF3B79D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C7F-43E7-AFE9-2545EF3B79D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C7F-43E7-AFE9-2545EF3B79D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C7F-43E7-AFE9-2545EF3B79D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C7F-43E7-AFE9-2545EF3B79D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C7F-43E7-AFE9-2545EF3B79D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C7F-43E7-AFE9-2545EF3B79D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C7F-43E7-AFE9-2545EF3B79D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C7F-43E7-AFE9-2545EF3B79D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C7F-43E7-AFE9-2545EF3B79D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C7F-43E7-AFE9-2545EF3B7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54990</c:v>
                </c:pt>
                <c:pt idx="1">
                  <c:v>21989</c:v>
                </c:pt>
                <c:pt idx="2">
                  <c:v>1654</c:v>
                </c:pt>
                <c:pt idx="3">
                  <c:v>22416</c:v>
                </c:pt>
                <c:pt idx="4">
                  <c:v>3518</c:v>
                </c:pt>
                <c:pt idx="5">
                  <c:v>21854</c:v>
                </c:pt>
                <c:pt idx="6">
                  <c:v>7257</c:v>
                </c:pt>
                <c:pt idx="7">
                  <c:v>14642</c:v>
                </c:pt>
                <c:pt idx="8">
                  <c:v>7680</c:v>
                </c:pt>
                <c:pt idx="9">
                  <c:v>37035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26-45F2-9C9B-3A1BDCBAF931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noviembre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71335</c:v>
                </c:pt>
                <c:pt idx="1">
                  <c:v>49099</c:v>
                </c:pt>
                <c:pt idx="2">
                  <c:v>13308</c:v>
                </c:pt>
                <c:pt idx="3">
                  <c:v>87184</c:v>
                </c:pt>
                <c:pt idx="4">
                  <c:v>18852</c:v>
                </c:pt>
                <c:pt idx="5">
                  <c:v>60904</c:v>
                </c:pt>
                <c:pt idx="6">
                  <c:v>10867</c:v>
                </c:pt>
                <c:pt idx="7">
                  <c:v>19832</c:v>
                </c:pt>
                <c:pt idx="8">
                  <c:v>30252</c:v>
                </c:pt>
                <c:pt idx="9">
                  <c:v>41274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26-45F2-9C9B-3A1BDCBAF931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noviembre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57433</c:v>
                </c:pt>
                <c:pt idx="1">
                  <c:v>47505</c:v>
                </c:pt>
                <c:pt idx="2">
                  <c:v>6705</c:v>
                </c:pt>
                <c:pt idx="3">
                  <c:v>100895</c:v>
                </c:pt>
                <c:pt idx="4">
                  <c:v>15407</c:v>
                </c:pt>
                <c:pt idx="5">
                  <c:v>68611</c:v>
                </c:pt>
                <c:pt idx="6">
                  <c:v>10407</c:v>
                </c:pt>
                <c:pt idx="7">
                  <c:v>17929</c:v>
                </c:pt>
                <c:pt idx="8">
                  <c:v>36093</c:v>
                </c:pt>
                <c:pt idx="9">
                  <c:v>35422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26-45F2-9C9B-3A1BDCBAF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-0.19488329711922614</c:v>
                </c:pt>
                <c:pt idx="1">
                  <c:v>-3.2465019654168148E-2</c:v>
                </c:pt>
                <c:pt idx="2">
                  <c:v>-0.49616771866546439</c:v>
                </c:pt>
                <c:pt idx="3">
                  <c:v>0.15726509451275472</c:v>
                </c:pt>
                <c:pt idx="4">
                  <c:v>-0.18273923191173347</c:v>
                </c:pt>
                <c:pt idx="5">
                  <c:v>0.12654341258373836</c:v>
                </c:pt>
                <c:pt idx="6">
                  <c:v>-4.2329989877611163E-2</c:v>
                </c:pt>
                <c:pt idx="7">
                  <c:v>-9.5956030657523228E-2</c:v>
                </c:pt>
                <c:pt idx="8">
                  <c:v>0.19307814359381203</c:v>
                </c:pt>
                <c:pt idx="9">
                  <c:v>-0.14178417405630661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26-45F2-9C9B-3A1BDCBAF931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-0.46503786361646438</c:v>
                </c:pt>
                <c:pt idx="1">
                  <c:v>-1.7558009678620201E-2</c:v>
                </c:pt>
                <c:pt idx="2">
                  <c:v>0.18714589235127477</c:v>
                </c:pt>
                <c:pt idx="3">
                  <c:v>0.48766606213414732</c:v>
                </c:pt>
                <c:pt idx="4">
                  <c:v>0.36793039154754514</c:v>
                </c:pt>
                <c:pt idx="5">
                  <c:v>0.24448596096640784</c:v>
                </c:pt>
                <c:pt idx="6">
                  <c:v>-0.37220244917656997</c:v>
                </c:pt>
                <c:pt idx="7">
                  <c:v>-0.25139874739039669</c:v>
                </c:pt>
                <c:pt idx="8">
                  <c:v>0.65064483673282725</c:v>
                </c:pt>
                <c:pt idx="9">
                  <c:v>0.18373212137414785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26-45F2-9C9B-3A1BDCBAF931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0.3116608591670631</c:v>
                </c:pt>
                <c:pt idx="1">
                  <c:v>0.10500045002764455</c:v>
                </c:pt>
                <c:pt idx="2">
                  <c:v>6.0432283697427125E-3</c:v>
                </c:pt>
                <c:pt idx="3">
                  <c:v>0.15584328751623314</c:v>
                </c:pt>
                <c:pt idx="4">
                  <c:v>5.8650174224988104E-2</c:v>
                </c:pt>
                <c:pt idx="5">
                  <c:v>0.12320213956000155</c:v>
                </c:pt>
                <c:pt idx="6">
                  <c:v>2.4494361796510357E-2</c:v>
                </c:pt>
                <c:pt idx="7">
                  <c:v>8.4507476887865973E-2</c:v>
                </c:pt>
                <c:pt idx="8">
                  <c:v>5.498309181849742E-2</c:v>
                </c:pt>
                <c:pt idx="9">
                  <c:v>7.5614930631453081E-2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726-45F2-9C9B-3A1BDCBAF931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0.14488391980969054</c:v>
                </c:pt>
                <c:pt idx="1">
                  <c:v>0.11983895339890567</c:v>
                </c:pt>
                <c:pt idx="2">
                  <c:v>1.6914433902529471E-2</c:v>
                </c:pt>
                <c:pt idx="3">
                  <c:v>0.25452375967124696</c:v>
                </c:pt>
                <c:pt idx="4">
                  <c:v>3.8866619408839904E-2</c:v>
                </c:pt>
                <c:pt idx="5">
                  <c:v>0.17308221095994772</c:v>
                </c:pt>
                <c:pt idx="6">
                  <c:v>2.6253320450950666E-2</c:v>
                </c:pt>
                <c:pt idx="7">
                  <c:v>4.5228767403199234E-2</c:v>
                </c:pt>
                <c:pt idx="8">
                  <c:v>9.1050359857419272E-2</c:v>
                </c:pt>
                <c:pt idx="9">
                  <c:v>8.9357655137270536E-2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726-45F2-9C9B-3A1BDCBAF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10-4538-B1D6-05D8D9182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10-4538-B1D6-05D8D9182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67064</c:v>
                </c:pt>
                <c:pt idx="1">
                  <c:v>75857</c:v>
                </c:pt>
                <c:pt idx="2">
                  <c:v>39986</c:v>
                </c:pt>
                <c:pt idx="3">
                  <c:v>26848</c:v>
                </c:pt>
                <c:pt idx="4">
                  <c:v>76491</c:v>
                </c:pt>
                <c:pt idx="5">
                  <c:v>90288</c:v>
                </c:pt>
                <c:pt idx="6">
                  <c:v>83344</c:v>
                </c:pt>
                <c:pt idx="7">
                  <c:v>80738</c:v>
                </c:pt>
                <c:pt idx="8">
                  <c:v>76940</c:v>
                </c:pt>
                <c:pt idx="9">
                  <c:v>59625</c:v>
                </c:pt>
                <c:pt idx="10">
                  <c:v>69676</c:v>
                </c:pt>
                <c:pt idx="11">
                  <c:v>71512</c:v>
                </c:pt>
                <c:pt idx="12">
                  <c:v>63436</c:v>
                </c:pt>
                <c:pt idx="13">
                  <c:v>66756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BE-414D-86B2-34599538E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-0.1159154725338466</c:v>
                </c:pt>
                <c:pt idx="1">
                  <c:v>0.89708898114340019</c:v>
                </c:pt>
                <c:pt idx="2">
                  <c:v>0.48934743742550646</c:v>
                </c:pt>
                <c:pt idx="3">
                  <c:v>-0.64900445804081519</c:v>
                </c:pt>
                <c:pt idx="4">
                  <c:v>-0.15281100478468901</c:v>
                </c:pt>
                <c:pt idx="5">
                  <c:v>8.3317335381071222E-2</c:v>
                </c:pt>
                <c:pt idx="6">
                  <c:v>3.2277242438504716E-2</c:v>
                </c:pt>
                <c:pt idx="7">
                  <c:v>4.9363140109176085E-2</c:v>
                </c:pt>
                <c:pt idx="8">
                  <c:v>0.29039832285115308</c:v>
                </c:pt>
                <c:pt idx="9">
                  <c:v>-0.14425340145817789</c:v>
                </c:pt>
                <c:pt idx="10">
                  <c:v>-2.5674012753104325E-2</c:v>
                </c:pt>
                <c:pt idx="11">
                  <c:v>0.12730941421274977</c:v>
                </c:pt>
                <c:pt idx="12">
                  <c:v>-4.9733357301216419E-2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BE-414D-86B2-34599538E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51902</c:v>
                </c:pt>
                <c:pt idx="1">
                  <c:v>48094</c:v>
                </c:pt>
                <c:pt idx="2">
                  <c:v>43482</c:v>
                </c:pt>
                <c:pt idx="3">
                  <c:v>24912</c:v>
                </c:pt>
                <c:pt idx="4">
                  <c:v>51328</c:v>
                </c:pt>
                <c:pt idx="5">
                  <c:v>42034</c:v>
                </c:pt>
                <c:pt idx="6">
                  <c:v>43643</c:v>
                </c:pt>
                <c:pt idx="7">
                  <c:v>44322</c:v>
                </c:pt>
                <c:pt idx="8">
                  <c:v>48086</c:v>
                </c:pt>
                <c:pt idx="9">
                  <c:v>46746</c:v>
                </c:pt>
                <c:pt idx="10">
                  <c:v>43614</c:v>
                </c:pt>
                <c:pt idx="11">
                  <c:v>36806</c:v>
                </c:pt>
                <c:pt idx="12">
                  <c:v>57279</c:v>
                </c:pt>
                <c:pt idx="13">
                  <c:v>77123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D0-48C1-A935-1E4F61ECB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7.9178275876408799E-2</c:v>
                </c:pt>
                <c:pt idx="1">
                  <c:v>0.10606687824847061</c:v>
                </c:pt>
                <c:pt idx="2">
                  <c:v>0.74542389210019278</c:v>
                </c:pt>
                <c:pt idx="3">
                  <c:v>-0.51465087281795507</c:v>
                </c:pt>
                <c:pt idx="4">
                  <c:v>0.22110672312889568</c:v>
                </c:pt>
                <c:pt idx="5">
                  <c:v>-3.6867309763306877E-2</c:v>
                </c:pt>
                <c:pt idx="6">
                  <c:v>-1.5319705789449967E-2</c:v>
                </c:pt>
                <c:pt idx="7">
                  <c:v>-7.8276421411637487E-2</c:v>
                </c:pt>
                <c:pt idx="8">
                  <c:v>2.866555427202333E-2</c:v>
                </c:pt>
                <c:pt idx="9">
                  <c:v>7.1811803549318931E-2</c:v>
                </c:pt>
                <c:pt idx="10">
                  <c:v>0.18496984187360765</c:v>
                </c:pt>
                <c:pt idx="11">
                  <c:v>-0.35742593271530576</c:v>
                </c:pt>
                <c:pt idx="12">
                  <c:v>-0.25730326880437737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D0-48C1-A935-1E4F61ECB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6E-4C59-A86D-774D95271F9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3863</c:v>
                </c:pt>
                <c:pt idx="1">
                  <c:v>2778</c:v>
                </c:pt>
                <c:pt idx="2">
                  <c:v>3491</c:v>
                </c:pt>
                <c:pt idx="3">
                  <c:v>3702</c:v>
                </c:pt>
                <c:pt idx="4">
                  <c:v>2547</c:v>
                </c:pt>
                <c:pt idx="5">
                  <c:v>3328</c:v>
                </c:pt>
                <c:pt idx="6">
                  <c:v>3405</c:v>
                </c:pt>
                <c:pt idx="7">
                  <c:v>3040</c:v>
                </c:pt>
                <c:pt idx="8">
                  <c:v>3505</c:v>
                </c:pt>
                <c:pt idx="9">
                  <c:v>3591</c:v>
                </c:pt>
                <c:pt idx="10">
                  <c:v>3864</c:v>
                </c:pt>
                <c:pt idx="11">
                  <c:v>4088</c:v>
                </c:pt>
                <c:pt idx="12">
                  <c:v>41202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6E-4C59-A86D-774D95271F9F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6E-4C59-A86D-774D95271F9F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2729</c:v>
                </c:pt>
                <c:pt idx="1">
                  <c:v>3069</c:v>
                </c:pt>
                <c:pt idx="2">
                  <c:v>3012</c:v>
                </c:pt>
                <c:pt idx="3">
                  <c:v>3784</c:v>
                </c:pt>
                <c:pt idx="4">
                  <c:v>2653</c:v>
                </c:pt>
                <c:pt idx="5">
                  <c:v>2511</c:v>
                </c:pt>
                <c:pt idx="6">
                  <c:v>3593</c:v>
                </c:pt>
                <c:pt idx="7">
                  <c:v>2717</c:v>
                </c:pt>
                <c:pt idx="8">
                  <c:v>3335</c:v>
                </c:pt>
                <c:pt idx="9">
                  <c:v>3802</c:v>
                </c:pt>
                <c:pt idx="10">
                  <c:v>3396</c:v>
                </c:pt>
                <c:pt idx="11">
                  <c:v>4166</c:v>
                </c:pt>
                <c:pt idx="12">
                  <c:v>38767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6E-4C59-A86D-774D95271F9F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6E-4C59-A86D-774D95271F9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6E-4C59-A86D-774D95271F9F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F6E-4C59-A86D-774D95271F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F6E-4C59-A86D-774D95271F9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4254</c:v>
                </c:pt>
                <c:pt idx="1">
                  <c:v>3831</c:v>
                </c:pt>
                <c:pt idx="2">
                  <c:v>3770</c:v>
                </c:pt>
                <c:pt idx="3">
                  <c:v>4173</c:v>
                </c:pt>
                <c:pt idx="4">
                  <c:v>3296</c:v>
                </c:pt>
                <c:pt idx="5">
                  <c:v>2680</c:v>
                </c:pt>
                <c:pt idx="6">
                  <c:v>4277</c:v>
                </c:pt>
                <c:pt idx="7">
                  <c:v>3503</c:v>
                </c:pt>
                <c:pt idx="8">
                  <c:v>3091</c:v>
                </c:pt>
                <c:pt idx="9">
                  <c:v>3949</c:v>
                </c:pt>
                <c:pt idx="10">
                  <c:v>3573</c:v>
                </c:pt>
                <c:pt idx="12">
                  <c:v>40397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F6E-4C59-A86D-774D95271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6E-4C59-A86D-774D95271F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6E-4C59-A86D-774D95271F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6E-4C59-A86D-774D95271F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6E-4C59-A86D-774D95271F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6E-4C59-A86D-774D95271F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6E-4C59-A86D-774D95271F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6E-4C59-A86D-774D95271F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6E-4C59-A86D-774D95271F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6E-4C59-A86D-774D95271F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6E-4C59-A86D-774D95271F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6E-4C59-A86D-774D95271F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6E-4C59-A86D-774D95271F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6E-4C59-A86D-774D95271F9F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4.8299655002464359E-2</c:v>
                </c:pt>
                <c:pt idx="1">
                  <c:v>0.19012115563839704</c:v>
                </c:pt>
                <c:pt idx="2">
                  <c:v>0.33593196314670437</c:v>
                </c:pt>
                <c:pt idx="3">
                  <c:v>8.5587929240374505E-2</c:v>
                </c:pt>
                <c:pt idx="4">
                  <c:v>-2.6004728132387744E-2</c:v>
                </c:pt>
                <c:pt idx="5">
                  <c:v>-9.8856758574310644E-2</c:v>
                </c:pt>
                <c:pt idx="6">
                  <c:v>6.5520677628301049E-2</c:v>
                </c:pt>
                <c:pt idx="7">
                  <c:v>-7.9611140304781891E-2</c:v>
                </c:pt>
                <c:pt idx="8">
                  <c:v>-0.16774367259019929</c:v>
                </c:pt>
                <c:pt idx="9">
                  <c:v>-7.082352941176473E-2</c:v>
                </c:pt>
                <c:pt idx="10">
                  <c:v>-3.1182212581344904E-2</c:v>
                </c:pt>
                <c:pt idx="12">
                  <c:v>1.5689035275186614E-2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F6E-4C59-A86D-774D95271F9F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0.10121667098110287</c:v>
                </c:pt>
                <c:pt idx="1">
                  <c:v>0.37904967602591788</c:v>
                </c:pt>
                <c:pt idx="2">
                  <c:v>7.991979375537106E-2</c:v>
                </c:pt>
                <c:pt idx="3">
                  <c:v>0.12722852512155591</c:v>
                </c:pt>
                <c:pt idx="4">
                  <c:v>0.29407145661562617</c:v>
                </c:pt>
                <c:pt idx="5">
                  <c:v>-0.19471153846153844</c:v>
                </c:pt>
                <c:pt idx="6">
                  <c:v>0.25609397944199697</c:v>
                </c:pt>
                <c:pt idx="7">
                  <c:v>0.1523026315789473</c:v>
                </c:pt>
                <c:pt idx="8">
                  <c:v>-0.1181169757489301</c:v>
                </c:pt>
                <c:pt idx="9">
                  <c:v>9.9693678641047168E-2</c:v>
                </c:pt>
                <c:pt idx="10">
                  <c:v>-7.5310559006211197E-2</c:v>
                </c:pt>
                <c:pt idx="12">
                  <c:v>8.845718596755936E-2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F6E-4C59-A86D-774D95271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141ADB-9DEC-4D33-AC83-FB5EA075E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Arona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Arona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40A4AE9-863C-453E-B3FC-365B49C5B441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EA2F820-3C38-580F-2217-934610BF68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A8FD92F-33A0-BFF6-F73E-B6F8285ADF9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2686BD-CAEF-427C-9742-D77760AB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4B70383-273C-47CE-A3D7-65ABA9BBA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07FD5AA-D5B6-42ED-A1B2-E66A700283A2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1769AF4-1B59-4375-DC83-D05666588F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0890F88-6743-B705-ED3E-AC90B2CCB28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60A488A-ACFA-449E-BC45-BE64B3EDF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3829EA0-88B6-4E50-AD4E-EF19F3BAD4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78D7DA5-E01C-4B37-A9C9-E7D0303D8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DC742F4-2D6A-4869-950E-5FCB3CCDE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58C0AFF-5649-4AF5-AC4C-45C053070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-3,2%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47.505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44,3%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Arona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47.505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44,3%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5D5DDE3-3BDF-4832-B172-EDEF72D9F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860F560-BA8B-4D20-8966-FED7FD83C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38F214B-E547-42FD-BEBE-1161CD2D5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5C87453-5735-44BE-B1ED-0DE53AEC1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75.512 viajeros 
cuota: 70,5%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31.607 viajeros
cuota: 29,5%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AE3E524-41A5-4EDC-A6B3-2204D786C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F2E4871-E285-4AEE-A880-F8D080999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971F483-9F55-40E1-B749-E6EA639FE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4C0E3A6-9078-4928-8419-5110B5083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45.771 viajeros 
cuota: 76,8%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13.843 viajeros
cuota: 23,2%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84BB943-3DEA-4B97-ACF6-430E7E183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88CC384-BB51-492C-820C-1DC1D8AA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A55E4E2-8461-4059-AF5D-A87B3E8A2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1E4FD35-FB2A-4AC0-8CB9-0F647F38E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Arona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29.741 viajeros 
cuota: 62,6%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17.764 viajeros
cuota: 37,4%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2B54CBE-26E8-40F8-818E-3937E57E8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81AFA47-BEA4-4DAC-B307-DFE6EBC8D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B25D7AA-2367-4EB4-A4CD-9E71A3EB7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9D26D95-36A7-4E2D-83D2-F759D61FC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7FACE00-1C06-4D49-B1A0-E612151AE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47ABE93-925D-48B2-BB7E-5FC5C68F9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EB175ED-0C62-4D0F-B9BB-19828C50C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724C570-4C1B-4C16-8408-25C6758D9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1EC1CAD-14C5-44FF-AA20-5CF2EFDB1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7565572-08F3-44EF-B8C9-9E5ABA9AC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CDEEF65-3CAE-44EA-87DF-DA6280CBF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78D8170-5CA7-4BF3-B23B-E12A115E4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9D772F6-C590-4BCC-9242-2F525BD72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08B7AD4-8B95-42E2-A068-47E441649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26F00F5-C828-4A34-A269-0404F7DDD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F79635-DD69-4FE0-8477-01000B567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65049C2-B409-4ED7-BC45-AF7102AEB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E00C522-7303-4F0F-A211-23D0FD370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Arona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187A5F6-2D20-4270-A159-60495F3FC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D2119E-B29C-453F-8E06-B72E8B2AE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37C671-AEA7-4454-964E-E3B4A7992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Arona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CC8B7FE-221D-47FF-843D-1923EA993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D60E26-B5AA-4B79-AA07-98C8DA3EE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9BC5C88-F229-47D8-AAE9-DBB03100A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Arona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B4A943-A283-4C1B-8627-34253C558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3A9576-69D5-4193-8200-9B97DFD83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CD0769-2A6A-4899-9398-01CD08E98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23E5F57-21CA-4EF8-BC63-A01E4AB8D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DA9D277-CC26-4634-8D2C-92F6DFB3C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829919-C9F5-4E9C-A100-14FC36589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F55FD89-0D5F-4681-9281-05246B306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10B454A-01C0-486F-9514-83123C5C7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4584FC9-6DF7-46BD-B429-F45938F73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00A2686-EBA4-4942-A581-F9A0334B4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71575C8-76A4-4AC4-AA29-5DC5F7A7F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Arona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68AE120-7EBD-408A-BD7B-9A645372A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05E21C6-8E8B-42AC-A87F-CDB284248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04AD8F7-342C-47C1-866B-39C444CA3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DC18CC7-9898-4B47-A3DE-AEEC8A3E1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BB7726B-B1C0-4E73-AECF-B5E108EB3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30289D5-5CAB-4030-8013-37AF84B7D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B471CD-8B54-4E9A-B6E7-4338A2AE6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Arona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Arona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EB870A-45FB-483E-8BB2-69E173F4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08D50F6-60AC-4C9E-886C-EC3802FEA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52CABB-BC4B-4BC8-B25F-B36DE9A32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86325CE-F689-4059-BD48-41E17A03B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EFB4D00-A946-4152-850C-0225B92A2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9E00E2-6783-4E82-9E4E-82B6C367F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11FB762-9DC2-4459-895E-5CE36AC02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643A36-6C60-4044-A24C-05DD14737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BFAE99-DC6C-4188-B699-655D8F1CD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C7548E8-013E-4AF4-931E-2172B48ED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77EC4F9-EA44-4964-B682-250DB0EDA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344E7B7-6766-4909-BC01-EF00FD1B3081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250E77B-CF5A-2C83-2D1B-30F725FC9F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F009C99-6B03-CFAA-7F23-C9BD2E79346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A8FD36-6D4F-47DB-85F9-80DEC6966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9FF21B-FCA8-45D7-B1AD-ED1512961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2A118B6-0BCB-4281-ACD6-DC321BC91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9074D7-D775-40BE-9530-986DF79E1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2FDA86A-7F7D-4459-AA21-F14DF5095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571500</xdr:colOff>
      <xdr:row>3</xdr:row>
      <xdr:rowOff>228600</xdr:rowOff>
    </xdr:from>
    <xdr:to>
      <xdr:col>40</xdr:col>
      <xdr:colOff>243840</xdr:colOff>
      <xdr:row>27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3A954C0-ECAD-466D-B7C1-8286C58AB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6C5B31-8221-486A-B785-21266F2AB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77B2F19-EA2C-49B0-9B49-9C17E382B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DEDBB2-4DBF-411E-926E-33A890284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5388CD2-4BEA-4246-A04E-94075983C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6569DEB-7461-47CB-AD65-0EBC53C606CC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14522D4-EBE0-2E4D-6BF0-337E2082D1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D298F75-3E94-F02A-0190-5C9AB87F9C9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242C20-62EF-4D32-8472-EAFC7A7E8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006C70C-8405-4384-B4EB-3D455865E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7A50664-C35B-4282-8873-5DC6E206D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EAFF7D-D496-437C-AC03-C6C706802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26B8CA5-8802-4693-950B-999CF3755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190499</xdr:colOff>
      <xdr:row>1</xdr:row>
      <xdr:rowOff>28575</xdr:rowOff>
    </xdr:from>
    <xdr:to>
      <xdr:col>41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9BF016C-89FD-40F8-86EB-CFB6C638E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445D34-437A-4364-9F11-C22F94736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74B70F-178B-4CE9-886C-ADD2C441B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1461607-3667-4E6B-BA73-65C5BA52B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44F00E7-D1DE-4318-AD10-F96A50EE0DF9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54559AF-40E3-5A02-DEF2-9CAB93E50A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BABA9DE-F6FA-C7B9-E835-22A6E3869C4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B715A63-6042-4878-A90C-46CFF38CB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CC276C1-CC43-4418-B47E-F4017C678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B9F3FEC-5942-4C2E-961D-9360A0371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6FFC3F7-4C22-4621-96D5-A78AE4889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CBB467B-6998-4E5D-BF32-1CC3626FD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B18B576-7F04-433F-8F01-3EB8EADFB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A1C29A7-A058-4846-9B9C-BDDFBE23A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733721E-75C7-4F48-A5C3-194A9A74D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745AEC19-23E2-4C23-9470-921C8ADE0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B3E60D1-288E-4B12-A44A-5D4762771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FBD869C-EA46-4633-9889-A47FF5AD7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4323BAED-9CF5-46E3-B83C-E253B66D3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47D5A6F-7716-4F59-82A7-2FC70D02C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6BA32C7-AA19-48B7-B103-246501EB1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Arona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Arona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Arona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Arona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Arona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Arona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Arona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FA34B5-D415-4CE2-ADB1-76991D4F7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A08391-867B-45E1-B580-CD6966368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357F95-BF21-4628-A1C5-256BA52B7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Arona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Arona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Arona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Arona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Arona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48B40CF-F1D7-4BD5-96AE-C575B9BA4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653E8E2-B0CE-49C9-AF00-C3DB3734A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1F753A3-097B-4257-A7F0-A032103BB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8D90990-7300-4CBC-92A7-A447352DB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0EC482B-8866-43C1-9426-70C86D803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09659FC-97E3-41E2-BA80-B197B2F2C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7C61BF9-FC95-430A-BE97-1CA588D03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Arona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Arona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Arona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30C180E-D8B3-4EF5-9E3D-5B8CF8C22806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0B884A3-AB21-293B-3EC2-E8BC041574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345CEE5-9962-48BF-3F50-5652D637533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Arona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FBCB6A-71C6-430F-B1EF-B6616F476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2D56AC2-F43C-4908-AF94-A73A8552F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6A8A37-FE6A-4B4C-869C-3AB4D7E85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374036D-95BB-4A3C-98E9-2F6099DD2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A64C75-727C-4367-BDA8-E3CD2E5F5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B11EB5F-063E-4BE8-B129-1D9D44091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9DEA964-DC09-4B35-8FB2-71C4C03E38FA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99B5DCF-239D-4332-099A-BC769FA75D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143DE26-6281-6875-6870-643BD7A0E71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68D546A-8672-4077-96A8-B60D0666F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965AE5-EE42-4352-893D-837574F71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17E6681-C98C-4F73-9A88-460945A45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E33EE2D-619F-4D03-8C08-4F4BAD775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5D48D44-6F5E-45F2-96E9-0F2AAB201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7664845-DF3D-46C5-8AEC-86A4109BE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5BFEFC0-D6DA-474F-99CA-5EEE56821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0D00FE0-5872-4E96-90F5-8FE0D0D29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497CAC3B-078F-449B-9882-971CF796D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9ECAFE66-D94B-438D-914A-6B6FAAB03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631EFC3A-C7B0-4B79-8C95-BD9B2B1B0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AFE9A50-8C4D-4542-8EF3-D088D69A4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8488B00-BFD6-4839-821E-E961C40721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77D23C7-EE27-4737-95A1-ABF844450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23356E7-FF04-4484-B8B5-AA585D8E4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Arona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Arona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B59A0D7-E9AB-4E35-9231-8EC57AE49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08A5C4-F67C-4834-9F24-08AEB2118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7EAC875-E4E6-4F34-9910-0331A9AA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EE915A-A578-4448-98A7-FF45D41C5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0289CA4-AF17-4223-9483-A29EEE2C2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E9CE648-31CF-46F7-9D4D-5F4BE1BDB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4FB1EF5-90B2-45BD-867B-22D7CEE49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0FB2D34-E360-478A-A119-6B17755E4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898C06FA-C3A6-4C9A-B3F5-3CD8F1654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3AA9334A-311F-48BD-AC57-FD29A78B4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22B9311F-5726-46E2-8BDC-338E9F506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DB7336F-D233-4778-B4B4-38E34B740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A358E22-1169-4D77-BAAB-0F11D3C4D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753CFEC-C2DA-4328-A59D-4B6625AD8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742950</xdr:colOff>
      <xdr:row>267</xdr:row>
      <xdr:rowOff>47625</xdr:rowOff>
    </xdr:from>
    <xdr:to>
      <xdr:col>26</xdr:col>
      <xdr:colOff>640950</xdr:colOff>
      <xdr:row>287</xdr:row>
      <xdr:rowOff>152401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9F8502F7-7AC1-44CD-9428-450F6A004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00D9727-E6F8-4093-8612-F2FCF5CC9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2CFB4DD-022D-4A52-999F-457D17DCA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10BC7BC-D86B-4F5A-9A4A-C09A22425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0EECB05-8D95-4728-90C3-20F379B50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41E67C2-D31D-4D80-BD03-090B312FD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FABAB7B-EDBA-4CCB-9A47-9DD1D4FFE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176499B-EBBF-4E32-94AB-2B5B8ABAA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Arona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Arona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Arona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Arona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D4659B1-DC1F-44DC-9C06-9EA7332288E7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1DEA499-0B6D-1B29-2ED6-490B382ECFF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F3D56F2-36A7-C814-F658-BA56A7DC271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E064874-CEE7-4E43-A49B-73558624B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1A90A714-1434-405D-B7F5-7C57222A9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914291A5-DEE1-41DB-8B95-AC1DD6ADD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57B81EF-32BA-42EC-8DC6-91CF4518A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F3326E4-77BC-4C6D-B696-35B153C0A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A88A58-5E50-4A97-9441-43214C74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54ACE28-FCFE-458F-9D13-272530B58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Arona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ED776-8DA3-4108-AB83-6B88E5965C24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45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4C5DA0D6-0F64-46D7-96E9-6AB380FA9BA1}"/>
    <hyperlink ref="B19" location="'Viajeros entr evol mensu TF'!A1" tooltip="Evolución mensual de viajeros entrentrados en Tenerife según lugar de residencia" display="Evolución mensual de viajeros entrados en Tenerife según lugar de residencia" xr:uid="{151600B8-D334-411C-8FCA-7AC1A5C2968F}"/>
    <hyperlink ref="B14" location="'Establecim aloj islas cat y tip'!A1" tooltip="Establecimientos alojativos Canarias e islas" display="Establecimientos alojativos Canarias e islas" xr:uid="{C14CA633-23B2-46EE-BE7F-899FFDE6F745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3437B065-1A2D-48B7-A9A6-2A2739271C42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ADC689F5-D1F5-4304-B2CE-608C17FE076E}"/>
    <hyperlink ref="B37" location="'Pernoctaciones lugar reside'!A1" tooltip="Pernoctaciones registradas en establecimientos alojativos de Canarias e islas según tipología y categoría" display="'Pernoctaciones lugar reside'!A1" xr:uid="{DF6F71A8-D037-45D8-838D-928F92EB8ACE}"/>
    <hyperlink ref="B8" location="'Resumen indicadores (aloj)'!A1" tooltip="Resumen indicadores Tenerife" display="'Resumen indicadores (aloj)'!A1" xr:uid="{99318B04-2EF4-4CCE-AC3B-076518BD2E8E}"/>
    <hyperlink ref="B9" location="'Resumen indicadores municipios '!A1" tooltip="Resumen indicadores municipios Tenerife" display="Resumen indicadores municipios Tenerife" xr:uid="{00D67898-70DA-40D8-AF73-BAF2FF287C4C}"/>
    <hyperlink ref="B20" location="'Viajeros entr evol mensu TF cat'!A1" tooltip="Evolución mensual de viajeros entrentrados en Tenerife según lugar de residencia" display="'Viajeros entr evol mensu TF cat'!A1" xr:uid="{27DF7D35-E5CD-41C2-BF47-340BB04B809C}"/>
    <hyperlink ref="B21" location="'Viajeros entr evol anual TF cat'!A1" tooltip="Evolución mensual de viajeros entrentrados en Tenerife según lugar de residencia" display="'Viajeros entr evol anual TF cat'!A1" xr:uid="{327D2477-09AD-424B-B05F-7337AFD0C1D3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080B0EEF-B33C-47E5-8A39-BAED389BDEF2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7E6EB01D-B45F-4BF9-A783-BF071DB6CEEF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97036C75-B179-4DBC-AEE1-4B588B7D7BDB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75F12A1D-4B98-4453-A1BB-BF0F4F831F3E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E66392C3-E51D-45E4-97F1-708818D8E390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7198AC19-9ACB-4BB5-812D-70A17CC38597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285F09B1-E60C-48DA-BD96-E5627E512701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14D89FE2-06C2-440B-95EC-858E9CA6E757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704A545F-0DA2-4F7C-A3F6-BF63BC2EC4F1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F160019A-7592-4DF8-BA84-4C11619E7031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BB8E4695-0D83-469E-9D18-19F1071C25CB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6D4C0CDD-3C9A-4FC4-A1FD-EBC60F08C854}"/>
    <hyperlink ref="B35" location="'Pernoctaciones evol mensu TF'!A1" tooltip="Evolución mensual de pernoctaciones en Tenerife según lugar de residencia" display="'Pernoctaciones evol mensu TF'!A1" xr:uid="{335FE617-6B9B-4294-BFD6-1327008A9FB8}"/>
    <hyperlink ref="B36" location="'Pernocta evol mensu TF cat'!A1" tooltip="Evolución mensual de pernoctaciones en Tenerife según lugar de residencia" display="'Pernocta evol mensu TF cat'!A1" xr:uid="{88745E73-E5D8-45DC-9500-F02005F14B94}"/>
    <hyperlink ref="B38" location="'Pernoctaciones lugar residen ac'!A1" tooltip="Pernoctaciones registradas en establecimientos alojativos de Canarias e islas según tipología y categoría" display="'Pernoctaciones lugar residen ac'!A1" xr:uid="{DA5B7840-7F49-4C5A-8B41-C9DFCC37A501}"/>
    <hyperlink ref="B39" location="'Pernoctaciones lugar reside año'!A1" tooltip="Pernoctaciones registradas en establecimientos alojativos de Canarias e islas según tipología y categoría" display="'Pernoctaciones lugar reside año'!A1" xr:uid="{E19BBE79-548B-4A0B-9200-58D917C3AA2E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F90CD815-632F-4FA8-AB24-3D17423D6685}"/>
    <hyperlink ref="B41" location="'EM evol menusual lugar resd'!A1" tooltip="Evolución mensual de estancia media en Tenerife según lugar de residencia" display="'EM evol menusual lugar resd'!A1" xr:uid="{3B8E36AD-204D-4358-A400-BC6B12929280}"/>
    <hyperlink ref="B42" location="'EM evol mensu TF cat '!A1" tooltip="Evolución mensual de estancia media en Tenerife según lugar de residencia" display="'EM evol mensu TF cat '!A1" xr:uid="{F6F8DF8D-79D0-497A-BAD8-0E63A0CF4D85}"/>
    <hyperlink ref="B44" location="'tasa de ocupación evol mens'!A1" tooltip="Evolución mensual de estancia media en Tenerife según lugar de residencia" display="'tasa de ocupación evol mens'!A1" xr:uid="{3272DA02-C185-49DE-A9BC-F73A5E38A7E1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3578D55F-22EF-44EB-993D-6C7E40C466C9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7E8CA80E-8488-4DA2-80B8-BDEFA9E7E978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368C3E15-54B1-43B5-8375-0A2038925788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B86C1220-6D96-44DE-BD88-5801B37CB43B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EB9079E3-4D1C-43E5-A86A-9458437D0FC4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2B225-6C6B-4EA7-B689-724016D53ABC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250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101909</v>
      </c>
      <c r="D9" s="116">
        <v>1.2084176605819952E-3</v>
      </c>
      <c r="E9" s="115">
        <v>102767</v>
      </c>
      <c r="F9" s="116">
        <f t="shared" ref="F9:L21" si="0">IFERROR(E9/C9-1,"-")</f>
        <v>8.4192760207635331E-3</v>
      </c>
      <c r="G9" s="115">
        <v>8010</v>
      </c>
      <c r="H9" s="116">
        <f t="shared" si="0"/>
        <v>-0.92205669135033619</v>
      </c>
      <c r="I9" s="115">
        <v>72992</v>
      </c>
      <c r="J9" s="116">
        <f t="shared" si="0"/>
        <v>8.1126092384519346</v>
      </c>
      <c r="K9" s="115">
        <v>102127</v>
      </c>
      <c r="L9" s="116">
        <f t="shared" si="0"/>
        <v>0.39915333187198598</v>
      </c>
      <c r="M9" s="115">
        <v>102161</v>
      </c>
      <c r="N9" s="116">
        <f t="shared" ref="N9:N17" si="1">IFERROR(M9/K9-1,"-")</f>
        <v>3.3291881676733581E-4</v>
      </c>
      <c r="O9" s="116">
        <f>M9/C9-1</f>
        <v>2.4727943557487642E-3</v>
      </c>
    </row>
    <row r="10" spans="1:16" x14ac:dyDescent="0.25">
      <c r="A10" s="1" t="s">
        <v>72</v>
      </c>
      <c r="B10" s="114" t="s">
        <v>73</v>
      </c>
      <c r="C10" s="115">
        <v>100001</v>
      </c>
      <c r="D10" s="116">
        <v>1.4383818711136698E-2</v>
      </c>
      <c r="E10" s="115">
        <v>105310</v>
      </c>
      <c r="F10" s="116">
        <f t="shared" si="0"/>
        <v>5.3089469105308984E-2</v>
      </c>
      <c r="G10" s="115">
        <v>10131</v>
      </c>
      <c r="H10" s="116">
        <f t="shared" si="0"/>
        <v>-0.90379830975216024</v>
      </c>
      <c r="I10" s="115">
        <v>88104</v>
      </c>
      <c r="J10" s="116">
        <f t="shared" si="0"/>
        <v>7.6964761622742071</v>
      </c>
      <c r="K10" s="115">
        <v>102173</v>
      </c>
      <c r="L10" s="116">
        <f t="shared" si="0"/>
        <v>0.15968627985108519</v>
      </c>
      <c r="M10" s="115">
        <v>112246</v>
      </c>
      <c r="N10" s="116">
        <f>IFERROR(M10/K10-1,"-")</f>
        <v>9.8587689507012577E-2</v>
      </c>
      <c r="O10" s="116">
        <f>IFERROR(M10/C10-1,"-")</f>
        <v>0.12244877551224498</v>
      </c>
    </row>
    <row r="11" spans="1:16" x14ac:dyDescent="0.25">
      <c r="A11" s="1" t="s">
        <v>74</v>
      </c>
      <c r="B11" s="114" t="s">
        <v>75</v>
      </c>
      <c r="C11" s="115">
        <v>119259</v>
      </c>
      <c r="D11" s="116">
        <v>2.2602745599067164E-2</v>
      </c>
      <c r="E11" s="115">
        <v>41200</v>
      </c>
      <c r="F11" s="116">
        <f t="shared" si="0"/>
        <v>-0.65453341047635816</v>
      </c>
      <c r="G11" s="115">
        <v>12907</v>
      </c>
      <c r="H11" s="116">
        <f t="shared" si="0"/>
        <v>-0.68672330097087375</v>
      </c>
      <c r="I11" s="115">
        <v>104660</v>
      </c>
      <c r="J11" s="116">
        <f t="shared" si="0"/>
        <v>7.1087781823816538</v>
      </c>
      <c r="K11" s="115">
        <v>114283</v>
      </c>
      <c r="L11" s="116">
        <f t="shared" si="0"/>
        <v>9.1945346837378095E-2</v>
      </c>
      <c r="M11" s="115">
        <v>122937</v>
      </c>
      <c r="N11" s="116">
        <f t="shared" si="1"/>
        <v>7.5724298452088279E-2</v>
      </c>
      <c r="O11" s="116">
        <f t="shared" ref="O11:O19" si="2">IFERROR(M11/C11-1,"-")</f>
        <v>3.084043971524153E-2</v>
      </c>
    </row>
    <row r="12" spans="1:16" x14ac:dyDescent="0.25">
      <c r="A12" s="1" t="s">
        <v>76</v>
      </c>
      <c r="B12" s="114" t="s">
        <v>77</v>
      </c>
      <c r="C12" s="115">
        <v>107270</v>
      </c>
      <c r="D12" s="116">
        <v>1.1914307545728198E-2</v>
      </c>
      <c r="E12" s="115">
        <v>0</v>
      </c>
      <c r="F12" s="116">
        <f t="shared" si="0"/>
        <v>-1</v>
      </c>
      <c r="G12" s="115">
        <v>13736</v>
      </c>
      <c r="H12" s="116" t="str">
        <f t="shared" si="0"/>
        <v>-</v>
      </c>
      <c r="I12" s="115">
        <v>110839</v>
      </c>
      <c r="J12" s="116">
        <f t="shared" si="0"/>
        <v>7.0692341292952818</v>
      </c>
      <c r="K12" s="115">
        <v>112901</v>
      </c>
      <c r="L12" s="116">
        <f t="shared" si="0"/>
        <v>1.8603560118730877E-2</v>
      </c>
      <c r="M12" s="115">
        <v>113542</v>
      </c>
      <c r="N12" s="116">
        <f t="shared" si="1"/>
        <v>5.6775405000841772E-3</v>
      </c>
      <c r="O12" s="116">
        <f t="shared" si="2"/>
        <v>5.8469283117367432E-2</v>
      </c>
    </row>
    <row r="13" spans="1:16" x14ac:dyDescent="0.25">
      <c r="A13" s="1" t="s">
        <v>78</v>
      </c>
      <c r="B13" s="114" t="s">
        <v>79</v>
      </c>
      <c r="C13" s="115">
        <v>104348</v>
      </c>
      <c r="D13" s="116">
        <v>1.965076169909219E-2</v>
      </c>
      <c r="E13" s="115">
        <v>0</v>
      </c>
      <c r="F13" s="116">
        <f t="shared" si="0"/>
        <v>-1</v>
      </c>
      <c r="G13" s="115">
        <v>15428</v>
      </c>
      <c r="H13" s="116" t="str">
        <f t="shared" si="0"/>
        <v>-</v>
      </c>
      <c r="I13" s="115">
        <v>97379</v>
      </c>
      <c r="J13" s="116">
        <f t="shared" si="0"/>
        <v>5.3118356235416124</v>
      </c>
      <c r="K13" s="115">
        <v>96632</v>
      </c>
      <c r="L13" s="116">
        <f t="shared" si="0"/>
        <v>-7.671058441758527E-3</v>
      </c>
      <c r="M13" s="115">
        <v>110622</v>
      </c>
      <c r="N13" s="116">
        <f t="shared" si="1"/>
        <v>0.14477605762066403</v>
      </c>
      <c r="O13" s="116">
        <f t="shared" si="2"/>
        <v>6.0125733123778113E-2</v>
      </c>
    </row>
    <row r="14" spans="1:16" x14ac:dyDescent="0.25">
      <c r="A14" s="1" t="s">
        <v>80</v>
      </c>
      <c r="B14" s="114" t="s">
        <v>81</v>
      </c>
      <c r="C14" s="115">
        <v>109110</v>
      </c>
      <c r="D14" s="116">
        <v>-3.1261375642585132E-2</v>
      </c>
      <c r="E14" s="115">
        <v>0</v>
      </c>
      <c r="F14" s="116">
        <f t="shared" si="0"/>
        <v>-1</v>
      </c>
      <c r="G14" s="115">
        <v>21147</v>
      </c>
      <c r="H14" s="116" t="str">
        <f t="shared" si="0"/>
        <v>-</v>
      </c>
      <c r="I14" s="115">
        <v>99145</v>
      </c>
      <c r="J14" s="116">
        <f t="shared" si="0"/>
        <v>3.6883718730789239</v>
      </c>
      <c r="K14" s="115">
        <v>109784</v>
      </c>
      <c r="L14" s="116">
        <f t="shared" si="0"/>
        <v>0.1073074789449795</v>
      </c>
      <c r="M14" s="115">
        <v>113390</v>
      </c>
      <c r="N14" s="116">
        <f t="shared" si="1"/>
        <v>3.2846316403118747E-2</v>
      </c>
      <c r="O14" s="116">
        <f t="shared" si="2"/>
        <v>3.9226468701310635E-2</v>
      </c>
    </row>
    <row r="15" spans="1:16" x14ac:dyDescent="0.25">
      <c r="A15" s="1" t="s">
        <v>82</v>
      </c>
      <c r="B15" s="114" t="s">
        <v>83</v>
      </c>
      <c r="C15" s="115">
        <v>112094</v>
      </c>
      <c r="D15" s="116">
        <v>-2.4166449029337511E-2</v>
      </c>
      <c r="E15" s="115">
        <v>0</v>
      </c>
      <c r="F15" s="116">
        <f t="shared" si="0"/>
        <v>-1</v>
      </c>
      <c r="G15" s="115">
        <v>42074</v>
      </c>
      <c r="H15" s="116" t="str">
        <f t="shared" si="0"/>
        <v>-</v>
      </c>
      <c r="I15" s="115">
        <v>119732</v>
      </c>
      <c r="J15" s="116">
        <f t="shared" si="0"/>
        <v>1.8457479678661408</v>
      </c>
      <c r="K15" s="115">
        <v>112830</v>
      </c>
      <c r="L15" s="116">
        <f t="shared" si="0"/>
        <v>-5.7645408078040972E-2</v>
      </c>
      <c r="M15" s="115">
        <v>121148</v>
      </c>
      <c r="N15" s="116">
        <f t="shared" si="1"/>
        <v>7.3721527962421263E-2</v>
      </c>
      <c r="O15" s="116">
        <f t="shared" si="2"/>
        <v>8.0771495352115252E-2</v>
      </c>
    </row>
    <row r="16" spans="1:16" x14ac:dyDescent="0.25">
      <c r="A16" s="1" t="s">
        <v>84</v>
      </c>
      <c r="B16" s="114" t="s">
        <v>85</v>
      </c>
      <c r="C16" s="115">
        <v>119564</v>
      </c>
      <c r="D16" s="116">
        <v>-2.328962953886371E-2</v>
      </c>
      <c r="E16" s="115">
        <v>30803</v>
      </c>
      <c r="F16" s="116">
        <f t="shared" si="0"/>
        <v>-0.74237228597236626</v>
      </c>
      <c r="G16" s="115">
        <v>53067</v>
      </c>
      <c r="H16" s="116">
        <f t="shared" si="0"/>
        <v>0.72278674155114753</v>
      </c>
      <c r="I16" s="115">
        <v>117894</v>
      </c>
      <c r="J16" s="116">
        <f t="shared" si="0"/>
        <v>1.2216066481994461</v>
      </c>
      <c r="K16" s="115">
        <v>116797</v>
      </c>
      <c r="L16" s="116">
        <f t="shared" si="0"/>
        <v>-9.3049688703411571E-3</v>
      </c>
      <c r="M16" s="115">
        <v>126181</v>
      </c>
      <c r="N16" s="116">
        <f t="shared" si="1"/>
        <v>8.0344529397159192E-2</v>
      </c>
      <c r="O16" s="116">
        <f t="shared" si="2"/>
        <v>5.5342745307952246E-2</v>
      </c>
    </row>
    <row r="17" spans="1:16" x14ac:dyDescent="0.25">
      <c r="A17" s="1" t="s">
        <v>86</v>
      </c>
      <c r="B17" s="114" t="s">
        <v>87</v>
      </c>
      <c r="C17" s="115">
        <v>99309</v>
      </c>
      <c r="D17" s="116">
        <v>-8.5063846253063291E-2</v>
      </c>
      <c r="E17" s="115">
        <v>18180</v>
      </c>
      <c r="F17" s="116">
        <f t="shared" si="0"/>
        <v>-0.81693502099507598</v>
      </c>
      <c r="G17" s="115">
        <v>59020</v>
      </c>
      <c r="H17" s="116">
        <f t="shared" si="0"/>
        <v>2.2464246424642464</v>
      </c>
      <c r="I17" s="115">
        <v>103298</v>
      </c>
      <c r="J17" s="116">
        <f t="shared" si="0"/>
        <v>0.7502202643171807</v>
      </c>
      <c r="K17" s="115">
        <v>107312</v>
      </c>
      <c r="L17" s="116">
        <f t="shared" si="0"/>
        <v>3.8858448372669274E-2</v>
      </c>
      <c r="M17" s="115">
        <v>111150</v>
      </c>
      <c r="N17" s="116">
        <f t="shared" si="1"/>
        <v>3.5764872521246494E-2</v>
      </c>
      <c r="O17" s="116">
        <f t="shared" si="2"/>
        <v>0.11923390629248098</v>
      </c>
    </row>
    <row r="18" spans="1:16" x14ac:dyDescent="0.25">
      <c r="A18" s="1" t="s">
        <v>88</v>
      </c>
      <c r="B18" s="114" t="s">
        <v>89</v>
      </c>
      <c r="C18" s="115">
        <v>109838</v>
      </c>
      <c r="D18" s="116">
        <v>-0.10022691340427448</v>
      </c>
      <c r="E18" s="115">
        <v>21674</v>
      </c>
      <c r="F18" s="116">
        <f t="shared" si="0"/>
        <v>-0.80267302754966408</v>
      </c>
      <c r="G18" s="115">
        <v>89457</v>
      </c>
      <c r="H18" s="116">
        <f t="shared" si="0"/>
        <v>3.127387653409615</v>
      </c>
      <c r="I18" s="115">
        <v>113209</v>
      </c>
      <c r="J18" s="116">
        <f t="shared" si="0"/>
        <v>0.26551303978447738</v>
      </c>
      <c r="K18" s="115">
        <v>119521</v>
      </c>
      <c r="L18" s="116">
        <f t="shared" si="0"/>
        <v>5.5755284473849143E-2</v>
      </c>
      <c r="M18" s="115">
        <v>125080</v>
      </c>
      <c r="N18" s="116">
        <f>IFERROR(M18/K18-1,"-")</f>
        <v>4.6510655031333448E-2</v>
      </c>
      <c r="O18" s="116">
        <f t="shared" si="2"/>
        <v>0.13876800378739595</v>
      </c>
    </row>
    <row r="19" spans="1:16" x14ac:dyDescent="0.25">
      <c r="A19" s="1" t="s">
        <v>90</v>
      </c>
      <c r="B19" s="114" t="s">
        <v>91</v>
      </c>
      <c r="C19" s="115">
        <v>107365</v>
      </c>
      <c r="D19" s="116">
        <v>1.5415898236156522E-2</v>
      </c>
      <c r="E19" s="115">
        <v>16498</v>
      </c>
      <c r="F19" s="116">
        <f t="shared" si="0"/>
        <v>-0.8463372607460532</v>
      </c>
      <c r="G19" s="115">
        <v>88426</v>
      </c>
      <c r="H19" s="116">
        <f t="shared" si="0"/>
        <v>4.3598011880227903</v>
      </c>
      <c r="I19" s="115">
        <v>107366</v>
      </c>
      <c r="J19" s="116">
        <f t="shared" si="0"/>
        <v>0.21419039648972027</v>
      </c>
      <c r="K19" s="115">
        <v>113999</v>
      </c>
      <c r="L19" s="116">
        <f t="shared" si="0"/>
        <v>6.1779334239889794E-2</v>
      </c>
      <c r="M19" s="115">
        <v>113916</v>
      </c>
      <c r="N19" s="116">
        <f>IFERROR(M19/K19-1,"-")</f>
        <v>-7.280765620750751E-4</v>
      </c>
      <c r="O19" s="116">
        <f t="shared" si="2"/>
        <v>6.1016159828622074E-2</v>
      </c>
    </row>
    <row r="20" spans="1:16" x14ac:dyDescent="0.25">
      <c r="A20" s="1" t="s">
        <v>92</v>
      </c>
      <c r="B20" s="114" t="s">
        <v>93</v>
      </c>
      <c r="C20" s="115">
        <v>109344</v>
      </c>
      <c r="D20" s="116">
        <v>-1.3888387864795626E-2</v>
      </c>
      <c r="E20" s="115">
        <v>17398</v>
      </c>
      <c r="F20" s="116">
        <f t="shared" si="0"/>
        <v>-0.84088747439274214</v>
      </c>
      <c r="G20" s="115">
        <v>78855</v>
      </c>
      <c r="H20" s="116">
        <f t="shared" si="0"/>
        <v>3.5324175192550866</v>
      </c>
      <c r="I20" s="115">
        <v>108917</v>
      </c>
      <c r="J20" s="116">
        <f t="shared" si="0"/>
        <v>0.38123137404096119</v>
      </c>
      <c r="K20" s="115">
        <v>111619</v>
      </c>
      <c r="L20" s="116">
        <f t="shared" si="0"/>
        <v>2.4807881230661799E-2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1299411</v>
      </c>
      <c r="D21" s="119">
        <v>-1.7448199829714683E-2</v>
      </c>
      <c r="E21" s="118">
        <v>375345</v>
      </c>
      <c r="F21" s="119">
        <f t="shared" si="0"/>
        <v>-0.71114220212080703</v>
      </c>
      <c r="G21" s="118">
        <v>492258</v>
      </c>
      <c r="H21" s="119">
        <f t="shared" si="0"/>
        <v>0.31148143707788845</v>
      </c>
      <c r="I21" s="118">
        <v>1243535</v>
      </c>
      <c r="J21" s="119">
        <f t="shared" si="0"/>
        <v>1.5261854555944239</v>
      </c>
      <c r="K21" s="118">
        <v>1319978</v>
      </c>
      <c r="L21" s="119">
        <f t="shared" si="0"/>
        <v>6.1472334916186533E-2</v>
      </c>
      <c r="M21" s="118">
        <v>1272373</v>
      </c>
      <c r="N21" s="119">
        <v>5.2975978165429316E-2</v>
      </c>
      <c r="O21" s="119">
        <v>6.9160811954285029E-2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7" t="s">
        <v>251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55770</v>
      </c>
      <c r="D31" s="116">
        <v>1.1333756460241151E-2</v>
      </c>
      <c r="E31" s="115">
        <v>60504</v>
      </c>
      <c r="F31" s="116">
        <f t="shared" ref="F31:L43" si="3">IFERROR(E31/C31-1,"-")</f>
        <v>8.4884346422807955E-2</v>
      </c>
      <c r="G31" s="115">
        <v>2072</v>
      </c>
      <c r="H31" s="116">
        <f t="shared" si="3"/>
        <v>-0.96575433029221203</v>
      </c>
      <c r="I31" s="115">
        <v>40098</v>
      </c>
      <c r="J31" s="116">
        <f t="shared" si="3"/>
        <v>18.352316602316602</v>
      </c>
      <c r="K31" s="115">
        <v>63291</v>
      </c>
      <c r="L31" s="116">
        <f t="shared" si="3"/>
        <v>0.57840790064342351</v>
      </c>
      <c r="M31" s="115">
        <v>62071</v>
      </c>
      <c r="N31" s="116">
        <f t="shared" ref="N31:N39" si="4">IFERROR(M31/K31-1,"-")</f>
        <v>-1.9276042407293303E-2</v>
      </c>
      <c r="O31" s="116">
        <f>M31/C31-1</f>
        <v>0.11298188990496683</v>
      </c>
    </row>
    <row r="32" spans="1:16" x14ac:dyDescent="0.25">
      <c r="B32" s="114" t="s">
        <v>73</v>
      </c>
      <c r="C32" s="115">
        <v>56004</v>
      </c>
      <c r="D32" s="116">
        <v>3.2655394317113284E-2</v>
      </c>
      <c r="E32" s="115">
        <v>62555</v>
      </c>
      <c r="F32" s="116">
        <f t="shared" si="3"/>
        <v>0.11697378758660104</v>
      </c>
      <c r="G32" s="115">
        <v>3046</v>
      </c>
      <c r="H32" s="116">
        <f t="shared" si="3"/>
        <v>-0.95130684997202464</v>
      </c>
      <c r="I32" s="115">
        <v>51286</v>
      </c>
      <c r="J32" s="116">
        <f t="shared" si="3"/>
        <v>15.837163493105713</v>
      </c>
      <c r="K32" s="115">
        <v>61780</v>
      </c>
      <c r="L32" s="116">
        <f t="shared" si="3"/>
        <v>0.20461724447217566</v>
      </c>
      <c r="M32" s="115">
        <v>67703</v>
      </c>
      <c r="N32" s="116">
        <f t="shared" si="4"/>
        <v>9.5872450631272255E-2</v>
      </c>
      <c r="O32" s="116">
        <f>IFERROR(M32/C32-1,"-")</f>
        <v>0.20889579315763163</v>
      </c>
    </row>
    <row r="33" spans="2:16" x14ac:dyDescent="0.25">
      <c r="B33" s="114" t="s">
        <v>75</v>
      </c>
      <c r="C33" s="115">
        <v>64313</v>
      </c>
      <c r="D33" s="116">
        <v>3.0343324949134054E-2</v>
      </c>
      <c r="E33" s="115">
        <v>24047</v>
      </c>
      <c r="F33" s="116">
        <f t="shared" si="3"/>
        <v>-0.62609425777059069</v>
      </c>
      <c r="G33" s="115">
        <v>3905</v>
      </c>
      <c r="H33" s="116">
        <f t="shared" si="3"/>
        <v>-0.83760968104129407</v>
      </c>
      <c r="I33" s="115">
        <v>60604</v>
      </c>
      <c r="J33" s="116">
        <f t="shared" si="3"/>
        <v>14.519590268886043</v>
      </c>
      <c r="K33" s="115">
        <v>67669</v>
      </c>
      <c r="L33" s="116">
        <f t="shared" si="3"/>
        <v>0.11657646359976237</v>
      </c>
      <c r="M33" s="115">
        <v>75940</v>
      </c>
      <c r="N33" s="116">
        <f t="shared" si="4"/>
        <v>0.12222731235868722</v>
      </c>
      <c r="O33" s="116">
        <f t="shared" ref="O33:O41" si="5">IFERROR(M33/C33-1,"-")</f>
        <v>0.1807877101052664</v>
      </c>
    </row>
    <row r="34" spans="2:16" x14ac:dyDescent="0.25">
      <c r="B34" s="114" t="s">
        <v>77</v>
      </c>
      <c r="C34" s="115">
        <v>60413</v>
      </c>
      <c r="D34" s="116">
        <v>3.5249160326273232E-2</v>
      </c>
      <c r="E34" s="115">
        <v>0</v>
      </c>
      <c r="F34" s="116">
        <f t="shared" si="3"/>
        <v>-1</v>
      </c>
      <c r="G34" s="115">
        <v>3295</v>
      </c>
      <c r="H34" s="116" t="str">
        <f t="shared" si="3"/>
        <v>-</v>
      </c>
      <c r="I34" s="115">
        <v>66573</v>
      </c>
      <c r="J34" s="116">
        <f t="shared" si="3"/>
        <v>19.204248861911989</v>
      </c>
      <c r="K34" s="115">
        <v>68688</v>
      </c>
      <c r="L34" s="116">
        <f t="shared" si="3"/>
        <v>3.1769636339056273E-2</v>
      </c>
      <c r="M34" s="115">
        <v>67726</v>
      </c>
      <c r="N34" s="116">
        <f t="shared" si="4"/>
        <v>-1.4005357558816711E-2</v>
      </c>
      <c r="O34" s="116">
        <f t="shared" si="5"/>
        <v>0.12105010510982739</v>
      </c>
    </row>
    <row r="35" spans="2:16" x14ac:dyDescent="0.25">
      <c r="B35" s="114" t="s">
        <v>79</v>
      </c>
      <c r="C35" s="115">
        <v>56710</v>
      </c>
      <c r="D35" s="116">
        <v>1.7456985485404752E-2</v>
      </c>
      <c r="E35" s="115">
        <v>0</v>
      </c>
      <c r="F35" s="116">
        <f t="shared" si="3"/>
        <v>-1</v>
      </c>
      <c r="G35" s="115">
        <v>4085</v>
      </c>
      <c r="H35" s="116" t="str">
        <f t="shared" si="3"/>
        <v>-</v>
      </c>
      <c r="I35" s="115">
        <v>59315</v>
      </c>
      <c r="J35" s="116">
        <f t="shared" si="3"/>
        <v>13.520195838433292</v>
      </c>
      <c r="K35" s="115">
        <v>62382</v>
      </c>
      <c r="L35" s="116">
        <f t="shared" si="3"/>
        <v>5.1706988114305075E-2</v>
      </c>
      <c r="M35" s="115">
        <v>68445</v>
      </c>
      <c r="N35" s="116">
        <f t="shared" si="4"/>
        <v>9.7191497547369332E-2</v>
      </c>
      <c r="O35" s="116">
        <f t="shared" si="5"/>
        <v>0.20692999470992768</v>
      </c>
    </row>
    <row r="36" spans="2:16" x14ac:dyDescent="0.25">
      <c r="B36" s="114" t="s">
        <v>81</v>
      </c>
      <c r="C36" s="115">
        <v>61027</v>
      </c>
      <c r="D36" s="116">
        <v>3.0669976862407244E-2</v>
      </c>
      <c r="E36" s="115">
        <v>0</v>
      </c>
      <c r="F36" s="116">
        <f t="shared" si="3"/>
        <v>-1</v>
      </c>
      <c r="G36" s="115">
        <v>7554</v>
      </c>
      <c r="H36" s="116" t="str">
        <f t="shared" si="3"/>
        <v>-</v>
      </c>
      <c r="I36" s="115">
        <v>62022</v>
      </c>
      <c r="J36" s="116">
        <f t="shared" si="3"/>
        <v>7.2104845115170768</v>
      </c>
      <c r="K36" s="115">
        <v>67287</v>
      </c>
      <c r="L36" s="116">
        <f t="shared" si="3"/>
        <v>8.4889232852858765E-2</v>
      </c>
      <c r="M36" s="115">
        <v>70894</v>
      </c>
      <c r="N36" s="116">
        <f t="shared" si="4"/>
        <v>5.3606194361466519E-2</v>
      </c>
      <c r="O36" s="116">
        <f t="shared" si="5"/>
        <v>0.16168253396037824</v>
      </c>
    </row>
    <row r="37" spans="2:16" x14ac:dyDescent="0.25">
      <c r="B37" s="114" t="s">
        <v>83</v>
      </c>
      <c r="C37" s="115">
        <v>62023</v>
      </c>
      <c r="D37" s="116">
        <v>4.8376464224742621E-2</v>
      </c>
      <c r="E37" s="115">
        <v>0</v>
      </c>
      <c r="F37" s="116">
        <f t="shared" si="3"/>
        <v>-1</v>
      </c>
      <c r="G37" s="115">
        <v>18560</v>
      </c>
      <c r="H37" s="116" t="str">
        <f t="shared" si="3"/>
        <v>-</v>
      </c>
      <c r="I37" s="115">
        <v>71116</v>
      </c>
      <c r="J37" s="116">
        <f t="shared" si="3"/>
        <v>2.8316810344827585</v>
      </c>
      <c r="K37" s="115">
        <v>70310</v>
      </c>
      <c r="L37" s="116">
        <f t="shared" si="3"/>
        <v>-1.13335958152877E-2</v>
      </c>
      <c r="M37" s="115">
        <v>76375</v>
      </c>
      <c r="N37" s="116">
        <f t="shared" si="4"/>
        <v>8.6260844830038375E-2</v>
      </c>
      <c r="O37" s="116">
        <f t="shared" si="5"/>
        <v>0.23139802976315238</v>
      </c>
    </row>
    <row r="38" spans="2:16" x14ac:dyDescent="0.25">
      <c r="B38" s="114" t="s">
        <v>85</v>
      </c>
      <c r="C38" s="115">
        <v>64060</v>
      </c>
      <c r="D38" s="116">
        <v>-1.0488268277236257E-2</v>
      </c>
      <c r="E38" s="115">
        <v>14181</v>
      </c>
      <c r="F38" s="116">
        <f t="shared" si="3"/>
        <v>-0.7786294099281923</v>
      </c>
      <c r="G38" s="115">
        <v>28251</v>
      </c>
      <c r="H38" s="116">
        <f t="shared" si="3"/>
        <v>0.99217262534376993</v>
      </c>
      <c r="I38" s="115">
        <v>71571</v>
      </c>
      <c r="J38" s="116">
        <f t="shared" si="3"/>
        <v>1.5333970478921102</v>
      </c>
      <c r="K38" s="115">
        <v>69694</v>
      </c>
      <c r="L38" s="116">
        <f t="shared" si="3"/>
        <v>-2.6225705942350963E-2</v>
      </c>
      <c r="M38" s="115">
        <v>78502</v>
      </c>
      <c r="N38" s="116">
        <f t="shared" si="4"/>
        <v>0.12638103710505932</v>
      </c>
      <c r="O38" s="116">
        <f t="shared" si="5"/>
        <v>0.22544489541055257</v>
      </c>
    </row>
    <row r="39" spans="2:16" x14ac:dyDescent="0.25">
      <c r="B39" s="114" t="s">
        <v>87</v>
      </c>
      <c r="C39" s="115">
        <v>56373</v>
      </c>
      <c r="D39" s="116">
        <v>-1.9514740412209797E-2</v>
      </c>
      <c r="E39" s="115">
        <v>8785</v>
      </c>
      <c r="F39" s="116">
        <f t="shared" si="3"/>
        <v>-0.84416298582654814</v>
      </c>
      <c r="G39" s="115">
        <v>33952</v>
      </c>
      <c r="H39" s="116">
        <f t="shared" si="3"/>
        <v>2.8647694934547525</v>
      </c>
      <c r="I39" s="115">
        <v>64404</v>
      </c>
      <c r="J39" s="116">
        <f t="shared" si="3"/>
        <v>0.89691328934967007</v>
      </c>
      <c r="K39" s="115">
        <v>67208</v>
      </c>
      <c r="L39" s="116">
        <f t="shared" si="3"/>
        <v>4.3537668467797053E-2</v>
      </c>
      <c r="M39" s="115">
        <v>71650</v>
      </c>
      <c r="N39" s="116">
        <f t="shared" si="4"/>
        <v>6.6093322223544915E-2</v>
      </c>
      <c r="O39" s="116">
        <f t="shared" si="5"/>
        <v>0.2709985276639526</v>
      </c>
    </row>
    <row r="40" spans="2:16" x14ac:dyDescent="0.25">
      <c r="B40" s="114" t="s">
        <v>89</v>
      </c>
      <c r="C40" s="115">
        <v>65787</v>
      </c>
      <c r="D40" s="116">
        <v>-2.108424597275782E-3</v>
      </c>
      <c r="E40" s="115">
        <v>9727</v>
      </c>
      <c r="F40" s="116">
        <f t="shared" si="3"/>
        <v>-0.85214404061592719</v>
      </c>
      <c r="G40" s="115">
        <v>54024</v>
      </c>
      <c r="H40" s="116">
        <f t="shared" si="3"/>
        <v>4.5540248792022204</v>
      </c>
      <c r="I40" s="115">
        <v>71237</v>
      </c>
      <c r="J40" s="116">
        <f t="shared" si="3"/>
        <v>0.3186176514141863</v>
      </c>
      <c r="K40" s="115">
        <v>73508</v>
      </c>
      <c r="L40" s="116">
        <f t="shared" si="3"/>
        <v>3.18795008212025E-2</v>
      </c>
      <c r="M40" s="115">
        <v>79884</v>
      </c>
      <c r="N40" s="116">
        <f>IFERROR(M40/K40-1,"-")</f>
        <v>8.6738858355553061E-2</v>
      </c>
      <c r="O40" s="116">
        <f t="shared" si="5"/>
        <v>0.21428245702038407</v>
      </c>
    </row>
    <row r="41" spans="2:16" x14ac:dyDescent="0.25">
      <c r="B41" s="114" t="s">
        <v>91</v>
      </c>
      <c r="C41" s="115">
        <v>63841</v>
      </c>
      <c r="D41" s="116">
        <v>0.11318221447253696</v>
      </c>
      <c r="E41" s="115">
        <v>7481</v>
      </c>
      <c r="F41" s="116">
        <f t="shared" si="3"/>
        <v>-0.88281825159380334</v>
      </c>
      <c r="G41" s="115">
        <v>52634</v>
      </c>
      <c r="H41" s="116">
        <f t="shared" si="3"/>
        <v>6.0356904157198237</v>
      </c>
      <c r="I41" s="115">
        <v>65777</v>
      </c>
      <c r="J41" s="116">
        <f t="shared" si="3"/>
        <v>0.24970551354637682</v>
      </c>
      <c r="K41" s="115">
        <v>71022</v>
      </c>
      <c r="L41" s="116">
        <f t="shared" si="3"/>
        <v>7.9739118536874543E-2</v>
      </c>
      <c r="M41" s="115">
        <v>70390</v>
      </c>
      <c r="N41" s="116">
        <f>IFERROR(M41/K41-1,"-")</f>
        <v>-8.898651122187462E-3</v>
      </c>
      <c r="O41" s="116">
        <f t="shared" si="5"/>
        <v>0.10258297958991869</v>
      </c>
    </row>
    <row r="42" spans="2:16" x14ac:dyDescent="0.25">
      <c r="B42" s="114" t="s">
        <v>93</v>
      </c>
      <c r="C42" s="115">
        <v>63674</v>
      </c>
      <c r="D42" s="116">
        <v>8.2320545290748059E-2</v>
      </c>
      <c r="E42" s="115">
        <v>8227</v>
      </c>
      <c r="F42" s="116">
        <f t="shared" si="3"/>
        <v>-0.87079498696485225</v>
      </c>
      <c r="G42" s="115">
        <v>45371</v>
      </c>
      <c r="H42" s="116">
        <f t="shared" si="3"/>
        <v>4.5148899963534701</v>
      </c>
      <c r="I42" s="115">
        <v>68554</v>
      </c>
      <c r="J42" s="116">
        <f t="shared" si="3"/>
        <v>0.5109651539529656</v>
      </c>
      <c r="K42" s="115">
        <v>67674</v>
      </c>
      <c r="L42" s="116">
        <f t="shared" si="3"/>
        <v>-1.2836595968141906E-2</v>
      </c>
      <c r="M42" s="115"/>
      <c r="N42" s="116"/>
      <c r="O42" s="116"/>
    </row>
    <row r="43" spans="2:16" ht="15.75" x14ac:dyDescent="0.25">
      <c r="B43" s="117" t="s">
        <v>30</v>
      </c>
      <c r="C43" s="118">
        <v>729995</v>
      </c>
      <c r="D43" s="119">
        <v>3.0188977466931499E-2</v>
      </c>
      <c r="E43" s="118">
        <v>206279</v>
      </c>
      <c r="F43" s="119">
        <f t="shared" si="3"/>
        <v>-0.71742409194583523</v>
      </c>
      <c r="G43" s="118">
        <v>256749</v>
      </c>
      <c r="H43" s="119">
        <f t="shared" si="3"/>
        <v>0.24466862841103554</v>
      </c>
      <c r="I43" s="118">
        <v>752557</v>
      </c>
      <c r="J43" s="119">
        <f t="shared" si="3"/>
        <v>1.9311000237586127</v>
      </c>
      <c r="K43" s="118">
        <v>810513</v>
      </c>
      <c r="L43" s="119">
        <f t="shared" si="3"/>
        <v>7.7012106724141827E-2</v>
      </c>
      <c r="M43" s="118">
        <v>789580</v>
      </c>
      <c r="N43" s="119">
        <v>6.2922113674699354E-2</v>
      </c>
      <c r="O43" s="119">
        <v>0.18498441441887614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67" t="s">
        <v>252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41416</v>
      </c>
      <c r="D53" s="116">
        <v>4.3513316032149918E-2</v>
      </c>
      <c r="E53" s="115">
        <v>44788</v>
      </c>
      <c r="F53" s="116">
        <f t="shared" ref="F53:L65" si="6">IFERROR(E53/C53-1,"-")</f>
        <v>8.141780954220601E-2</v>
      </c>
      <c r="G53" s="115">
        <v>1594</v>
      </c>
      <c r="H53" s="116">
        <f t="shared" si="6"/>
        <v>-0.96441010985085296</v>
      </c>
      <c r="I53" s="115">
        <v>32265</v>
      </c>
      <c r="J53" s="116">
        <f t="shared" si="6"/>
        <v>19.241530740276033</v>
      </c>
      <c r="K53" s="115">
        <v>48326</v>
      </c>
      <c r="L53" s="116">
        <f t="shared" si="6"/>
        <v>0.49778397644506422</v>
      </c>
      <c r="M53" s="115">
        <v>49957</v>
      </c>
      <c r="N53" s="116">
        <f t="shared" ref="N53:N63" si="7">IFERROR(M53/K53-1,"-")</f>
        <v>3.374994826801303E-2</v>
      </c>
      <c r="O53" s="116">
        <f>M53/C53-1</f>
        <v>0.20622464747923508</v>
      </c>
    </row>
    <row r="54" spans="1:16" x14ac:dyDescent="0.25">
      <c r="A54" s="1">
        <v>2</v>
      </c>
      <c r="B54" s="114" t="s">
        <v>73</v>
      </c>
      <c r="C54" s="115">
        <v>40123</v>
      </c>
      <c r="D54" s="116">
        <v>2.5796390039372064E-2</v>
      </c>
      <c r="E54" s="115">
        <v>45868</v>
      </c>
      <c r="F54" s="116">
        <f t="shared" si="6"/>
        <v>0.14318470702589536</v>
      </c>
      <c r="G54" s="115">
        <v>2578</v>
      </c>
      <c r="H54" s="116">
        <f t="shared" si="6"/>
        <v>-0.94379523851050839</v>
      </c>
      <c r="I54" s="115">
        <v>39485</v>
      </c>
      <c r="J54" s="116">
        <f t="shared" si="6"/>
        <v>14.316136539953453</v>
      </c>
      <c r="K54" s="115">
        <v>45827</v>
      </c>
      <c r="L54" s="116">
        <f t="shared" si="6"/>
        <v>0.16061795618589336</v>
      </c>
      <c r="M54" s="115">
        <v>50552</v>
      </c>
      <c r="N54" s="116">
        <f t="shared" si="7"/>
        <v>0.1031051563488774</v>
      </c>
      <c r="O54" s="116">
        <f>IFERROR(M54/C54-1,"-")</f>
        <v>0.25992572838521544</v>
      </c>
    </row>
    <row r="55" spans="1:16" x14ac:dyDescent="0.25">
      <c r="A55" s="1">
        <v>3</v>
      </c>
      <c r="B55" s="114" t="s">
        <v>75</v>
      </c>
      <c r="C55" s="115">
        <v>46468</v>
      </c>
      <c r="D55" s="116">
        <v>5.0527886419641455E-2</v>
      </c>
      <c r="E55" s="115">
        <v>16834</v>
      </c>
      <c r="F55" s="116">
        <f t="shared" si="6"/>
        <v>-0.63772918998020145</v>
      </c>
      <c r="G55" s="115">
        <v>3374</v>
      </c>
      <c r="H55" s="116">
        <f t="shared" si="6"/>
        <v>-0.79957229416656772</v>
      </c>
      <c r="I55" s="115">
        <v>44785</v>
      </c>
      <c r="J55" s="116">
        <f t="shared" si="6"/>
        <v>12.273562537048015</v>
      </c>
      <c r="K55" s="115">
        <v>48639</v>
      </c>
      <c r="L55" s="116">
        <f t="shared" si="6"/>
        <v>8.6055598972870406E-2</v>
      </c>
      <c r="M55" s="115">
        <v>55860</v>
      </c>
      <c r="N55" s="116">
        <f t="shared" si="7"/>
        <v>0.14846111145377172</v>
      </c>
      <c r="O55" s="116">
        <f t="shared" ref="O55:O63" si="8">IFERROR(M55/C55-1,"-")</f>
        <v>0.20211758629594567</v>
      </c>
    </row>
    <row r="56" spans="1:16" x14ac:dyDescent="0.25">
      <c r="A56" s="1">
        <v>4</v>
      </c>
      <c r="B56" s="114" t="s">
        <v>77</v>
      </c>
      <c r="C56" s="115">
        <v>46582</v>
      </c>
      <c r="D56" s="116">
        <v>0.10370809145835791</v>
      </c>
      <c r="E56" s="115">
        <v>0</v>
      </c>
      <c r="F56" s="116">
        <f t="shared" si="6"/>
        <v>-1</v>
      </c>
      <c r="G56" s="115">
        <v>2613</v>
      </c>
      <c r="H56" s="116" t="str">
        <f t="shared" si="6"/>
        <v>-</v>
      </c>
      <c r="I56" s="115">
        <v>48283</v>
      </c>
      <c r="J56" s="116">
        <f t="shared" si="6"/>
        <v>17.477994642173748</v>
      </c>
      <c r="K56" s="115">
        <v>50475</v>
      </c>
      <c r="L56" s="116">
        <f t="shared" si="6"/>
        <v>4.5399001719031551E-2</v>
      </c>
      <c r="M56" s="115">
        <v>50481</v>
      </c>
      <c r="N56" s="116">
        <f t="shared" si="7"/>
        <v>1.188707280832535E-4</v>
      </c>
      <c r="O56" s="116">
        <f t="shared" si="8"/>
        <v>8.3701859087200958E-2</v>
      </c>
    </row>
    <row r="57" spans="1:16" x14ac:dyDescent="0.25">
      <c r="A57" s="1">
        <v>5</v>
      </c>
      <c r="B57" s="114" t="s">
        <v>79</v>
      </c>
      <c r="C57" s="115">
        <v>43259</v>
      </c>
      <c r="D57" s="116">
        <v>7.5051566887845089E-2</v>
      </c>
      <c r="E57" s="115">
        <v>0</v>
      </c>
      <c r="F57" s="116">
        <f t="shared" si="6"/>
        <v>-1</v>
      </c>
      <c r="G57" s="115">
        <v>3475</v>
      </c>
      <c r="H57" s="116" t="str">
        <f t="shared" si="6"/>
        <v>-</v>
      </c>
      <c r="I57" s="115">
        <v>46145</v>
      </c>
      <c r="J57" s="116">
        <f t="shared" si="6"/>
        <v>12.279136690647482</v>
      </c>
      <c r="K57" s="115">
        <v>48589</v>
      </c>
      <c r="L57" s="116">
        <f t="shared" si="6"/>
        <v>5.2963484667894578E-2</v>
      </c>
      <c r="M57" s="115">
        <v>52392</v>
      </c>
      <c r="N57" s="116">
        <f t="shared" si="7"/>
        <v>7.8268743954392983E-2</v>
      </c>
      <c r="O57" s="116">
        <f t="shared" si="8"/>
        <v>0.21112369680297749</v>
      </c>
    </row>
    <row r="58" spans="1:16" x14ac:dyDescent="0.25">
      <c r="A58" s="1">
        <v>6</v>
      </c>
      <c r="B58" s="114" t="s">
        <v>81</v>
      </c>
      <c r="C58" s="115">
        <v>46381</v>
      </c>
      <c r="D58" s="116">
        <v>8.7760031895682378E-2</v>
      </c>
      <c r="E58" s="115">
        <v>0</v>
      </c>
      <c r="F58" s="116">
        <f t="shared" si="6"/>
        <v>-1</v>
      </c>
      <c r="G58" s="115">
        <v>5683</v>
      </c>
      <c r="H58" s="116" t="str">
        <f t="shared" si="6"/>
        <v>-</v>
      </c>
      <c r="I58" s="115">
        <v>46624</v>
      </c>
      <c r="J58" s="116">
        <f t="shared" si="6"/>
        <v>7.2041175435509412</v>
      </c>
      <c r="K58" s="115">
        <v>50600</v>
      </c>
      <c r="L58" s="116">
        <f t="shared" si="6"/>
        <v>8.5277968428277173E-2</v>
      </c>
      <c r="M58" s="115">
        <v>52676</v>
      </c>
      <c r="N58" s="116">
        <f t="shared" si="7"/>
        <v>4.1027667984189664E-2</v>
      </c>
      <c r="O58" s="116">
        <f t="shared" si="8"/>
        <v>0.135723679955154</v>
      </c>
    </row>
    <row r="59" spans="1:16" x14ac:dyDescent="0.25">
      <c r="A59" s="1">
        <v>7</v>
      </c>
      <c r="B59" s="114" t="s">
        <v>83</v>
      </c>
      <c r="C59" s="115">
        <v>48897</v>
      </c>
      <c r="D59" s="116">
        <v>0.18549677544489152</v>
      </c>
      <c r="E59" s="115">
        <v>0</v>
      </c>
      <c r="F59" s="116">
        <f t="shared" si="6"/>
        <v>-1</v>
      </c>
      <c r="G59" s="115">
        <v>15934</v>
      </c>
      <c r="H59" s="116" t="str">
        <f t="shared" si="6"/>
        <v>-</v>
      </c>
      <c r="I59" s="115">
        <v>54466</v>
      </c>
      <c r="J59" s="116">
        <f t="shared" si="6"/>
        <v>2.4182251788628091</v>
      </c>
      <c r="K59" s="115">
        <v>53655</v>
      </c>
      <c r="L59" s="116">
        <f t="shared" si="6"/>
        <v>-1.4890023133698138E-2</v>
      </c>
      <c r="M59" s="115">
        <v>57122</v>
      </c>
      <c r="N59" s="116">
        <f t="shared" si="7"/>
        <v>6.46165315441245E-2</v>
      </c>
      <c r="O59" s="116">
        <f t="shared" si="8"/>
        <v>0.16821072867456088</v>
      </c>
    </row>
    <row r="60" spans="1:16" x14ac:dyDescent="0.25">
      <c r="A60" s="1">
        <v>8</v>
      </c>
      <c r="B60" s="114" t="s">
        <v>85</v>
      </c>
      <c r="C60" s="115">
        <v>50189</v>
      </c>
      <c r="D60" s="116">
        <v>8.1542937183493258E-2</v>
      </c>
      <c r="E60" s="115">
        <v>10075</v>
      </c>
      <c r="F60" s="116">
        <f t="shared" si="6"/>
        <v>-0.79925880172946262</v>
      </c>
      <c r="G60" s="115">
        <v>22858</v>
      </c>
      <c r="H60" s="116">
        <f t="shared" si="6"/>
        <v>1.2687841191066997</v>
      </c>
      <c r="I60" s="115">
        <v>54395</v>
      </c>
      <c r="J60" s="116">
        <f t="shared" si="6"/>
        <v>1.379692011549567</v>
      </c>
      <c r="K60" s="115">
        <v>55335</v>
      </c>
      <c r="L60" s="116">
        <f t="shared" si="6"/>
        <v>1.7281000091920129E-2</v>
      </c>
      <c r="M60" s="115">
        <v>59369</v>
      </c>
      <c r="N60" s="116">
        <f t="shared" si="7"/>
        <v>7.2901418631968973E-2</v>
      </c>
      <c r="O60" s="116">
        <f t="shared" si="8"/>
        <v>0.18290860547131849</v>
      </c>
    </row>
    <row r="61" spans="1:16" x14ac:dyDescent="0.25">
      <c r="A61" s="1">
        <v>9</v>
      </c>
      <c r="B61" s="114" t="s">
        <v>87</v>
      </c>
      <c r="C61" s="115">
        <v>44069</v>
      </c>
      <c r="D61" s="116">
        <v>6.5266262176992385E-2</v>
      </c>
      <c r="E61" s="115">
        <v>6466</v>
      </c>
      <c r="F61" s="116">
        <f t="shared" si="6"/>
        <v>-0.85327554516780502</v>
      </c>
      <c r="G61" s="115">
        <v>28209</v>
      </c>
      <c r="H61" s="116">
        <f t="shared" si="6"/>
        <v>3.3626662542530159</v>
      </c>
      <c r="I61" s="115">
        <v>49072</v>
      </c>
      <c r="J61" s="116">
        <f t="shared" si="6"/>
        <v>0.73958665674075652</v>
      </c>
      <c r="K61" s="115">
        <v>51415</v>
      </c>
      <c r="L61" s="116">
        <f t="shared" si="6"/>
        <v>4.7746168894685415E-2</v>
      </c>
      <c r="M61" s="115">
        <v>54012</v>
      </c>
      <c r="N61" s="116">
        <f t="shared" si="7"/>
        <v>5.0510551395507086E-2</v>
      </c>
      <c r="O61" s="116">
        <f t="shared" si="8"/>
        <v>0.22562345412875273</v>
      </c>
    </row>
    <row r="62" spans="1:16" x14ac:dyDescent="0.25">
      <c r="A62" s="1">
        <v>10</v>
      </c>
      <c r="B62" s="114" t="s">
        <v>89</v>
      </c>
      <c r="C62" s="115">
        <v>50834</v>
      </c>
      <c r="D62" s="116">
        <v>5.1679907315458351E-2</v>
      </c>
      <c r="E62" s="115">
        <v>8213</v>
      </c>
      <c r="F62" s="116">
        <f t="shared" si="6"/>
        <v>-0.83843490577172752</v>
      </c>
      <c r="G62" s="115">
        <v>43604</v>
      </c>
      <c r="H62" s="116">
        <f t="shared" si="6"/>
        <v>4.3091440399366858</v>
      </c>
      <c r="I62" s="115">
        <v>54881</v>
      </c>
      <c r="J62" s="116">
        <f t="shared" si="6"/>
        <v>0.25862306210439412</v>
      </c>
      <c r="K62" s="115">
        <v>55616</v>
      </c>
      <c r="L62" s="116">
        <f t="shared" si="6"/>
        <v>1.3392613108361706E-2</v>
      </c>
      <c r="M62" s="115">
        <v>61026</v>
      </c>
      <c r="N62" s="116">
        <f t="shared" si="7"/>
        <v>9.7274165707710081E-2</v>
      </c>
      <c r="O62" s="116">
        <f t="shared" si="8"/>
        <v>0.20049573120352515</v>
      </c>
    </row>
    <row r="63" spans="1:16" x14ac:dyDescent="0.25">
      <c r="A63" s="1">
        <v>11</v>
      </c>
      <c r="B63" s="114" t="s">
        <v>91</v>
      </c>
      <c r="C63" s="115">
        <v>47158</v>
      </c>
      <c r="D63" s="116">
        <v>0.15213407930419476</v>
      </c>
      <c r="E63" s="115">
        <v>5716</v>
      </c>
      <c r="F63" s="116">
        <f t="shared" si="6"/>
        <v>-0.87879044912846171</v>
      </c>
      <c r="G63" s="115">
        <v>40382</v>
      </c>
      <c r="H63" s="116">
        <f t="shared" si="6"/>
        <v>6.0647305808257519</v>
      </c>
      <c r="I63" s="115">
        <v>50351</v>
      </c>
      <c r="J63" s="116">
        <f t="shared" si="6"/>
        <v>0.24686741617552377</v>
      </c>
      <c r="K63" s="115">
        <v>49722</v>
      </c>
      <c r="L63" s="116">
        <f t="shared" si="6"/>
        <v>-1.2492304025739309E-2</v>
      </c>
      <c r="M63" s="115">
        <v>54172</v>
      </c>
      <c r="N63" s="116">
        <f t="shared" si="7"/>
        <v>8.9497606693214271E-2</v>
      </c>
      <c r="O63" s="116">
        <f t="shared" si="8"/>
        <v>0.14873404300436821</v>
      </c>
    </row>
    <row r="64" spans="1:16" x14ac:dyDescent="0.25">
      <c r="A64" s="1">
        <v>12</v>
      </c>
      <c r="B64" s="114" t="s">
        <v>93</v>
      </c>
      <c r="C64" s="115">
        <v>46919</v>
      </c>
      <c r="D64" s="116">
        <v>7.1258961596419867E-2</v>
      </c>
      <c r="E64" s="115">
        <v>6600</v>
      </c>
      <c r="F64" s="116">
        <f t="shared" si="6"/>
        <v>-0.85933204032481514</v>
      </c>
      <c r="G64" s="115">
        <v>35773</v>
      </c>
      <c r="H64" s="116">
        <f t="shared" si="6"/>
        <v>4.4201515151515149</v>
      </c>
      <c r="I64" s="115">
        <v>52615</v>
      </c>
      <c r="J64" s="116">
        <f t="shared" si="6"/>
        <v>0.47080200150951845</v>
      </c>
      <c r="K64" s="115">
        <v>51027</v>
      </c>
      <c r="L64" s="116">
        <f t="shared" si="6"/>
        <v>-3.0181507174760092E-2</v>
      </c>
      <c r="M64" s="115"/>
      <c r="N64" s="116"/>
      <c r="O64" s="116"/>
    </row>
    <row r="65" spans="1:16" ht="15.75" x14ac:dyDescent="0.25">
      <c r="B65" s="117" t="s">
        <v>30</v>
      </c>
      <c r="C65" s="118">
        <v>552295</v>
      </c>
      <c r="D65" s="119">
        <v>8.2498373199739738E-2</v>
      </c>
      <c r="E65" s="118">
        <v>151994</v>
      </c>
      <c r="F65" s="119">
        <f t="shared" si="6"/>
        <v>-0.72479562552621335</v>
      </c>
      <c r="G65" s="118">
        <v>206077</v>
      </c>
      <c r="H65" s="119">
        <f t="shared" si="6"/>
        <v>0.35582325618116495</v>
      </c>
      <c r="I65" s="118">
        <v>573367</v>
      </c>
      <c r="J65" s="119">
        <f t="shared" si="6"/>
        <v>1.7822949674150923</v>
      </c>
      <c r="K65" s="118">
        <v>609226</v>
      </c>
      <c r="L65" s="119">
        <f t="shared" si="6"/>
        <v>6.254109497058602E-2</v>
      </c>
      <c r="M65" s="118">
        <v>597619</v>
      </c>
      <c r="N65" s="119">
        <v>7.0619976030053877E-2</v>
      </c>
      <c r="O65" s="119">
        <v>0.18252350725004751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7" t="s">
        <v>253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14354</v>
      </c>
      <c r="D75" s="116">
        <v>-7.1299171842650111E-2</v>
      </c>
      <c r="E75" s="115">
        <v>15716</v>
      </c>
      <c r="F75" s="116">
        <f t="shared" ref="F75:L87" si="9">IFERROR(E75/C75-1,"-")</f>
        <v>9.4886442803399751E-2</v>
      </c>
      <c r="G75" s="115">
        <v>478</v>
      </c>
      <c r="H75" s="116">
        <f t="shared" si="9"/>
        <v>-0.96958513616696362</v>
      </c>
      <c r="I75" s="115">
        <v>7833</v>
      </c>
      <c r="J75" s="116">
        <f t="shared" si="9"/>
        <v>15.38702928870293</v>
      </c>
      <c r="K75" s="115">
        <v>14965</v>
      </c>
      <c r="L75" s="116">
        <f t="shared" si="9"/>
        <v>0.91050683007787558</v>
      </c>
      <c r="M75" s="115">
        <v>12114</v>
      </c>
      <c r="N75" s="116">
        <f t="shared" ref="N75:N85" si="10">IFERROR(M75/K75-1,"-")</f>
        <v>-0.19051119278316075</v>
      </c>
      <c r="O75" s="116">
        <f>M75/C75-1</f>
        <v>-0.15605406158562074</v>
      </c>
    </row>
    <row r="76" spans="1:16" x14ac:dyDescent="0.25">
      <c r="A76" s="1">
        <v>2</v>
      </c>
      <c r="B76" s="114" t="s">
        <v>73</v>
      </c>
      <c r="C76" s="115">
        <v>15881</v>
      </c>
      <c r="D76" s="116">
        <v>5.0400158740657508E-2</v>
      </c>
      <c r="E76" s="115">
        <v>16687</v>
      </c>
      <c r="F76" s="116">
        <f t="shared" si="9"/>
        <v>5.0752471506832153E-2</v>
      </c>
      <c r="G76" s="115">
        <v>468</v>
      </c>
      <c r="H76" s="116">
        <f t="shared" si="9"/>
        <v>-0.97195421585665487</v>
      </c>
      <c r="I76" s="115">
        <v>11801</v>
      </c>
      <c r="J76" s="116">
        <f t="shared" si="9"/>
        <v>24.215811965811966</v>
      </c>
      <c r="K76" s="115">
        <v>15953</v>
      </c>
      <c r="L76" s="116">
        <f t="shared" si="9"/>
        <v>0.35183459028895858</v>
      </c>
      <c r="M76" s="115">
        <v>17151</v>
      </c>
      <c r="N76" s="116">
        <f t="shared" si="10"/>
        <v>7.5095593305334329E-2</v>
      </c>
      <c r="O76" s="116">
        <f>IFERROR(M76/C76-1,"-")</f>
        <v>7.9969775203072802E-2</v>
      </c>
    </row>
    <row r="77" spans="1:16" x14ac:dyDescent="0.25">
      <c r="A77" s="1">
        <v>3</v>
      </c>
      <c r="B77" s="114" t="s">
        <v>75</v>
      </c>
      <c r="C77" s="115">
        <v>17845</v>
      </c>
      <c r="D77" s="116">
        <v>-1.8750687341911321E-2</v>
      </c>
      <c r="E77" s="115">
        <v>7213</v>
      </c>
      <c r="F77" s="116">
        <f t="shared" si="9"/>
        <v>-0.59579714205659851</v>
      </c>
      <c r="G77" s="115">
        <v>531</v>
      </c>
      <c r="H77" s="116">
        <f t="shared" si="9"/>
        <v>-0.92638291972826836</v>
      </c>
      <c r="I77" s="115">
        <v>15819</v>
      </c>
      <c r="J77" s="116">
        <f t="shared" si="9"/>
        <v>28.790960451977401</v>
      </c>
      <c r="K77" s="115">
        <v>19030</v>
      </c>
      <c r="L77" s="116">
        <f t="shared" si="9"/>
        <v>0.20298375371388833</v>
      </c>
      <c r="M77" s="115">
        <v>20080</v>
      </c>
      <c r="N77" s="116">
        <f t="shared" si="10"/>
        <v>5.5176037834997471E-2</v>
      </c>
      <c r="O77" s="116">
        <f t="shared" ref="O77:O85" si="11">IFERROR(M77/C77-1,"-")</f>
        <v>0.12524516671336516</v>
      </c>
    </row>
    <row r="78" spans="1:16" x14ac:dyDescent="0.25">
      <c r="A78" s="1">
        <v>4</v>
      </c>
      <c r="B78" s="114" t="s">
        <v>77</v>
      </c>
      <c r="C78" s="115">
        <v>13831</v>
      </c>
      <c r="D78" s="116">
        <v>-0.14364435638660145</v>
      </c>
      <c r="E78" s="115">
        <v>0</v>
      </c>
      <c r="F78" s="116">
        <f t="shared" si="9"/>
        <v>-1</v>
      </c>
      <c r="G78" s="115">
        <v>682</v>
      </c>
      <c r="H78" s="116" t="str">
        <f t="shared" si="9"/>
        <v>-</v>
      </c>
      <c r="I78" s="115">
        <v>18290</v>
      </c>
      <c r="J78" s="116">
        <f t="shared" si="9"/>
        <v>25.818181818181817</v>
      </c>
      <c r="K78" s="115">
        <v>18213</v>
      </c>
      <c r="L78" s="116">
        <f t="shared" si="9"/>
        <v>-4.2099507927829682E-3</v>
      </c>
      <c r="M78" s="115">
        <v>17245</v>
      </c>
      <c r="N78" s="116">
        <f t="shared" si="10"/>
        <v>-5.3148849722725489E-2</v>
      </c>
      <c r="O78" s="116">
        <f t="shared" si="11"/>
        <v>0.2468368158484564</v>
      </c>
    </row>
    <row r="79" spans="1:16" x14ac:dyDescent="0.25">
      <c r="A79" s="1">
        <v>5</v>
      </c>
      <c r="B79" s="114" t="s">
        <v>79</v>
      </c>
      <c r="C79" s="115">
        <v>13451</v>
      </c>
      <c r="D79" s="116">
        <v>-0.13208155891082718</v>
      </c>
      <c r="E79" s="115">
        <v>0</v>
      </c>
      <c r="F79" s="116">
        <f t="shared" si="9"/>
        <v>-1</v>
      </c>
      <c r="G79" s="115">
        <v>610</v>
      </c>
      <c r="H79" s="116" t="str">
        <f t="shared" si="9"/>
        <v>-</v>
      </c>
      <c r="I79" s="115">
        <v>13170</v>
      </c>
      <c r="J79" s="116">
        <f t="shared" si="9"/>
        <v>20.590163934426229</v>
      </c>
      <c r="K79" s="115">
        <v>13793</v>
      </c>
      <c r="L79" s="116">
        <f t="shared" si="9"/>
        <v>4.7304479878511829E-2</v>
      </c>
      <c r="M79" s="115">
        <v>16053</v>
      </c>
      <c r="N79" s="116">
        <f t="shared" si="10"/>
        <v>0.16385122888421666</v>
      </c>
      <c r="O79" s="116">
        <f t="shared" si="11"/>
        <v>0.19344286670136057</v>
      </c>
    </row>
    <row r="80" spans="1:16" x14ac:dyDescent="0.25">
      <c r="A80" s="1">
        <v>6</v>
      </c>
      <c r="B80" s="114" t="s">
        <v>81</v>
      </c>
      <c r="C80" s="115">
        <v>14646</v>
      </c>
      <c r="D80" s="116">
        <v>-0.11622013034033307</v>
      </c>
      <c r="E80" s="115">
        <v>0</v>
      </c>
      <c r="F80" s="116">
        <f t="shared" si="9"/>
        <v>-1</v>
      </c>
      <c r="G80" s="115">
        <v>1871</v>
      </c>
      <c r="H80" s="116" t="str">
        <f t="shared" si="9"/>
        <v>-</v>
      </c>
      <c r="I80" s="115">
        <v>15398</v>
      </c>
      <c r="J80" s="116">
        <f t="shared" si="9"/>
        <v>7.2298236237306259</v>
      </c>
      <c r="K80" s="115">
        <v>16687</v>
      </c>
      <c r="L80" s="116">
        <f t="shared" si="9"/>
        <v>8.3712170411741837E-2</v>
      </c>
      <c r="M80" s="115">
        <v>18218</v>
      </c>
      <c r="N80" s="116">
        <f t="shared" si="10"/>
        <v>9.1748067357823482E-2</v>
      </c>
      <c r="O80" s="116">
        <f t="shared" si="11"/>
        <v>0.24388911648231604</v>
      </c>
    </row>
    <row r="81" spans="1:16" x14ac:dyDescent="0.25">
      <c r="A81" s="1">
        <v>7</v>
      </c>
      <c r="B81" s="114" t="s">
        <v>83</v>
      </c>
      <c r="C81" s="115">
        <v>13126</v>
      </c>
      <c r="D81" s="116">
        <v>-0.26731789003628248</v>
      </c>
      <c r="E81" s="115">
        <v>0</v>
      </c>
      <c r="F81" s="116">
        <f t="shared" si="9"/>
        <v>-1</v>
      </c>
      <c r="G81" s="115">
        <v>2626</v>
      </c>
      <c r="H81" s="116" t="str">
        <f t="shared" si="9"/>
        <v>-</v>
      </c>
      <c r="I81" s="115">
        <v>16650</v>
      </c>
      <c r="J81" s="116">
        <f t="shared" si="9"/>
        <v>5.3404417364813401</v>
      </c>
      <c r="K81" s="115">
        <v>16655</v>
      </c>
      <c r="L81" s="116">
        <f t="shared" si="9"/>
        <v>3.0030030030037125E-4</v>
      </c>
      <c r="M81" s="115">
        <v>19253</v>
      </c>
      <c r="N81" s="116">
        <f t="shared" si="10"/>
        <v>0.15598919243470433</v>
      </c>
      <c r="O81" s="116">
        <f t="shared" si="11"/>
        <v>0.46678348316318763</v>
      </c>
    </row>
    <row r="82" spans="1:16" x14ac:dyDescent="0.25">
      <c r="A82" s="1">
        <v>8</v>
      </c>
      <c r="B82" s="114" t="s">
        <v>85</v>
      </c>
      <c r="C82" s="115">
        <v>13871</v>
      </c>
      <c r="D82" s="116">
        <v>-0.24342751172684629</v>
      </c>
      <c r="E82" s="115">
        <v>4106</v>
      </c>
      <c r="F82" s="116">
        <f t="shared" si="9"/>
        <v>-0.70398673491456998</v>
      </c>
      <c r="G82" s="115">
        <v>5393</v>
      </c>
      <c r="H82" s="116">
        <f t="shared" si="9"/>
        <v>0.31344374086702387</v>
      </c>
      <c r="I82" s="115">
        <v>17176</v>
      </c>
      <c r="J82" s="116">
        <f t="shared" si="9"/>
        <v>2.184869274986093</v>
      </c>
      <c r="K82" s="115">
        <v>14359</v>
      </c>
      <c r="L82" s="116">
        <f t="shared" si="9"/>
        <v>-0.16400791802515136</v>
      </c>
      <c r="M82" s="115">
        <v>19133</v>
      </c>
      <c r="N82" s="116">
        <f t="shared" si="10"/>
        <v>0.33247440629570302</v>
      </c>
      <c r="O82" s="116">
        <f t="shared" si="11"/>
        <v>0.37935260615672983</v>
      </c>
    </row>
    <row r="83" spans="1:16" x14ac:dyDescent="0.25">
      <c r="A83" s="1">
        <v>9</v>
      </c>
      <c r="B83" s="114" t="s">
        <v>87</v>
      </c>
      <c r="C83" s="115">
        <v>12304</v>
      </c>
      <c r="D83" s="116">
        <v>-0.23700855760883044</v>
      </c>
      <c r="E83" s="115">
        <v>2319</v>
      </c>
      <c r="F83" s="116">
        <f t="shared" si="9"/>
        <v>-0.8115247074122236</v>
      </c>
      <c r="G83" s="115">
        <v>5743</v>
      </c>
      <c r="H83" s="116">
        <f t="shared" si="9"/>
        <v>1.4764984907287624</v>
      </c>
      <c r="I83" s="115">
        <v>15332</v>
      </c>
      <c r="J83" s="116">
        <f t="shared" si="9"/>
        <v>1.6696848337106043</v>
      </c>
      <c r="K83" s="115">
        <v>15793</v>
      </c>
      <c r="L83" s="116">
        <f t="shared" si="9"/>
        <v>3.0067831985389981E-2</v>
      </c>
      <c r="M83" s="115">
        <v>17638</v>
      </c>
      <c r="N83" s="116">
        <f t="shared" si="10"/>
        <v>0.116823909326917</v>
      </c>
      <c r="O83" s="116">
        <f t="shared" si="11"/>
        <v>0.43351755526657998</v>
      </c>
    </row>
    <row r="84" spans="1:16" x14ac:dyDescent="0.25">
      <c r="A84" s="1">
        <v>10</v>
      </c>
      <c r="B84" s="114" t="s">
        <v>89</v>
      </c>
      <c r="C84" s="115">
        <v>14953</v>
      </c>
      <c r="D84" s="116">
        <v>-0.14991472427515629</v>
      </c>
      <c r="E84" s="115">
        <v>1514</v>
      </c>
      <c r="F84" s="116">
        <f t="shared" si="9"/>
        <v>-0.89874941483314386</v>
      </c>
      <c r="G84" s="115">
        <v>10420</v>
      </c>
      <c r="H84" s="116">
        <f t="shared" si="9"/>
        <v>5.8824306472919421</v>
      </c>
      <c r="I84" s="115">
        <v>16356</v>
      </c>
      <c r="J84" s="116">
        <f t="shared" si="9"/>
        <v>0.56967370441458742</v>
      </c>
      <c r="K84" s="115">
        <v>17892</v>
      </c>
      <c r="L84" s="116">
        <f t="shared" si="9"/>
        <v>9.3910491562729348E-2</v>
      </c>
      <c r="M84" s="115">
        <v>18858</v>
      </c>
      <c r="N84" s="116">
        <f t="shared" si="10"/>
        <v>5.39906103286385E-2</v>
      </c>
      <c r="O84" s="116">
        <f t="shared" si="11"/>
        <v>0.26115160837290174</v>
      </c>
    </row>
    <row r="85" spans="1:16" x14ac:dyDescent="0.25">
      <c r="A85" s="1">
        <v>11</v>
      </c>
      <c r="B85" s="114" t="s">
        <v>91</v>
      </c>
      <c r="C85" s="115">
        <v>16683</v>
      </c>
      <c r="D85" s="116">
        <v>1.6078932943541124E-2</v>
      </c>
      <c r="E85" s="115">
        <v>1765</v>
      </c>
      <c r="F85" s="116">
        <f t="shared" si="9"/>
        <v>-0.89420368039321463</v>
      </c>
      <c r="G85" s="115">
        <v>12252</v>
      </c>
      <c r="H85" s="116">
        <f t="shared" si="9"/>
        <v>5.9416430594900849</v>
      </c>
      <c r="I85" s="115">
        <v>15426</v>
      </c>
      <c r="J85" s="116">
        <f t="shared" si="9"/>
        <v>0.25905974534769838</v>
      </c>
      <c r="K85" s="115">
        <v>21300</v>
      </c>
      <c r="L85" s="116">
        <f t="shared" si="9"/>
        <v>0.38078568650330613</v>
      </c>
      <c r="M85" s="115">
        <v>16218</v>
      </c>
      <c r="N85" s="116">
        <f t="shared" si="10"/>
        <v>-0.23859154929577464</v>
      </c>
      <c r="O85" s="116">
        <f t="shared" si="11"/>
        <v>-2.7872684768926459E-2</v>
      </c>
    </row>
    <row r="86" spans="1:16" x14ac:dyDescent="0.25">
      <c r="A86" s="1">
        <v>12</v>
      </c>
      <c r="B86" s="114" t="s">
        <v>93</v>
      </c>
      <c r="C86" s="115">
        <v>16755</v>
      </c>
      <c r="D86" s="116">
        <v>0.11454799441229291</v>
      </c>
      <c r="E86" s="115">
        <v>1627</v>
      </c>
      <c r="F86" s="116">
        <f t="shared" si="9"/>
        <v>-0.90289465831095195</v>
      </c>
      <c r="G86" s="115">
        <v>9598</v>
      </c>
      <c r="H86" s="116">
        <f t="shared" si="9"/>
        <v>4.8992009834050396</v>
      </c>
      <c r="I86" s="115">
        <v>15939</v>
      </c>
      <c r="J86" s="116">
        <f t="shared" si="9"/>
        <v>0.66065847051469051</v>
      </c>
      <c r="K86" s="115">
        <v>16647</v>
      </c>
      <c r="L86" s="116">
        <f t="shared" si="9"/>
        <v>4.4419348767174904E-2</v>
      </c>
      <c r="M86" s="115"/>
      <c r="N86" s="116"/>
      <c r="O86" s="116"/>
    </row>
    <row r="87" spans="1:16" ht="15.75" x14ac:dyDescent="0.25">
      <c r="B87" s="117" t="s">
        <v>30</v>
      </c>
      <c r="C87" s="118">
        <v>177700</v>
      </c>
      <c r="D87" s="119">
        <v>-0.10433016295445041</v>
      </c>
      <c r="E87" s="118">
        <v>54285</v>
      </c>
      <c r="F87" s="119">
        <f t="shared" si="9"/>
        <v>-0.69451322453573439</v>
      </c>
      <c r="G87" s="118">
        <v>50672</v>
      </c>
      <c r="H87" s="119">
        <f t="shared" si="9"/>
        <v>-6.6556138896564421E-2</v>
      </c>
      <c r="I87" s="118">
        <v>179190</v>
      </c>
      <c r="J87" s="119">
        <f t="shared" si="9"/>
        <v>2.536272497631828</v>
      </c>
      <c r="K87" s="118">
        <v>201287</v>
      </c>
      <c r="L87" s="119">
        <f t="shared" si="9"/>
        <v>0.12331603326078455</v>
      </c>
      <c r="M87" s="118">
        <v>191961</v>
      </c>
      <c r="N87" s="119">
        <v>3.9650129982669036E-2</v>
      </c>
      <c r="O87" s="119">
        <v>0.19271179595513988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7" t="s">
        <v>254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46139</v>
      </c>
      <c r="D97" s="116">
        <v>-1.0763062541540691E-2</v>
      </c>
      <c r="E97" s="115">
        <v>42263</v>
      </c>
      <c r="F97" s="116">
        <f t="shared" ref="F97:L109" si="12">IFERROR(E97/C97-1,"-")</f>
        <v>-8.4007022258826614E-2</v>
      </c>
      <c r="G97" s="115">
        <v>5938</v>
      </c>
      <c r="H97" s="116">
        <f t="shared" si="12"/>
        <v>-0.85949885242410617</v>
      </c>
      <c r="I97" s="115">
        <v>32894</v>
      </c>
      <c r="J97" s="116">
        <f t="shared" si="12"/>
        <v>4.539575614685079</v>
      </c>
      <c r="K97" s="115">
        <v>38836</v>
      </c>
      <c r="L97" s="116">
        <f t="shared" si="12"/>
        <v>0.18064084635495825</v>
      </c>
      <c r="M97" s="115">
        <v>40090</v>
      </c>
      <c r="N97" s="116">
        <f t="shared" ref="N97:N107" si="13">IFERROR(M97/K97-1,"-")</f>
        <v>3.2289628180039109E-2</v>
      </c>
      <c r="O97" s="116">
        <f>M97/C97-1</f>
        <v>-0.13110383840135242</v>
      </c>
    </row>
    <row r="98" spans="2:15" x14ac:dyDescent="0.25">
      <c r="B98" s="114" t="s">
        <v>73</v>
      </c>
      <c r="C98" s="115">
        <v>43997</v>
      </c>
      <c r="D98" s="116">
        <v>-7.9594137542277066E-3</v>
      </c>
      <c r="E98" s="115">
        <v>42755</v>
      </c>
      <c r="F98" s="116">
        <f t="shared" si="12"/>
        <v>-2.8229197445280407E-2</v>
      </c>
      <c r="G98" s="115">
        <v>7085</v>
      </c>
      <c r="H98" s="116">
        <f t="shared" si="12"/>
        <v>-0.83428838732312016</v>
      </c>
      <c r="I98" s="115">
        <v>36818</v>
      </c>
      <c r="J98" s="116">
        <f t="shared" si="12"/>
        <v>4.1966125617501762</v>
      </c>
      <c r="K98" s="115">
        <v>40393</v>
      </c>
      <c r="L98" s="116">
        <f t="shared" si="12"/>
        <v>9.7099244934542916E-2</v>
      </c>
      <c r="M98" s="115">
        <v>44543</v>
      </c>
      <c r="N98" s="116">
        <f t="shared" si="13"/>
        <v>0.10274057386180768</v>
      </c>
      <c r="O98" s="116">
        <f>IFERROR(M98/C98-1,"-")</f>
        <v>1.2409937041161889E-2</v>
      </c>
    </row>
    <row r="99" spans="2:15" x14ac:dyDescent="0.25">
      <c r="B99" s="114" t="s">
        <v>75</v>
      </c>
      <c r="C99" s="115">
        <v>54946</v>
      </c>
      <c r="D99" s="116">
        <v>1.368902664010041E-2</v>
      </c>
      <c r="E99" s="115">
        <v>17153</v>
      </c>
      <c r="F99" s="116">
        <f t="shared" si="12"/>
        <v>-0.68782076948276494</v>
      </c>
      <c r="G99" s="115">
        <v>9002</v>
      </c>
      <c r="H99" s="116">
        <f t="shared" si="12"/>
        <v>-0.47519384364251149</v>
      </c>
      <c r="I99" s="115">
        <v>44056</v>
      </c>
      <c r="J99" s="116">
        <f t="shared" si="12"/>
        <v>3.8940235503221503</v>
      </c>
      <c r="K99" s="115">
        <v>46614</v>
      </c>
      <c r="L99" s="116">
        <f t="shared" si="12"/>
        <v>5.8062465952424258E-2</v>
      </c>
      <c r="M99" s="115">
        <v>46997</v>
      </c>
      <c r="N99" s="116">
        <f t="shared" si="13"/>
        <v>8.2164156691122425E-3</v>
      </c>
      <c r="O99" s="116">
        <f t="shared" ref="O99:O107" si="14">IFERROR(M99/C99-1,"-")</f>
        <v>-0.14466931168783892</v>
      </c>
    </row>
    <row r="100" spans="2:15" x14ac:dyDescent="0.25">
      <c r="B100" s="114" t="s">
        <v>77</v>
      </c>
      <c r="C100" s="115">
        <v>46857</v>
      </c>
      <c r="D100" s="116">
        <v>-1.6662819248284388E-2</v>
      </c>
      <c r="E100" s="115">
        <v>0</v>
      </c>
      <c r="F100" s="116">
        <f t="shared" si="12"/>
        <v>-1</v>
      </c>
      <c r="G100" s="115">
        <v>10441</v>
      </c>
      <c r="H100" s="116" t="str">
        <f t="shared" si="12"/>
        <v>-</v>
      </c>
      <c r="I100" s="115">
        <v>44266</v>
      </c>
      <c r="J100" s="116">
        <f t="shared" si="12"/>
        <v>3.239632219136098</v>
      </c>
      <c r="K100" s="115">
        <v>44213</v>
      </c>
      <c r="L100" s="116">
        <f t="shared" si="12"/>
        <v>-1.1973071883613073E-3</v>
      </c>
      <c r="M100" s="115">
        <v>45816</v>
      </c>
      <c r="N100" s="116">
        <f t="shared" si="13"/>
        <v>3.6256304706760556E-2</v>
      </c>
      <c r="O100" s="116">
        <f t="shared" si="14"/>
        <v>-2.221653114796085E-2</v>
      </c>
    </row>
    <row r="101" spans="2:15" x14ac:dyDescent="0.25">
      <c r="B101" s="114" t="s">
        <v>79</v>
      </c>
      <c r="C101" s="115">
        <v>47638</v>
      </c>
      <c r="D101" s="116">
        <v>2.2274678111587898E-2</v>
      </c>
      <c r="E101" s="115">
        <v>0</v>
      </c>
      <c r="F101" s="116">
        <f t="shared" si="12"/>
        <v>-1</v>
      </c>
      <c r="G101" s="115">
        <v>11343</v>
      </c>
      <c r="H101" s="116" t="str">
        <f t="shared" si="12"/>
        <v>-</v>
      </c>
      <c r="I101" s="115">
        <v>38064</v>
      </c>
      <c r="J101" s="116">
        <f t="shared" si="12"/>
        <v>2.355725998413118</v>
      </c>
      <c r="K101" s="115">
        <v>34250</v>
      </c>
      <c r="L101" s="116">
        <f t="shared" si="12"/>
        <v>-0.10019966372425393</v>
      </c>
      <c r="M101" s="115">
        <v>42177</v>
      </c>
      <c r="N101" s="116">
        <f t="shared" si="13"/>
        <v>0.2314452554744526</v>
      </c>
      <c r="O101" s="116">
        <f t="shared" si="14"/>
        <v>-0.11463537512070199</v>
      </c>
    </row>
    <row r="102" spans="2:15" x14ac:dyDescent="0.25">
      <c r="B102" s="114" t="s">
        <v>81</v>
      </c>
      <c r="C102" s="115">
        <v>48083</v>
      </c>
      <c r="D102" s="116">
        <v>-9.9906402096593072E-2</v>
      </c>
      <c r="E102" s="115">
        <v>0</v>
      </c>
      <c r="F102" s="116">
        <f t="shared" si="12"/>
        <v>-1</v>
      </c>
      <c r="G102" s="115">
        <v>13593</v>
      </c>
      <c r="H102" s="116" t="str">
        <f t="shared" si="12"/>
        <v>-</v>
      </c>
      <c r="I102" s="115">
        <v>37123</v>
      </c>
      <c r="J102" s="116">
        <f t="shared" si="12"/>
        <v>1.731038034282351</v>
      </c>
      <c r="K102" s="115">
        <v>42497</v>
      </c>
      <c r="L102" s="116">
        <f t="shared" si="12"/>
        <v>0.14476200738086908</v>
      </c>
      <c r="M102" s="115">
        <v>42496</v>
      </c>
      <c r="N102" s="116">
        <f t="shared" si="13"/>
        <v>-2.3531072781635132E-5</v>
      </c>
      <c r="O102" s="116">
        <f t="shared" si="14"/>
        <v>-0.11619491296300144</v>
      </c>
    </row>
    <row r="103" spans="2:15" x14ac:dyDescent="0.25">
      <c r="B103" s="114" t="s">
        <v>83</v>
      </c>
      <c r="C103" s="115">
        <v>50071</v>
      </c>
      <c r="D103" s="116">
        <v>-0.10120447324489756</v>
      </c>
      <c r="E103" s="115">
        <v>0</v>
      </c>
      <c r="F103" s="116">
        <f t="shared" si="12"/>
        <v>-1</v>
      </c>
      <c r="G103" s="115">
        <v>23514</v>
      </c>
      <c r="H103" s="116" t="str">
        <f t="shared" si="12"/>
        <v>-</v>
      </c>
      <c r="I103" s="115">
        <v>48616</v>
      </c>
      <c r="J103" s="116">
        <f t="shared" si="12"/>
        <v>1.0675342349238752</v>
      </c>
      <c r="K103" s="115">
        <v>42520</v>
      </c>
      <c r="L103" s="116">
        <f t="shared" si="12"/>
        <v>-0.12539081783774886</v>
      </c>
      <c r="M103" s="115">
        <v>44773</v>
      </c>
      <c r="N103" s="116">
        <f t="shared" si="13"/>
        <v>5.2986829727187157E-2</v>
      </c>
      <c r="O103" s="116">
        <f t="shared" si="14"/>
        <v>-0.10580975015478022</v>
      </c>
    </row>
    <row r="104" spans="2:15" x14ac:dyDescent="0.25">
      <c r="B104" s="114" t="s">
        <v>85</v>
      </c>
      <c r="C104" s="115">
        <v>55504</v>
      </c>
      <c r="D104" s="116">
        <v>-3.7658644843609146E-2</v>
      </c>
      <c r="E104" s="115">
        <v>16622</v>
      </c>
      <c r="F104" s="116">
        <f t="shared" si="12"/>
        <v>-0.70052608820985873</v>
      </c>
      <c r="G104" s="115">
        <v>24816</v>
      </c>
      <c r="H104" s="116">
        <f t="shared" si="12"/>
        <v>0.49296113584406198</v>
      </c>
      <c r="I104" s="115">
        <v>46323</v>
      </c>
      <c r="J104" s="116">
        <f t="shared" si="12"/>
        <v>0.86665860735009681</v>
      </c>
      <c r="K104" s="115">
        <v>47103</v>
      </c>
      <c r="L104" s="116">
        <f t="shared" si="12"/>
        <v>1.6838287675668751E-2</v>
      </c>
      <c r="M104" s="115">
        <v>47679</v>
      </c>
      <c r="N104" s="116">
        <f t="shared" si="13"/>
        <v>1.2228520476402771E-2</v>
      </c>
      <c r="O104" s="116">
        <f t="shared" si="14"/>
        <v>-0.14098083021043528</v>
      </c>
    </row>
    <row r="105" spans="2:15" x14ac:dyDescent="0.25">
      <c r="B105" s="114" t="s">
        <v>87</v>
      </c>
      <c r="C105" s="115">
        <v>42936</v>
      </c>
      <c r="D105" s="116">
        <v>-0.15889278508041604</v>
      </c>
      <c r="E105" s="115">
        <v>9395</v>
      </c>
      <c r="F105" s="116">
        <f t="shared" si="12"/>
        <v>-0.78118595118315626</v>
      </c>
      <c r="G105" s="115">
        <v>25068</v>
      </c>
      <c r="H105" s="116">
        <f t="shared" si="12"/>
        <v>1.668227780734433</v>
      </c>
      <c r="I105" s="115">
        <v>38894</v>
      </c>
      <c r="J105" s="116">
        <f t="shared" si="12"/>
        <v>0.55153981171214306</v>
      </c>
      <c r="K105" s="115">
        <v>40104</v>
      </c>
      <c r="L105" s="116">
        <f t="shared" si="12"/>
        <v>3.1110196945544288E-2</v>
      </c>
      <c r="M105" s="115">
        <v>39500</v>
      </c>
      <c r="N105" s="116">
        <f t="shared" si="13"/>
        <v>-1.5060841811290637E-2</v>
      </c>
      <c r="O105" s="116">
        <f t="shared" si="14"/>
        <v>-8.0026085336314501E-2</v>
      </c>
    </row>
    <row r="106" spans="2:15" x14ac:dyDescent="0.25">
      <c r="B106" s="114" t="s">
        <v>89</v>
      </c>
      <c r="C106" s="115">
        <v>44051</v>
      </c>
      <c r="D106" s="116">
        <v>-0.21543448447824465</v>
      </c>
      <c r="E106" s="115">
        <v>11947</v>
      </c>
      <c r="F106" s="116">
        <f t="shared" si="12"/>
        <v>-0.72879162788585949</v>
      </c>
      <c r="G106" s="115">
        <v>35433</v>
      </c>
      <c r="H106" s="116">
        <f t="shared" si="12"/>
        <v>1.9658491671549343</v>
      </c>
      <c r="I106" s="115">
        <v>41972</v>
      </c>
      <c r="J106" s="116">
        <f t="shared" si="12"/>
        <v>0.18454548020207162</v>
      </c>
      <c r="K106" s="115">
        <v>46013</v>
      </c>
      <c r="L106" s="116">
        <f t="shared" si="12"/>
        <v>9.6278471361860296E-2</v>
      </c>
      <c r="M106" s="115">
        <v>45196</v>
      </c>
      <c r="N106" s="116">
        <f t="shared" si="13"/>
        <v>-1.7755851607154538E-2</v>
      </c>
      <c r="O106" s="116">
        <f t="shared" si="14"/>
        <v>2.5992599486958312E-2</v>
      </c>
    </row>
    <row r="107" spans="2:15" x14ac:dyDescent="0.25">
      <c r="B107" s="114" t="s">
        <v>91</v>
      </c>
      <c r="C107" s="115">
        <v>43524</v>
      </c>
      <c r="D107" s="116">
        <v>-0.10046502015087322</v>
      </c>
      <c r="E107" s="115">
        <v>9017</v>
      </c>
      <c r="F107" s="116">
        <f t="shared" si="12"/>
        <v>-0.7928269460527525</v>
      </c>
      <c r="G107" s="115">
        <v>35792</v>
      </c>
      <c r="H107" s="116">
        <f t="shared" si="12"/>
        <v>2.9693911500499057</v>
      </c>
      <c r="I107" s="115">
        <v>41589</v>
      </c>
      <c r="J107" s="116">
        <f t="shared" si="12"/>
        <v>0.16196356727760386</v>
      </c>
      <c r="K107" s="115">
        <v>42977</v>
      </c>
      <c r="L107" s="116">
        <f t="shared" si="12"/>
        <v>3.3374209526557452E-2</v>
      </c>
      <c r="M107" s="115">
        <v>43526</v>
      </c>
      <c r="N107" s="116">
        <f t="shared" si="13"/>
        <v>1.2774274612001868E-2</v>
      </c>
      <c r="O107" s="116">
        <f t="shared" si="14"/>
        <v>4.5951658854903599E-5</v>
      </c>
    </row>
    <row r="108" spans="2:15" x14ac:dyDescent="0.25">
      <c r="B108" s="114" t="s">
        <v>93</v>
      </c>
      <c r="C108" s="115">
        <v>45670</v>
      </c>
      <c r="D108" s="116">
        <v>-0.12262501680978999</v>
      </c>
      <c r="E108" s="115">
        <v>9171</v>
      </c>
      <c r="F108" s="116">
        <f t="shared" si="12"/>
        <v>-0.79918984015765271</v>
      </c>
      <c r="G108" s="115">
        <v>33484</v>
      </c>
      <c r="H108" s="116">
        <f t="shared" si="12"/>
        <v>2.6510740377276196</v>
      </c>
      <c r="I108" s="115">
        <v>40363</v>
      </c>
      <c r="J108" s="116">
        <f t="shared" si="12"/>
        <v>0.20544140485007767</v>
      </c>
      <c r="K108" s="115">
        <v>43945</v>
      </c>
      <c r="L108" s="116">
        <f t="shared" si="12"/>
        <v>8.8744642370487847E-2</v>
      </c>
      <c r="M108" s="115"/>
      <c r="N108" s="116"/>
      <c r="O108" s="116"/>
    </row>
    <row r="109" spans="2:15" ht="15.75" x14ac:dyDescent="0.25">
      <c r="B109" s="117" t="s">
        <v>30</v>
      </c>
      <c r="C109" s="118">
        <v>569416</v>
      </c>
      <c r="D109" s="119">
        <v>-7.2435626984295065E-2</v>
      </c>
      <c r="E109" s="118">
        <v>169066</v>
      </c>
      <c r="F109" s="119">
        <f t="shared" si="12"/>
        <v>-0.70308877867850572</v>
      </c>
      <c r="G109" s="118">
        <v>235509</v>
      </c>
      <c r="H109" s="119">
        <f t="shared" si="12"/>
        <v>0.39300036672068894</v>
      </c>
      <c r="I109" s="118">
        <v>490978</v>
      </c>
      <c r="J109" s="119">
        <f t="shared" si="12"/>
        <v>1.0847525996883345</v>
      </c>
      <c r="K109" s="118">
        <v>509465</v>
      </c>
      <c r="L109" s="119">
        <f t="shared" si="12"/>
        <v>3.7653418279434137E-2</v>
      </c>
      <c r="M109" s="118">
        <v>482793</v>
      </c>
      <c r="N109" s="119">
        <v>3.7104743083004044E-2</v>
      </c>
      <c r="O109" s="119">
        <v>-7.8192482615619063E-2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1:11" x14ac:dyDescent="0.25">
      <c r="K114" s="120"/>
    </row>
  </sheetData>
  <mergeCells count="40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0EE1F-D59A-4AA4-A363-0ADC72BDE9DB}">
  <sheetPr>
    <tabColor theme="7" tint="0.79998168889431442"/>
  </sheetPr>
  <dimension ref="A4:E111"/>
  <sheetViews>
    <sheetView showGridLines="0" zoomScaleNormal="100" workbookViewId="0">
      <selection activeCell="Q25" sqref="Q25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255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1319978</v>
      </c>
      <c r="D8" s="116">
        <f t="shared" ref="D8:D9" si="0">C8/C9-1</f>
        <v>6.1472334916186533E-2</v>
      </c>
    </row>
    <row r="9" spans="1:5" x14ac:dyDescent="0.25">
      <c r="A9" s="1"/>
      <c r="B9" s="114">
        <v>2022</v>
      </c>
      <c r="C9" s="115">
        <v>1243535</v>
      </c>
      <c r="D9" s="116">
        <f t="shared" si="0"/>
        <v>1.5261854555944239</v>
      </c>
    </row>
    <row r="10" spans="1:5" x14ac:dyDescent="0.25">
      <c r="A10" s="1"/>
      <c r="B10" s="114">
        <v>2021</v>
      </c>
      <c r="C10" s="115">
        <v>492258</v>
      </c>
      <c r="D10" s="116">
        <f>C10/C11-1</f>
        <v>0.31148143707788845</v>
      </c>
    </row>
    <row r="11" spans="1:5" x14ac:dyDescent="0.25">
      <c r="A11" s="1" t="s">
        <v>72</v>
      </c>
      <c r="B11" s="114">
        <v>2020</v>
      </c>
      <c r="C11" s="115">
        <v>375345</v>
      </c>
      <c r="D11" s="116">
        <f t="shared" ref="D11:D20" si="1">C11/C12-1</f>
        <v>-0.71114220212080703</v>
      </c>
    </row>
    <row r="12" spans="1:5" x14ac:dyDescent="0.25">
      <c r="A12" s="1" t="s">
        <v>74</v>
      </c>
      <c r="B12" s="114">
        <v>2019</v>
      </c>
      <c r="C12" s="115">
        <v>1299411</v>
      </c>
      <c r="D12" s="116">
        <f t="shared" si="1"/>
        <v>-1.7448199829714683E-2</v>
      </c>
    </row>
    <row r="13" spans="1:5" x14ac:dyDescent="0.25">
      <c r="A13" s="1" t="s">
        <v>76</v>
      </c>
      <c r="B13" s="114">
        <v>2018</v>
      </c>
      <c r="C13" s="115">
        <v>1322486</v>
      </c>
      <c r="D13" s="116">
        <f t="shared" si="1"/>
        <v>-2.8150497540772146E-2</v>
      </c>
    </row>
    <row r="14" spans="1:5" x14ac:dyDescent="0.25">
      <c r="A14" s="1" t="s">
        <v>78</v>
      </c>
      <c r="B14" s="114">
        <v>2017</v>
      </c>
      <c r="C14" s="115">
        <v>1360793</v>
      </c>
      <c r="D14" s="116">
        <f>C14/C15-1</f>
        <v>1.008156851450881E-2</v>
      </c>
    </row>
    <row r="15" spans="1:5" x14ac:dyDescent="0.25">
      <c r="A15" s="1" t="s">
        <v>80</v>
      </c>
      <c r="B15" s="114">
        <v>2016</v>
      </c>
      <c r="C15" s="115">
        <v>1347211</v>
      </c>
      <c r="D15" s="116">
        <f>C15/C16-1</f>
        <v>8.4840222506385565E-2</v>
      </c>
    </row>
    <row r="16" spans="1:5" x14ac:dyDescent="0.25">
      <c r="A16" s="1" t="s">
        <v>82</v>
      </c>
      <c r="B16" s="114">
        <v>2015</v>
      </c>
      <c r="C16" s="115">
        <v>1241852</v>
      </c>
      <c r="D16" s="116">
        <f t="shared" si="1"/>
        <v>2.8319416520653284E-2</v>
      </c>
    </row>
    <row r="17" spans="1:5" x14ac:dyDescent="0.25">
      <c r="A17" s="1" t="s">
        <v>84</v>
      </c>
      <c r="B17" s="114">
        <v>2014</v>
      </c>
      <c r="C17" s="115">
        <v>1207652</v>
      </c>
      <c r="D17" s="116">
        <f t="shared" si="1"/>
        <v>2.4086536504619893E-2</v>
      </c>
    </row>
    <row r="18" spans="1:5" x14ac:dyDescent="0.25">
      <c r="A18" s="1" t="s">
        <v>86</v>
      </c>
      <c r="B18" s="114">
        <v>2013</v>
      </c>
      <c r="C18" s="115">
        <v>1179248</v>
      </c>
      <c r="D18" s="116">
        <f t="shared" si="1"/>
        <v>3.3603907060072213E-2</v>
      </c>
    </row>
    <row r="19" spans="1:5" x14ac:dyDescent="0.25">
      <c r="A19" s="1" t="s">
        <v>88</v>
      </c>
      <c r="B19" s="114">
        <v>2012</v>
      </c>
      <c r="C19" s="115">
        <v>1140909</v>
      </c>
      <c r="D19" s="116">
        <f>C19/C20-1</f>
        <v>2.3783124612326567E-3</v>
      </c>
    </row>
    <row r="20" spans="1:5" x14ac:dyDescent="0.25">
      <c r="A20" s="1" t="s">
        <v>90</v>
      </c>
      <c r="B20" s="114">
        <v>2011</v>
      </c>
      <c r="C20" s="115">
        <v>1138202</v>
      </c>
      <c r="D20" s="116">
        <f t="shared" si="1"/>
        <v>0.10739105857720643</v>
      </c>
    </row>
    <row r="21" spans="1:5" x14ac:dyDescent="0.25">
      <c r="A21" s="1" t="s">
        <v>92</v>
      </c>
      <c r="B21" s="114">
        <v>2010</v>
      </c>
      <c r="C21" s="115">
        <v>1027823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67" t="s">
        <v>256</v>
      </c>
      <c r="C26" s="267"/>
      <c r="D26" s="267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810513</v>
      </c>
      <c r="D30" s="116">
        <f t="shared" ref="D30:D31" si="2">C30/C31-1</f>
        <v>7.7012106724141827E-2</v>
      </c>
    </row>
    <row r="31" spans="1:5" x14ac:dyDescent="0.25">
      <c r="B31" s="114">
        <v>2022</v>
      </c>
      <c r="C31" s="115">
        <v>752557</v>
      </c>
      <c r="D31" s="116">
        <f t="shared" si="2"/>
        <v>1.9311000237586127</v>
      </c>
    </row>
    <row r="32" spans="1:5" x14ac:dyDescent="0.25">
      <c r="B32" s="114">
        <v>2021</v>
      </c>
      <c r="C32" s="115">
        <v>256749</v>
      </c>
      <c r="D32" s="116">
        <f>C32/C33-1</f>
        <v>0.24466862841103554</v>
      </c>
    </row>
    <row r="33" spans="2:5" x14ac:dyDescent="0.25">
      <c r="B33" s="114">
        <v>2020</v>
      </c>
      <c r="C33" s="115">
        <v>206279</v>
      </c>
      <c r="D33" s="116">
        <f t="shared" ref="D33:D42" si="3">C33/C34-1</f>
        <v>-0.71742409194583523</v>
      </c>
    </row>
    <row r="34" spans="2:5" x14ac:dyDescent="0.25">
      <c r="B34" s="114">
        <v>2019</v>
      </c>
      <c r="C34" s="115">
        <v>729995</v>
      </c>
      <c r="D34" s="116">
        <f t="shared" si="3"/>
        <v>3.0188977466931499E-2</v>
      </c>
    </row>
    <row r="35" spans="2:5" x14ac:dyDescent="0.25">
      <c r="B35" s="114">
        <v>2018</v>
      </c>
      <c r="C35" s="115">
        <v>708603</v>
      </c>
      <c r="D35" s="116">
        <f t="shared" si="3"/>
        <v>-1.8596180214118574E-2</v>
      </c>
    </row>
    <row r="36" spans="2:5" x14ac:dyDescent="0.25">
      <c r="B36" s="114">
        <v>2017</v>
      </c>
      <c r="C36" s="115">
        <v>722030</v>
      </c>
      <c r="D36" s="116">
        <f>C36/C37-1</f>
        <v>-2.2733363471236778E-2</v>
      </c>
    </row>
    <row r="37" spans="2:5" x14ac:dyDescent="0.25">
      <c r="B37" s="114">
        <v>2016</v>
      </c>
      <c r="C37" s="115">
        <v>738826</v>
      </c>
      <c r="D37" s="116">
        <f>C37/C38-1</f>
        <v>9.4570009718633719E-2</v>
      </c>
    </row>
    <row r="38" spans="2:5" x14ac:dyDescent="0.25">
      <c r="B38" s="114">
        <v>2015</v>
      </c>
      <c r="C38" s="115">
        <v>674992</v>
      </c>
      <c r="D38" s="116">
        <f t="shared" si="3"/>
        <v>5.0406084024145592E-2</v>
      </c>
    </row>
    <row r="39" spans="2:5" x14ac:dyDescent="0.25">
      <c r="B39" s="114">
        <v>2014</v>
      </c>
      <c r="C39" s="115">
        <v>642601</v>
      </c>
      <c r="D39" s="116">
        <f t="shared" si="3"/>
        <v>3.0089928345863548E-2</v>
      </c>
    </row>
    <row r="40" spans="2:5" x14ac:dyDescent="0.25">
      <c r="B40" s="114">
        <v>2013</v>
      </c>
      <c r="C40" s="115">
        <v>623830</v>
      </c>
      <c r="D40" s="116">
        <f t="shared" si="3"/>
        <v>2.3516112466509309E-2</v>
      </c>
    </row>
    <row r="41" spans="2:5" x14ac:dyDescent="0.25">
      <c r="B41" s="114">
        <v>2012</v>
      </c>
      <c r="C41" s="115">
        <v>609497</v>
      </c>
      <c r="D41" s="116">
        <f>C41/C42-1</f>
        <v>-8.5223575648734062E-3</v>
      </c>
    </row>
    <row r="42" spans="2:5" x14ac:dyDescent="0.25">
      <c r="B42" s="114">
        <v>2011</v>
      </c>
      <c r="C42" s="115">
        <v>614736</v>
      </c>
      <c r="D42" s="116">
        <f t="shared" si="3"/>
        <v>9.2021444787488305E-2</v>
      </c>
    </row>
    <row r="43" spans="2:5" x14ac:dyDescent="0.25">
      <c r="B43" s="114">
        <v>2010</v>
      </c>
      <c r="C43" s="115">
        <v>562934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67" t="s">
        <v>257</v>
      </c>
      <c r="C48" s="267"/>
      <c r="D48" s="267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609226</v>
      </c>
      <c r="D52" s="116">
        <f t="shared" ref="D52:D53" si="4">C52/C53-1</f>
        <v>6.254109497058602E-2</v>
      </c>
    </row>
    <row r="53" spans="1:5" x14ac:dyDescent="0.25">
      <c r="A53" s="1"/>
      <c r="B53" s="114">
        <v>2022</v>
      </c>
      <c r="C53" s="115">
        <v>573367</v>
      </c>
      <c r="D53" s="116">
        <f t="shared" si="4"/>
        <v>1.7822949674150923</v>
      </c>
    </row>
    <row r="54" spans="1:5" x14ac:dyDescent="0.25">
      <c r="A54" s="1"/>
      <c r="B54" s="114">
        <v>2021</v>
      </c>
      <c r="C54" s="115">
        <v>206077</v>
      </c>
      <c r="D54" s="116">
        <f>C54/C55-1</f>
        <v>0.35582325618116495</v>
      </c>
    </row>
    <row r="55" spans="1:5" x14ac:dyDescent="0.25">
      <c r="A55" s="1">
        <v>2</v>
      </c>
      <c r="B55" s="114">
        <v>2020</v>
      </c>
      <c r="C55" s="115">
        <v>151994</v>
      </c>
      <c r="D55" s="116">
        <f t="shared" ref="D55:D64" si="5">C55/C56-1</f>
        <v>-0.72479562552621335</v>
      </c>
    </row>
    <row r="56" spans="1:5" x14ac:dyDescent="0.25">
      <c r="A56" s="1">
        <v>3</v>
      </c>
      <c r="B56" s="114">
        <v>2019</v>
      </c>
      <c r="C56" s="115">
        <v>552295</v>
      </c>
      <c r="D56" s="116">
        <f t="shared" si="5"/>
        <v>8.2498373199739738E-2</v>
      </c>
    </row>
    <row r="57" spans="1:5" x14ac:dyDescent="0.25">
      <c r="A57" s="1">
        <v>4</v>
      </c>
      <c r="B57" s="114">
        <v>2018</v>
      </c>
      <c r="C57" s="115">
        <v>510204</v>
      </c>
      <c r="D57" s="116">
        <f t="shared" si="5"/>
        <v>2.50132139720316E-3</v>
      </c>
    </row>
    <row r="58" spans="1:5" x14ac:dyDescent="0.25">
      <c r="A58" s="1">
        <v>5</v>
      </c>
      <c r="B58" s="114">
        <v>2017</v>
      </c>
      <c r="C58" s="115">
        <v>508931</v>
      </c>
      <c r="D58" s="116">
        <f>C58/C59-1</f>
        <v>-3.8475635561198263E-2</v>
      </c>
    </row>
    <row r="59" spans="1:5" x14ac:dyDescent="0.25">
      <c r="A59" s="1">
        <v>6</v>
      </c>
      <c r="B59" s="114">
        <v>2016</v>
      </c>
      <c r="C59" s="115">
        <v>529296</v>
      </c>
      <c r="D59" s="116">
        <f>C59/C60-1</f>
        <v>7.8771499672880996E-2</v>
      </c>
    </row>
    <row r="60" spans="1:5" x14ac:dyDescent="0.25">
      <c r="A60" s="1">
        <v>7</v>
      </c>
      <c r="B60" s="114">
        <v>2015</v>
      </c>
      <c r="C60" s="115">
        <v>490647</v>
      </c>
      <c r="D60" s="116">
        <f t="shared" si="5"/>
        <v>6.0333370071899539E-2</v>
      </c>
    </row>
    <row r="61" spans="1:5" x14ac:dyDescent="0.25">
      <c r="A61" s="1">
        <v>8</v>
      </c>
      <c r="B61" s="114">
        <v>2014</v>
      </c>
      <c r="C61" s="115">
        <v>462729</v>
      </c>
      <c r="D61" s="116">
        <f t="shared" si="5"/>
        <v>4.8836877214217145E-2</v>
      </c>
    </row>
    <row r="62" spans="1:5" x14ac:dyDescent="0.25">
      <c r="A62" s="1">
        <v>9</v>
      </c>
      <c r="B62" s="114">
        <v>2013</v>
      </c>
      <c r="C62" s="115">
        <v>441183</v>
      </c>
      <c r="D62" s="116">
        <f t="shared" si="5"/>
        <v>4.3183107916390906E-2</v>
      </c>
    </row>
    <row r="63" spans="1:5" x14ac:dyDescent="0.25">
      <c r="A63" s="1">
        <v>10</v>
      </c>
      <c r="B63" s="114">
        <v>2012</v>
      </c>
      <c r="C63" s="115">
        <v>422920</v>
      </c>
      <c r="D63" s="116">
        <f>C63/C64-1</f>
        <v>2.8149394298161434E-2</v>
      </c>
    </row>
    <row r="64" spans="1:5" x14ac:dyDescent="0.25">
      <c r="A64" s="1">
        <v>11</v>
      </c>
      <c r="B64" s="114">
        <v>2011</v>
      </c>
      <c r="C64" s="115">
        <v>411341</v>
      </c>
      <c r="D64" s="116">
        <f t="shared" si="5"/>
        <v>6.3058709208897445E-2</v>
      </c>
    </row>
    <row r="65" spans="1:5" x14ac:dyDescent="0.25">
      <c r="A65" s="1">
        <v>12</v>
      </c>
      <c r="B65" s="114">
        <v>2010</v>
      </c>
      <c r="C65" s="115">
        <v>386941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67" t="s">
        <v>141</v>
      </c>
      <c r="C70" s="267"/>
      <c r="D70" s="267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201287</v>
      </c>
      <c r="D74" s="116">
        <f t="shared" ref="D74:D75" si="6">C74/C75-1</f>
        <v>0.12331603326078455</v>
      </c>
    </row>
    <row r="75" spans="1:5" x14ac:dyDescent="0.25">
      <c r="A75" s="1"/>
      <c r="B75" s="114">
        <v>2022</v>
      </c>
      <c r="C75" s="115">
        <v>179190</v>
      </c>
      <c r="D75" s="116">
        <f t="shared" si="6"/>
        <v>2.536272497631828</v>
      </c>
    </row>
    <row r="76" spans="1:5" x14ac:dyDescent="0.25">
      <c r="A76" s="1"/>
      <c r="B76" s="114">
        <v>2021</v>
      </c>
      <c r="C76" s="115">
        <v>50672</v>
      </c>
      <c r="D76" s="116">
        <f>C76/C77-1</f>
        <v>-6.6556138896564421E-2</v>
      </c>
    </row>
    <row r="77" spans="1:5" x14ac:dyDescent="0.25">
      <c r="A77" s="1">
        <v>2</v>
      </c>
      <c r="B77" s="114">
        <v>2020</v>
      </c>
      <c r="C77" s="115">
        <v>54285</v>
      </c>
      <c r="D77" s="116">
        <f t="shared" ref="D77:D79" si="7">C77/C78-1</f>
        <v>-0.69451322453573439</v>
      </c>
    </row>
    <row r="78" spans="1:5" x14ac:dyDescent="0.25">
      <c r="A78" s="1">
        <v>3</v>
      </c>
      <c r="B78" s="114">
        <v>2019</v>
      </c>
      <c r="C78" s="115">
        <v>177700</v>
      </c>
      <c r="D78" s="116">
        <f t="shared" si="7"/>
        <v>-0.10433016295445041</v>
      </c>
    </row>
    <row r="79" spans="1:5" x14ac:dyDescent="0.25">
      <c r="A79" s="1">
        <v>4</v>
      </c>
      <c r="B79" s="114">
        <v>2018</v>
      </c>
      <c r="C79" s="115">
        <v>198399</v>
      </c>
      <c r="D79" s="116">
        <f t="shared" si="7"/>
        <v>-6.8982022440274293E-2</v>
      </c>
    </row>
    <row r="80" spans="1:5" x14ac:dyDescent="0.25">
      <c r="A80" s="1">
        <v>5</v>
      </c>
      <c r="B80" s="114">
        <v>2017</v>
      </c>
      <c r="C80" s="115">
        <v>213099</v>
      </c>
      <c r="D80" s="116">
        <f>C80/C81-1</f>
        <v>1.703336037798886E-2</v>
      </c>
    </row>
    <row r="81" spans="1:5" x14ac:dyDescent="0.25">
      <c r="A81" s="1">
        <v>6</v>
      </c>
      <c r="B81" s="114">
        <v>2016</v>
      </c>
      <c r="C81" s="115">
        <v>209530</v>
      </c>
      <c r="D81" s="116">
        <f>C81/C82-1</f>
        <v>0.13661883967560828</v>
      </c>
    </row>
    <row r="82" spans="1:5" x14ac:dyDescent="0.25">
      <c r="A82" s="1">
        <v>7</v>
      </c>
      <c r="B82" s="114">
        <v>2015</v>
      </c>
      <c r="C82" s="115">
        <v>184345</v>
      </c>
      <c r="D82" s="116">
        <f t="shared" ref="D82:D84" si="8">C82/C83-1</f>
        <v>2.4867683686176756E-2</v>
      </c>
    </row>
    <row r="83" spans="1:5" x14ac:dyDescent="0.25">
      <c r="A83" s="1">
        <v>8</v>
      </c>
      <c r="B83" s="114">
        <v>2014</v>
      </c>
      <c r="C83" s="115">
        <v>179872</v>
      </c>
      <c r="D83" s="116">
        <f t="shared" si="8"/>
        <v>-1.5193241608129293E-2</v>
      </c>
    </row>
    <row r="84" spans="1:5" x14ac:dyDescent="0.25">
      <c r="A84" s="1">
        <v>9</v>
      </c>
      <c r="B84" s="114">
        <v>2013</v>
      </c>
      <c r="C84" s="115">
        <v>182647</v>
      </c>
      <c r="D84" s="116">
        <f t="shared" si="8"/>
        <v>-2.1063689522288431E-2</v>
      </c>
    </row>
    <row r="85" spans="1:5" x14ac:dyDescent="0.25">
      <c r="A85" s="1">
        <v>10</v>
      </c>
      <c r="B85" s="114">
        <v>2012</v>
      </c>
      <c r="C85" s="115">
        <v>186577</v>
      </c>
      <c r="D85" s="116">
        <f>C85/C86-1</f>
        <v>-8.2686398387374349E-2</v>
      </c>
    </row>
    <row r="86" spans="1:5" x14ac:dyDescent="0.25">
      <c r="A86" s="1">
        <v>11</v>
      </c>
      <c r="B86" s="114">
        <v>2011</v>
      </c>
      <c r="C86" s="115">
        <v>203395</v>
      </c>
      <c r="D86" s="116">
        <f t="shared" ref="D86" si="9">C86/C87-1</f>
        <v>0.1556993744069366</v>
      </c>
    </row>
    <row r="87" spans="1:5" x14ac:dyDescent="0.25">
      <c r="A87" s="1">
        <v>12</v>
      </c>
      <c r="B87" s="114">
        <v>2010</v>
      </c>
      <c r="C87" s="115">
        <v>175993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67" t="s">
        <v>258</v>
      </c>
      <c r="C92" s="267"/>
      <c r="D92" s="267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>
        <v>509465</v>
      </c>
      <c r="D96" s="116">
        <f t="shared" ref="D96:D108" si="10">C96/C97-1</f>
        <v>3.7653418279434137E-2</v>
      </c>
    </row>
    <row r="97" spans="2:4" x14ac:dyDescent="0.25">
      <c r="B97" s="114">
        <v>2022</v>
      </c>
      <c r="C97" s="115">
        <v>490978</v>
      </c>
      <c r="D97" s="116">
        <f t="shared" si="10"/>
        <v>1.0847525996883345</v>
      </c>
    </row>
    <row r="98" spans="2:4" x14ac:dyDescent="0.25">
      <c r="B98" s="114">
        <v>2021</v>
      </c>
      <c r="C98" s="115">
        <v>235509</v>
      </c>
      <c r="D98" s="116">
        <f t="shared" si="10"/>
        <v>0.39300036672068894</v>
      </c>
    </row>
    <row r="99" spans="2:4" x14ac:dyDescent="0.25">
      <c r="B99" s="114">
        <v>2020</v>
      </c>
      <c r="C99" s="115">
        <v>169066</v>
      </c>
      <c r="D99" s="116">
        <f t="shared" si="10"/>
        <v>-0.70308877867850572</v>
      </c>
    </row>
    <row r="100" spans="2:4" x14ac:dyDescent="0.25">
      <c r="B100" s="114">
        <v>2019</v>
      </c>
      <c r="C100" s="115">
        <v>569416</v>
      </c>
      <c r="D100" s="116">
        <f t="shared" si="10"/>
        <v>-7.2435626984295065E-2</v>
      </c>
    </row>
    <row r="101" spans="2:4" x14ac:dyDescent="0.25">
      <c r="B101" s="114">
        <v>2018</v>
      </c>
      <c r="C101" s="115">
        <v>613883</v>
      </c>
      <c r="D101" s="116">
        <f t="shared" si="10"/>
        <v>-3.8950283595010959E-2</v>
      </c>
    </row>
    <row r="102" spans="2:4" x14ac:dyDescent="0.25">
      <c r="B102" s="114">
        <v>2017</v>
      </c>
      <c r="C102" s="115">
        <v>638763</v>
      </c>
      <c r="D102" s="116">
        <f t="shared" si="10"/>
        <v>4.9932197539387158E-2</v>
      </c>
    </row>
    <row r="103" spans="2:4" x14ac:dyDescent="0.25">
      <c r="B103" s="114">
        <v>2016</v>
      </c>
      <c r="C103" s="115">
        <v>608385</v>
      </c>
      <c r="D103" s="116">
        <f t="shared" si="10"/>
        <v>7.3254419080549082E-2</v>
      </c>
    </row>
    <row r="104" spans="2:4" x14ac:dyDescent="0.25">
      <c r="B104" s="114">
        <v>2015</v>
      </c>
      <c r="C104" s="115">
        <v>566860</v>
      </c>
      <c r="D104" s="116">
        <f t="shared" si="10"/>
        <v>3.2014809282701062E-3</v>
      </c>
    </row>
    <row r="105" spans="2:4" x14ac:dyDescent="0.25">
      <c r="B105" s="114">
        <v>2014</v>
      </c>
      <c r="C105" s="115">
        <v>565051</v>
      </c>
      <c r="D105" s="116">
        <f t="shared" si="10"/>
        <v>1.7343694298708412E-2</v>
      </c>
    </row>
    <row r="106" spans="2:4" x14ac:dyDescent="0.25">
      <c r="B106" s="114">
        <v>2013</v>
      </c>
      <c r="C106" s="115">
        <v>555418</v>
      </c>
      <c r="D106" s="116">
        <f t="shared" si="10"/>
        <v>4.5173989296440453E-2</v>
      </c>
    </row>
    <row r="107" spans="2:4" x14ac:dyDescent="0.25">
      <c r="B107" s="114">
        <v>2012</v>
      </c>
      <c r="C107" s="115">
        <v>531412</v>
      </c>
      <c r="D107" s="116">
        <f t="shared" si="10"/>
        <v>1.5179591415679372E-2</v>
      </c>
    </row>
    <row r="108" spans="2:4" x14ac:dyDescent="0.25">
      <c r="B108" s="114">
        <v>2011</v>
      </c>
      <c r="C108" s="115">
        <v>523466</v>
      </c>
      <c r="D108" s="116">
        <f t="shared" si="10"/>
        <v>0.12600212093639551</v>
      </c>
    </row>
    <row r="109" spans="2:4" x14ac:dyDescent="0.25">
      <c r="B109" s="114">
        <v>2010</v>
      </c>
      <c r="C109" s="115">
        <v>464889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5EED3-1D7E-49E5-9160-8C538D1040CB}">
  <sheetPr>
    <tabColor theme="7" tint="0.79998168889431442"/>
  </sheetPr>
  <dimension ref="A1:X59"/>
  <sheetViews>
    <sheetView showGridLines="0" workbookViewId="0">
      <selection activeCell="Q25" sqref="Q25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229</v>
      </c>
      <c r="D5" s="127" t="s">
        <v>259</v>
      </c>
      <c r="E5" s="127" t="s">
        <v>230</v>
      </c>
      <c r="F5" s="127" t="s">
        <v>231</v>
      </c>
      <c r="G5" s="127" t="s">
        <v>232</v>
      </c>
      <c r="H5" s="127" t="s">
        <v>233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noviembre 2024</v>
      </c>
      <c r="N5" s="14" t="str">
        <f>CONCATENATE("cuota/ total municipio ",RIGHT(H5,2))</f>
        <v>cuota/ total municipio 24</v>
      </c>
      <c r="O5" s="13" t="s">
        <v>224</v>
      </c>
      <c r="P5" s="13" t="s">
        <v>234</v>
      </c>
      <c r="Q5" s="13" t="s">
        <v>225</v>
      </c>
      <c r="R5" s="13" t="s">
        <v>226</v>
      </c>
      <c r="S5" s="13" t="s">
        <v>227</v>
      </c>
      <c r="T5" s="13" t="s">
        <v>228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noviembre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4434320</v>
      </c>
      <c r="D6" s="131">
        <v>1478553</v>
      </c>
      <c r="E6" s="131">
        <v>2021524</v>
      </c>
      <c r="F6" s="131">
        <v>4334225</v>
      </c>
      <c r="G6" s="131">
        <v>4754408</v>
      </c>
      <c r="H6" s="131">
        <v>5035619</v>
      </c>
      <c r="I6" s="132">
        <f>IFERROR(H6/G6-1,"-")</f>
        <v>5.9147426977238737E-2</v>
      </c>
      <c r="J6" s="131">
        <f>IFERROR(H6-G6,"-")</f>
        <v>281211</v>
      </c>
      <c r="K6" s="132">
        <f>IFERROR(H6/C6-1,"-")</f>
        <v>0.13560117447545506</v>
      </c>
      <c r="L6" s="131">
        <f>IFERROR(H6-C6,"-")</f>
        <v>601299</v>
      </c>
      <c r="M6" s="132">
        <f>IFERROR(H6/$H$6,"-")</f>
        <v>1</v>
      </c>
      <c r="N6" s="133">
        <f>H6/H6</f>
        <v>1</v>
      </c>
      <c r="O6" s="131">
        <v>393250</v>
      </c>
      <c r="P6" s="131">
        <v>71141</v>
      </c>
      <c r="Q6" s="131">
        <v>342567</v>
      </c>
      <c r="R6" s="131">
        <v>409402</v>
      </c>
      <c r="S6" s="131">
        <v>433576</v>
      </c>
      <c r="T6" s="131">
        <v>447422</v>
      </c>
      <c r="U6" s="132">
        <f>IFERROR(T6/S6-1,"-")</f>
        <v>3.1934424414635565E-2</v>
      </c>
      <c r="V6" s="131">
        <f t="shared" ref="V6:V57" si="0">T6-S6</f>
        <v>13846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3270138</v>
      </c>
      <c r="D7" s="135">
        <v>1128405</v>
      </c>
      <c r="E7" s="135">
        <v>1610625</v>
      </c>
      <c r="F7" s="135">
        <v>3440613</v>
      </c>
      <c r="G7" s="135">
        <v>3750974</v>
      </c>
      <c r="H7" s="135">
        <v>3933779</v>
      </c>
      <c r="I7" s="136">
        <f t="shared" ref="I7:I57" si="1">IFERROR(H7/G7-1,"-")</f>
        <v>4.8735341807221166E-2</v>
      </c>
      <c r="J7" s="135">
        <f t="shared" ref="J7:J57" si="2">IFERROR(H7-G7,"-")</f>
        <v>182805</v>
      </c>
      <c r="K7" s="136">
        <f t="shared" ref="K7:K57" si="3">IFERROR(H7/C7-1,"-")</f>
        <v>0.20293975361284455</v>
      </c>
      <c r="L7" s="135">
        <f t="shared" ref="L7:L57" si="4">IFERROR(H7-C7,"-")</f>
        <v>663641</v>
      </c>
      <c r="M7" s="136">
        <f t="shared" ref="M7:M57" si="5">IFERROR(H7/$H$6,"-")</f>
        <v>0.78119075331155907</v>
      </c>
      <c r="N7" s="136">
        <f>H7/H6</f>
        <v>0.78119075331155907</v>
      </c>
      <c r="O7" s="135">
        <v>296638</v>
      </c>
      <c r="P7" s="135">
        <v>53376</v>
      </c>
      <c r="Q7" s="135">
        <v>274669</v>
      </c>
      <c r="R7" s="135">
        <v>324591</v>
      </c>
      <c r="S7" s="135">
        <v>342786</v>
      </c>
      <c r="T7" s="135">
        <v>348636</v>
      </c>
      <c r="U7" s="136">
        <f t="shared" ref="U7:U57" si="6">IFERROR(T7/S7-1,"-")</f>
        <v>1.7066041203549709E-2</v>
      </c>
      <c r="V7" s="135">
        <f t="shared" si="0"/>
        <v>5850</v>
      </c>
      <c r="W7" s="136">
        <f t="shared" ref="W7:W57" si="7">IFERROR(R7/$R$6,"-")</f>
        <v>0.79284175455908867</v>
      </c>
      <c r="X7" s="136">
        <f>IFERROR(T7/T6,"-")</f>
        <v>0.77921067806232147</v>
      </c>
    </row>
    <row r="8" spans="1:24" x14ac:dyDescent="0.25">
      <c r="B8" s="97" t="s">
        <v>140</v>
      </c>
      <c r="C8" s="52">
        <v>2591150</v>
      </c>
      <c r="D8" s="52">
        <v>897684</v>
      </c>
      <c r="E8" s="52">
        <v>1322963</v>
      </c>
      <c r="F8" s="52">
        <v>2830089</v>
      </c>
      <c r="G8" s="52">
        <v>3075812</v>
      </c>
      <c r="H8" s="52">
        <v>3239982</v>
      </c>
      <c r="I8" s="98">
        <f t="shared" si="1"/>
        <v>5.3374523540450358E-2</v>
      </c>
      <c r="J8" s="52">
        <f t="shared" si="2"/>
        <v>164170</v>
      </c>
      <c r="K8" s="98">
        <f t="shared" si="3"/>
        <v>0.25040310286938228</v>
      </c>
      <c r="L8" s="52">
        <f t="shared" si="4"/>
        <v>648832</v>
      </c>
      <c r="M8" s="98">
        <f t="shared" si="5"/>
        <v>0.64341285549998917</v>
      </c>
      <c r="N8" s="98">
        <f>H8/H6</f>
        <v>0.64341285549998917</v>
      </c>
      <c r="O8" s="52">
        <v>232192</v>
      </c>
      <c r="P8" s="52">
        <v>40949</v>
      </c>
      <c r="Q8" s="52">
        <v>221175</v>
      </c>
      <c r="R8" s="52">
        <v>264472</v>
      </c>
      <c r="S8" s="52">
        <v>277091</v>
      </c>
      <c r="T8" s="52">
        <v>284098</v>
      </c>
      <c r="U8" s="98">
        <f t="shared" si="6"/>
        <v>2.5287721362296178E-2</v>
      </c>
      <c r="V8" s="52">
        <f t="shared" si="0"/>
        <v>7007</v>
      </c>
      <c r="W8" s="98">
        <f t="shared" si="7"/>
        <v>0.64599586714280832</v>
      </c>
      <c r="X8" s="98">
        <f>IFERROR(T8/T6,"-")</f>
        <v>0.63496654165418775</v>
      </c>
    </row>
    <row r="9" spans="1:24" x14ac:dyDescent="0.25">
      <c r="B9" s="97" t="s">
        <v>142</v>
      </c>
      <c r="C9" s="52">
        <v>678988</v>
      </c>
      <c r="D9" s="52">
        <v>230721</v>
      </c>
      <c r="E9" s="52">
        <v>287662</v>
      </c>
      <c r="F9" s="52">
        <v>610524</v>
      </c>
      <c r="G9" s="52">
        <v>675162</v>
      </c>
      <c r="H9" s="52">
        <v>693797</v>
      </c>
      <c r="I9" s="98">
        <f t="shared" si="1"/>
        <v>2.760078321943471E-2</v>
      </c>
      <c r="J9" s="52">
        <f t="shared" si="2"/>
        <v>18635</v>
      </c>
      <c r="K9" s="98">
        <f t="shared" si="3"/>
        <v>2.1810400183802869E-2</v>
      </c>
      <c r="L9" s="52">
        <f t="shared" si="4"/>
        <v>14809</v>
      </c>
      <c r="M9" s="98">
        <f t="shared" si="5"/>
        <v>0.13777789781156993</v>
      </c>
      <c r="N9" s="98">
        <f>H9/H6</f>
        <v>0.13777789781156993</v>
      </c>
      <c r="O9" s="52">
        <v>64446</v>
      </c>
      <c r="P9" s="52">
        <v>12427</v>
      </c>
      <c r="Q9" s="52">
        <v>53494</v>
      </c>
      <c r="R9" s="52">
        <v>60119</v>
      </c>
      <c r="S9" s="52">
        <v>65695</v>
      </c>
      <c r="T9" s="52">
        <v>64538</v>
      </c>
      <c r="U9" s="98">
        <f t="shared" si="6"/>
        <v>-1.7611690387396295E-2</v>
      </c>
      <c r="V9" s="52">
        <f t="shared" si="0"/>
        <v>-1157</v>
      </c>
      <c r="W9" s="98">
        <f t="shared" si="7"/>
        <v>0.14684588741628032</v>
      </c>
      <c r="X9" s="98">
        <f>IFERROR(T9/T6,"-")</f>
        <v>0.14424413640813372</v>
      </c>
    </row>
    <row r="10" spans="1:24" ht="16.5" thickBot="1" x14ac:dyDescent="0.3">
      <c r="B10" s="137" t="s">
        <v>63</v>
      </c>
      <c r="C10" s="138">
        <v>1164182</v>
      </c>
      <c r="D10" s="138">
        <v>344421</v>
      </c>
      <c r="E10" s="138">
        <v>410899</v>
      </c>
      <c r="F10" s="138">
        <v>893612</v>
      </c>
      <c r="G10" s="138">
        <v>1003434</v>
      </c>
      <c r="H10" s="138">
        <v>1101840</v>
      </c>
      <c r="I10" s="139">
        <f t="shared" si="1"/>
        <v>9.8069230263275964E-2</v>
      </c>
      <c r="J10" s="138">
        <f t="shared" si="2"/>
        <v>98406</v>
      </c>
      <c r="K10" s="139">
        <f t="shared" si="3"/>
        <v>-5.3550046298602827E-2</v>
      </c>
      <c r="L10" s="138">
        <f t="shared" si="4"/>
        <v>-62342</v>
      </c>
      <c r="M10" s="139">
        <f t="shared" si="5"/>
        <v>0.21880924668844087</v>
      </c>
      <c r="N10" s="139">
        <f>H10/H6</f>
        <v>0.21880924668844087</v>
      </c>
      <c r="O10" s="138">
        <v>96612</v>
      </c>
      <c r="P10" s="138">
        <v>17765</v>
      </c>
      <c r="Q10" s="138">
        <v>67898</v>
      </c>
      <c r="R10" s="138">
        <v>84811</v>
      </c>
      <c r="S10" s="138">
        <v>90790</v>
      </c>
      <c r="T10" s="138">
        <v>98786</v>
      </c>
      <c r="U10" s="139">
        <f t="shared" si="6"/>
        <v>8.8071373499283956E-2</v>
      </c>
      <c r="V10" s="138">
        <f t="shared" si="0"/>
        <v>7996</v>
      </c>
      <c r="W10" s="139">
        <f t="shared" si="7"/>
        <v>0.20715824544091138</v>
      </c>
      <c r="X10" s="139">
        <f>IFERROR(T10/T6,"-")</f>
        <v>0.22078932193767853</v>
      </c>
    </row>
    <row r="11" spans="1:24" ht="15.75" x14ac:dyDescent="0.25">
      <c r="A11" s="140">
        <f>G11/$G$11</f>
        <v>1</v>
      </c>
      <c r="B11" s="130" t="s">
        <v>44</v>
      </c>
      <c r="C11" s="131">
        <v>1621520</v>
      </c>
      <c r="D11" s="131">
        <v>486371</v>
      </c>
      <c r="E11" s="131">
        <v>766923</v>
      </c>
      <c r="F11" s="131">
        <v>1603074</v>
      </c>
      <c r="G11" s="131">
        <v>1726562</v>
      </c>
      <c r="H11" s="131">
        <v>1779444</v>
      </c>
      <c r="I11" s="132">
        <f t="shared" si="1"/>
        <v>3.0628497557573908E-2</v>
      </c>
      <c r="J11" s="131">
        <f t="shared" si="2"/>
        <v>52882</v>
      </c>
      <c r="K11" s="132">
        <f t="shared" si="3"/>
        <v>9.73925699343825E-2</v>
      </c>
      <c r="L11" s="131">
        <f t="shared" si="4"/>
        <v>157924</v>
      </c>
      <c r="M11" s="132">
        <f t="shared" si="5"/>
        <v>0.35337145244705764</v>
      </c>
      <c r="N11" s="133">
        <f>H11/H11</f>
        <v>1</v>
      </c>
      <c r="O11" s="131">
        <v>136028</v>
      </c>
      <c r="P11" s="131">
        <v>22307</v>
      </c>
      <c r="Q11" s="131">
        <v>122250</v>
      </c>
      <c r="R11" s="131">
        <v>145679</v>
      </c>
      <c r="S11" s="131">
        <v>154254</v>
      </c>
      <c r="T11" s="131">
        <v>156906</v>
      </c>
      <c r="U11" s="132">
        <f t="shared" si="6"/>
        <v>1.7192422886926684E-2</v>
      </c>
      <c r="V11" s="131">
        <f t="shared" si="0"/>
        <v>2652</v>
      </c>
      <c r="W11" s="132">
        <f t="shared" si="7"/>
        <v>0.35583363051475081</v>
      </c>
      <c r="X11" s="133">
        <f>IFERROR(T11/T11,"-")</f>
        <v>1</v>
      </c>
    </row>
    <row r="12" spans="1:24" ht="15.75" x14ac:dyDescent="0.25">
      <c r="A12" s="140">
        <f>G12/$G$11</f>
        <v>0.81854401984985192</v>
      </c>
      <c r="B12" s="134" t="s">
        <v>60</v>
      </c>
      <c r="C12" s="135">
        <v>1258597</v>
      </c>
      <c r="D12" s="135">
        <v>392108</v>
      </c>
      <c r="E12" s="135">
        <v>654202</v>
      </c>
      <c r="F12" s="135">
        <v>1364048</v>
      </c>
      <c r="G12" s="135">
        <v>1413267</v>
      </c>
      <c r="H12" s="135">
        <v>1446098</v>
      </c>
      <c r="I12" s="136">
        <f t="shared" si="1"/>
        <v>2.3230571434838643E-2</v>
      </c>
      <c r="J12" s="135">
        <f t="shared" si="2"/>
        <v>32831</v>
      </c>
      <c r="K12" s="136">
        <f t="shared" si="3"/>
        <v>0.14897620127808975</v>
      </c>
      <c r="L12" s="135">
        <f t="shared" si="4"/>
        <v>187501</v>
      </c>
      <c r="M12" s="136">
        <f t="shared" si="5"/>
        <v>0.28717383106227856</v>
      </c>
      <c r="N12" s="136">
        <f>H12/H11</f>
        <v>0.81266845149383737</v>
      </c>
      <c r="O12" s="135">
        <v>108022</v>
      </c>
      <c r="P12" s="135">
        <v>16294</v>
      </c>
      <c r="Q12" s="135">
        <v>106548</v>
      </c>
      <c r="R12" s="135">
        <v>121503</v>
      </c>
      <c r="S12" s="135">
        <v>124720</v>
      </c>
      <c r="T12" s="135">
        <v>125623</v>
      </c>
      <c r="U12" s="136">
        <f t="shared" si="6"/>
        <v>7.2402180885182688E-3</v>
      </c>
      <c r="V12" s="135">
        <f t="shared" si="0"/>
        <v>903</v>
      </c>
      <c r="W12" s="136">
        <f t="shared" si="7"/>
        <v>0.29678164737837137</v>
      </c>
      <c r="X12" s="136">
        <f>IFERROR(T12/T11,"-")</f>
        <v>0.80062585242119488</v>
      </c>
    </row>
    <row r="13" spans="1:24" x14ac:dyDescent="0.25">
      <c r="A13" s="140">
        <f>G13/$G$11</f>
        <v>0.73054312558714951</v>
      </c>
      <c r="B13" s="97" t="s">
        <v>140</v>
      </c>
      <c r="C13" s="52">
        <v>1059635</v>
      </c>
      <c r="D13" s="52">
        <v>351474</v>
      </c>
      <c r="E13" s="52">
        <v>600383</v>
      </c>
      <c r="F13" s="52">
        <v>1214732</v>
      </c>
      <c r="G13" s="52">
        <v>1261328</v>
      </c>
      <c r="H13" s="52">
        <v>1305331</v>
      </c>
      <c r="I13" s="98">
        <f t="shared" si="1"/>
        <v>3.4886246876308036E-2</v>
      </c>
      <c r="J13" s="52">
        <f t="shared" si="2"/>
        <v>44003</v>
      </c>
      <c r="K13" s="98">
        <f t="shared" si="3"/>
        <v>0.23186852076422548</v>
      </c>
      <c r="L13" s="52">
        <f t="shared" si="4"/>
        <v>245696</v>
      </c>
      <c r="M13" s="98">
        <f t="shared" si="5"/>
        <v>0.2592195716157239</v>
      </c>
      <c r="N13" s="98">
        <f>H13/H11</f>
        <v>0.73356115730531557</v>
      </c>
      <c r="O13" s="52">
        <v>92532</v>
      </c>
      <c r="P13" s="52">
        <v>15805</v>
      </c>
      <c r="Q13" s="52">
        <v>94309</v>
      </c>
      <c r="R13" s="52">
        <v>107416</v>
      </c>
      <c r="S13" s="52">
        <v>111535</v>
      </c>
      <c r="T13" s="52">
        <v>113118</v>
      </c>
      <c r="U13" s="98">
        <f t="shared" si="6"/>
        <v>1.419285426099437E-2</v>
      </c>
      <c r="V13" s="52">
        <f t="shared" si="0"/>
        <v>1583</v>
      </c>
      <c r="W13" s="98">
        <f t="shared" si="7"/>
        <v>0.2623729244117029</v>
      </c>
      <c r="X13" s="98">
        <f>IFERROR(T13/T11,"-")</f>
        <v>0.72092845397881533</v>
      </c>
    </row>
    <row r="14" spans="1:24" x14ac:dyDescent="0.25">
      <c r="A14" s="140">
        <f>G14/$G$11</f>
        <v>8.8000894262702412E-2</v>
      </c>
      <c r="B14" s="97" t="s">
        <v>142</v>
      </c>
      <c r="C14" s="52">
        <v>198962</v>
      </c>
      <c r="D14" s="52">
        <v>40634</v>
      </c>
      <c r="E14" s="52">
        <v>53819</v>
      </c>
      <c r="F14" s="52">
        <v>149316</v>
      </c>
      <c r="G14" s="52">
        <v>151939</v>
      </c>
      <c r="H14" s="52">
        <v>140767</v>
      </c>
      <c r="I14" s="98">
        <f t="shared" si="1"/>
        <v>-7.3529508552774514E-2</v>
      </c>
      <c r="J14" s="52">
        <f t="shared" si="2"/>
        <v>-11172</v>
      </c>
      <c r="K14" s="98">
        <f t="shared" si="3"/>
        <v>-0.29249303887174438</v>
      </c>
      <c r="L14" s="52">
        <f t="shared" si="4"/>
        <v>-58195</v>
      </c>
      <c r="M14" s="98">
        <f t="shared" si="5"/>
        <v>2.7954259446554636E-2</v>
      </c>
      <c r="N14" s="98">
        <f>H14/H11</f>
        <v>7.9107294188521804E-2</v>
      </c>
      <c r="O14" s="52">
        <v>15490</v>
      </c>
      <c r="P14" s="52">
        <v>489</v>
      </c>
      <c r="Q14" s="52">
        <v>12239</v>
      </c>
      <c r="R14" s="52">
        <v>14087</v>
      </c>
      <c r="S14" s="52">
        <v>13185</v>
      </c>
      <c r="T14" s="52">
        <v>12505</v>
      </c>
      <c r="U14" s="98">
        <f t="shared" si="6"/>
        <v>-5.1573758058399699E-2</v>
      </c>
      <c r="V14" s="52">
        <f t="shared" si="0"/>
        <v>-680</v>
      </c>
      <c r="W14" s="98">
        <f t="shared" si="7"/>
        <v>3.4408722966668456E-2</v>
      </c>
      <c r="X14" s="98">
        <f>IFERROR(T14/T11,"-")</f>
        <v>7.9697398442379511E-2</v>
      </c>
    </row>
    <row r="15" spans="1:24" ht="16.5" thickBot="1" x14ac:dyDescent="0.3">
      <c r="A15" s="140">
        <f>G15/$G$11</f>
        <v>0.18145598015014811</v>
      </c>
      <c r="B15" s="137" t="s">
        <v>63</v>
      </c>
      <c r="C15" s="138">
        <v>362923</v>
      </c>
      <c r="D15" s="138">
        <v>94263</v>
      </c>
      <c r="E15" s="138">
        <v>112721</v>
      </c>
      <c r="F15" s="138">
        <v>239026</v>
      </c>
      <c r="G15" s="138">
        <v>313295</v>
      </c>
      <c r="H15" s="138">
        <v>333346</v>
      </c>
      <c r="I15" s="139">
        <f t="shared" si="1"/>
        <v>6.4000383025582863E-2</v>
      </c>
      <c r="J15" s="138">
        <f t="shared" si="2"/>
        <v>20051</v>
      </c>
      <c r="K15" s="139">
        <f t="shared" si="3"/>
        <v>-8.1496626006067441E-2</v>
      </c>
      <c r="L15" s="138">
        <f t="shared" si="4"/>
        <v>-29577</v>
      </c>
      <c r="M15" s="139">
        <f t="shared" si="5"/>
        <v>6.619762138477911E-2</v>
      </c>
      <c r="N15" s="139">
        <f>H15/H11</f>
        <v>0.1873315485061626</v>
      </c>
      <c r="O15" s="138">
        <v>28006</v>
      </c>
      <c r="P15" s="138">
        <v>6013</v>
      </c>
      <c r="Q15" s="138">
        <v>15702</v>
      </c>
      <c r="R15" s="138">
        <v>24176</v>
      </c>
      <c r="S15" s="138">
        <v>29534</v>
      </c>
      <c r="T15" s="138">
        <v>31283</v>
      </c>
      <c r="U15" s="139">
        <f t="shared" si="6"/>
        <v>5.9219882169702753E-2</v>
      </c>
      <c r="V15" s="138">
        <f t="shared" si="0"/>
        <v>1749</v>
      </c>
      <c r="W15" s="139">
        <f t="shared" si="7"/>
        <v>5.9051983136379403E-2</v>
      </c>
      <c r="X15" s="139">
        <f>IFERROR(T15/T11,"-")</f>
        <v>0.19937414757880514</v>
      </c>
    </row>
    <row r="16" spans="1:24" ht="15.75" x14ac:dyDescent="0.25">
      <c r="A16" s="79"/>
      <c r="B16" s="130" t="s">
        <v>45</v>
      </c>
      <c r="C16" s="131">
        <v>1190067</v>
      </c>
      <c r="D16" s="131">
        <v>336432</v>
      </c>
      <c r="E16" s="131">
        <v>413403</v>
      </c>
      <c r="F16" s="131">
        <v>1134618</v>
      </c>
      <c r="G16" s="131">
        <v>1208359</v>
      </c>
      <c r="H16" s="131">
        <v>1272373</v>
      </c>
      <c r="I16" s="132">
        <f t="shared" si="1"/>
        <v>5.2975978165429316E-2</v>
      </c>
      <c r="J16" s="131">
        <f t="shared" si="2"/>
        <v>64014</v>
      </c>
      <c r="K16" s="132">
        <f t="shared" si="3"/>
        <v>6.9160811954285029E-2</v>
      </c>
      <c r="L16" s="131">
        <f t="shared" si="4"/>
        <v>82306</v>
      </c>
      <c r="M16" s="132">
        <f t="shared" si="5"/>
        <v>0.25267459670797177</v>
      </c>
      <c r="N16" s="133">
        <f>H16/H16</f>
        <v>1</v>
      </c>
      <c r="O16" s="131">
        <v>107365</v>
      </c>
      <c r="P16" s="131">
        <v>16498</v>
      </c>
      <c r="Q16" s="131">
        <v>88426</v>
      </c>
      <c r="R16" s="131">
        <v>107366</v>
      </c>
      <c r="S16" s="131">
        <v>113999</v>
      </c>
      <c r="T16" s="131">
        <v>113916</v>
      </c>
      <c r="U16" s="132">
        <f t="shared" si="6"/>
        <v>-7.280765620750751E-4</v>
      </c>
      <c r="V16" s="131">
        <f t="shared" si="0"/>
        <v>-83</v>
      </c>
      <c r="W16" s="132">
        <f t="shared" si="7"/>
        <v>0.26225079506206611</v>
      </c>
      <c r="X16" s="133">
        <f>IFERROR(T16/T16,"-")</f>
        <v>1</v>
      </c>
    </row>
    <row r="17" spans="2:24" ht="15.75" x14ac:dyDescent="0.25">
      <c r="B17" s="134" t="s">
        <v>60</v>
      </c>
      <c r="C17" s="135">
        <v>666321</v>
      </c>
      <c r="D17" s="135">
        <v>187280</v>
      </c>
      <c r="E17" s="135">
        <v>211378</v>
      </c>
      <c r="F17" s="135">
        <v>684003</v>
      </c>
      <c r="G17" s="135">
        <v>742839</v>
      </c>
      <c r="H17" s="135">
        <v>789580</v>
      </c>
      <c r="I17" s="136">
        <f t="shared" si="1"/>
        <v>6.2922113674699354E-2</v>
      </c>
      <c r="J17" s="135">
        <f t="shared" si="2"/>
        <v>46741</v>
      </c>
      <c r="K17" s="136">
        <f t="shared" si="3"/>
        <v>0.18498441441887614</v>
      </c>
      <c r="L17" s="135">
        <f t="shared" si="4"/>
        <v>123259</v>
      </c>
      <c r="M17" s="136">
        <f t="shared" si="5"/>
        <v>0.15679899531715963</v>
      </c>
      <c r="N17" s="136">
        <f>H17/H16</f>
        <v>0.62055702219396358</v>
      </c>
      <c r="O17" s="135">
        <v>63841</v>
      </c>
      <c r="P17" s="135">
        <v>7481</v>
      </c>
      <c r="Q17" s="135">
        <v>52634</v>
      </c>
      <c r="R17" s="135">
        <v>65777</v>
      </c>
      <c r="S17" s="135">
        <v>71022</v>
      </c>
      <c r="T17" s="135">
        <v>70390</v>
      </c>
      <c r="U17" s="136">
        <f t="shared" si="6"/>
        <v>-8.898651122187462E-3</v>
      </c>
      <c r="V17" s="135">
        <f t="shared" si="0"/>
        <v>-632</v>
      </c>
      <c r="W17" s="136">
        <f t="shared" si="7"/>
        <v>0.16066604462117917</v>
      </c>
      <c r="X17" s="136">
        <f>IFERROR(T17/T16,"-")</f>
        <v>0.61791144351978655</v>
      </c>
    </row>
    <row r="18" spans="2:24" x14ac:dyDescent="0.25">
      <c r="B18" s="97" t="s">
        <v>140</v>
      </c>
      <c r="C18" s="52">
        <v>505376</v>
      </c>
      <c r="D18" s="52">
        <v>137960</v>
      </c>
      <c r="E18" s="52">
        <v>170304</v>
      </c>
      <c r="F18" s="52">
        <v>520752</v>
      </c>
      <c r="G18" s="52">
        <v>558199</v>
      </c>
      <c r="H18" s="52">
        <v>597619</v>
      </c>
      <c r="I18" s="98">
        <f t="shared" si="1"/>
        <v>7.0619976030053877E-2</v>
      </c>
      <c r="J18" s="52">
        <f t="shared" si="2"/>
        <v>39420</v>
      </c>
      <c r="K18" s="98">
        <f t="shared" si="3"/>
        <v>0.18252350725004751</v>
      </c>
      <c r="L18" s="52">
        <f t="shared" si="4"/>
        <v>92243</v>
      </c>
      <c r="M18" s="98">
        <f t="shared" si="5"/>
        <v>0.11867835910540492</v>
      </c>
      <c r="N18" s="98">
        <f>H18/H16</f>
        <v>0.46968852687065821</v>
      </c>
      <c r="O18" s="52">
        <v>47158</v>
      </c>
      <c r="P18" s="52">
        <v>5716</v>
      </c>
      <c r="Q18" s="52">
        <v>40382</v>
      </c>
      <c r="R18" s="52">
        <v>50351</v>
      </c>
      <c r="S18" s="52">
        <v>49722</v>
      </c>
      <c r="T18" s="52">
        <v>54172</v>
      </c>
      <c r="U18" s="98">
        <f t="shared" si="6"/>
        <v>8.9497606693214271E-2</v>
      </c>
      <c r="V18" s="52">
        <f t="shared" si="0"/>
        <v>4450</v>
      </c>
      <c r="W18" s="98">
        <f t="shared" si="7"/>
        <v>0.12298669767123756</v>
      </c>
      <c r="X18" s="98">
        <f>IFERROR(T18/T16,"-")</f>
        <v>0.47554338284349873</v>
      </c>
    </row>
    <row r="19" spans="2:24" x14ac:dyDescent="0.25">
      <c r="B19" s="97" t="s">
        <v>142</v>
      </c>
      <c r="C19" s="52">
        <v>160945</v>
      </c>
      <c r="D19" s="52">
        <v>49320</v>
      </c>
      <c r="E19" s="52">
        <v>41074</v>
      </c>
      <c r="F19" s="52">
        <v>163251</v>
      </c>
      <c r="G19" s="52">
        <v>184640</v>
      </c>
      <c r="H19" s="52">
        <v>191961</v>
      </c>
      <c r="I19" s="98">
        <f t="shared" si="1"/>
        <v>3.9650129982669036E-2</v>
      </c>
      <c r="J19" s="52">
        <f t="shared" si="2"/>
        <v>7321</v>
      </c>
      <c r="K19" s="98">
        <f t="shared" si="3"/>
        <v>0.19271179595513988</v>
      </c>
      <c r="L19" s="52">
        <f t="shared" si="4"/>
        <v>31016</v>
      </c>
      <c r="M19" s="98">
        <f t="shared" si="5"/>
        <v>3.8120636211754703E-2</v>
      </c>
      <c r="N19" s="98">
        <f>H19/H16</f>
        <v>0.15086849532330535</v>
      </c>
      <c r="O19" s="52">
        <v>16683</v>
      </c>
      <c r="P19" s="52">
        <v>1765</v>
      </c>
      <c r="Q19" s="52">
        <v>12252</v>
      </c>
      <c r="R19" s="52">
        <v>15426</v>
      </c>
      <c r="S19" s="52">
        <v>21300</v>
      </c>
      <c r="T19" s="52">
        <v>16218</v>
      </c>
      <c r="U19" s="98">
        <f t="shared" si="6"/>
        <v>-0.23859154929577464</v>
      </c>
      <c r="V19" s="52">
        <f t="shared" si="0"/>
        <v>-5082</v>
      </c>
      <c r="W19" s="98">
        <f t="shared" si="7"/>
        <v>3.7679346949941621E-2</v>
      </c>
      <c r="X19" s="98">
        <f>IFERROR(T19/T16,"-")</f>
        <v>0.14236806067628779</v>
      </c>
    </row>
    <row r="20" spans="2:24" ht="16.5" thickBot="1" x14ac:dyDescent="0.3">
      <c r="B20" s="137" t="s">
        <v>63</v>
      </c>
      <c r="C20" s="138">
        <v>523746</v>
      </c>
      <c r="D20" s="138">
        <v>149152</v>
      </c>
      <c r="E20" s="138">
        <v>202025</v>
      </c>
      <c r="F20" s="138">
        <v>450615</v>
      </c>
      <c r="G20" s="138">
        <v>465520</v>
      </c>
      <c r="H20" s="138">
        <v>482793</v>
      </c>
      <c r="I20" s="139">
        <f t="shared" si="1"/>
        <v>3.7104743083004044E-2</v>
      </c>
      <c r="J20" s="138">
        <f t="shared" si="2"/>
        <v>17273</v>
      </c>
      <c r="K20" s="139">
        <f t="shared" si="3"/>
        <v>-7.8192482615619063E-2</v>
      </c>
      <c r="L20" s="138">
        <f t="shared" si="4"/>
        <v>-40953</v>
      </c>
      <c r="M20" s="139">
        <f t="shared" si="5"/>
        <v>9.5875601390812137E-2</v>
      </c>
      <c r="N20" s="139">
        <f>H20/H16</f>
        <v>0.37944297780603642</v>
      </c>
      <c r="O20" s="138">
        <v>43524</v>
      </c>
      <c r="P20" s="138">
        <v>9017</v>
      </c>
      <c r="Q20" s="138">
        <v>35792</v>
      </c>
      <c r="R20" s="138">
        <v>41589</v>
      </c>
      <c r="S20" s="138">
        <v>42977</v>
      </c>
      <c r="T20" s="138">
        <v>43526</v>
      </c>
      <c r="U20" s="139">
        <f t="shared" si="6"/>
        <v>1.2774274612001868E-2</v>
      </c>
      <c r="V20" s="138">
        <f t="shared" si="0"/>
        <v>549</v>
      </c>
      <c r="W20" s="139">
        <f t="shared" si="7"/>
        <v>0.10158475044088695</v>
      </c>
      <c r="X20" s="139">
        <f>IFERROR(T20/T16,"-")</f>
        <v>0.3820885564802135</v>
      </c>
    </row>
    <row r="21" spans="2:24" ht="15.75" x14ac:dyDescent="0.25">
      <c r="B21" s="130" t="s">
        <v>46</v>
      </c>
      <c r="C21" s="131">
        <v>41449</v>
      </c>
      <c r="D21" s="131">
        <v>12080</v>
      </c>
      <c r="E21" s="131">
        <v>17682</v>
      </c>
      <c r="F21" s="131">
        <v>33076</v>
      </c>
      <c r="G21" s="131">
        <v>45674</v>
      </c>
      <c r="H21" s="131">
        <v>39257</v>
      </c>
      <c r="I21" s="132">
        <f t="shared" si="1"/>
        <v>-0.1404956868240137</v>
      </c>
      <c r="J21" s="131">
        <f t="shared" si="2"/>
        <v>-6417</v>
      </c>
      <c r="K21" s="132">
        <f t="shared" si="3"/>
        <v>-5.2884267412965369E-2</v>
      </c>
      <c r="L21" s="131">
        <f t="shared" si="4"/>
        <v>-2192</v>
      </c>
      <c r="M21" s="132">
        <f t="shared" si="5"/>
        <v>7.7958638252814596E-3</v>
      </c>
      <c r="N21" s="133">
        <f>H21/H21</f>
        <v>1</v>
      </c>
      <c r="O21" s="131">
        <v>4580</v>
      </c>
      <c r="P21" s="131">
        <v>452</v>
      </c>
      <c r="Q21" s="131">
        <v>2997</v>
      </c>
      <c r="R21" s="131">
        <v>4018</v>
      </c>
      <c r="S21" s="131">
        <v>4366</v>
      </c>
      <c r="T21" s="131">
        <v>3262</v>
      </c>
      <c r="U21" s="132">
        <f t="shared" si="6"/>
        <v>-0.25286303252404951</v>
      </c>
      <c r="V21" s="131">
        <f t="shared" si="0"/>
        <v>-1104</v>
      </c>
      <c r="W21" s="132">
        <f t="shared" si="7"/>
        <v>9.8143145368122294E-3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35706</v>
      </c>
      <c r="D22" s="135">
        <v>10202</v>
      </c>
      <c r="E22" s="135">
        <v>17682</v>
      </c>
      <c r="F22" s="135">
        <v>33031</v>
      </c>
      <c r="G22" s="135">
        <v>45093</v>
      </c>
      <c r="H22" s="135">
        <v>38656</v>
      </c>
      <c r="I22" s="136">
        <f t="shared" si="1"/>
        <v>-0.14274942895793141</v>
      </c>
      <c r="J22" s="135">
        <f t="shared" si="2"/>
        <v>-6437</v>
      </c>
      <c r="K22" s="136">
        <f t="shared" si="3"/>
        <v>8.2619167646894143E-2</v>
      </c>
      <c r="L22" s="135">
        <f t="shared" si="4"/>
        <v>2950</v>
      </c>
      <c r="M22" s="136">
        <f t="shared" si="5"/>
        <v>7.6765140492161934E-3</v>
      </c>
      <c r="N22" s="136">
        <f>H22/H21</f>
        <v>0.9846906284229564</v>
      </c>
      <c r="O22" s="135">
        <v>3908</v>
      </c>
      <c r="P22" s="135">
        <v>452</v>
      </c>
      <c r="Q22" s="135">
        <v>2997</v>
      </c>
      <c r="R22" s="135">
        <v>3973</v>
      </c>
      <c r="S22" s="135">
        <v>4299</v>
      </c>
      <c r="T22" s="135">
        <v>3199</v>
      </c>
      <c r="U22" s="136">
        <f t="shared" si="6"/>
        <v>-0.25587345894394042</v>
      </c>
      <c r="V22" s="135">
        <f t="shared" si="0"/>
        <v>-1100</v>
      </c>
      <c r="W22" s="136">
        <f t="shared" si="7"/>
        <v>9.7043981221391195E-3</v>
      </c>
      <c r="X22" s="136">
        <f>IFERROR(T22/T21,"-")</f>
        <v>0.98068669527897001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2010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452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5743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-5743</v>
      </c>
      <c r="M25" s="139">
        <f t="shared" si="5"/>
        <v>0</v>
      </c>
      <c r="N25" s="139">
        <f>H25/H21</f>
        <v>0</v>
      </c>
      <c r="O25" s="138">
        <v>672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126380</v>
      </c>
      <c r="D26" s="131">
        <v>44479</v>
      </c>
      <c r="E26" s="131">
        <v>60811</v>
      </c>
      <c r="F26" s="131">
        <v>146959</v>
      </c>
      <c r="G26" s="131">
        <v>167345</v>
      </c>
      <c r="H26" s="131">
        <v>216281</v>
      </c>
      <c r="I26" s="132">
        <f t="shared" si="1"/>
        <v>0.29242582688457985</v>
      </c>
      <c r="J26" s="131">
        <f t="shared" si="2"/>
        <v>48936</v>
      </c>
      <c r="K26" s="132">
        <f t="shared" si="3"/>
        <v>0.71135464472226628</v>
      </c>
      <c r="L26" s="131">
        <f t="shared" si="4"/>
        <v>89901</v>
      </c>
      <c r="M26" s="132">
        <f t="shared" si="5"/>
        <v>4.2950231143380785E-2</v>
      </c>
      <c r="N26" s="133">
        <f>H26/H26</f>
        <v>1</v>
      </c>
      <c r="O26" s="131">
        <v>9620</v>
      </c>
      <c r="P26" s="131">
        <v>2952</v>
      </c>
      <c r="Q26" s="131">
        <v>12968</v>
      </c>
      <c r="R26" s="131">
        <v>14622</v>
      </c>
      <c r="S26" s="131">
        <v>12399</v>
      </c>
      <c r="T26" s="131">
        <v>15829</v>
      </c>
      <c r="U26" s="132">
        <f t="shared" si="6"/>
        <v>0.27663521251713852</v>
      </c>
      <c r="V26" s="131">
        <f t="shared" si="0"/>
        <v>3430</v>
      </c>
      <c r="W26" s="132">
        <f t="shared" si="7"/>
        <v>3.5715507007782081E-2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124684</v>
      </c>
      <c r="D27" s="135">
        <v>43560</v>
      </c>
      <c r="E27" s="135">
        <v>54485</v>
      </c>
      <c r="F27" s="135">
        <v>138119</v>
      </c>
      <c r="G27" s="135">
        <v>159302</v>
      </c>
      <c r="H27" s="135">
        <v>179445</v>
      </c>
      <c r="I27" s="136">
        <f t="shared" si="1"/>
        <v>0.12644536791754035</v>
      </c>
      <c r="J27" s="135">
        <f t="shared" si="2"/>
        <v>20143</v>
      </c>
      <c r="K27" s="136">
        <f t="shared" si="3"/>
        <v>0.43919829328542548</v>
      </c>
      <c r="L27" s="135">
        <f t="shared" si="4"/>
        <v>54761</v>
      </c>
      <c r="M27" s="136">
        <f t="shared" si="5"/>
        <v>3.5635142372764897E-2</v>
      </c>
      <c r="N27" s="136">
        <f>H27/H26</f>
        <v>0.82968453077246729</v>
      </c>
      <c r="O27" s="135">
        <v>9283</v>
      </c>
      <c r="P27" s="135">
        <v>2895</v>
      </c>
      <c r="Q27" s="135">
        <v>10194</v>
      </c>
      <c r="R27" s="135">
        <v>14034</v>
      </c>
      <c r="S27" s="135">
        <v>11754</v>
      </c>
      <c r="T27" s="135">
        <v>12134</v>
      </c>
      <c r="U27" s="136">
        <f t="shared" si="6"/>
        <v>3.2329419771992551E-2</v>
      </c>
      <c r="V27" s="135">
        <f t="shared" si="0"/>
        <v>380</v>
      </c>
      <c r="W27" s="136">
        <f t="shared" si="7"/>
        <v>3.427926585605346E-2</v>
      </c>
      <c r="X27" s="136">
        <f>IFERROR(T27/T26,"-")</f>
        <v>0.7665676922104997</v>
      </c>
    </row>
    <row r="28" spans="2:24" x14ac:dyDescent="0.25">
      <c r="B28" s="97" t="s">
        <v>140</v>
      </c>
      <c r="C28" s="52">
        <v>112688</v>
      </c>
      <c r="D28" s="52">
        <v>30883</v>
      </c>
      <c r="E28" s="52">
        <v>44291</v>
      </c>
      <c r="F28" s="52">
        <v>0</v>
      </c>
      <c r="G28" s="52">
        <v>98149</v>
      </c>
      <c r="H28" s="52">
        <v>0</v>
      </c>
      <c r="I28" s="98">
        <f t="shared" si="1"/>
        <v>-1</v>
      </c>
      <c r="J28" s="52">
        <f t="shared" si="2"/>
        <v>-98149</v>
      </c>
      <c r="K28" s="98">
        <f t="shared" si="3"/>
        <v>-1</v>
      </c>
      <c r="L28" s="52">
        <f t="shared" si="4"/>
        <v>-112688</v>
      </c>
      <c r="M28" s="98">
        <f t="shared" si="5"/>
        <v>0</v>
      </c>
      <c r="N28" s="98">
        <f>H28/H26</f>
        <v>0</v>
      </c>
      <c r="O28" s="52">
        <v>8353</v>
      </c>
      <c r="P28" s="52">
        <v>2895</v>
      </c>
      <c r="Q28" s="52">
        <v>0</v>
      </c>
      <c r="R28" s="52">
        <v>0</v>
      </c>
      <c r="S28" s="52">
        <v>11754</v>
      </c>
      <c r="T28" s="52">
        <v>0</v>
      </c>
      <c r="U28" s="98">
        <f t="shared" si="6"/>
        <v>-1</v>
      </c>
      <c r="V28" s="52">
        <f t="shared" si="0"/>
        <v>-11754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11996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-11996</v>
      </c>
      <c r="M29" s="98">
        <f t="shared" si="5"/>
        <v>0</v>
      </c>
      <c r="N29" s="98">
        <f>H29/H26</f>
        <v>0</v>
      </c>
      <c r="O29" s="52">
        <v>930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729706</v>
      </c>
      <c r="D30" s="131">
        <v>202539</v>
      </c>
      <c r="E30" s="131">
        <v>310053</v>
      </c>
      <c r="F30" s="131">
        <v>649125</v>
      </c>
      <c r="G30" s="131">
        <v>735309</v>
      </c>
      <c r="H30" s="131">
        <v>846435</v>
      </c>
      <c r="I30" s="132">
        <f t="shared" si="1"/>
        <v>0.15112830116318454</v>
      </c>
      <c r="J30" s="131">
        <f t="shared" si="2"/>
        <v>111126</v>
      </c>
      <c r="K30" s="132">
        <f t="shared" si="3"/>
        <v>0.15996716485817575</v>
      </c>
      <c r="L30" s="131">
        <f t="shared" si="4"/>
        <v>116729</v>
      </c>
      <c r="M30" s="132">
        <f t="shared" si="5"/>
        <v>0.16808956356706098</v>
      </c>
      <c r="N30" s="133">
        <f>H30/H30</f>
        <v>1</v>
      </c>
      <c r="O30" s="131">
        <v>66714</v>
      </c>
      <c r="P30" s="131">
        <v>6170</v>
      </c>
      <c r="Q30" s="131">
        <v>47468</v>
      </c>
      <c r="R30" s="131">
        <v>61752</v>
      </c>
      <c r="S30" s="131">
        <v>66055</v>
      </c>
      <c r="T30" s="131">
        <v>73285</v>
      </c>
      <c r="U30" s="132">
        <f t="shared" si="6"/>
        <v>0.10945424267655746</v>
      </c>
      <c r="V30" s="131">
        <f t="shared" si="0"/>
        <v>7230</v>
      </c>
      <c r="W30" s="132">
        <f t="shared" si="7"/>
        <v>0.1508346319754178</v>
      </c>
      <c r="X30" s="133">
        <f>IFERROR(T30/T30,"-")</f>
        <v>1</v>
      </c>
    </row>
    <row r="31" spans="2:24" ht="15.75" x14ac:dyDescent="0.25">
      <c r="B31" s="134" t="s">
        <v>60</v>
      </c>
      <c r="C31" s="135">
        <v>582969</v>
      </c>
      <c r="D31" s="135">
        <v>162484</v>
      </c>
      <c r="E31" s="135">
        <v>250077</v>
      </c>
      <c r="F31" s="135">
        <v>524692</v>
      </c>
      <c r="G31" s="135">
        <v>601650</v>
      </c>
      <c r="H31" s="135">
        <v>684662</v>
      </c>
      <c r="I31" s="136">
        <f t="shared" si="1"/>
        <v>0.13797390509432383</v>
      </c>
      <c r="J31" s="135">
        <f t="shared" si="2"/>
        <v>83012</v>
      </c>
      <c r="K31" s="136">
        <f t="shared" si="3"/>
        <v>0.17443980726247887</v>
      </c>
      <c r="L31" s="135">
        <f t="shared" si="4"/>
        <v>101693</v>
      </c>
      <c r="M31" s="136">
        <f t="shared" si="5"/>
        <v>0.13596382093244147</v>
      </c>
      <c r="N31" s="136">
        <f>H31/H30</f>
        <v>0.80887723215604268</v>
      </c>
      <c r="O31" s="135">
        <v>54302</v>
      </c>
      <c r="P31" s="135">
        <v>4036</v>
      </c>
      <c r="Q31" s="135">
        <v>39333</v>
      </c>
      <c r="R31" s="135">
        <v>50254</v>
      </c>
      <c r="S31" s="135">
        <v>55542</v>
      </c>
      <c r="T31" s="135">
        <v>60936</v>
      </c>
      <c r="U31" s="136">
        <f t="shared" si="6"/>
        <v>9.7115696229880033E-2</v>
      </c>
      <c r="V31" s="135">
        <f t="shared" si="0"/>
        <v>5394</v>
      </c>
      <c r="W31" s="136">
        <f t="shared" si="7"/>
        <v>0.12274976673294219</v>
      </c>
      <c r="X31" s="136">
        <f>IFERROR(T31/T30,"-")</f>
        <v>0.83149348434195269</v>
      </c>
    </row>
    <row r="32" spans="2:24" x14ac:dyDescent="0.25">
      <c r="B32" s="97" t="s">
        <v>140</v>
      </c>
      <c r="C32" s="52">
        <v>461438</v>
      </c>
      <c r="D32" s="52">
        <v>131431</v>
      </c>
      <c r="E32" s="52">
        <v>187089</v>
      </c>
      <c r="F32" s="52">
        <v>433586</v>
      </c>
      <c r="G32" s="52">
        <v>506823</v>
      </c>
      <c r="H32" s="52">
        <v>575056</v>
      </c>
      <c r="I32" s="98">
        <f t="shared" si="1"/>
        <v>0.13462885464945362</v>
      </c>
      <c r="J32" s="52">
        <f t="shared" si="2"/>
        <v>68233</v>
      </c>
      <c r="K32" s="98">
        <f t="shared" si="3"/>
        <v>0.24622592851043912</v>
      </c>
      <c r="L32" s="52">
        <f t="shared" si="4"/>
        <v>113618</v>
      </c>
      <c r="M32" s="98">
        <f t="shared" si="5"/>
        <v>0.11419767857735066</v>
      </c>
      <c r="N32" s="98">
        <f>H32/H30</f>
        <v>0.67938589495944757</v>
      </c>
      <c r="O32" s="52">
        <v>42309</v>
      </c>
      <c r="P32" s="52">
        <v>2617</v>
      </c>
      <c r="Q32" s="52">
        <v>29537</v>
      </c>
      <c r="R32" s="52">
        <v>41928</v>
      </c>
      <c r="S32" s="52">
        <v>46726</v>
      </c>
      <c r="T32" s="52">
        <v>49692</v>
      </c>
      <c r="U32" s="98">
        <f t="shared" si="6"/>
        <v>6.3476437101399608E-2</v>
      </c>
      <c r="V32" s="52">
        <f t="shared" si="0"/>
        <v>2966</v>
      </c>
      <c r="W32" s="98">
        <f t="shared" si="7"/>
        <v>0.10241278743142437</v>
      </c>
      <c r="X32" s="98">
        <f>IFERROR(T32/T30,"-")</f>
        <v>0.67806508835368762</v>
      </c>
    </row>
    <row r="33" spans="2:24" x14ac:dyDescent="0.25">
      <c r="B33" s="97" t="s">
        <v>142</v>
      </c>
      <c r="C33" s="52">
        <v>121531</v>
      </c>
      <c r="D33" s="52">
        <v>31053</v>
      </c>
      <c r="E33" s="52">
        <v>62988</v>
      </c>
      <c r="F33" s="52">
        <v>91106</v>
      </c>
      <c r="G33" s="52">
        <v>94827</v>
      </c>
      <c r="H33" s="52">
        <v>109606</v>
      </c>
      <c r="I33" s="98">
        <f t="shared" si="1"/>
        <v>0.15585223617745991</v>
      </c>
      <c r="J33" s="52">
        <f t="shared" si="2"/>
        <v>14779</v>
      </c>
      <c r="K33" s="98">
        <f t="shared" si="3"/>
        <v>-9.8123112621471109E-2</v>
      </c>
      <c r="L33" s="52">
        <f t="shared" si="4"/>
        <v>-11925</v>
      </c>
      <c r="M33" s="98">
        <f t="shared" si="5"/>
        <v>2.1766142355090803E-2</v>
      </c>
      <c r="N33" s="98">
        <f>H33/H30</f>
        <v>0.12949133719659514</v>
      </c>
      <c r="O33" s="52">
        <v>11993</v>
      </c>
      <c r="P33" s="52">
        <v>1419</v>
      </c>
      <c r="Q33" s="52">
        <v>9796</v>
      </c>
      <c r="R33" s="52">
        <v>8326</v>
      </c>
      <c r="S33" s="52">
        <v>8816</v>
      </c>
      <c r="T33" s="52">
        <v>11244</v>
      </c>
      <c r="U33" s="98">
        <f t="shared" si="6"/>
        <v>0.27540834845735018</v>
      </c>
      <c r="V33" s="52">
        <f t="shared" si="0"/>
        <v>2428</v>
      </c>
      <c r="W33" s="98">
        <f t="shared" si="7"/>
        <v>2.0336979301517823E-2</v>
      </c>
      <c r="X33" s="98">
        <f>IFERROR(T33/T30,"-")</f>
        <v>0.15342839598826499</v>
      </c>
    </row>
    <row r="34" spans="2:24" ht="16.5" thickBot="1" x14ac:dyDescent="0.3">
      <c r="B34" s="137" t="s">
        <v>63</v>
      </c>
      <c r="C34" s="138">
        <v>146737</v>
      </c>
      <c r="D34" s="138">
        <v>40055</v>
      </c>
      <c r="E34" s="138">
        <v>59976</v>
      </c>
      <c r="F34" s="138">
        <v>124433</v>
      </c>
      <c r="G34" s="138">
        <v>133659</v>
      </c>
      <c r="H34" s="138">
        <v>161773</v>
      </c>
      <c r="I34" s="139">
        <f t="shared" si="1"/>
        <v>0.21034124151759337</v>
      </c>
      <c r="J34" s="138">
        <f t="shared" si="2"/>
        <v>28114</v>
      </c>
      <c r="K34" s="139">
        <f t="shared" si="3"/>
        <v>0.10246904325425765</v>
      </c>
      <c r="L34" s="138">
        <f t="shared" si="4"/>
        <v>15036</v>
      </c>
      <c r="M34" s="139">
        <f t="shared" si="5"/>
        <v>3.2125742634619495E-2</v>
      </c>
      <c r="N34" s="139">
        <f>H34/H30</f>
        <v>0.19112276784395729</v>
      </c>
      <c r="O34" s="138">
        <v>12412</v>
      </c>
      <c r="P34" s="138">
        <v>2134</v>
      </c>
      <c r="Q34" s="138">
        <v>8135</v>
      </c>
      <c r="R34" s="138">
        <v>11498</v>
      </c>
      <c r="S34" s="138">
        <v>10513</v>
      </c>
      <c r="T34" s="138">
        <v>12349</v>
      </c>
      <c r="U34" s="139">
        <f t="shared" si="6"/>
        <v>0.17464092076476745</v>
      </c>
      <c r="V34" s="138">
        <f t="shared" si="0"/>
        <v>1836</v>
      </c>
      <c r="W34" s="139">
        <f t="shared" si="7"/>
        <v>2.808486524247561E-2</v>
      </c>
      <c r="X34" s="139">
        <f>IFERROR(T34/T30,"-")</f>
        <v>0.16850651565804736</v>
      </c>
    </row>
    <row r="35" spans="2:24" ht="15.75" x14ac:dyDescent="0.25">
      <c r="B35" s="130" t="s">
        <v>49</v>
      </c>
      <c r="C35" s="131">
        <v>50120</v>
      </c>
      <c r="D35" s="131">
        <v>20822</v>
      </c>
      <c r="E35" s="131">
        <v>28901</v>
      </c>
      <c r="F35" s="131">
        <v>46319</v>
      </c>
      <c r="G35" s="131">
        <v>53572</v>
      </c>
      <c r="H35" s="131">
        <v>52160</v>
      </c>
      <c r="I35" s="132">
        <f t="shared" si="1"/>
        <v>-2.6357052191443242E-2</v>
      </c>
      <c r="J35" s="131">
        <f t="shared" si="2"/>
        <v>-1412</v>
      </c>
      <c r="K35" s="132">
        <f t="shared" si="3"/>
        <v>4.0702314445331123E-2</v>
      </c>
      <c r="L35" s="131">
        <f t="shared" si="4"/>
        <v>2040</v>
      </c>
      <c r="M35" s="132">
        <f t="shared" si="5"/>
        <v>1.0358210182303308E-2</v>
      </c>
      <c r="N35" s="133">
        <f>H35/H35</f>
        <v>1</v>
      </c>
      <c r="O35" s="131">
        <v>6020</v>
      </c>
      <c r="P35" s="131">
        <v>1763</v>
      </c>
      <c r="Q35" s="131">
        <v>4448</v>
      </c>
      <c r="R35" s="131">
        <v>4838</v>
      </c>
      <c r="S35" s="131">
        <v>4964</v>
      </c>
      <c r="T35" s="131">
        <v>5464</v>
      </c>
      <c r="U35" s="132">
        <f t="shared" si="6"/>
        <v>0.10072522159548747</v>
      </c>
      <c r="V35" s="131">
        <f t="shared" si="0"/>
        <v>500</v>
      </c>
      <c r="W35" s="132">
        <f t="shared" si="7"/>
        <v>1.1817235870855541E-2</v>
      </c>
      <c r="X35" s="133">
        <f>IFERROR(T35/T35,"-")</f>
        <v>1</v>
      </c>
    </row>
    <row r="36" spans="2:24" ht="15.75" x14ac:dyDescent="0.25">
      <c r="B36" s="134" t="s">
        <v>60</v>
      </c>
      <c r="C36" s="135">
        <v>50120</v>
      </c>
      <c r="D36" s="135">
        <v>20822</v>
      </c>
      <c r="E36" s="135">
        <v>28901</v>
      </c>
      <c r="F36" s="135">
        <v>46319</v>
      </c>
      <c r="G36" s="135">
        <v>53572</v>
      </c>
      <c r="H36" s="135">
        <v>52160</v>
      </c>
      <c r="I36" s="136">
        <f t="shared" si="1"/>
        <v>-2.6357052191443242E-2</v>
      </c>
      <c r="J36" s="135">
        <f t="shared" si="2"/>
        <v>-1412</v>
      </c>
      <c r="K36" s="136">
        <f t="shared" si="3"/>
        <v>4.0702314445331123E-2</v>
      </c>
      <c r="L36" s="135">
        <f t="shared" si="4"/>
        <v>2040</v>
      </c>
      <c r="M36" s="136">
        <f t="shared" si="5"/>
        <v>1.0358210182303308E-2</v>
      </c>
      <c r="N36" s="136">
        <f>H36/H35</f>
        <v>1</v>
      </c>
      <c r="O36" s="135">
        <v>6020</v>
      </c>
      <c r="P36" s="135">
        <v>1763</v>
      </c>
      <c r="Q36" s="135">
        <v>4448</v>
      </c>
      <c r="R36" s="135">
        <v>4838</v>
      </c>
      <c r="S36" s="135">
        <v>4964</v>
      </c>
      <c r="T36" s="135">
        <v>5464</v>
      </c>
      <c r="U36" s="136">
        <f t="shared" si="6"/>
        <v>0.10072522159548747</v>
      </c>
      <c r="V36" s="135">
        <f t="shared" si="0"/>
        <v>500</v>
      </c>
      <c r="W36" s="136">
        <f t="shared" si="7"/>
        <v>1.1817235870855541E-2</v>
      </c>
      <c r="X36" s="136">
        <f>IFERROR(T36/T35,"-")</f>
        <v>1</v>
      </c>
    </row>
    <row r="37" spans="2:24" x14ac:dyDescent="0.25">
      <c r="B37" s="97" t="s">
        <v>140</v>
      </c>
      <c r="C37" s="52">
        <v>38287</v>
      </c>
      <c r="D37" s="52">
        <v>8693</v>
      </c>
      <c r="E37" s="52">
        <v>0</v>
      </c>
      <c r="F37" s="52">
        <v>29792</v>
      </c>
      <c r="G37" s="52">
        <v>38567</v>
      </c>
      <c r="H37" s="52">
        <v>45050</v>
      </c>
      <c r="I37" s="98">
        <f t="shared" si="1"/>
        <v>0.16809707781263783</v>
      </c>
      <c r="J37" s="52">
        <f t="shared" si="2"/>
        <v>6483</v>
      </c>
      <c r="K37" s="98">
        <f t="shared" si="3"/>
        <v>0.17663959046151434</v>
      </c>
      <c r="L37" s="52">
        <f t="shared" si="4"/>
        <v>6763</v>
      </c>
      <c r="M37" s="98">
        <f t="shared" si="5"/>
        <v>8.9462685719471635E-3</v>
      </c>
      <c r="N37" s="98">
        <f>H37/H35</f>
        <v>0.86368865030674846</v>
      </c>
      <c r="O37" s="52">
        <v>4578</v>
      </c>
      <c r="P37" s="52">
        <v>0</v>
      </c>
      <c r="Q37" s="52">
        <v>0</v>
      </c>
      <c r="R37" s="52">
        <v>4148</v>
      </c>
      <c r="S37" s="52">
        <v>4138</v>
      </c>
      <c r="T37" s="52">
        <v>4532</v>
      </c>
      <c r="U37" s="98">
        <f t="shared" si="6"/>
        <v>9.5215079748670828E-2</v>
      </c>
      <c r="V37" s="52">
        <f t="shared" si="0"/>
        <v>394</v>
      </c>
      <c r="W37" s="98">
        <f t="shared" si="7"/>
        <v>1.0131850845867875E-2</v>
      </c>
      <c r="X37" s="98">
        <f>IFERROR(T37/T35,"-")</f>
        <v>0.82942898975109813</v>
      </c>
    </row>
    <row r="38" spans="2:24" ht="15.75" thickBot="1" x14ac:dyDescent="0.3">
      <c r="B38" s="97" t="s">
        <v>142</v>
      </c>
      <c r="C38" s="52">
        <v>11833</v>
      </c>
      <c r="D38" s="52">
        <v>4061</v>
      </c>
      <c r="E38" s="52">
        <v>0</v>
      </c>
      <c r="F38" s="52">
        <v>4083</v>
      </c>
      <c r="G38" s="52">
        <v>6020</v>
      </c>
      <c r="H38" s="52">
        <v>7110</v>
      </c>
      <c r="I38" s="98">
        <f t="shared" si="1"/>
        <v>0.18106312292358795</v>
      </c>
      <c r="J38" s="52">
        <f t="shared" si="2"/>
        <v>1090</v>
      </c>
      <c r="K38" s="98">
        <f t="shared" si="3"/>
        <v>-0.39913800388743348</v>
      </c>
      <c r="L38" s="52">
        <f t="shared" si="4"/>
        <v>-4723</v>
      </c>
      <c r="M38" s="98">
        <f t="shared" si="5"/>
        <v>1.4119416103561449E-3</v>
      </c>
      <c r="N38" s="98">
        <f>H38/H35</f>
        <v>0.13631134969325154</v>
      </c>
      <c r="O38" s="52">
        <v>1442</v>
      </c>
      <c r="P38" s="52">
        <v>0</v>
      </c>
      <c r="Q38" s="52">
        <v>0</v>
      </c>
      <c r="R38" s="52">
        <v>690</v>
      </c>
      <c r="S38" s="52">
        <v>826</v>
      </c>
      <c r="T38" s="52">
        <v>932</v>
      </c>
      <c r="U38" s="98">
        <f t="shared" si="6"/>
        <v>0.12832929782082325</v>
      </c>
      <c r="V38" s="52">
        <f t="shared" si="0"/>
        <v>106</v>
      </c>
      <c r="W38" s="98">
        <f t="shared" si="7"/>
        <v>1.6853850249876649E-3</v>
      </c>
      <c r="X38" s="98">
        <f>IFERROR(T38/T35,"-")</f>
        <v>0.17057101024890189</v>
      </c>
    </row>
    <row r="39" spans="2:24" ht="15.75" x14ac:dyDescent="0.25">
      <c r="B39" s="130" t="s">
        <v>50</v>
      </c>
      <c r="C39" s="131">
        <v>131193</v>
      </c>
      <c r="D39" s="131">
        <v>69788</v>
      </c>
      <c r="E39" s="131">
        <v>94121</v>
      </c>
      <c r="F39" s="131">
        <v>180968</v>
      </c>
      <c r="G39" s="131">
        <v>232255</v>
      </c>
      <c r="H39" s="131">
        <v>220831</v>
      </c>
      <c r="I39" s="132">
        <f t="shared" si="1"/>
        <v>-4.9187315665970566E-2</v>
      </c>
      <c r="J39" s="131">
        <f t="shared" si="2"/>
        <v>-11424</v>
      </c>
      <c r="K39" s="132">
        <f t="shared" si="3"/>
        <v>0.6832529174574864</v>
      </c>
      <c r="L39" s="131">
        <f t="shared" si="4"/>
        <v>89638</v>
      </c>
      <c r="M39" s="132">
        <f t="shared" si="5"/>
        <v>4.3853794339881555E-2</v>
      </c>
      <c r="N39" s="133">
        <f>H39/H39</f>
        <v>1</v>
      </c>
      <c r="O39" s="131">
        <v>12009</v>
      </c>
      <c r="P39" s="131">
        <v>5547</v>
      </c>
      <c r="Q39" s="131">
        <v>10944</v>
      </c>
      <c r="R39" s="131">
        <v>14824</v>
      </c>
      <c r="S39" s="131">
        <v>18426</v>
      </c>
      <c r="T39" s="131">
        <v>18264</v>
      </c>
      <c r="U39" s="132">
        <f t="shared" si="6"/>
        <v>-8.7919244545751063E-3</v>
      </c>
      <c r="V39" s="131">
        <f t="shared" si="0"/>
        <v>-162</v>
      </c>
      <c r="W39" s="132">
        <f t="shared" si="7"/>
        <v>3.6208909580314703E-2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76524</v>
      </c>
      <c r="D40" s="135">
        <v>56024</v>
      </c>
      <c r="E40" s="135">
        <v>82936</v>
      </c>
      <c r="F40" s="135">
        <v>154656</v>
      </c>
      <c r="G40" s="135">
        <v>203248</v>
      </c>
      <c r="H40" s="135">
        <v>191718</v>
      </c>
      <c r="I40" s="136">
        <f t="shared" si="1"/>
        <v>-5.6728725497913857E-2</v>
      </c>
      <c r="J40" s="135">
        <f t="shared" si="2"/>
        <v>-11530</v>
      </c>
      <c r="K40" s="136">
        <f t="shared" si="3"/>
        <v>1.5053316606554805</v>
      </c>
      <c r="L40" s="135">
        <f t="shared" si="4"/>
        <v>115194</v>
      </c>
      <c r="M40" s="136">
        <f t="shared" si="5"/>
        <v>3.8072379979502025E-2</v>
      </c>
      <c r="N40" s="136">
        <f>H40/H39</f>
        <v>0.8681661542084218</v>
      </c>
      <c r="O40" s="135">
        <v>6361</v>
      </c>
      <c r="P40" s="135">
        <v>5541</v>
      </c>
      <c r="Q40" s="135">
        <v>9098</v>
      </c>
      <c r="R40" s="135">
        <v>12627</v>
      </c>
      <c r="S40" s="135">
        <v>16350</v>
      </c>
      <c r="T40" s="135">
        <v>16167</v>
      </c>
      <c r="U40" s="136">
        <f t="shared" si="6"/>
        <v>-1.1192660550458755E-2</v>
      </c>
      <c r="V40" s="135">
        <f t="shared" si="0"/>
        <v>-183</v>
      </c>
      <c r="W40" s="136">
        <f t="shared" si="7"/>
        <v>3.0842545957274269E-2</v>
      </c>
      <c r="X40" s="136">
        <f>IFERROR(T40/T39,"-")</f>
        <v>0.88518396846254932</v>
      </c>
    </row>
    <row r="41" spans="2:24" x14ac:dyDescent="0.25">
      <c r="B41" s="97" t="s">
        <v>140</v>
      </c>
      <c r="C41" s="52">
        <v>76524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-76524</v>
      </c>
      <c r="M41" s="98">
        <f t="shared" si="5"/>
        <v>0</v>
      </c>
      <c r="N41" s="98">
        <f>H41/H39</f>
        <v>0</v>
      </c>
      <c r="O41" s="52">
        <v>6361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54669</v>
      </c>
      <c r="D43" s="138">
        <v>13764</v>
      </c>
      <c r="E43" s="138">
        <v>9260</v>
      </c>
      <c r="F43" s="138">
        <v>26312</v>
      </c>
      <c r="G43" s="138">
        <v>29007</v>
      </c>
      <c r="H43" s="138">
        <v>29113</v>
      </c>
      <c r="I43" s="139">
        <f t="shared" si="1"/>
        <v>3.6542903437102314E-3</v>
      </c>
      <c r="J43" s="138">
        <f t="shared" si="2"/>
        <v>106</v>
      </c>
      <c r="K43" s="139">
        <f t="shared" si="3"/>
        <v>-0.46746785198192764</v>
      </c>
      <c r="L43" s="138">
        <f t="shared" si="4"/>
        <v>-25556</v>
      </c>
      <c r="M43" s="139">
        <f t="shared" si="5"/>
        <v>5.7814143603795286E-3</v>
      </c>
      <c r="N43" s="139">
        <f>H43/H39</f>
        <v>0.13183384579157817</v>
      </c>
      <c r="O43" s="138">
        <v>5648</v>
      </c>
      <c r="P43" s="138">
        <v>6</v>
      </c>
      <c r="Q43" s="138">
        <v>1846</v>
      </c>
      <c r="R43" s="138">
        <v>2197</v>
      </c>
      <c r="S43" s="138">
        <v>2076</v>
      </c>
      <c r="T43" s="138">
        <v>2097</v>
      </c>
      <c r="U43" s="139">
        <f t="shared" si="6"/>
        <v>1.0115606936416111E-2</v>
      </c>
      <c r="V43" s="138">
        <f t="shared" si="0"/>
        <v>21</v>
      </c>
      <c r="W43" s="139">
        <f t="shared" si="7"/>
        <v>5.3663636230404342E-3</v>
      </c>
      <c r="X43" s="139">
        <f>IFERROR(T43/T39,"-")</f>
        <v>0.11481603153745072</v>
      </c>
    </row>
    <row r="44" spans="2:24" ht="15.75" x14ac:dyDescent="0.25">
      <c r="B44" s="130" t="s">
        <v>51</v>
      </c>
      <c r="C44" s="131">
        <v>199492</v>
      </c>
      <c r="D44" s="131">
        <v>84454</v>
      </c>
      <c r="E44" s="131">
        <v>146060</v>
      </c>
      <c r="F44" s="131">
        <v>205166</v>
      </c>
      <c r="G44" s="131">
        <v>218532</v>
      </c>
      <c r="H44" s="131">
        <v>226242</v>
      </c>
      <c r="I44" s="132">
        <f t="shared" si="1"/>
        <v>3.5280874196913947E-2</v>
      </c>
      <c r="J44" s="131">
        <f t="shared" si="2"/>
        <v>7710</v>
      </c>
      <c r="K44" s="132">
        <f t="shared" si="3"/>
        <v>0.13409059009885116</v>
      </c>
      <c r="L44" s="131">
        <f t="shared" si="4"/>
        <v>26750</v>
      </c>
      <c r="M44" s="132">
        <f t="shared" si="5"/>
        <v>4.4928339495104774E-2</v>
      </c>
      <c r="N44" s="133">
        <f>H44/H44</f>
        <v>1</v>
      </c>
      <c r="O44" s="131">
        <v>21685</v>
      </c>
      <c r="P44" s="131">
        <v>8104</v>
      </c>
      <c r="Q44" s="131">
        <v>22740</v>
      </c>
      <c r="R44" s="131">
        <v>25251</v>
      </c>
      <c r="S44" s="131">
        <v>23667</v>
      </c>
      <c r="T44" s="131">
        <v>25085</v>
      </c>
      <c r="U44" s="132">
        <f t="shared" si="6"/>
        <v>5.9914649089449545E-2</v>
      </c>
      <c r="V44" s="131">
        <f t="shared" si="0"/>
        <v>1418</v>
      </c>
      <c r="W44" s="132">
        <f t="shared" si="7"/>
        <v>6.1677764153570326E-2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199492</v>
      </c>
      <c r="D45" s="135">
        <v>84454</v>
      </c>
      <c r="E45" s="135">
        <v>146060</v>
      </c>
      <c r="F45" s="135">
        <v>205166</v>
      </c>
      <c r="G45" s="135">
        <v>218532</v>
      </c>
      <c r="H45" s="135">
        <v>226242</v>
      </c>
      <c r="I45" s="136">
        <f t="shared" si="1"/>
        <v>3.5280874196913947E-2</v>
      </c>
      <c r="J45" s="135">
        <f t="shared" si="2"/>
        <v>7710</v>
      </c>
      <c r="K45" s="136">
        <f t="shared" si="3"/>
        <v>0.13409059009885116</v>
      </c>
      <c r="L45" s="135">
        <f t="shared" si="4"/>
        <v>26750</v>
      </c>
      <c r="M45" s="136">
        <f t="shared" si="5"/>
        <v>4.4928339495104774E-2</v>
      </c>
      <c r="N45" s="136">
        <f>H45/H44</f>
        <v>1</v>
      </c>
      <c r="O45" s="135">
        <v>21685</v>
      </c>
      <c r="P45" s="135">
        <v>8104</v>
      </c>
      <c r="Q45" s="135">
        <v>22740</v>
      </c>
      <c r="R45" s="135">
        <v>25251</v>
      </c>
      <c r="S45" s="135">
        <v>23667</v>
      </c>
      <c r="T45" s="135">
        <v>25085</v>
      </c>
      <c r="U45" s="136">
        <f t="shared" si="6"/>
        <v>5.9914649089449545E-2</v>
      </c>
      <c r="V45" s="135">
        <f t="shared" si="0"/>
        <v>1418</v>
      </c>
      <c r="W45" s="136">
        <f t="shared" si="7"/>
        <v>6.1677764153570326E-2</v>
      </c>
      <c r="X45" s="136">
        <f>IFERROR(T45/T44,"-")</f>
        <v>1</v>
      </c>
    </row>
    <row r="46" spans="2:24" x14ac:dyDescent="0.25">
      <c r="B46" s="97" t="s">
        <v>140</v>
      </c>
      <c r="C46" s="52">
        <v>100955</v>
      </c>
      <c r="D46" s="52">
        <v>43257</v>
      </c>
      <c r="E46" s="52">
        <v>91837</v>
      </c>
      <c r="F46" s="52">
        <v>122130</v>
      </c>
      <c r="G46" s="52">
        <v>132646</v>
      </c>
      <c r="H46" s="52">
        <v>135810</v>
      </c>
      <c r="I46" s="98">
        <f t="shared" si="1"/>
        <v>2.3852962019208945E-2</v>
      </c>
      <c r="J46" s="52">
        <f t="shared" si="2"/>
        <v>3164</v>
      </c>
      <c r="K46" s="98">
        <f t="shared" si="3"/>
        <v>0.34525283542172258</v>
      </c>
      <c r="L46" s="52">
        <f t="shared" si="4"/>
        <v>34855</v>
      </c>
      <c r="M46" s="98">
        <f t="shared" si="5"/>
        <v>2.6969872025663578E-2</v>
      </c>
      <c r="N46" s="98">
        <f>H46/H44</f>
        <v>0.60028641896730051</v>
      </c>
      <c r="O46" s="52">
        <v>11261</v>
      </c>
      <c r="P46" s="52">
        <v>4492</v>
      </c>
      <c r="Q46" s="52">
        <v>14543</v>
      </c>
      <c r="R46" s="52">
        <v>14671</v>
      </c>
      <c r="S46" s="52">
        <v>15154</v>
      </c>
      <c r="T46" s="52">
        <v>16047</v>
      </c>
      <c r="U46" s="98">
        <f t="shared" si="6"/>
        <v>5.8928335752936434E-2</v>
      </c>
      <c r="V46" s="52">
        <f t="shared" si="0"/>
        <v>893</v>
      </c>
      <c r="W46" s="98">
        <f t="shared" si="7"/>
        <v>3.5835193770426134E-2</v>
      </c>
      <c r="X46" s="98">
        <f>IFERROR(T46/T44,"-")</f>
        <v>0.63970500298983457</v>
      </c>
    </row>
    <row r="47" spans="2:24" ht="15.75" thickBot="1" x14ac:dyDescent="0.3">
      <c r="B47" s="97" t="s">
        <v>142</v>
      </c>
      <c r="C47" s="52">
        <v>98537</v>
      </c>
      <c r="D47" s="52">
        <v>41197</v>
      </c>
      <c r="E47" s="52">
        <v>54223</v>
      </c>
      <c r="F47" s="52">
        <v>83036</v>
      </c>
      <c r="G47" s="52">
        <v>85886</v>
      </c>
      <c r="H47" s="52">
        <v>90432</v>
      </c>
      <c r="I47" s="98">
        <f t="shared" si="1"/>
        <v>5.2930628973290261E-2</v>
      </c>
      <c r="J47" s="52">
        <f t="shared" si="2"/>
        <v>4546</v>
      </c>
      <c r="K47" s="98">
        <f t="shared" si="3"/>
        <v>-8.2253366755634993E-2</v>
      </c>
      <c r="L47" s="52">
        <f t="shared" si="4"/>
        <v>-8105</v>
      </c>
      <c r="M47" s="98">
        <f t="shared" si="5"/>
        <v>1.7958467469441197E-2</v>
      </c>
      <c r="N47" s="98">
        <f>H47/H44</f>
        <v>0.39971358103269949</v>
      </c>
      <c r="O47" s="52">
        <v>10424</v>
      </c>
      <c r="P47" s="52">
        <v>3612</v>
      </c>
      <c r="Q47" s="52">
        <v>8197</v>
      </c>
      <c r="R47" s="52">
        <v>10580</v>
      </c>
      <c r="S47" s="52">
        <v>8513</v>
      </c>
      <c r="T47" s="52">
        <v>9038</v>
      </c>
      <c r="U47" s="98">
        <f t="shared" si="6"/>
        <v>6.1670386467755245E-2</v>
      </c>
      <c r="V47" s="52">
        <f t="shared" si="0"/>
        <v>525</v>
      </c>
      <c r="W47" s="98">
        <f t="shared" si="7"/>
        <v>2.5842570383144196E-2</v>
      </c>
      <c r="X47" s="98">
        <f>IFERROR(T47/T44,"-")</f>
        <v>0.36029499701016543</v>
      </c>
    </row>
    <row r="48" spans="2:24" ht="15.75" x14ac:dyDescent="0.25">
      <c r="B48" s="130" t="s">
        <v>52</v>
      </c>
      <c r="C48" s="131">
        <v>229250</v>
      </c>
      <c r="D48" s="131">
        <v>82912</v>
      </c>
      <c r="E48" s="131">
        <v>120562</v>
      </c>
      <c r="F48" s="131">
        <v>233832</v>
      </c>
      <c r="G48" s="131">
        <v>254452</v>
      </c>
      <c r="H48" s="131">
        <v>264520</v>
      </c>
      <c r="I48" s="132">
        <f t="shared" si="1"/>
        <v>3.956738402527793E-2</v>
      </c>
      <c r="J48" s="131">
        <f t="shared" si="2"/>
        <v>10068</v>
      </c>
      <c r="K48" s="132">
        <f t="shared" si="3"/>
        <v>0.15384950926935659</v>
      </c>
      <c r="L48" s="131">
        <f t="shared" si="4"/>
        <v>35270</v>
      </c>
      <c r="M48" s="132">
        <f t="shared" si="5"/>
        <v>5.2529788294150136E-2</v>
      </c>
      <c r="N48" s="133">
        <f>H48/H48</f>
        <v>1</v>
      </c>
      <c r="O48" s="131">
        <v>19561</v>
      </c>
      <c r="P48" s="131">
        <v>4928</v>
      </c>
      <c r="Q48" s="131">
        <v>19838</v>
      </c>
      <c r="R48" s="131">
        <v>21079</v>
      </c>
      <c r="S48" s="131">
        <v>24207</v>
      </c>
      <c r="T48" s="131">
        <v>23363</v>
      </c>
      <c r="U48" s="132">
        <f t="shared" si="6"/>
        <v>-3.4865947866319691E-2</v>
      </c>
      <c r="V48" s="131">
        <f t="shared" si="0"/>
        <v>-844</v>
      </c>
      <c r="W48" s="132">
        <f t="shared" si="7"/>
        <v>5.1487291219876795E-2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164697</v>
      </c>
      <c r="D49" s="135">
        <v>65606</v>
      </c>
      <c r="E49" s="135">
        <v>100895</v>
      </c>
      <c r="F49" s="135">
        <v>192551</v>
      </c>
      <c r="G49" s="135">
        <v>209517</v>
      </c>
      <c r="H49" s="135">
        <v>217447</v>
      </c>
      <c r="I49" s="136">
        <f t="shared" si="1"/>
        <v>3.784895736384164E-2</v>
      </c>
      <c r="J49" s="135">
        <f t="shared" si="2"/>
        <v>7930</v>
      </c>
      <c r="K49" s="136">
        <f t="shared" si="3"/>
        <v>0.32028512966234968</v>
      </c>
      <c r="L49" s="135">
        <f t="shared" si="4"/>
        <v>52750</v>
      </c>
      <c r="M49" s="136">
        <f t="shared" si="5"/>
        <v>4.3181781624066475E-2</v>
      </c>
      <c r="N49" s="136">
        <f>H49/H48</f>
        <v>0.82204370179948583</v>
      </c>
      <c r="O49" s="135">
        <v>13870</v>
      </c>
      <c r="P49" s="135">
        <v>4402</v>
      </c>
      <c r="Q49" s="135">
        <v>16458</v>
      </c>
      <c r="R49" s="135">
        <v>16558</v>
      </c>
      <c r="S49" s="135">
        <v>20019</v>
      </c>
      <c r="T49" s="135">
        <v>18565</v>
      </c>
      <c r="U49" s="136">
        <f t="shared" si="6"/>
        <v>-7.263100054947802E-2</v>
      </c>
      <c r="V49" s="135">
        <f t="shared" si="0"/>
        <v>-1454</v>
      </c>
      <c r="W49" s="136">
        <f t="shared" si="7"/>
        <v>4.044435542571849E-2</v>
      </c>
      <c r="X49" s="136">
        <f>IFERROR(T49/T48,"-")</f>
        <v>0.79463253862945682</v>
      </c>
    </row>
    <row r="50" spans="2:24" x14ac:dyDescent="0.25">
      <c r="B50" s="97" t="s">
        <v>140</v>
      </c>
      <c r="C50" s="52">
        <v>137803</v>
      </c>
      <c r="D50" s="52">
        <v>40956</v>
      </c>
      <c r="E50" s="52">
        <v>52069</v>
      </c>
      <c r="F50" s="52">
        <v>148587</v>
      </c>
      <c r="G50" s="52">
        <v>164593</v>
      </c>
      <c r="H50" s="52">
        <v>168648</v>
      </c>
      <c r="I50" s="98">
        <f t="shared" si="1"/>
        <v>2.4636527677361686E-2</v>
      </c>
      <c r="J50" s="52">
        <f t="shared" si="2"/>
        <v>4055</v>
      </c>
      <c r="K50" s="98">
        <f t="shared" si="3"/>
        <v>0.22383402393271545</v>
      </c>
      <c r="L50" s="52">
        <f t="shared" si="4"/>
        <v>30845</v>
      </c>
      <c r="M50" s="98">
        <f t="shared" si="5"/>
        <v>3.349101669526626E-2</v>
      </c>
      <c r="N50" s="98">
        <f>H50/H48</f>
        <v>0.63756237713594432</v>
      </c>
      <c r="O50" s="52">
        <v>11624</v>
      </c>
      <c r="P50" s="52">
        <v>0</v>
      </c>
      <c r="Q50" s="52">
        <v>12140</v>
      </c>
      <c r="R50" s="52">
        <v>13391</v>
      </c>
      <c r="S50" s="52">
        <v>15821</v>
      </c>
      <c r="T50" s="52">
        <v>14412</v>
      </c>
      <c r="U50" s="98">
        <f t="shared" si="6"/>
        <v>-8.9058845837810541E-2</v>
      </c>
      <c r="V50" s="52">
        <f t="shared" si="0"/>
        <v>-1409</v>
      </c>
      <c r="W50" s="98">
        <f t="shared" si="7"/>
        <v>3.2708682419724376E-2</v>
      </c>
      <c r="X50" s="98">
        <f>IFERROR(T50/T48,"-")</f>
        <v>0.61687283311218588</v>
      </c>
    </row>
    <row r="51" spans="2:24" x14ac:dyDescent="0.25">
      <c r="B51" s="97" t="s">
        <v>142</v>
      </c>
      <c r="C51" s="52">
        <v>26894</v>
      </c>
      <c r="D51" s="52">
        <v>9862</v>
      </c>
      <c r="E51" s="52">
        <v>21230</v>
      </c>
      <c r="F51" s="52">
        <v>43964</v>
      </c>
      <c r="G51" s="52">
        <v>44924</v>
      </c>
      <c r="H51" s="52">
        <v>48799</v>
      </c>
      <c r="I51" s="98">
        <f t="shared" si="1"/>
        <v>8.6256789244056664E-2</v>
      </c>
      <c r="J51" s="52">
        <f t="shared" si="2"/>
        <v>3875</v>
      </c>
      <c r="K51" s="98">
        <f t="shared" si="3"/>
        <v>0.8144939391685877</v>
      </c>
      <c r="L51" s="52">
        <f t="shared" si="4"/>
        <v>21905</v>
      </c>
      <c r="M51" s="98">
        <f t="shared" si="5"/>
        <v>9.6907649288002131E-3</v>
      </c>
      <c r="N51" s="98">
        <f>H51/H48</f>
        <v>0.1844813246635415</v>
      </c>
      <c r="O51" s="52">
        <v>2246</v>
      </c>
      <c r="P51" s="52">
        <v>0</v>
      </c>
      <c r="Q51" s="52">
        <v>4318</v>
      </c>
      <c r="R51" s="52">
        <v>3167</v>
      </c>
      <c r="S51" s="52">
        <v>4198</v>
      </c>
      <c r="T51" s="52">
        <v>4153</v>
      </c>
      <c r="U51" s="98">
        <f t="shared" si="6"/>
        <v>-1.0719390185802813E-2</v>
      </c>
      <c r="V51" s="52">
        <f t="shared" si="0"/>
        <v>-45</v>
      </c>
      <c r="W51" s="98">
        <f t="shared" si="7"/>
        <v>7.7356730059941082E-3</v>
      </c>
      <c r="X51" s="98">
        <f>IFERROR(T51/T48,"-")</f>
        <v>0.17775970551727091</v>
      </c>
    </row>
    <row r="52" spans="2:24" ht="16.5" thickBot="1" x14ac:dyDescent="0.3">
      <c r="B52" s="137" t="s">
        <v>63</v>
      </c>
      <c r="C52" s="138">
        <v>64553</v>
      </c>
      <c r="D52" s="138">
        <v>17306</v>
      </c>
      <c r="E52" s="138">
        <v>19667</v>
      </c>
      <c r="F52" s="138">
        <v>41281</v>
      </c>
      <c r="G52" s="138">
        <v>44935</v>
      </c>
      <c r="H52" s="138">
        <v>47073</v>
      </c>
      <c r="I52" s="139">
        <f t="shared" si="1"/>
        <v>4.7579837543117787E-2</v>
      </c>
      <c r="J52" s="138">
        <f t="shared" si="2"/>
        <v>2138</v>
      </c>
      <c r="K52" s="139">
        <f t="shared" si="3"/>
        <v>-0.27078524623177858</v>
      </c>
      <c r="L52" s="138">
        <f t="shared" si="4"/>
        <v>-17480</v>
      </c>
      <c r="M52" s="139">
        <f t="shared" si="5"/>
        <v>9.3480066700836577E-3</v>
      </c>
      <c r="N52" s="139">
        <f>H52/H48</f>
        <v>0.17795629820051415</v>
      </c>
      <c r="O52" s="138">
        <v>5691</v>
      </c>
      <c r="P52" s="138">
        <v>526</v>
      </c>
      <c r="Q52" s="138">
        <v>3380</v>
      </c>
      <c r="R52" s="138">
        <v>4521</v>
      </c>
      <c r="S52" s="138">
        <v>4188</v>
      </c>
      <c r="T52" s="138">
        <v>4798</v>
      </c>
      <c r="U52" s="139">
        <f t="shared" si="6"/>
        <v>0.14565425023877743</v>
      </c>
      <c r="V52" s="138">
        <f t="shared" si="0"/>
        <v>610</v>
      </c>
      <c r="W52" s="139">
        <f t="shared" si="7"/>
        <v>1.1042935794158309E-2</v>
      </c>
      <c r="X52" s="139">
        <f>IFERROR(T52/T48,"-")</f>
        <v>0.20536746137054315</v>
      </c>
    </row>
    <row r="53" spans="2:24" ht="15.75" x14ac:dyDescent="0.25">
      <c r="B53" s="130" t="s">
        <v>53</v>
      </c>
      <c r="C53" s="131">
        <f t="shared" ref="C53:H56" si="8">C6-C11-C16-C21-C26-C30-C35-C39-C44-C48</f>
        <v>115143</v>
      </c>
      <c r="D53" s="131">
        <f t="shared" si="8"/>
        <v>138676</v>
      </c>
      <c r="E53" s="131">
        <f t="shared" si="8"/>
        <v>63008</v>
      </c>
      <c r="F53" s="131">
        <f t="shared" si="8"/>
        <v>101088</v>
      </c>
      <c r="G53" s="131">
        <f t="shared" si="8"/>
        <v>112348</v>
      </c>
      <c r="H53" s="131">
        <f t="shared" si="8"/>
        <v>118076</v>
      </c>
      <c r="I53" s="132">
        <f t="shared" si="1"/>
        <v>5.0984441200555342E-2</v>
      </c>
      <c r="J53" s="131">
        <f t="shared" si="2"/>
        <v>5728</v>
      </c>
      <c r="K53" s="132">
        <f t="shared" si="3"/>
        <v>2.547267311082746E-2</v>
      </c>
      <c r="L53" s="131">
        <f t="shared" si="4"/>
        <v>2933</v>
      </c>
      <c r="M53" s="132">
        <f t="shared" si="5"/>
        <v>2.3448159997807617E-2</v>
      </c>
      <c r="N53" s="133">
        <f>H53/H53</f>
        <v>1</v>
      </c>
      <c r="O53" s="131">
        <v>9668</v>
      </c>
      <c r="P53" s="131">
        <v>2420</v>
      </c>
      <c r="Q53" s="131">
        <v>10488</v>
      </c>
      <c r="R53" s="131">
        <v>9973</v>
      </c>
      <c r="S53" s="131">
        <v>11239</v>
      </c>
      <c r="T53" s="131">
        <v>12048</v>
      </c>
      <c r="U53" s="132">
        <f t="shared" si="6"/>
        <v>7.1981493015392806E-2</v>
      </c>
      <c r="V53" s="131">
        <f t="shared" si="0"/>
        <v>809</v>
      </c>
      <c r="W53" s="132">
        <f t="shared" si="7"/>
        <v>2.4359920078553598E-2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111028</v>
      </c>
      <c r="D54" s="135">
        <f t="shared" si="8"/>
        <v>105865</v>
      </c>
      <c r="E54" s="135">
        <f t="shared" si="8"/>
        <v>64009</v>
      </c>
      <c r="F54" s="135">
        <f t="shared" si="8"/>
        <v>98028</v>
      </c>
      <c r="G54" s="135">
        <f t="shared" si="8"/>
        <v>103954</v>
      </c>
      <c r="H54" s="135">
        <f t="shared" si="8"/>
        <v>107771</v>
      </c>
      <c r="I54" s="136">
        <f t="shared" si="1"/>
        <v>3.6718163803220571E-2</v>
      </c>
      <c r="J54" s="135">
        <f t="shared" si="2"/>
        <v>3817</v>
      </c>
      <c r="K54" s="136">
        <f t="shared" si="3"/>
        <v>-2.9334942537017739E-2</v>
      </c>
      <c r="L54" s="135">
        <f t="shared" si="4"/>
        <v>-3257</v>
      </c>
      <c r="M54" s="136">
        <f t="shared" si="5"/>
        <v>2.1401738296721814E-2</v>
      </c>
      <c r="N54" s="136">
        <f>H54/H53</f>
        <v>0.91272570209017923</v>
      </c>
      <c r="O54" s="135">
        <v>9346</v>
      </c>
      <c r="P54" s="135">
        <v>2408</v>
      </c>
      <c r="Q54" s="135">
        <v>10219</v>
      </c>
      <c r="R54" s="135">
        <v>9776</v>
      </c>
      <c r="S54" s="135">
        <v>10449</v>
      </c>
      <c r="T54" s="135">
        <v>11073</v>
      </c>
      <c r="U54" s="136">
        <f t="shared" si="6"/>
        <v>5.9718633362044304E-2</v>
      </c>
      <c r="V54" s="135">
        <f t="shared" si="0"/>
        <v>624</v>
      </c>
      <c r="W54" s="136">
        <f t="shared" si="7"/>
        <v>2.3878730440984656E-2</v>
      </c>
      <c r="X54" s="136">
        <f>IFERROR(T54/T53,"-")</f>
        <v>0.91907370517928288</v>
      </c>
    </row>
    <row r="55" spans="2:24" x14ac:dyDescent="0.25">
      <c r="B55" s="97" t="s">
        <v>140</v>
      </c>
      <c r="C55" s="52">
        <f t="shared" si="8"/>
        <v>98444</v>
      </c>
      <c r="D55" s="52">
        <f t="shared" si="8"/>
        <v>130403</v>
      </c>
      <c r="E55" s="52">
        <f t="shared" si="8"/>
        <v>176990</v>
      </c>
      <c r="F55" s="52">
        <f t="shared" si="8"/>
        <v>360510</v>
      </c>
      <c r="G55" s="52">
        <f t="shared" si="8"/>
        <v>315507</v>
      </c>
      <c r="H55" s="52">
        <f t="shared" si="8"/>
        <v>412468</v>
      </c>
      <c r="I55" s="98">
        <f t="shared" si="1"/>
        <v>0.30731806267372841</v>
      </c>
      <c r="J55" s="52">
        <f t="shared" si="2"/>
        <v>96961</v>
      </c>
      <c r="K55" s="98">
        <f t="shared" si="3"/>
        <v>3.1898744463857627</v>
      </c>
      <c r="L55" s="52">
        <f t="shared" si="4"/>
        <v>314024</v>
      </c>
      <c r="M55" s="98">
        <f t="shared" si="5"/>
        <v>8.1910088908632689E-2</v>
      </c>
      <c r="N55" s="98">
        <f>H55/H53</f>
        <v>3.493241640976998</v>
      </c>
      <c r="O55" s="52">
        <v>6743</v>
      </c>
      <c r="P55" s="52">
        <v>1702</v>
      </c>
      <c r="Q55" s="52">
        <v>7918</v>
      </c>
      <c r="R55" s="52">
        <v>6720</v>
      </c>
      <c r="S55" s="52">
        <v>7305</v>
      </c>
      <c r="T55" s="52">
        <v>7429</v>
      </c>
      <c r="U55" s="98">
        <f t="shared" si="6"/>
        <v>1.6974674880219087E-2</v>
      </c>
      <c r="V55" s="52">
        <f t="shared" si="0"/>
        <v>124</v>
      </c>
      <c r="W55" s="98">
        <f t="shared" si="7"/>
        <v>1.6414184591184214E-2</v>
      </c>
      <c r="X55" s="98">
        <f>IFERROR(T55/T53,"-")</f>
        <v>0.61661686586985387</v>
      </c>
    </row>
    <row r="56" spans="2:24" x14ac:dyDescent="0.25">
      <c r="B56" s="97" t="s">
        <v>142</v>
      </c>
      <c r="C56" s="52">
        <f t="shared" si="8"/>
        <v>48290</v>
      </c>
      <c r="D56" s="52">
        <f t="shared" si="8"/>
        <v>50644</v>
      </c>
      <c r="E56" s="52">
        <f t="shared" si="8"/>
        <v>50865</v>
      </c>
      <c r="F56" s="52">
        <f t="shared" si="8"/>
        <v>75768</v>
      </c>
      <c r="G56" s="52">
        <f t="shared" si="8"/>
        <v>106926</v>
      </c>
      <c r="H56" s="52">
        <f t="shared" si="8"/>
        <v>105122</v>
      </c>
      <c r="I56" s="98">
        <f t="shared" si="1"/>
        <v>-1.6871481211304995E-2</v>
      </c>
      <c r="J56" s="52">
        <f t="shared" si="2"/>
        <v>-1804</v>
      </c>
      <c r="K56" s="98">
        <f t="shared" si="3"/>
        <v>1.1768896251811971</v>
      </c>
      <c r="L56" s="52">
        <f t="shared" si="4"/>
        <v>56832</v>
      </c>
      <c r="M56" s="98">
        <f t="shared" si="5"/>
        <v>2.0875685789572246E-2</v>
      </c>
      <c r="N56" s="98">
        <f>H56/H53</f>
        <v>0.89029099901758191</v>
      </c>
      <c r="O56" s="52">
        <v>2603</v>
      </c>
      <c r="P56" s="52">
        <v>706</v>
      </c>
      <c r="Q56" s="52">
        <v>2301</v>
      </c>
      <c r="R56" s="52">
        <v>3056</v>
      </c>
      <c r="S56" s="52">
        <v>3144</v>
      </c>
      <c r="T56" s="52">
        <v>3644</v>
      </c>
      <c r="U56" s="98">
        <f t="shared" si="6"/>
        <v>0.15903307888040707</v>
      </c>
      <c r="V56" s="52">
        <f t="shared" si="0"/>
        <v>500</v>
      </c>
      <c r="W56" s="98">
        <f t="shared" si="7"/>
        <v>7.4645458498004405E-3</v>
      </c>
      <c r="X56" s="98">
        <f>IFERROR(T56/T53,"-")</f>
        <v>0.30245683930942896</v>
      </c>
    </row>
    <row r="57" spans="2:24" ht="15.75" x14ac:dyDescent="0.25">
      <c r="B57" s="137" t="s">
        <v>63</v>
      </c>
      <c r="C57" s="138">
        <f>C53-C54</f>
        <v>4115</v>
      </c>
      <c r="D57" s="138">
        <f t="shared" ref="D57:H57" si="9">D53-D54</f>
        <v>32811</v>
      </c>
      <c r="E57" s="138">
        <f t="shared" si="9"/>
        <v>-1001</v>
      </c>
      <c r="F57" s="138">
        <f t="shared" si="9"/>
        <v>3060</v>
      </c>
      <c r="G57" s="138">
        <f t="shared" si="9"/>
        <v>8394</v>
      </c>
      <c r="H57" s="138">
        <f t="shared" si="9"/>
        <v>10305</v>
      </c>
      <c r="I57" s="139">
        <f t="shared" si="1"/>
        <v>0.22766261615439598</v>
      </c>
      <c r="J57" s="138">
        <f t="shared" si="2"/>
        <v>1911</v>
      </c>
      <c r="K57" s="139">
        <f t="shared" si="3"/>
        <v>1.5042527339003646</v>
      </c>
      <c r="L57" s="138">
        <f t="shared" si="4"/>
        <v>6190</v>
      </c>
      <c r="M57" s="139">
        <f t="shared" si="5"/>
        <v>2.046421701085805E-3</v>
      </c>
      <c r="N57" s="139">
        <f>H57/H53</f>
        <v>8.7274297909820789E-2</v>
      </c>
      <c r="O57" s="138">
        <v>659</v>
      </c>
      <c r="P57" s="138">
        <v>69</v>
      </c>
      <c r="Q57" s="138">
        <v>3043</v>
      </c>
      <c r="R57" s="138">
        <v>785</v>
      </c>
      <c r="S57" s="138">
        <v>1435</v>
      </c>
      <c r="T57" s="138">
        <v>4670</v>
      </c>
      <c r="U57" s="139">
        <f t="shared" si="6"/>
        <v>2.254355400696864</v>
      </c>
      <c r="V57" s="138">
        <f t="shared" si="0"/>
        <v>3235</v>
      </c>
      <c r="W57" s="139">
        <f t="shared" si="7"/>
        <v>1.9174307892975608E-3</v>
      </c>
      <c r="X57" s="139">
        <f>IFERROR(T57/T53,"-")</f>
        <v>0.38761620185922974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DCEC7-B020-4966-B61D-68C329C10001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260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45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1322486</v>
      </c>
      <c r="R8" s="155">
        <v>1299411</v>
      </c>
      <c r="S8" s="155">
        <v>375345</v>
      </c>
      <c r="T8" s="155">
        <v>492258</v>
      </c>
      <c r="U8" s="155">
        <v>1243535</v>
      </c>
      <c r="V8" s="155">
        <v>1319978</v>
      </c>
      <c r="W8" s="156">
        <f>IFERROR(V8/U8-1,"-")</f>
        <v>6.1472334916186533E-2</v>
      </c>
      <c r="X8" s="156">
        <f>IFERROR(V8/S8-1,"-")</f>
        <v>2.5167059638465945</v>
      </c>
      <c r="Y8" s="155">
        <f>V8-U8</f>
        <v>76443</v>
      </c>
      <c r="Z8" s="155">
        <f>V8-S8</f>
        <v>944633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132322</v>
      </c>
      <c r="R9" s="158">
        <v>127819</v>
      </c>
      <c r="S9" s="158">
        <v>51760</v>
      </c>
      <c r="T9" s="158">
        <v>83468</v>
      </c>
      <c r="U9" s="158">
        <v>123951</v>
      </c>
      <c r="V9" s="158">
        <v>118966</v>
      </c>
      <c r="W9" s="159">
        <f>IFERROR(V9/U9-1,"-")</f>
        <v>-4.0217505304515511E-2</v>
      </c>
      <c r="X9" s="160">
        <f t="shared" ref="X9:X20" si="3">IFERROR(V9/S9-1,"-")</f>
        <v>1.2984157650695516</v>
      </c>
      <c r="Y9" s="158">
        <f t="shared" ref="Y9:Y19" si="4">V9-U9</f>
        <v>-4985</v>
      </c>
      <c r="Z9" s="158">
        <f t="shared" ref="Z9:Z20" si="5">V9-S9</f>
        <v>67206</v>
      </c>
      <c r="AA9" s="159">
        <f>V9/V$8</f>
        <v>9.0127259696752518E-2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42034</v>
      </c>
      <c r="R10" s="163">
        <v>51328</v>
      </c>
      <c r="S10" s="163">
        <v>24912</v>
      </c>
      <c r="T10" s="163">
        <v>43482</v>
      </c>
      <c r="U10" s="163">
        <v>48094</v>
      </c>
      <c r="V10" s="163">
        <v>51902</v>
      </c>
      <c r="W10" s="164">
        <f>IFERROR(V10/U10-1,"-")</f>
        <v>7.9178275876408799E-2</v>
      </c>
      <c r="X10" s="165">
        <f t="shared" si="3"/>
        <v>1.083413615928067</v>
      </c>
      <c r="Y10" s="163">
        <f t="shared" si="4"/>
        <v>3808</v>
      </c>
      <c r="Z10" s="163">
        <f t="shared" si="5"/>
        <v>26990</v>
      </c>
      <c r="AA10" s="164">
        <f>V10/V$8</f>
        <v>3.9320352308902115E-2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90288</v>
      </c>
      <c r="R11" s="163">
        <v>76491</v>
      </c>
      <c r="S11" s="163">
        <v>26848</v>
      </c>
      <c r="T11" s="163">
        <v>39986</v>
      </c>
      <c r="U11" s="163">
        <v>75857</v>
      </c>
      <c r="V11" s="163">
        <v>67064</v>
      </c>
      <c r="W11" s="164">
        <f>IFERROR(V11/U11-1,"-")</f>
        <v>-0.1159154725338466</v>
      </c>
      <c r="X11" s="165">
        <f t="shared" si="3"/>
        <v>1.4979141835518472</v>
      </c>
      <c r="Y11" s="163">
        <f t="shared" si="4"/>
        <v>-8793</v>
      </c>
      <c r="Z11" s="163">
        <f t="shared" si="5"/>
        <v>40216</v>
      </c>
      <c r="AA11" s="164">
        <f>V11/V$8</f>
        <v>5.0806907387850403E-2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1190164</v>
      </c>
      <c r="R12" s="158">
        <v>1171592</v>
      </c>
      <c r="S12" s="158">
        <v>323585</v>
      </c>
      <c r="T12" s="158">
        <v>408790</v>
      </c>
      <c r="U12" s="158">
        <v>1119584</v>
      </c>
      <c r="V12" s="158">
        <v>1201012</v>
      </c>
      <c r="W12" s="159">
        <f>IFERROR(V12/U12-1,"-")</f>
        <v>7.2730585646097135E-2</v>
      </c>
      <c r="X12" s="160">
        <f t="shared" si="3"/>
        <v>2.7115811919588362</v>
      </c>
      <c r="Y12" s="158">
        <f t="shared" si="4"/>
        <v>81428</v>
      </c>
      <c r="Z12" s="158">
        <f t="shared" si="5"/>
        <v>877427</v>
      </c>
      <c r="AA12" s="159">
        <f>V12/V$8</f>
        <v>0.9098727403032475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614177</v>
      </c>
      <c r="R13" s="163">
        <v>640459</v>
      </c>
      <c r="S13" s="163">
        <v>146501</v>
      </c>
      <c r="T13" s="163">
        <v>142606</v>
      </c>
      <c r="U13" s="163">
        <v>581865</v>
      </c>
      <c r="V13" s="163">
        <v>634691</v>
      </c>
      <c r="W13" s="164">
        <f t="shared" ref="W13:W20" si="8">IFERROR(V13/U13-1,"-")</f>
        <v>9.0787381952858404E-2</v>
      </c>
      <c r="X13" s="165">
        <f t="shared" si="3"/>
        <v>3.3323322025105631</v>
      </c>
      <c r="Y13" s="163">
        <f t="shared" si="4"/>
        <v>52826</v>
      </c>
      <c r="Z13" s="163">
        <f t="shared" si="5"/>
        <v>488190</v>
      </c>
      <c r="AA13" s="164">
        <f t="shared" ref="AA13:AA20" si="9">V13/V$8</f>
        <v>0.4808345290603328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72717</v>
      </c>
      <c r="R14" s="163">
        <v>52401</v>
      </c>
      <c r="S14" s="163">
        <v>16159</v>
      </c>
      <c r="T14" s="163">
        <v>21846</v>
      </c>
      <c r="U14" s="163">
        <v>39072</v>
      </c>
      <c r="V14" s="163">
        <v>45133</v>
      </c>
      <c r="W14" s="164">
        <f t="shared" si="8"/>
        <v>0.15512387387387383</v>
      </c>
      <c r="X14" s="165">
        <f t="shared" si="3"/>
        <v>1.7930565010211028</v>
      </c>
      <c r="Y14" s="163">
        <f t="shared" si="4"/>
        <v>6061</v>
      </c>
      <c r="Z14" s="163">
        <f t="shared" si="5"/>
        <v>28974</v>
      </c>
      <c r="AA14" s="164">
        <f t="shared" si="9"/>
        <v>3.4192236537275621E-2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23684</v>
      </c>
      <c r="R15" s="163">
        <v>24405</v>
      </c>
      <c r="S15" s="163">
        <v>9702</v>
      </c>
      <c r="T15" s="163">
        <v>19919</v>
      </c>
      <c r="U15" s="163">
        <v>27268</v>
      </c>
      <c r="V15" s="163">
        <v>28898</v>
      </c>
      <c r="W15" s="164">
        <f t="shared" si="8"/>
        <v>5.9777028018189737E-2</v>
      </c>
      <c r="X15" s="165">
        <f t="shared" si="3"/>
        <v>1.9785611214182643</v>
      </c>
      <c r="Y15" s="163">
        <f t="shared" si="4"/>
        <v>1630</v>
      </c>
      <c r="Z15" s="163">
        <f t="shared" si="5"/>
        <v>19196</v>
      </c>
      <c r="AA15" s="164">
        <f t="shared" si="9"/>
        <v>2.1892789122242948E-2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55932</v>
      </c>
      <c r="R16" s="163">
        <v>53890</v>
      </c>
      <c r="S16" s="163">
        <v>15410</v>
      </c>
      <c r="T16" s="163">
        <v>30677</v>
      </c>
      <c r="U16" s="163">
        <v>57015</v>
      </c>
      <c r="V16" s="163">
        <v>55478</v>
      </c>
      <c r="W16" s="164">
        <f t="shared" si="8"/>
        <v>-2.6957818118039101E-2</v>
      </c>
      <c r="X16" s="165">
        <f t="shared" si="3"/>
        <v>2.6001297858533419</v>
      </c>
      <c r="Y16" s="163">
        <f t="shared" si="4"/>
        <v>-1537</v>
      </c>
      <c r="Z16" s="163">
        <f t="shared" si="5"/>
        <v>40068</v>
      </c>
      <c r="AA16" s="164">
        <f t="shared" si="9"/>
        <v>4.2029488370260715E-2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41910</v>
      </c>
      <c r="R17" s="163">
        <v>41202</v>
      </c>
      <c r="S17" s="163">
        <v>15534</v>
      </c>
      <c r="T17" s="163">
        <v>22807</v>
      </c>
      <c r="U17" s="163">
        <v>38767</v>
      </c>
      <c r="V17" s="163">
        <v>44187</v>
      </c>
      <c r="W17" s="164">
        <f t="shared" si="8"/>
        <v>0.13980963190342299</v>
      </c>
      <c r="X17" s="165">
        <f t="shared" si="3"/>
        <v>1.8445345693317883</v>
      </c>
      <c r="Y17" s="163">
        <f t="shared" si="4"/>
        <v>5420</v>
      </c>
      <c r="Z17" s="163">
        <f t="shared" si="5"/>
        <v>28653</v>
      </c>
      <c r="AA17" s="164">
        <f t="shared" si="9"/>
        <v>3.3475557925965432E-2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28055</v>
      </c>
      <c r="R18" s="163">
        <v>26919</v>
      </c>
      <c r="S18" s="163">
        <v>9750</v>
      </c>
      <c r="T18" s="163">
        <v>10533</v>
      </c>
      <c r="U18" s="163">
        <v>22457</v>
      </c>
      <c r="V18" s="163">
        <v>23505</v>
      </c>
      <c r="W18" s="164">
        <f t="shared" si="8"/>
        <v>4.6666963530302308E-2</v>
      </c>
      <c r="X18" s="165">
        <f t="shared" si="3"/>
        <v>1.4107692307692306</v>
      </c>
      <c r="Y18" s="163">
        <f t="shared" si="4"/>
        <v>1048</v>
      </c>
      <c r="Z18" s="163">
        <f t="shared" si="5"/>
        <v>13755</v>
      </c>
      <c r="AA18" s="164">
        <f t="shared" si="9"/>
        <v>1.7807114967067633E-2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50198</v>
      </c>
      <c r="R19" s="163">
        <v>42509</v>
      </c>
      <c r="S19" s="163">
        <v>16737</v>
      </c>
      <c r="T19" s="163">
        <v>10472</v>
      </c>
      <c r="U19" s="163">
        <v>22560</v>
      </c>
      <c r="V19" s="163">
        <v>26526</v>
      </c>
      <c r="W19" s="164">
        <f t="shared" si="8"/>
        <v>0.17579787234042543</v>
      </c>
      <c r="X19" s="165">
        <f t="shared" si="3"/>
        <v>0.58487184083169019</v>
      </c>
      <c r="Y19" s="163">
        <f t="shared" si="4"/>
        <v>3966</v>
      </c>
      <c r="Z19" s="163">
        <f t="shared" si="5"/>
        <v>9789</v>
      </c>
      <c r="AA19" s="164">
        <f t="shared" si="9"/>
        <v>2.0095789475279135E-2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303491</v>
      </c>
      <c r="R20" s="169">
        <f t="shared" si="11"/>
        <v>289807</v>
      </c>
      <c r="S20" s="169">
        <f t="shared" si="11"/>
        <v>93792</v>
      </c>
      <c r="T20" s="169">
        <f t="shared" si="11"/>
        <v>149930</v>
      </c>
      <c r="U20" s="169">
        <f t="shared" si="11"/>
        <v>330580</v>
      </c>
      <c r="V20" s="169">
        <f t="shared" si="11"/>
        <v>342594</v>
      </c>
      <c r="W20" s="170">
        <f t="shared" si="8"/>
        <v>3.6342186460160963E-2</v>
      </c>
      <c r="X20" s="171">
        <f t="shared" si="3"/>
        <v>2.6526995905834188</v>
      </c>
      <c r="Y20" s="169">
        <f>V20-U20</f>
        <v>12014</v>
      </c>
      <c r="Z20" s="169">
        <f t="shared" si="5"/>
        <v>248802</v>
      </c>
      <c r="AA20" s="170">
        <f t="shared" si="9"/>
        <v>0.25954523484482317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82A63-6E9F-485C-AEA7-64FC8AF863E1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6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7"/>
      <c r="D6" s="267"/>
      <c r="E6" s="267"/>
      <c r="F6" s="267"/>
      <c r="G6" s="267"/>
      <c r="H6" s="267"/>
      <c r="I6" s="267"/>
      <c r="J6" s="267"/>
      <c r="K6" s="267"/>
      <c r="N6" s="267" t="s">
        <v>260</v>
      </c>
      <c r="O6" s="267"/>
      <c r="P6" s="267"/>
      <c r="Q6" s="267"/>
      <c r="R6" s="267"/>
      <c r="S6" s="267"/>
      <c r="T6" s="267"/>
      <c r="U6" s="267"/>
      <c r="V6" s="267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224</v>
      </c>
      <c r="D9" s="172" t="s">
        <v>234</v>
      </c>
      <c r="E9" s="172" t="s">
        <v>225</v>
      </c>
      <c r="F9" s="172" t="s">
        <v>226</v>
      </c>
      <c r="G9" s="172" t="s">
        <v>227</v>
      </c>
      <c r="H9" s="172" t="s">
        <v>228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224</v>
      </c>
      <c r="P9" s="172" t="s">
        <v>225</v>
      </c>
      <c r="Q9" s="172" t="s">
        <v>226</v>
      </c>
      <c r="R9" s="172" t="s">
        <v>227</v>
      </c>
      <c r="S9" s="172" t="s">
        <v>228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45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471694</v>
      </c>
      <c r="D11" s="176">
        <v>83016</v>
      </c>
      <c r="E11" s="176">
        <v>411047</v>
      </c>
      <c r="F11" s="176">
        <v>487953</v>
      </c>
      <c r="G11" s="176">
        <v>524477</v>
      </c>
      <c r="H11" s="176">
        <v>515668</v>
      </c>
      <c r="I11" s="177">
        <f t="shared" ref="I11:I23" si="0">IFERROR(H11/G11-1,"-")</f>
        <v>-1.6795779414540579E-2</v>
      </c>
      <c r="J11" s="177">
        <f t="shared" ref="J11:J23" si="1">IFERROR(H11/C11-1,"-")</f>
        <v>9.3225692928042392E-2</v>
      </c>
      <c r="K11" s="177">
        <f>H11/H11</f>
        <v>1</v>
      </c>
      <c r="L11" s="79"/>
      <c r="M11" s="79"/>
      <c r="N11" s="154" t="s">
        <v>68</v>
      </c>
      <c r="O11" s="176">
        <v>130913</v>
      </c>
      <c r="P11" s="176">
        <v>108519</v>
      </c>
      <c r="Q11" s="176">
        <v>129722</v>
      </c>
      <c r="R11" s="176">
        <v>139970</v>
      </c>
      <c r="S11" s="176">
        <v>129189</v>
      </c>
      <c r="T11" s="177">
        <f t="shared" ref="T11:T23" si="2">IFERROR(S11/R11-1,"-")</f>
        <v>-7.7023647924555294E-2</v>
      </c>
      <c r="U11" s="177">
        <f t="shared" ref="U11:U23" si="3">IFERROR(S11/O11-1,"-")</f>
        <v>-1.3169051201943227E-2</v>
      </c>
      <c r="V11" s="177">
        <f>S11/S11</f>
        <v>1</v>
      </c>
    </row>
    <row r="12" spans="1:22" x14ac:dyDescent="0.25">
      <c r="B12" s="157" t="s">
        <v>97</v>
      </c>
      <c r="C12" s="158">
        <v>75847</v>
      </c>
      <c r="D12" s="158">
        <v>25270</v>
      </c>
      <c r="E12" s="158">
        <v>57653</v>
      </c>
      <c r="F12" s="158">
        <v>72169</v>
      </c>
      <c r="G12" s="158">
        <v>66104</v>
      </c>
      <c r="H12" s="158">
        <v>77490</v>
      </c>
      <c r="I12" s="159">
        <f t="shared" si="0"/>
        <v>0.17224373714147401</v>
      </c>
      <c r="J12" s="160">
        <f t="shared" si="1"/>
        <v>2.166203013962309E-2</v>
      </c>
      <c r="K12" s="159">
        <f>H12/H11</f>
        <v>0.15027110466424135</v>
      </c>
      <c r="L12" s="79"/>
      <c r="M12" s="79"/>
      <c r="N12" s="157" t="s">
        <v>97</v>
      </c>
      <c r="O12" s="158">
        <v>8861</v>
      </c>
      <c r="P12" s="158">
        <v>6782</v>
      </c>
      <c r="Q12" s="158">
        <v>6830</v>
      </c>
      <c r="R12" s="158">
        <v>8145</v>
      </c>
      <c r="S12" s="158">
        <v>7239</v>
      </c>
      <c r="T12" s="159">
        <f t="shared" si="2"/>
        <v>-0.11123388581952121</v>
      </c>
      <c r="U12" s="160">
        <f t="shared" si="3"/>
        <v>-0.18304931723281792</v>
      </c>
      <c r="V12" s="159">
        <f>S12/S11</f>
        <v>5.603418247683626E-2</v>
      </c>
    </row>
    <row r="13" spans="1:22" x14ac:dyDescent="0.25">
      <c r="B13" s="162" t="s">
        <v>103</v>
      </c>
      <c r="C13" s="163">
        <v>26313</v>
      </c>
      <c r="D13" s="163">
        <v>14141</v>
      </c>
      <c r="E13" s="163">
        <v>25106</v>
      </c>
      <c r="F13" s="163">
        <v>25211</v>
      </c>
      <c r="G13" s="163">
        <v>23615</v>
      </c>
      <c r="H13" s="163">
        <v>27557</v>
      </c>
      <c r="I13" s="164">
        <f t="shared" si="0"/>
        <v>0.16692780012703801</v>
      </c>
      <c r="J13" s="165">
        <f t="shared" si="1"/>
        <v>4.7277011363204391E-2</v>
      </c>
      <c r="K13" s="164">
        <f>H13/H11</f>
        <v>5.3439422263937261E-2</v>
      </c>
      <c r="L13" s="79"/>
      <c r="M13" s="79"/>
      <c r="N13" s="162" t="s">
        <v>103</v>
      </c>
      <c r="O13" s="163">
        <v>3182</v>
      </c>
      <c r="P13" s="163">
        <v>2284</v>
      </c>
      <c r="Q13" s="163">
        <v>1887</v>
      </c>
      <c r="R13" s="163">
        <v>3276</v>
      </c>
      <c r="S13" s="163">
        <v>2399</v>
      </c>
      <c r="T13" s="164">
        <f t="shared" si="2"/>
        <v>-0.26770451770451775</v>
      </c>
      <c r="U13" s="165">
        <f t="shared" si="3"/>
        <v>-0.24607165304839729</v>
      </c>
      <c r="V13" s="164">
        <f>S13/S11</f>
        <v>1.8569692466076832E-2</v>
      </c>
    </row>
    <row r="14" spans="1:22" x14ac:dyDescent="0.25">
      <c r="B14" s="162" t="s">
        <v>100</v>
      </c>
      <c r="C14" s="163">
        <v>49534</v>
      </c>
      <c r="D14" s="163">
        <v>11129</v>
      </c>
      <c r="E14" s="163">
        <v>32547</v>
      </c>
      <c r="F14" s="163">
        <v>46958</v>
      </c>
      <c r="G14" s="163">
        <v>42489</v>
      </c>
      <c r="H14" s="163">
        <v>49933</v>
      </c>
      <c r="I14" s="164">
        <f t="shared" si="0"/>
        <v>0.17519828661535919</v>
      </c>
      <c r="J14" s="165">
        <f t="shared" si="1"/>
        <v>8.0550732829975935E-3</v>
      </c>
      <c r="K14" s="164">
        <f>H14/H11</f>
        <v>9.683168240030407E-2</v>
      </c>
      <c r="L14" s="79"/>
      <c r="M14" s="79"/>
      <c r="N14" s="162" t="s">
        <v>100</v>
      </c>
      <c r="O14" s="163">
        <v>5679</v>
      </c>
      <c r="P14" s="163">
        <v>4498</v>
      </c>
      <c r="Q14" s="163">
        <v>4943</v>
      </c>
      <c r="R14" s="163">
        <v>4869</v>
      </c>
      <c r="S14" s="163">
        <v>4840</v>
      </c>
      <c r="T14" s="164">
        <f t="shared" si="2"/>
        <v>-5.9560484699117122E-3</v>
      </c>
      <c r="U14" s="165">
        <f t="shared" si="3"/>
        <v>-0.1477372776897341</v>
      </c>
      <c r="V14" s="164">
        <f>S14/S11</f>
        <v>3.7464490010759431E-2</v>
      </c>
    </row>
    <row r="15" spans="1:22" x14ac:dyDescent="0.25">
      <c r="B15" s="157" t="s">
        <v>107</v>
      </c>
      <c r="C15" s="158">
        <v>395847</v>
      </c>
      <c r="D15" s="158">
        <v>57746</v>
      </c>
      <c r="E15" s="158">
        <v>353394</v>
      </c>
      <c r="F15" s="158">
        <v>415784</v>
      </c>
      <c r="G15" s="158">
        <v>458373</v>
      </c>
      <c r="H15" s="158">
        <v>438178</v>
      </c>
      <c r="I15" s="159">
        <f t="shared" si="0"/>
        <v>-4.4058005161735081E-2</v>
      </c>
      <c r="J15" s="160">
        <f t="shared" si="1"/>
        <v>0.10693778151659616</v>
      </c>
      <c r="K15" s="159">
        <f>H15/H11</f>
        <v>0.84972889533575868</v>
      </c>
      <c r="L15" s="79"/>
      <c r="M15" s="79"/>
      <c r="N15" s="157" t="s">
        <v>107</v>
      </c>
      <c r="O15" s="158">
        <v>122052</v>
      </c>
      <c r="P15" s="158">
        <v>101737</v>
      </c>
      <c r="Q15" s="158">
        <v>122892</v>
      </c>
      <c r="R15" s="158">
        <v>131825</v>
      </c>
      <c r="S15" s="158">
        <v>121950</v>
      </c>
      <c r="T15" s="159">
        <f t="shared" si="2"/>
        <v>-7.490991845249384E-2</v>
      </c>
      <c r="U15" s="160">
        <f t="shared" si="3"/>
        <v>-8.3570936977683807E-4</v>
      </c>
      <c r="V15" s="159">
        <f>S15/S11</f>
        <v>0.94396581752316377</v>
      </c>
    </row>
    <row r="16" spans="1:22" x14ac:dyDescent="0.25">
      <c r="B16" s="162" t="s">
        <v>110</v>
      </c>
      <c r="C16" s="163">
        <v>155973</v>
      </c>
      <c r="D16" s="163">
        <v>28245</v>
      </c>
      <c r="E16" s="163">
        <v>128680</v>
      </c>
      <c r="F16" s="163">
        <v>170233</v>
      </c>
      <c r="G16" s="163">
        <v>194515</v>
      </c>
      <c r="H16" s="163">
        <v>187225</v>
      </c>
      <c r="I16" s="164">
        <f t="shared" si="0"/>
        <v>-3.7477829473305357E-2</v>
      </c>
      <c r="J16" s="165">
        <f t="shared" si="1"/>
        <v>0.20036801241240476</v>
      </c>
      <c r="K16" s="164">
        <f>H16/H11</f>
        <v>0.36307275223593477</v>
      </c>
      <c r="L16" s="79"/>
      <c r="M16" s="79"/>
      <c r="N16" s="162" t="s">
        <v>110</v>
      </c>
      <c r="O16" s="163">
        <v>56127</v>
      </c>
      <c r="P16" s="163">
        <v>42517</v>
      </c>
      <c r="Q16" s="163">
        <v>59401</v>
      </c>
      <c r="R16" s="163">
        <v>61572</v>
      </c>
      <c r="S16" s="163">
        <v>58551</v>
      </c>
      <c r="T16" s="164">
        <f t="shared" si="2"/>
        <v>-4.9064509842136061E-2</v>
      </c>
      <c r="U16" s="165">
        <f t="shared" si="3"/>
        <v>4.3187770591693875E-2</v>
      </c>
      <c r="V16" s="164">
        <f>S16/S11</f>
        <v>0.45321970136776352</v>
      </c>
    </row>
    <row r="17" spans="1:22" x14ac:dyDescent="0.25">
      <c r="B17" s="162" t="s">
        <v>113</v>
      </c>
      <c r="C17" s="163">
        <v>57337</v>
      </c>
      <c r="D17" s="163">
        <v>8510</v>
      </c>
      <c r="E17" s="163">
        <v>52678</v>
      </c>
      <c r="F17" s="163">
        <v>54243</v>
      </c>
      <c r="G17" s="163">
        <v>57698</v>
      </c>
      <c r="H17" s="163">
        <v>56698</v>
      </c>
      <c r="I17" s="164">
        <f t="shared" si="0"/>
        <v>-1.7331623279836395E-2</v>
      </c>
      <c r="J17" s="165">
        <f t="shared" si="1"/>
        <v>-1.1144636098854188E-2</v>
      </c>
      <c r="K17" s="164">
        <f>H17/H11</f>
        <v>0.1099505883630553</v>
      </c>
      <c r="L17" s="79"/>
      <c r="M17" s="79"/>
      <c r="N17" s="162" t="s">
        <v>113</v>
      </c>
      <c r="O17" s="163">
        <v>6274</v>
      </c>
      <c r="P17" s="163">
        <v>5619</v>
      </c>
      <c r="Q17" s="163">
        <v>5596</v>
      </c>
      <c r="R17" s="163">
        <v>5741</v>
      </c>
      <c r="S17" s="163">
        <v>5358</v>
      </c>
      <c r="T17" s="164">
        <f t="shared" si="2"/>
        <v>-6.671311618184983E-2</v>
      </c>
      <c r="U17" s="165">
        <f t="shared" si="3"/>
        <v>-0.14599936244819889</v>
      </c>
      <c r="V17" s="164">
        <f>S17/S11</f>
        <v>4.1474119313563845E-2</v>
      </c>
    </row>
    <row r="18" spans="1:22" x14ac:dyDescent="0.25">
      <c r="B18" s="162" t="s">
        <v>116</v>
      </c>
      <c r="C18" s="163">
        <v>15213</v>
      </c>
      <c r="D18" s="163">
        <v>1804</v>
      </c>
      <c r="E18" s="163">
        <v>20466</v>
      </c>
      <c r="F18" s="163">
        <v>19838</v>
      </c>
      <c r="G18" s="163">
        <v>20889</v>
      </c>
      <c r="H18" s="163">
        <v>18544</v>
      </c>
      <c r="I18" s="164">
        <f t="shared" si="0"/>
        <v>-0.11226004116999377</v>
      </c>
      <c r="J18" s="165">
        <f t="shared" si="1"/>
        <v>0.21895747058436865</v>
      </c>
      <c r="K18" s="164">
        <f>H18/H11</f>
        <v>3.5961122272469885E-2</v>
      </c>
      <c r="L18" s="79"/>
      <c r="M18" s="79"/>
      <c r="N18" s="162" t="s">
        <v>116</v>
      </c>
      <c r="O18" s="163">
        <v>2437</v>
      </c>
      <c r="P18" s="163">
        <v>2963</v>
      </c>
      <c r="Q18" s="163">
        <v>2672</v>
      </c>
      <c r="R18" s="163">
        <v>3152</v>
      </c>
      <c r="S18" s="163">
        <v>2523</v>
      </c>
      <c r="T18" s="164">
        <f t="shared" si="2"/>
        <v>-0.19955583756345174</v>
      </c>
      <c r="U18" s="165">
        <f t="shared" si="3"/>
        <v>3.528929011079196E-2</v>
      </c>
      <c r="V18" s="164">
        <f>S18/S11</f>
        <v>1.9529526507674803E-2</v>
      </c>
    </row>
    <row r="19" spans="1:22" x14ac:dyDescent="0.25">
      <c r="B19" s="162" t="s">
        <v>123</v>
      </c>
      <c r="C19" s="163">
        <v>11382</v>
      </c>
      <c r="D19" s="163">
        <v>1561</v>
      </c>
      <c r="E19" s="163">
        <v>18161</v>
      </c>
      <c r="F19" s="163">
        <v>13953</v>
      </c>
      <c r="G19" s="163">
        <v>15011</v>
      </c>
      <c r="H19" s="163">
        <v>15707</v>
      </c>
      <c r="I19" s="164">
        <f t="shared" si="0"/>
        <v>4.6365998267936748E-2</v>
      </c>
      <c r="J19" s="165">
        <f t="shared" si="1"/>
        <v>0.37998594271656994</v>
      </c>
      <c r="K19" s="164">
        <f>H19/H11</f>
        <v>3.0459520466656842E-2</v>
      </c>
      <c r="L19" s="79"/>
      <c r="M19" s="79"/>
      <c r="N19" s="162" t="s">
        <v>123</v>
      </c>
      <c r="O19" s="163">
        <v>4161</v>
      </c>
      <c r="P19" s="163">
        <v>5925</v>
      </c>
      <c r="Q19" s="163">
        <v>4414</v>
      </c>
      <c r="R19" s="163">
        <v>5006</v>
      </c>
      <c r="S19" s="163">
        <v>4839</v>
      </c>
      <c r="T19" s="164">
        <f t="shared" si="2"/>
        <v>-3.3359968038353949E-2</v>
      </c>
      <c r="U19" s="165">
        <f t="shared" si="3"/>
        <v>0.16294160057678453</v>
      </c>
      <c r="V19" s="164">
        <f>S19/S11</f>
        <v>3.7456749413649772E-2</v>
      </c>
    </row>
    <row r="20" spans="1:22" x14ac:dyDescent="0.25">
      <c r="B20" s="162" t="s">
        <v>119</v>
      </c>
      <c r="C20" s="163">
        <v>15506</v>
      </c>
      <c r="D20" s="163">
        <v>2422</v>
      </c>
      <c r="E20" s="163">
        <v>23965</v>
      </c>
      <c r="F20" s="163">
        <v>18333</v>
      </c>
      <c r="G20" s="163">
        <v>18765</v>
      </c>
      <c r="H20" s="163">
        <v>17077</v>
      </c>
      <c r="I20" s="164">
        <f t="shared" si="0"/>
        <v>-8.9954702904343153E-2</v>
      </c>
      <c r="J20" s="165">
        <f t="shared" si="1"/>
        <v>0.10131561976009285</v>
      </c>
      <c r="K20" s="164">
        <f>H20/H11</f>
        <v>3.311626860693314E-2</v>
      </c>
      <c r="L20" s="79"/>
      <c r="M20" s="79"/>
      <c r="N20" s="162" t="s">
        <v>119</v>
      </c>
      <c r="O20" s="163">
        <v>5040</v>
      </c>
      <c r="P20" s="163">
        <v>6039</v>
      </c>
      <c r="Q20" s="163">
        <v>4869</v>
      </c>
      <c r="R20" s="163">
        <v>5160</v>
      </c>
      <c r="S20" s="163">
        <v>4393</v>
      </c>
      <c r="T20" s="164">
        <f t="shared" si="2"/>
        <v>-0.14864341085271315</v>
      </c>
      <c r="U20" s="165">
        <f t="shared" si="3"/>
        <v>-0.12837301587301586</v>
      </c>
      <c r="V20" s="164">
        <f>S20/S11</f>
        <v>3.4004443102740943E-2</v>
      </c>
    </row>
    <row r="21" spans="1:22" x14ac:dyDescent="0.25">
      <c r="B21" s="162" t="s">
        <v>128</v>
      </c>
      <c r="C21" s="163">
        <v>9460</v>
      </c>
      <c r="D21" s="163">
        <v>94</v>
      </c>
      <c r="E21" s="163">
        <v>10721</v>
      </c>
      <c r="F21" s="163">
        <v>11435</v>
      </c>
      <c r="G21" s="163">
        <v>10129</v>
      </c>
      <c r="H21" s="163">
        <v>9303</v>
      </c>
      <c r="I21" s="164">
        <f t="shared" si="0"/>
        <v>-8.1548030407740169E-2</v>
      </c>
      <c r="J21" s="165">
        <f t="shared" si="1"/>
        <v>-1.6596194503171291E-2</v>
      </c>
      <c r="K21" s="164">
        <f>H21/H11</f>
        <v>1.8040677335029516E-2</v>
      </c>
      <c r="L21" s="79"/>
      <c r="M21" s="79"/>
      <c r="N21" s="162" t="s">
        <v>128</v>
      </c>
      <c r="O21" s="163">
        <v>3437</v>
      </c>
      <c r="P21" s="163">
        <v>3876</v>
      </c>
      <c r="Q21" s="163">
        <v>3798</v>
      </c>
      <c r="R21" s="163">
        <v>3450</v>
      </c>
      <c r="S21" s="163">
        <v>3302</v>
      </c>
      <c r="T21" s="164">
        <f t="shared" si="2"/>
        <v>-4.2898550724637663E-2</v>
      </c>
      <c r="U21" s="165">
        <f t="shared" si="3"/>
        <v>-3.9278440500436385E-2</v>
      </c>
      <c r="V21" s="164">
        <f>S21/S11</f>
        <v>2.5559451656100751E-2</v>
      </c>
    </row>
    <row r="22" spans="1:22" x14ac:dyDescent="0.25">
      <c r="A22" s="167"/>
      <c r="B22" s="162" t="s">
        <v>131</v>
      </c>
      <c r="C22" s="163">
        <v>20792</v>
      </c>
      <c r="D22" s="163">
        <v>1126</v>
      </c>
      <c r="E22" s="163">
        <v>10433</v>
      </c>
      <c r="F22" s="163">
        <v>14392</v>
      </c>
      <c r="G22" s="163">
        <v>14296</v>
      </c>
      <c r="H22" s="163">
        <v>11425</v>
      </c>
      <c r="I22" s="164">
        <f t="shared" si="0"/>
        <v>-0.20082540570789031</v>
      </c>
      <c r="J22" s="165">
        <f t="shared" si="1"/>
        <v>-0.45050981146594848</v>
      </c>
      <c r="K22" s="164">
        <f>H22/H11</f>
        <v>2.2155728104129014E-2</v>
      </c>
      <c r="L22" s="79"/>
      <c r="M22" s="79"/>
      <c r="N22" s="162" t="s">
        <v>131</v>
      </c>
      <c r="O22" s="163">
        <v>8443</v>
      </c>
      <c r="P22" s="163">
        <v>4863</v>
      </c>
      <c r="Q22" s="163">
        <v>5672</v>
      </c>
      <c r="R22" s="163">
        <v>5881</v>
      </c>
      <c r="S22" s="163">
        <v>3783</v>
      </c>
      <c r="T22" s="164">
        <f t="shared" si="2"/>
        <v>-0.35674205067165443</v>
      </c>
      <c r="U22" s="165">
        <f t="shared" si="3"/>
        <v>-0.55193651545659128</v>
      </c>
      <c r="V22" s="164">
        <f>S22/S11</f>
        <v>2.9282678865847712E-2</v>
      </c>
    </row>
    <row r="23" spans="1:22" x14ac:dyDescent="0.25">
      <c r="B23" s="168" t="s">
        <v>145</v>
      </c>
      <c r="C23" s="169">
        <f t="shared" ref="C23:H23" si="4">C15-SUM(C16:C22)</f>
        <v>110184</v>
      </c>
      <c r="D23" s="169">
        <f t="shared" si="4"/>
        <v>13984</v>
      </c>
      <c r="E23" s="169">
        <f t="shared" si="4"/>
        <v>88290</v>
      </c>
      <c r="F23" s="169">
        <f t="shared" si="4"/>
        <v>113357</v>
      </c>
      <c r="G23" s="169">
        <f t="shared" si="4"/>
        <v>127070</v>
      </c>
      <c r="H23" s="169">
        <f t="shared" si="4"/>
        <v>122199</v>
      </c>
      <c r="I23" s="170">
        <f t="shared" si="0"/>
        <v>-3.8333202172031178E-2</v>
      </c>
      <c r="J23" s="171">
        <f t="shared" si="1"/>
        <v>0.109044870398606</v>
      </c>
      <c r="K23" s="170">
        <f>H23/H11</f>
        <v>0.23697223795155023</v>
      </c>
      <c r="L23" s="125"/>
      <c r="M23" s="125"/>
      <c r="N23" s="168" t="s">
        <v>145</v>
      </c>
      <c r="O23" s="169">
        <f>O15-SUM(O16:O22)</f>
        <v>36133</v>
      </c>
      <c r="P23" s="169">
        <f>P15-SUM(P16:P22)</f>
        <v>29935</v>
      </c>
      <c r="Q23" s="169">
        <f>Q15-SUM(Q16:Q22)</f>
        <v>36470</v>
      </c>
      <c r="R23" s="169">
        <f>R15-SUM(R16:R22)</f>
        <v>41863</v>
      </c>
      <c r="S23" s="169">
        <f>S15-SUM(S16:S22)</f>
        <v>39201</v>
      </c>
      <c r="T23" s="170">
        <f t="shared" si="2"/>
        <v>-6.3588371593053528E-2</v>
      </c>
      <c r="U23" s="171">
        <f t="shared" si="3"/>
        <v>8.4908532366534839E-2</v>
      </c>
      <c r="V23" s="170">
        <f>S23/S11</f>
        <v>0.30343914729582239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167336</v>
      </c>
      <c r="D25" s="176">
        <v>27171</v>
      </c>
      <c r="E25" s="176">
        <v>150886</v>
      </c>
      <c r="F25" s="176">
        <v>178124</v>
      </c>
      <c r="G25" s="176">
        <v>192493</v>
      </c>
      <c r="H25" s="176">
        <v>185770</v>
      </c>
      <c r="I25" s="177">
        <f t="shared" ref="I25:I37" si="5">IFERROR(H25/G25-1,"-")</f>
        <v>-3.4925945359052024E-2</v>
      </c>
      <c r="J25" s="177">
        <f t="shared" ref="J25:J37" si="6">IFERROR(H25/C25-1,"-")</f>
        <v>0.11016159105034173</v>
      </c>
      <c r="K25" s="177">
        <f>H25/H25</f>
        <v>1</v>
      </c>
    </row>
    <row r="26" spans="1:22" x14ac:dyDescent="0.25">
      <c r="B26" s="157" t="s">
        <v>97</v>
      </c>
      <c r="C26" s="158">
        <v>12139</v>
      </c>
      <c r="D26" s="158">
        <v>4955</v>
      </c>
      <c r="E26" s="158">
        <v>9629</v>
      </c>
      <c r="F26" s="158">
        <v>11643</v>
      </c>
      <c r="G26" s="158">
        <v>9262</v>
      </c>
      <c r="H26" s="158">
        <v>9486</v>
      </c>
      <c r="I26" s="159">
        <f t="shared" si="5"/>
        <v>2.4184841286978953E-2</v>
      </c>
      <c r="J26" s="160">
        <f t="shared" si="6"/>
        <v>-0.21855177526979153</v>
      </c>
      <c r="K26" s="159">
        <f>H26/H25</f>
        <v>5.1063142595682835E-2</v>
      </c>
    </row>
    <row r="27" spans="1:22" x14ac:dyDescent="0.25">
      <c r="B27" s="162" t="s">
        <v>103</v>
      </c>
      <c r="C27" s="163">
        <v>5201</v>
      </c>
      <c r="D27" s="163">
        <v>3108</v>
      </c>
      <c r="E27" s="163">
        <v>3770</v>
      </c>
      <c r="F27" s="163">
        <v>4502</v>
      </c>
      <c r="G27" s="163">
        <v>3070</v>
      </c>
      <c r="H27" s="163">
        <v>3103</v>
      </c>
      <c r="I27" s="164">
        <f t="shared" si="5"/>
        <v>1.0749185667752403E-2</v>
      </c>
      <c r="J27" s="165">
        <f t="shared" si="6"/>
        <v>-0.40338396462218806</v>
      </c>
      <c r="K27" s="164">
        <f>H27/H25</f>
        <v>1.6703450503310544E-2</v>
      </c>
    </row>
    <row r="28" spans="1:22" x14ac:dyDescent="0.25">
      <c r="B28" s="162" t="s">
        <v>100</v>
      </c>
      <c r="C28" s="163">
        <v>6938</v>
      </c>
      <c r="D28" s="163">
        <v>1847</v>
      </c>
      <c r="E28" s="163">
        <v>5859</v>
      </c>
      <c r="F28" s="163">
        <v>7141</v>
      </c>
      <c r="G28" s="163">
        <v>6192</v>
      </c>
      <c r="H28" s="163">
        <v>6383</v>
      </c>
      <c r="I28" s="164">
        <f t="shared" si="5"/>
        <v>3.0846253229974252E-2</v>
      </c>
      <c r="J28" s="165">
        <f t="shared" si="6"/>
        <v>-7.9994234649754969E-2</v>
      </c>
      <c r="K28" s="164">
        <f>H28/H25</f>
        <v>3.4359692092372288E-2</v>
      </c>
    </row>
    <row r="29" spans="1:22" x14ac:dyDescent="0.25">
      <c r="B29" s="157" t="s">
        <v>107</v>
      </c>
      <c r="C29" s="158">
        <v>155197</v>
      </c>
      <c r="D29" s="158">
        <v>22216</v>
      </c>
      <c r="E29" s="158">
        <v>141257</v>
      </c>
      <c r="F29" s="158">
        <v>166481</v>
      </c>
      <c r="G29" s="158">
        <v>183231</v>
      </c>
      <c r="H29" s="158">
        <v>176284</v>
      </c>
      <c r="I29" s="159">
        <f t="shared" si="5"/>
        <v>-3.7913890116847093E-2</v>
      </c>
      <c r="J29" s="160">
        <f t="shared" si="6"/>
        <v>0.13587247176169637</v>
      </c>
      <c r="K29" s="159">
        <f>H29/H25</f>
        <v>0.94893685740431721</v>
      </c>
    </row>
    <row r="30" spans="1:22" x14ac:dyDescent="0.25">
      <c r="B30" s="162" t="s">
        <v>110</v>
      </c>
      <c r="C30" s="163">
        <v>67717</v>
      </c>
      <c r="D30" s="163">
        <v>10772</v>
      </c>
      <c r="E30" s="163">
        <v>58893</v>
      </c>
      <c r="F30" s="163">
        <v>75773</v>
      </c>
      <c r="G30" s="163">
        <v>88521</v>
      </c>
      <c r="H30" s="163">
        <v>85699</v>
      </c>
      <c r="I30" s="164">
        <f t="shared" si="5"/>
        <v>-3.1879441036590239E-2</v>
      </c>
      <c r="J30" s="165">
        <f t="shared" si="6"/>
        <v>0.26554631776363391</v>
      </c>
      <c r="K30" s="164">
        <f>H30/H25</f>
        <v>0.46131775851859824</v>
      </c>
    </row>
    <row r="31" spans="1:22" x14ac:dyDescent="0.25">
      <c r="B31" s="162" t="s">
        <v>113</v>
      </c>
      <c r="C31" s="163">
        <v>21840</v>
      </c>
      <c r="D31" s="163">
        <v>3910</v>
      </c>
      <c r="E31" s="163">
        <v>21772</v>
      </c>
      <c r="F31" s="163">
        <v>22300</v>
      </c>
      <c r="G31" s="163">
        <v>21791</v>
      </c>
      <c r="H31" s="163">
        <v>21540</v>
      </c>
      <c r="I31" s="164">
        <f t="shared" si="5"/>
        <v>-1.1518516818870173E-2</v>
      </c>
      <c r="J31" s="165">
        <f t="shared" si="6"/>
        <v>-1.3736263736263687E-2</v>
      </c>
      <c r="K31" s="164">
        <f>H31/H25</f>
        <v>0.11594983043548474</v>
      </c>
    </row>
    <row r="32" spans="1:22" x14ac:dyDescent="0.25">
      <c r="B32" s="162" t="s">
        <v>116</v>
      </c>
      <c r="C32" s="163">
        <v>5078</v>
      </c>
      <c r="D32" s="163">
        <v>838</v>
      </c>
      <c r="E32" s="163">
        <v>5847</v>
      </c>
      <c r="F32" s="163">
        <v>5677</v>
      </c>
      <c r="G32" s="163">
        <v>6726</v>
      </c>
      <c r="H32" s="163">
        <v>4438</v>
      </c>
      <c r="I32" s="164">
        <f t="shared" si="5"/>
        <v>-0.34017246506095744</v>
      </c>
      <c r="J32" s="165">
        <f t="shared" si="6"/>
        <v>-0.12603387160299329</v>
      </c>
      <c r="K32" s="164">
        <f>H32/H25</f>
        <v>2.3889756150078052E-2</v>
      </c>
    </row>
    <row r="33" spans="2:11" x14ac:dyDescent="0.25">
      <c r="B33" s="162" t="s">
        <v>123</v>
      </c>
      <c r="C33" s="163">
        <v>5180</v>
      </c>
      <c r="D33" s="163">
        <v>455</v>
      </c>
      <c r="E33" s="163">
        <v>7509</v>
      </c>
      <c r="F33" s="163">
        <v>5590</v>
      </c>
      <c r="G33" s="163">
        <v>5719</v>
      </c>
      <c r="H33" s="163">
        <v>6569</v>
      </c>
      <c r="I33" s="164">
        <f t="shared" si="5"/>
        <v>0.14862738240951212</v>
      </c>
      <c r="J33" s="165">
        <f t="shared" si="6"/>
        <v>0.26814671814671809</v>
      </c>
      <c r="K33" s="164">
        <f>H33/H25</f>
        <v>3.5360930182483714E-2</v>
      </c>
    </row>
    <row r="34" spans="2:11" x14ac:dyDescent="0.25">
      <c r="B34" s="162" t="s">
        <v>119</v>
      </c>
      <c r="C34" s="163">
        <v>8096</v>
      </c>
      <c r="D34" s="163">
        <v>1430</v>
      </c>
      <c r="E34" s="163">
        <v>13721</v>
      </c>
      <c r="F34" s="163">
        <v>10648</v>
      </c>
      <c r="G34" s="163">
        <v>10458</v>
      </c>
      <c r="H34" s="163">
        <v>9538</v>
      </c>
      <c r="I34" s="164">
        <f t="shared" si="5"/>
        <v>-8.7970931344425352E-2</v>
      </c>
      <c r="J34" s="165">
        <f t="shared" si="6"/>
        <v>0.17811264822134398</v>
      </c>
      <c r="K34" s="164">
        <f>H34/H25</f>
        <v>5.1343058620875279E-2</v>
      </c>
    </row>
    <row r="35" spans="2:11" x14ac:dyDescent="0.25">
      <c r="B35" s="162" t="s">
        <v>128</v>
      </c>
      <c r="C35" s="163">
        <v>3423</v>
      </c>
      <c r="D35" s="163">
        <v>14</v>
      </c>
      <c r="E35" s="163">
        <v>3306</v>
      </c>
      <c r="F35" s="163">
        <v>3960</v>
      </c>
      <c r="G35" s="163">
        <v>3602</v>
      </c>
      <c r="H35" s="163">
        <v>3557</v>
      </c>
      <c r="I35" s="164">
        <f t="shared" si="5"/>
        <v>-1.2493059411438079E-2</v>
      </c>
      <c r="J35" s="165">
        <f t="shared" si="6"/>
        <v>3.9146947122407294E-2</v>
      </c>
      <c r="K35" s="164">
        <f>H35/H25</f>
        <v>1.9147332723259945E-2</v>
      </c>
    </row>
    <row r="36" spans="2:11" x14ac:dyDescent="0.25">
      <c r="B36" s="162" t="s">
        <v>131</v>
      </c>
      <c r="C36" s="163">
        <v>7153</v>
      </c>
      <c r="D36" s="163">
        <v>371</v>
      </c>
      <c r="E36" s="163">
        <v>2952</v>
      </c>
      <c r="F36" s="163">
        <v>5892</v>
      </c>
      <c r="G36" s="163">
        <v>5126</v>
      </c>
      <c r="H36" s="163">
        <v>4550</v>
      </c>
      <c r="I36" s="164">
        <f t="shared" si="5"/>
        <v>-0.11236831837690209</v>
      </c>
      <c r="J36" s="165">
        <f t="shared" si="6"/>
        <v>-0.36390325737452822</v>
      </c>
      <c r="K36" s="164">
        <f>H36/H25</f>
        <v>2.4492652204338699E-2</v>
      </c>
    </row>
    <row r="37" spans="2:11" x14ac:dyDescent="0.25">
      <c r="B37" s="168" t="s">
        <v>145</v>
      </c>
      <c r="C37" s="169">
        <f t="shared" ref="C37:H37" si="7">C29-SUM(C30:C36)</f>
        <v>36710</v>
      </c>
      <c r="D37" s="169">
        <f t="shared" si="7"/>
        <v>4426</v>
      </c>
      <c r="E37" s="169">
        <f t="shared" si="7"/>
        <v>27257</v>
      </c>
      <c r="F37" s="169">
        <f t="shared" si="7"/>
        <v>36641</v>
      </c>
      <c r="G37" s="169">
        <f t="shared" si="7"/>
        <v>41288</v>
      </c>
      <c r="H37" s="169">
        <f t="shared" si="7"/>
        <v>40393</v>
      </c>
      <c r="I37" s="170">
        <f t="shared" si="5"/>
        <v>-2.1677000581282746E-2</v>
      </c>
      <c r="J37" s="171">
        <f t="shared" si="6"/>
        <v>0.10032688640697351</v>
      </c>
      <c r="K37" s="170">
        <f>H37/H25</f>
        <v>0.21743553856919848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130913</v>
      </c>
      <c r="D39" s="176">
        <v>20234</v>
      </c>
      <c r="E39" s="176">
        <v>108519</v>
      </c>
      <c r="F39" s="176">
        <v>129722</v>
      </c>
      <c r="G39" s="176">
        <v>139970</v>
      </c>
      <c r="H39" s="176">
        <v>129189</v>
      </c>
      <c r="I39" s="177">
        <f t="shared" ref="I39:I51" si="8">IFERROR(H39/G39-1,"-")</f>
        <v>-7.7023647924555294E-2</v>
      </c>
      <c r="J39" s="177">
        <f t="shared" ref="J39:J51" si="9">IFERROR(H39/C39-1,"-")</f>
        <v>-1.3169051201943227E-2</v>
      </c>
      <c r="K39" s="177">
        <f>H39/H39</f>
        <v>1</v>
      </c>
    </row>
    <row r="40" spans="2:11" x14ac:dyDescent="0.25">
      <c r="B40" s="157" t="s">
        <v>97</v>
      </c>
      <c r="C40" s="158">
        <v>8861</v>
      </c>
      <c r="D40" s="158">
        <v>2956</v>
      </c>
      <c r="E40" s="158">
        <v>6782</v>
      </c>
      <c r="F40" s="158">
        <v>6830</v>
      </c>
      <c r="G40" s="158">
        <v>8145</v>
      </c>
      <c r="H40" s="158">
        <v>7239</v>
      </c>
      <c r="I40" s="159">
        <f t="shared" si="8"/>
        <v>-0.11123388581952121</v>
      </c>
      <c r="J40" s="160">
        <f t="shared" si="9"/>
        <v>-0.18304931723281792</v>
      </c>
      <c r="K40" s="159">
        <f>H40/H39</f>
        <v>5.603418247683626E-2</v>
      </c>
    </row>
    <row r="41" spans="2:11" x14ac:dyDescent="0.25">
      <c r="B41" s="162" t="s">
        <v>103</v>
      </c>
      <c r="C41" s="163">
        <v>3182</v>
      </c>
      <c r="D41" s="163">
        <v>1573</v>
      </c>
      <c r="E41" s="163">
        <v>2284</v>
      </c>
      <c r="F41" s="163">
        <v>1887</v>
      </c>
      <c r="G41" s="163">
        <v>3276</v>
      </c>
      <c r="H41" s="163">
        <v>2399</v>
      </c>
      <c r="I41" s="164">
        <f t="shared" si="8"/>
        <v>-0.26770451770451775</v>
      </c>
      <c r="J41" s="165">
        <f t="shared" si="9"/>
        <v>-0.24607165304839729</v>
      </c>
      <c r="K41" s="164">
        <f>H41/H39</f>
        <v>1.8569692466076832E-2</v>
      </c>
    </row>
    <row r="42" spans="2:11" x14ac:dyDescent="0.25">
      <c r="B42" s="162" t="s">
        <v>100</v>
      </c>
      <c r="C42" s="163">
        <v>5679</v>
      </c>
      <c r="D42" s="163">
        <v>1383</v>
      </c>
      <c r="E42" s="163">
        <v>4498</v>
      </c>
      <c r="F42" s="163">
        <v>4943</v>
      </c>
      <c r="G42" s="163">
        <v>4869</v>
      </c>
      <c r="H42" s="163">
        <v>4840</v>
      </c>
      <c r="I42" s="164">
        <f t="shared" si="8"/>
        <v>-5.9560484699117122E-3</v>
      </c>
      <c r="J42" s="165">
        <f t="shared" si="9"/>
        <v>-0.1477372776897341</v>
      </c>
      <c r="K42" s="164">
        <f>H42/H39</f>
        <v>3.7464490010759431E-2</v>
      </c>
    </row>
    <row r="43" spans="2:11" x14ac:dyDescent="0.25">
      <c r="B43" s="157" t="s">
        <v>107</v>
      </c>
      <c r="C43" s="158">
        <v>122052</v>
      </c>
      <c r="D43" s="158">
        <v>17278</v>
      </c>
      <c r="E43" s="158">
        <v>101737</v>
      </c>
      <c r="F43" s="158">
        <v>122892</v>
      </c>
      <c r="G43" s="158">
        <v>131825</v>
      </c>
      <c r="H43" s="158">
        <v>121950</v>
      </c>
      <c r="I43" s="159">
        <f t="shared" si="8"/>
        <v>-7.490991845249384E-2</v>
      </c>
      <c r="J43" s="160">
        <f t="shared" si="9"/>
        <v>-8.3570936977683807E-4</v>
      </c>
      <c r="K43" s="159">
        <f>H43/H39</f>
        <v>0.94396581752316377</v>
      </c>
    </row>
    <row r="44" spans="2:11" x14ac:dyDescent="0.25">
      <c r="B44" s="162" t="s">
        <v>110</v>
      </c>
      <c r="C44" s="163">
        <v>56127</v>
      </c>
      <c r="D44" s="163">
        <v>9998</v>
      </c>
      <c r="E44" s="163">
        <v>42517</v>
      </c>
      <c r="F44" s="163">
        <v>59401</v>
      </c>
      <c r="G44" s="163">
        <v>61572</v>
      </c>
      <c r="H44" s="163">
        <v>58551</v>
      </c>
      <c r="I44" s="164">
        <f t="shared" si="8"/>
        <v>-4.9064509842136061E-2</v>
      </c>
      <c r="J44" s="165">
        <f t="shared" si="9"/>
        <v>4.3187770591693875E-2</v>
      </c>
      <c r="K44" s="164">
        <f>H44/H39</f>
        <v>0.45321970136776352</v>
      </c>
    </row>
    <row r="45" spans="2:11" x14ac:dyDescent="0.25">
      <c r="B45" s="162" t="s">
        <v>113</v>
      </c>
      <c r="C45" s="163">
        <v>6274</v>
      </c>
      <c r="D45" s="163">
        <v>959</v>
      </c>
      <c r="E45" s="163">
        <v>5619</v>
      </c>
      <c r="F45" s="163">
        <v>5596</v>
      </c>
      <c r="G45" s="163">
        <v>5741</v>
      </c>
      <c r="H45" s="163">
        <v>5358</v>
      </c>
      <c r="I45" s="164">
        <f t="shared" si="8"/>
        <v>-6.671311618184983E-2</v>
      </c>
      <c r="J45" s="165">
        <f t="shared" si="9"/>
        <v>-0.14599936244819889</v>
      </c>
      <c r="K45" s="164">
        <f>H45/H39</f>
        <v>4.1474119313563845E-2</v>
      </c>
    </row>
    <row r="46" spans="2:11" x14ac:dyDescent="0.25">
      <c r="B46" s="162" t="s">
        <v>116</v>
      </c>
      <c r="C46" s="163">
        <v>2437</v>
      </c>
      <c r="D46" s="163">
        <v>329</v>
      </c>
      <c r="E46" s="163">
        <v>2963</v>
      </c>
      <c r="F46" s="163">
        <v>2672</v>
      </c>
      <c r="G46" s="163">
        <v>3152</v>
      </c>
      <c r="H46" s="163">
        <v>2523</v>
      </c>
      <c r="I46" s="164">
        <f t="shared" si="8"/>
        <v>-0.19955583756345174</v>
      </c>
      <c r="J46" s="165">
        <f t="shared" si="9"/>
        <v>3.528929011079196E-2</v>
      </c>
      <c r="K46" s="164">
        <f>H46/H39</f>
        <v>1.9529526507674803E-2</v>
      </c>
    </row>
    <row r="47" spans="2:11" x14ac:dyDescent="0.25">
      <c r="B47" s="162" t="s">
        <v>123</v>
      </c>
      <c r="C47" s="163">
        <v>4161</v>
      </c>
      <c r="D47" s="163">
        <v>692</v>
      </c>
      <c r="E47" s="163">
        <v>5925</v>
      </c>
      <c r="F47" s="163">
        <v>4414</v>
      </c>
      <c r="G47" s="163">
        <v>5006</v>
      </c>
      <c r="H47" s="163">
        <v>4839</v>
      </c>
      <c r="I47" s="164">
        <f t="shared" si="8"/>
        <v>-3.3359968038353949E-2</v>
      </c>
      <c r="J47" s="165">
        <f t="shared" si="9"/>
        <v>0.16294160057678453</v>
      </c>
      <c r="K47" s="164">
        <f>H47/H39</f>
        <v>3.7456749413649772E-2</v>
      </c>
    </row>
    <row r="48" spans="2:11" x14ac:dyDescent="0.25">
      <c r="B48" s="162" t="s">
        <v>119</v>
      </c>
      <c r="C48" s="163">
        <v>5040</v>
      </c>
      <c r="D48" s="163">
        <v>514</v>
      </c>
      <c r="E48" s="163">
        <v>6039</v>
      </c>
      <c r="F48" s="163">
        <v>4869</v>
      </c>
      <c r="G48" s="163">
        <v>5160</v>
      </c>
      <c r="H48" s="163">
        <v>4393</v>
      </c>
      <c r="I48" s="164">
        <f t="shared" si="8"/>
        <v>-0.14864341085271315</v>
      </c>
      <c r="J48" s="165">
        <f t="shared" si="9"/>
        <v>-0.12837301587301586</v>
      </c>
      <c r="K48" s="164">
        <f>H48/H39</f>
        <v>3.4004443102740943E-2</v>
      </c>
    </row>
    <row r="49" spans="2:11" x14ac:dyDescent="0.25">
      <c r="B49" s="162" t="s">
        <v>128</v>
      </c>
      <c r="C49" s="163">
        <v>3437</v>
      </c>
      <c r="D49" s="163">
        <v>47</v>
      </c>
      <c r="E49" s="163">
        <v>3876</v>
      </c>
      <c r="F49" s="163">
        <v>3798</v>
      </c>
      <c r="G49" s="163">
        <v>3450</v>
      </c>
      <c r="H49" s="163">
        <v>3302</v>
      </c>
      <c r="I49" s="164">
        <f t="shared" si="8"/>
        <v>-4.2898550724637663E-2</v>
      </c>
      <c r="J49" s="165">
        <f t="shared" si="9"/>
        <v>-3.9278440500436385E-2</v>
      </c>
      <c r="K49" s="164">
        <f>H49/H39</f>
        <v>2.5559451656100751E-2</v>
      </c>
    </row>
    <row r="50" spans="2:11" x14ac:dyDescent="0.25">
      <c r="B50" s="162" t="s">
        <v>131</v>
      </c>
      <c r="C50" s="163">
        <v>8443</v>
      </c>
      <c r="D50" s="163">
        <v>578</v>
      </c>
      <c r="E50" s="163">
        <v>4863</v>
      </c>
      <c r="F50" s="163">
        <v>5672</v>
      </c>
      <c r="G50" s="163">
        <v>5881</v>
      </c>
      <c r="H50" s="163">
        <v>3783</v>
      </c>
      <c r="I50" s="164">
        <f t="shared" si="8"/>
        <v>-0.35674205067165443</v>
      </c>
      <c r="J50" s="165">
        <f t="shared" si="9"/>
        <v>-0.55193651545659128</v>
      </c>
      <c r="K50" s="164">
        <f>H50/H39</f>
        <v>2.9282678865847712E-2</v>
      </c>
    </row>
    <row r="51" spans="2:11" x14ac:dyDescent="0.25">
      <c r="B51" s="168" t="s">
        <v>145</v>
      </c>
      <c r="C51" s="169">
        <f t="shared" ref="C51:H51" si="10">C43-SUM(C44:C50)</f>
        <v>36133</v>
      </c>
      <c r="D51" s="169">
        <f t="shared" si="10"/>
        <v>4161</v>
      </c>
      <c r="E51" s="169">
        <f t="shared" si="10"/>
        <v>29935</v>
      </c>
      <c r="F51" s="169">
        <f t="shared" si="10"/>
        <v>36470</v>
      </c>
      <c r="G51" s="169">
        <f t="shared" si="10"/>
        <v>41863</v>
      </c>
      <c r="H51" s="169">
        <f t="shared" si="10"/>
        <v>39201</v>
      </c>
      <c r="I51" s="170">
        <f t="shared" si="8"/>
        <v>-6.3588371593053528E-2</v>
      </c>
      <c r="J51" s="171">
        <f t="shared" si="9"/>
        <v>8.4908532366534839E-2</v>
      </c>
      <c r="K51" s="170">
        <f>H51/H39</f>
        <v>0.30343914729582239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5082</v>
      </c>
      <c r="D53" s="176">
        <v>484</v>
      </c>
      <c r="E53" s="176">
        <v>3386</v>
      </c>
      <c r="F53" s="176">
        <v>4319</v>
      </c>
      <c r="G53" s="176">
        <v>4906</v>
      </c>
      <c r="H53" s="176">
        <v>3729</v>
      </c>
      <c r="I53" s="177">
        <f t="shared" ref="I53:I65" si="11">IFERROR(H53/G53-1,"-")</f>
        <v>-0.23991031390134532</v>
      </c>
      <c r="J53" s="177">
        <f t="shared" ref="J53:J65" si="12">IFERROR(H53/C53-1,"-")</f>
        <v>-0.26623376623376627</v>
      </c>
      <c r="K53" s="177">
        <f>H53/H53</f>
        <v>1</v>
      </c>
    </row>
    <row r="54" spans="2:11" x14ac:dyDescent="0.25">
      <c r="B54" s="157" t="s">
        <v>97</v>
      </c>
      <c r="C54" s="158">
        <v>765</v>
      </c>
      <c r="D54" s="158">
        <v>99</v>
      </c>
      <c r="E54" s="158">
        <v>188</v>
      </c>
      <c r="F54" s="158">
        <v>720</v>
      </c>
      <c r="G54" s="158">
        <v>802</v>
      </c>
      <c r="H54" s="158">
        <v>273</v>
      </c>
      <c r="I54" s="159">
        <f t="shared" si="11"/>
        <v>-0.65960099750623447</v>
      </c>
      <c r="J54" s="160">
        <f t="shared" si="12"/>
        <v>-0.64313725490196072</v>
      </c>
      <c r="K54" s="159">
        <f>H54/H53</f>
        <v>7.3209975864843124E-2</v>
      </c>
    </row>
    <row r="55" spans="2:11" x14ac:dyDescent="0.25">
      <c r="B55" s="162" t="s">
        <v>103</v>
      </c>
      <c r="C55" s="163">
        <v>402</v>
      </c>
      <c r="D55" s="163">
        <v>73</v>
      </c>
      <c r="E55" s="163">
        <v>15</v>
      </c>
      <c r="F55" s="163">
        <v>159</v>
      </c>
      <c r="G55" s="163">
        <v>392</v>
      </c>
      <c r="H55" s="163">
        <v>3</v>
      </c>
      <c r="I55" s="164">
        <f t="shared" si="11"/>
        <v>-0.99234693877551017</v>
      </c>
      <c r="J55" s="165">
        <f t="shared" si="12"/>
        <v>-0.9925373134328358</v>
      </c>
      <c r="K55" s="164">
        <f>H55/H53</f>
        <v>8.045052292839903E-4</v>
      </c>
    </row>
    <row r="56" spans="2:11" x14ac:dyDescent="0.25">
      <c r="B56" s="162" t="s">
        <v>100</v>
      </c>
      <c r="C56" s="163">
        <v>363</v>
      </c>
      <c r="D56" s="163">
        <v>26</v>
      </c>
      <c r="E56" s="163">
        <v>173</v>
      </c>
      <c r="F56" s="163">
        <v>561</v>
      </c>
      <c r="G56" s="163">
        <v>410</v>
      </c>
      <c r="H56" s="163">
        <v>270</v>
      </c>
      <c r="I56" s="164">
        <f t="shared" si="11"/>
        <v>-0.34146341463414631</v>
      </c>
      <c r="J56" s="165">
        <f t="shared" si="12"/>
        <v>-0.25619834710743805</v>
      </c>
      <c r="K56" s="164">
        <f>H56/H53</f>
        <v>7.2405470635559133E-2</v>
      </c>
    </row>
    <row r="57" spans="2:11" x14ac:dyDescent="0.25">
      <c r="B57" s="157" t="s">
        <v>107</v>
      </c>
      <c r="C57" s="158">
        <v>4317</v>
      </c>
      <c r="D57" s="158">
        <v>385</v>
      </c>
      <c r="E57" s="158">
        <v>3198</v>
      </c>
      <c r="F57" s="158">
        <v>3599</v>
      </c>
      <c r="G57" s="158">
        <v>4104</v>
      </c>
      <c r="H57" s="158">
        <v>3456</v>
      </c>
      <c r="I57" s="159">
        <f t="shared" si="11"/>
        <v>-0.15789473684210531</v>
      </c>
      <c r="J57" s="160">
        <f t="shared" si="12"/>
        <v>-0.19944405837387069</v>
      </c>
      <c r="K57" s="159">
        <f>H57/H53</f>
        <v>0.92679002413515688</v>
      </c>
    </row>
    <row r="58" spans="2:11" x14ac:dyDescent="0.25">
      <c r="B58" s="162" t="s">
        <v>110</v>
      </c>
      <c r="C58" s="163">
        <v>964</v>
      </c>
      <c r="D58" s="163">
        <v>44</v>
      </c>
      <c r="E58" s="163">
        <v>882</v>
      </c>
      <c r="F58" s="163">
        <v>1021</v>
      </c>
      <c r="G58" s="163">
        <v>1074</v>
      </c>
      <c r="H58" s="163">
        <v>1114</v>
      </c>
      <c r="I58" s="164">
        <f t="shared" si="11"/>
        <v>3.7243947858472959E-2</v>
      </c>
      <c r="J58" s="165">
        <f t="shared" si="12"/>
        <v>0.15560165975103724</v>
      </c>
      <c r="K58" s="164">
        <f>H58/H53</f>
        <v>0.29873960847412173</v>
      </c>
    </row>
    <row r="59" spans="2:11" x14ac:dyDescent="0.25">
      <c r="B59" s="162" t="s">
        <v>113</v>
      </c>
      <c r="C59" s="163">
        <v>1703</v>
      </c>
      <c r="D59" s="163">
        <v>231</v>
      </c>
      <c r="E59" s="163">
        <v>1217</v>
      </c>
      <c r="F59" s="163">
        <v>857</v>
      </c>
      <c r="G59" s="163">
        <v>1277</v>
      </c>
      <c r="H59" s="163">
        <v>870</v>
      </c>
      <c r="I59" s="164">
        <f t="shared" si="11"/>
        <v>-0.31871574001566172</v>
      </c>
      <c r="J59" s="165">
        <f t="shared" si="12"/>
        <v>-0.48913681738109216</v>
      </c>
      <c r="K59" s="164">
        <f>H59/H53</f>
        <v>0.2333065164923572</v>
      </c>
    </row>
    <row r="60" spans="2:11" x14ac:dyDescent="0.25">
      <c r="B60" s="162" t="s">
        <v>116</v>
      </c>
      <c r="C60" s="163">
        <v>145</v>
      </c>
      <c r="D60" s="163">
        <v>12</v>
      </c>
      <c r="E60" s="163">
        <v>158</v>
      </c>
      <c r="F60" s="163">
        <v>266</v>
      </c>
      <c r="G60" s="163">
        <v>266</v>
      </c>
      <c r="H60" s="163">
        <v>194</v>
      </c>
      <c r="I60" s="164">
        <f t="shared" si="11"/>
        <v>-0.27067669172932329</v>
      </c>
      <c r="J60" s="165">
        <f t="shared" si="12"/>
        <v>0.33793103448275863</v>
      </c>
      <c r="K60" s="164">
        <f>H60/H53</f>
        <v>5.2024671493698042E-2</v>
      </c>
    </row>
    <row r="61" spans="2:11" x14ac:dyDescent="0.25">
      <c r="B61" s="162" t="s">
        <v>123</v>
      </c>
      <c r="C61" s="163">
        <v>49</v>
      </c>
      <c r="D61" s="163">
        <v>2</v>
      </c>
      <c r="E61" s="163">
        <v>65</v>
      </c>
      <c r="F61" s="163">
        <v>99</v>
      </c>
      <c r="G61" s="163">
        <v>154</v>
      </c>
      <c r="H61" s="163">
        <v>122</v>
      </c>
      <c r="I61" s="164">
        <f t="shared" si="11"/>
        <v>-0.20779220779220775</v>
      </c>
      <c r="J61" s="165">
        <f t="shared" si="12"/>
        <v>1.489795918367347</v>
      </c>
      <c r="K61" s="164">
        <f>H61/H53</f>
        <v>3.2716545990882272E-2</v>
      </c>
    </row>
    <row r="62" spans="2:11" x14ac:dyDescent="0.25">
      <c r="B62" s="162" t="s">
        <v>119</v>
      </c>
      <c r="C62" s="163">
        <v>76</v>
      </c>
      <c r="D62" s="163">
        <v>6</v>
      </c>
      <c r="E62" s="163">
        <v>147</v>
      </c>
      <c r="F62" s="163">
        <v>45</v>
      </c>
      <c r="G62" s="163">
        <v>80</v>
      </c>
      <c r="H62" s="163">
        <v>115</v>
      </c>
      <c r="I62" s="164">
        <f t="shared" si="11"/>
        <v>0.4375</v>
      </c>
      <c r="J62" s="165">
        <f t="shared" si="12"/>
        <v>0.51315789473684204</v>
      </c>
      <c r="K62" s="164">
        <f>H62/H53</f>
        <v>3.0839367122552964E-2</v>
      </c>
    </row>
    <row r="63" spans="2:11" x14ac:dyDescent="0.25">
      <c r="B63" s="162" t="s">
        <v>128</v>
      </c>
      <c r="C63" s="163">
        <v>58</v>
      </c>
      <c r="D63" s="163">
        <v>0</v>
      </c>
      <c r="E63" s="163">
        <v>30</v>
      </c>
      <c r="F63" s="163">
        <v>21</v>
      </c>
      <c r="G63" s="163">
        <v>19</v>
      </c>
      <c r="H63" s="163">
        <v>9</v>
      </c>
      <c r="I63" s="164">
        <f t="shared" si="11"/>
        <v>-0.52631578947368429</v>
      </c>
      <c r="J63" s="165">
        <f t="shared" si="12"/>
        <v>-0.84482758620689657</v>
      </c>
      <c r="K63" s="164">
        <f>H63/H53</f>
        <v>2.4135156878519709E-3</v>
      </c>
    </row>
    <row r="64" spans="2:11" x14ac:dyDescent="0.25">
      <c r="B64" s="162" t="s">
        <v>131</v>
      </c>
      <c r="C64" s="163">
        <v>148</v>
      </c>
      <c r="D64" s="163">
        <v>2</v>
      </c>
      <c r="E64" s="163">
        <v>36</v>
      </c>
      <c r="F64" s="163">
        <v>10</v>
      </c>
      <c r="G64" s="163">
        <v>12</v>
      </c>
      <c r="H64" s="163">
        <v>11</v>
      </c>
      <c r="I64" s="164">
        <f t="shared" si="11"/>
        <v>-8.333333333333337E-2</v>
      </c>
      <c r="J64" s="165">
        <f t="shared" si="12"/>
        <v>-0.92567567567567566</v>
      </c>
      <c r="K64" s="164">
        <f>H64/H53</f>
        <v>2.9498525073746312E-3</v>
      </c>
    </row>
    <row r="65" spans="2:11" x14ac:dyDescent="0.25">
      <c r="B65" s="168" t="s">
        <v>145</v>
      </c>
      <c r="C65" s="169">
        <f t="shared" ref="C65:H65" si="13">C57-SUM(C58:C64)</f>
        <v>1174</v>
      </c>
      <c r="D65" s="169">
        <f t="shared" si="13"/>
        <v>88</v>
      </c>
      <c r="E65" s="169">
        <f t="shared" si="13"/>
        <v>663</v>
      </c>
      <c r="F65" s="169">
        <f t="shared" si="13"/>
        <v>1280</v>
      </c>
      <c r="G65" s="169">
        <f t="shared" si="13"/>
        <v>1222</v>
      </c>
      <c r="H65" s="169">
        <f t="shared" si="13"/>
        <v>1021</v>
      </c>
      <c r="I65" s="170">
        <f t="shared" si="11"/>
        <v>-0.16448445171849424</v>
      </c>
      <c r="J65" s="171">
        <f t="shared" si="12"/>
        <v>-0.13032367972742764</v>
      </c>
      <c r="K65" s="170">
        <f>H65/H53</f>
        <v>0.27379994636631805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11855</v>
      </c>
      <c r="D67" s="176">
        <v>3477</v>
      </c>
      <c r="E67" s="176">
        <v>15413</v>
      </c>
      <c r="F67" s="176">
        <v>17598</v>
      </c>
      <c r="G67" s="176">
        <v>14323</v>
      </c>
      <c r="H67" s="176">
        <v>18273</v>
      </c>
      <c r="I67" s="177">
        <f t="shared" ref="I67:I79" si="14">IFERROR(H67/G67-1,"-")</f>
        <v>0.27578021364239325</v>
      </c>
      <c r="J67" s="177">
        <f t="shared" ref="J67:J79" si="15">IFERROR(H67/C67-1,"-")</f>
        <v>0.54137494727962876</v>
      </c>
      <c r="K67" s="177">
        <f>H67/H67</f>
        <v>1</v>
      </c>
    </row>
    <row r="68" spans="2:11" x14ac:dyDescent="0.25">
      <c r="B68" s="157" t="s">
        <v>97</v>
      </c>
      <c r="C68" s="158">
        <v>2441</v>
      </c>
      <c r="D68" s="158">
        <v>1649</v>
      </c>
      <c r="E68" s="158">
        <v>1654</v>
      </c>
      <c r="F68" s="158">
        <v>953</v>
      </c>
      <c r="G68" s="158">
        <v>2836</v>
      </c>
      <c r="H68" s="158">
        <v>4319</v>
      </c>
      <c r="I68" s="159">
        <f t="shared" si="14"/>
        <v>0.52291960507757396</v>
      </c>
      <c r="J68" s="160">
        <f t="shared" si="15"/>
        <v>0.76935682097501035</v>
      </c>
      <c r="K68" s="159">
        <f>H68/H67</f>
        <v>0.23635965632353745</v>
      </c>
    </row>
    <row r="69" spans="2:11" x14ac:dyDescent="0.25">
      <c r="B69" s="162" t="s">
        <v>103</v>
      </c>
      <c r="C69" s="163">
        <v>1266</v>
      </c>
      <c r="D69" s="163">
        <v>513</v>
      </c>
      <c r="E69" s="163">
        <v>1064</v>
      </c>
      <c r="F69" s="163">
        <v>140</v>
      </c>
      <c r="G69" s="163">
        <v>1755</v>
      </c>
      <c r="H69" s="163">
        <v>2747</v>
      </c>
      <c r="I69" s="164">
        <f t="shared" si="14"/>
        <v>0.56524216524216531</v>
      </c>
      <c r="J69" s="165">
        <f t="shared" si="15"/>
        <v>1.169826224328594</v>
      </c>
      <c r="K69" s="164">
        <f>H69/H67</f>
        <v>0.15033108958572758</v>
      </c>
    </row>
    <row r="70" spans="2:11" x14ac:dyDescent="0.25">
      <c r="B70" s="162" t="s">
        <v>100</v>
      </c>
      <c r="C70" s="163">
        <v>1175</v>
      </c>
      <c r="D70" s="163">
        <v>1136</v>
      </c>
      <c r="E70" s="163">
        <v>590</v>
      </c>
      <c r="F70" s="163">
        <v>813</v>
      </c>
      <c r="G70" s="163">
        <v>1081</v>
      </c>
      <c r="H70" s="163">
        <v>1572</v>
      </c>
      <c r="I70" s="164">
        <f t="shared" si="14"/>
        <v>0.45420906567992603</v>
      </c>
      <c r="J70" s="165">
        <f t="shared" si="15"/>
        <v>0.33787234042553194</v>
      </c>
      <c r="K70" s="164">
        <f>H70/H67</f>
        <v>8.6028566737809883E-2</v>
      </c>
    </row>
    <row r="71" spans="2:11" x14ac:dyDescent="0.25">
      <c r="B71" s="157" t="s">
        <v>107</v>
      </c>
      <c r="C71" s="158">
        <v>9414</v>
      </c>
      <c r="D71" s="158">
        <v>1828</v>
      </c>
      <c r="E71" s="158">
        <v>13759</v>
      </c>
      <c r="F71" s="158">
        <v>16645</v>
      </c>
      <c r="G71" s="158">
        <v>11487</v>
      </c>
      <c r="H71" s="158">
        <v>13954</v>
      </c>
      <c r="I71" s="159">
        <f t="shared" si="14"/>
        <v>0.21476451640985461</v>
      </c>
      <c r="J71" s="160">
        <f t="shared" si="15"/>
        <v>0.48226046314000426</v>
      </c>
      <c r="K71" s="159">
        <f>H71/H67</f>
        <v>0.7636403436764625</v>
      </c>
    </row>
    <row r="72" spans="2:11" x14ac:dyDescent="0.25">
      <c r="B72" s="162" t="s">
        <v>110</v>
      </c>
      <c r="C72" s="163">
        <v>3503</v>
      </c>
      <c r="D72" s="163">
        <v>821</v>
      </c>
      <c r="E72" s="163">
        <v>3602</v>
      </c>
      <c r="F72" s="163">
        <v>5269</v>
      </c>
      <c r="G72" s="163">
        <v>5245</v>
      </c>
      <c r="H72" s="163">
        <v>5752</v>
      </c>
      <c r="I72" s="164">
        <f t="shared" si="14"/>
        <v>9.6663489037178252E-2</v>
      </c>
      <c r="J72" s="165">
        <f t="shared" si="15"/>
        <v>0.64202112475021411</v>
      </c>
      <c r="K72" s="164">
        <f>H72/H67</f>
        <v>0.3147813714223171</v>
      </c>
    </row>
    <row r="73" spans="2:11" x14ac:dyDescent="0.25">
      <c r="B73" s="162" t="s">
        <v>113</v>
      </c>
      <c r="C73" s="163">
        <v>1490</v>
      </c>
      <c r="D73" s="163">
        <v>385</v>
      </c>
      <c r="E73" s="163">
        <v>476</v>
      </c>
      <c r="F73" s="163">
        <v>980</v>
      </c>
      <c r="G73" s="163">
        <v>2200</v>
      </c>
      <c r="H73" s="163">
        <v>1660</v>
      </c>
      <c r="I73" s="164">
        <f t="shared" si="14"/>
        <v>-0.24545454545454548</v>
      </c>
      <c r="J73" s="165">
        <f t="shared" si="15"/>
        <v>0.11409395973154357</v>
      </c>
      <c r="K73" s="164">
        <f>H73/H67</f>
        <v>9.0844415257483713E-2</v>
      </c>
    </row>
    <row r="74" spans="2:11" x14ac:dyDescent="0.25">
      <c r="B74" s="162" t="s">
        <v>116</v>
      </c>
      <c r="C74" s="163">
        <v>1078</v>
      </c>
      <c r="D74" s="163">
        <v>65</v>
      </c>
      <c r="E74" s="163">
        <v>2656</v>
      </c>
      <c r="F74" s="163">
        <v>2457</v>
      </c>
      <c r="G74" s="163">
        <v>533</v>
      </c>
      <c r="H74" s="163">
        <v>878</v>
      </c>
      <c r="I74" s="164">
        <f t="shared" si="14"/>
        <v>0.64727954971857415</v>
      </c>
      <c r="J74" s="165">
        <f t="shared" si="15"/>
        <v>-0.1855287569573284</v>
      </c>
      <c r="K74" s="164">
        <f>H74/H67</f>
        <v>4.8049034094018499E-2</v>
      </c>
    </row>
    <row r="75" spans="2:11" x14ac:dyDescent="0.25">
      <c r="B75" s="162" t="s">
        <v>123</v>
      </c>
      <c r="C75" s="163">
        <v>144</v>
      </c>
      <c r="D75" s="163">
        <v>32</v>
      </c>
      <c r="E75" s="163">
        <v>1211</v>
      </c>
      <c r="F75" s="163">
        <v>599</v>
      </c>
      <c r="G75" s="163">
        <v>409</v>
      </c>
      <c r="H75" s="163">
        <v>499</v>
      </c>
      <c r="I75" s="164">
        <f t="shared" si="14"/>
        <v>0.22004889975550124</v>
      </c>
      <c r="J75" s="165">
        <f t="shared" si="15"/>
        <v>2.4652777777777777</v>
      </c>
      <c r="K75" s="164">
        <f>H75/H67</f>
        <v>2.7308050128605047E-2</v>
      </c>
    </row>
    <row r="76" spans="2:11" x14ac:dyDescent="0.25">
      <c r="B76" s="162" t="s">
        <v>119</v>
      </c>
      <c r="C76" s="163">
        <v>343</v>
      </c>
      <c r="D76" s="163">
        <v>112</v>
      </c>
      <c r="E76" s="163">
        <v>372</v>
      </c>
      <c r="F76" s="163">
        <v>448</v>
      </c>
      <c r="G76" s="163">
        <v>139</v>
      </c>
      <c r="H76" s="163">
        <v>367</v>
      </c>
      <c r="I76" s="164">
        <f t="shared" si="14"/>
        <v>1.6402877697841727</v>
      </c>
      <c r="J76" s="165">
        <f t="shared" si="15"/>
        <v>6.9970845481049482E-2</v>
      </c>
      <c r="K76" s="164">
        <f>H76/H67</f>
        <v>2.0084277349094293E-2</v>
      </c>
    </row>
    <row r="77" spans="2:11" x14ac:dyDescent="0.25">
      <c r="B77" s="162" t="s">
        <v>128</v>
      </c>
      <c r="C77" s="163">
        <v>342</v>
      </c>
      <c r="D77" s="163">
        <v>5</v>
      </c>
      <c r="E77" s="163">
        <v>1284</v>
      </c>
      <c r="F77" s="163">
        <v>807</v>
      </c>
      <c r="G77" s="163">
        <v>169</v>
      </c>
      <c r="H77" s="163">
        <v>353</v>
      </c>
      <c r="I77" s="164">
        <f t="shared" si="14"/>
        <v>1.0887573964497039</v>
      </c>
      <c r="J77" s="165">
        <f t="shared" si="15"/>
        <v>3.2163742690058506E-2</v>
      </c>
      <c r="K77" s="164">
        <f>H77/H67</f>
        <v>1.9318119630055273E-2</v>
      </c>
    </row>
    <row r="78" spans="2:11" x14ac:dyDescent="0.25">
      <c r="B78" s="162" t="s">
        <v>131</v>
      </c>
      <c r="C78" s="163">
        <v>393</v>
      </c>
      <c r="D78" s="163">
        <v>25</v>
      </c>
      <c r="E78" s="163">
        <v>157</v>
      </c>
      <c r="F78" s="163">
        <v>220</v>
      </c>
      <c r="G78" s="163">
        <v>32</v>
      </c>
      <c r="H78" s="163">
        <v>576</v>
      </c>
      <c r="I78" s="164">
        <f t="shared" si="14"/>
        <v>17</v>
      </c>
      <c r="J78" s="165">
        <f t="shared" si="15"/>
        <v>0.46564885496183206</v>
      </c>
      <c r="K78" s="164">
        <f>H78/H67</f>
        <v>3.1521917583319653E-2</v>
      </c>
    </row>
    <row r="79" spans="2:11" x14ac:dyDescent="0.25">
      <c r="B79" s="168" t="s">
        <v>145</v>
      </c>
      <c r="C79" s="169">
        <f t="shared" ref="C79:H79" si="16">C71-SUM(C72:C78)</f>
        <v>2121</v>
      </c>
      <c r="D79" s="169">
        <f t="shared" si="16"/>
        <v>383</v>
      </c>
      <c r="E79" s="169">
        <f t="shared" si="16"/>
        <v>4001</v>
      </c>
      <c r="F79" s="169">
        <f t="shared" si="16"/>
        <v>5865</v>
      </c>
      <c r="G79" s="169">
        <f t="shared" si="16"/>
        <v>2760</v>
      </c>
      <c r="H79" s="169">
        <f t="shared" si="16"/>
        <v>3869</v>
      </c>
      <c r="I79" s="170">
        <f t="shared" si="14"/>
        <v>0.40181159420289858</v>
      </c>
      <c r="J79" s="171">
        <f t="shared" si="15"/>
        <v>0.82413955681282425</v>
      </c>
      <c r="K79" s="170">
        <f>H79/H67</f>
        <v>0.21173315821156899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78749</v>
      </c>
      <c r="D81" s="176">
        <v>7132</v>
      </c>
      <c r="E81" s="176">
        <v>55065</v>
      </c>
      <c r="F81" s="176">
        <v>71377</v>
      </c>
      <c r="G81" s="176">
        <v>78632</v>
      </c>
      <c r="H81" s="176">
        <v>85365</v>
      </c>
      <c r="I81" s="177">
        <f t="shared" ref="I81:I93" si="17">IFERROR(H81/G81-1,"-")</f>
        <v>8.5626716858276497E-2</v>
      </c>
      <c r="J81" s="177">
        <f t="shared" ref="J81:J93" si="18">IFERROR(H81/C81-1,"-")</f>
        <v>8.4013765254161932E-2</v>
      </c>
      <c r="K81" s="177">
        <f>H81/H81</f>
        <v>1</v>
      </c>
    </row>
    <row r="82" spans="2:11" x14ac:dyDescent="0.25">
      <c r="B82" s="157" t="s">
        <v>97</v>
      </c>
      <c r="C82" s="158">
        <v>27855</v>
      </c>
      <c r="D82" s="158">
        <v>3797</v>
      </c>
      <c r="E82" s="158">
        <v>15541</v>
      </c>
      <c r="F82" s="158">
        <v>24794</v>
      </c>
      <c r="G82" s="158">
        <v>19994</v>
      </c>
      <c r="H82" s="158">
        <v>28095</v>
      </c>
      <c r="I82" s="159">
        <f t="shared" si="17"/>
        <v>0.40517155146543971</v>
      </c>
      <c r="J82" s="160">
        <f t="shared" si="18"/>
        <v>8.6160473882606059E-3</v>
      </c>
      <c r="K82" s="159">
        <f>H82/H81</f>
        <v>0.32911614830434016</v>
      </c>
    </row>
    <row r="83" spans="2:11" x14ac:dyDescent="0.25">
      <c r="B83" s="162" t="s">
        <v>103</v>
      </c>
      <c r="C83" s="163">
        <v>5664</v>
      </c>
      <c r="D83" s="163">
        <v>1911</v>
      </c>
      <c r="E83" s="163">
        <v>4820</v>
      </c>
      <c r="F83" s="163">
        <v>5298</v>
      </c>
      <c r="G83" s="163">
        <v>4608</v>
      </c>
      <c r="H83" s="163">
        <v>6989</v>
      </c>
      <c r="I83" s="164">
        <f t="shared" si="17"/>
        <v>0.51671006944444442</v>
      </c>
      <c r="J83" s="165">
        <f t="shared" si="18"/>
        <v>0.23393361581920913</v>
      </c>
      <c r="K83" s="164">
        <f>H83/H81</f>
        <v>8.187196157675862E-2</v>
      </c>
    </row>
    <row r="84" spans="2:11" x14ac:dyDescent="0.25">
      <c r="B84" s="162" t="s">
        <v>100</v>
      </c>
      <c r="C84" s="163">
        <v>22191</v>
      </c>
      <c r="D84" s="163">
        <v>1886</v>
      </c>
      <c r="E84" s="163">
        <v>10721</v>
      </c>
      <c r="F84" s="163">
        <v>19496</v>
      </c>
      <c r="G84" s="163">
        <v>15386</v>
      </c>
      <c r="H84" s="163">
        <v>21106</v>
      </c>
      <c r="I84" s="164">
        <f t="shared" si="17"/>
        <v>0.3717665410113089</v>
      </c>
      <c r="J84" s="165">
        <f t="shared" si="18"/>
        <v>-4.8893695642377555E-2</v>
      </c>
      <c r="K84" s="164">
        <f>H84/H81</f>
        <v>0.24724418672758156</v>
      </c>
    </row>
    <row r="85" spans="2:11" x14ac:dyDescent="0.25">
      <c r="B85" s="157" t="s">
        <v>107</v>
      </c>
      <c r="C85" s="158">
        <v>50894</v>
      </c>
      <c r="D85" s="158">
        <v>3335</v>
      </c>
      <c r="E85" s="158">
        <v>39524</v>
      </c>
      <c r="F85" s="158">
        <v>46583</v>
      </c>
      <c r="G85" s="158">
        <v>58638</v>
      </c>
      <c r="H85" s="158">
        <v>57270</v>
      </c>
      <c r="I85" s="159">
        <f t="shared" si="17"/>
        <v>-2.3329581500051155E-2</v>
      </c>
      <c r="J85" s="160">
        <f t="shared" si="18"/>
        <v>0.12527999371242182</v>
      </c>
      <c r="K85" s="159">
        <f>H85/H81</f>
        <v>0.67088385169565978</v>
      </c>
    </row>
    <row r="86" spans="2:11" x14ac:dyDescent="0.25">
      <c r="B86" s="162" t="s">
        <v>110</v>
      </c>
      <c r="C86" s="163">
        <v>7685</v>
      </c>
      <c r="D86" s="163">
        <v>612</v>
      </c>
      <c r="E86" s="163">
        <v>4353</v>
      </c>
      <c r="F86" s="163">
        <v>8155</v>
      </c>
      <c r="G86" s="163">
        <v>11124</v>
      </c>
      <c r="H86" s="163">
        <v>10530</v>
      </c>
      <c r="I86" s="164">
        <f t="shared" si="17"/>
        <v>-5.3398058252427161E-2</v>
      </c>
      <c r="J86" s="165">
        <f t="shared" si="18"/>
        <v>0.37020169160702676</v>
      </c>
      <c r="K86" s="164">
        <f>H86/H81</f>
        <v>0.12335266209804956</v>
      </c>
    </row>
    <row r="87" spans="2:11" x14ac:dyDescent="0.25">
      <c r="B87" s="162" t="s">
        <v>113</v>
      </c>
      <c r="C87" s="163">
        <v>18989</v>
      </c>
      <c r="D87" s="163">
        <v>1271</v>
      </c>
      <c r="E87" s="163">
        <v>15439</v>
      </c>
      <c r="F87" s="163">
        <v>16493</v>
      </c>
      <c r="G87" s="163">
        <v>18727</v>
      </c>
      <c r="H87" s="163">
        <v>19039</v>
      </c>
      <c r="I87" s="164">
        <f t="shared" si="17"/>
        <v>1.6660436802477641E-2</v>
      </c>
      <c r="J87" s="165">
        <f t="shared" si="18"/>
        <v>2.6331033756386013E-3</v>
      </c>
      <c r="K87" s="164">
        <f>H87/H81</f>
        <v>0.2230305160194459</v>
      </c>
    </row>
    <row r="88" spans="2:11" x14ac:dyDescent="0.25">
      <c r="B88" s="162" t="s">
        <v>116</v>
      </c>
      <c r="C88" s="163">
        <v>2620</v>
      </c>
      <c r="D88" s="163">
        <v>127</v>
      </c>
      <c r="E88" s="163">
        <v>3373</v>
      </c>
      <c r="F88" s="163">
        <v>3227</v>
      </c>
      <c r="G88" s="163">
        <v>4391</v>
      </c>
      <c r="H88" s="163">
        <v>4815</v>
      </c>
      <c r="I88" s="164">
        <f t="shared" si="17"/>
        <v>9.6561147802322944E-2</v>
      </c>
      <c r="J88" s="165">
        <f t="shared" si="18"/>
        <v>0.83778625954198471</v>
      </c>
      <c r="K88" s="164">
        <f>H88/H81</f>
        <v>5.6404849762783343E-2</v>
      </c>
    </row>
    <row r="89" spans="2:11" x14ac:dyDescent="0.25">
      <c r="B89" s="162" t="s">
        <v>123</v>
      </c>
      <c r="C89" s="163">
        <v>743</v>
      </c>
      <c r="D89" s="163">
        <v>59</v>
      </c>
      <c r="E89" s="163">
        <v>1426</v>
      </c>
      <c r="F89" s="163">
        <v>1156</v>
      </c>
      <c r="G89" s="163">
        <v>1506</v>
      </c>
      <c r="H89" s="163">
        <v>1447</v>
      </c>
      <c r="I89" s="164">
        <f t="shared" si="17"/>
        <v>-3.9176626826029182E-2</v>
      </c>
      <c r="J89" s="165">
        <f t="shared" si="18"/>
        <v>0.94751009421265131</v>
      </c>
      <c r="K89" s="164">
        <f>H89/H81</f>
        <v>1.6950740935980788E-2</v>
      </c>
    </row>
    <row r="90" spans="2:11" x14ac:dyDescent="0.25">
      <c r="B90" s="162" t="s">
        <v>119</v>
      </c>
      <c r="C90" s="163">
        <v>543</v>
      </c>
      <c r="D90" s="163">
        <v>58</v>
      </c>
      <c r="E90" s="163">
        <v>1209</v>
      </c>
      <c r="F90" s="163">
        <v>662</v>
      </c>
      <c r="G90" s="163">
        <v>835</v>
      </c>
      <c r="H90" s="163">
        <v>874</v>
      </c>
      <c r="I90" s="164">
        <f t="shared" si="17"/>
        <v>4.6706586826347207E-2</v>
      </c>
      <c r="J90" s="165">
        <f t="shared" si="18"/>
        <v>0.60957642725598538</v>
      </c>
      <c r="K90" s="164">
        <f>H90/H81</f>
        <v>1.0238388098166696E-2</v>
      </c>
    </row>
    <row r="91" spans="2:11" x14ac:dyDescent="0.25">
      <c r="B91" s="162" t="s">
        <v>128</v>
      </c>
      <c r="C91" s="163">
        <v>1432</v>
      </c>
      <c r="D91" s="163">
        <v>4</v>
      </c>
      <c r="E91" s="163">
        <v>1145</v>
      </c>
      <c r="F91" s="163">
        <v>1550</v>
      </c>
      <c r="G91" s="163">
        <v>1479</v>
      </c>
      <c r="H91" s="163">
        <v>1139</v>
      </c>
      <c r="I91" s="164">
        <f t="shared" si="17"/>
        <v>-0.22988505747126442</v>
      </c>
      <c r="J91" s="165">
        <f t="shared" si="18"/>
        <v>-0.20460893854748607</v>
      </c>
      <c r="K91" s="164">
        <f>H91/H81</f>
        <v>1.3342704855619985E-2</v>
      </c>
    </row>
    <row r="92" spans="2:11" x14ac:dyDescent="0.25">
      <c r="B92" s="162" t="s">
        <v>131</v>
      </c>
      <c r="C92" s="163">
        <v>2715</v>
      </c>
      <c r="D92" s="163">
        <v>54</v>
      </c>
      <c r="E92" s="163">
        <v>1141</v>
      </c>
      <c r="F92" s="163">
        <v>1595</v>
      </c>
      <c r="G92" s="163">
        <v>1852</v>
      </c>
      <c r="H92" s="163">
        <v>1298</v>
      </c>
      <c r="I92" s="164">
        <f t="shared" si="17"/>
        <v>-0.29913606911447088</v>
      </c>
      <c r="J92" s="165">
        <f t="shared" si="18"/>
        <v>-0.52191528545119703</v>
      </c>
      <c r="K92" s="164">
        <f>H92/H81</f>
        <v>1.5205294910091958E-2</v>
      </c>
    </row>
    <row r="93" spans="2:11" x14ac:dyDescent="0.25">
      <c r="B93" s="168" t="s">
        <v>145</v>
      </c>
      <c r="C93" s="169">
        <f t="shared" ref="C93:H93" si="19">C85-SUM(C86:C92)</f>
        <v>16167</v>
      </c>
      <c r="D93" s="169">
        <f t="shared" si="19"/>
        <v>1150</v>
      </c>
      <c r="E93" s="169">
        <f t="shared" si="19"/>
        <v>11438</v>
      </c>
      <c r="F93" s="169">
        <f t="shared" si="19"/>
        <v>13745</v>
      </c>
      <c r="G93" s="169">
        <f t="shared" si="19"/>
        <v>18724</v>
      </c>
      <c r="H93" s="169">
        <f t="shared" si="19"/>
        <v>18128</v>
      </c>
      <c r="I93" s="170">
        <f t="shared" si="17"/>
        <v>-3.1830805383465055E-2</v>
      </c>
      <c r="J93" s="171">
        <f t="shared" si="18"/>
        <v>0.12129646811405959</v>
      </c>
      <c r="K93" s="170">
        <f>H93/H81</f>
        <v>0.21235869501552157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6317</v>
      </c>
      <c r="D95" s="176">
        <v>1831</v>
      </c>
      <c r="E95" s="176">
        <v>4617</v>
      </c>
      <c r="F95" s="176">
        <v>5090</v>
      </c>
      <c r="G95" s="176">
        <v>5218</v>
      </c>
      <c r="H95" s="176">
        <v>5721</v>
      </c>
      <c r="I95" s="177">
        <f t="shared" ref="I95:I107" si="20">IFERROR(H95/G95-1,"-")</f>
        <v>9.6397087006515836E-2</v>
      </c>
      <c r="J95" s="177">
        <f t="shared" ref="J95:J107" si="21">IFERROR(H95/C95-1,"-")</f>
        <v>-9.4348583188222257E-2</v>
      </c>
      <c r="K95" s="177">
        <f>H95/H95</f>
        <v>1</v>
      </c>
    </row>
    <row r="96" spans="2:11" x14ac:dyDescent="0.25">
      <c r="B96" s="157" t="s">
        <v>97</v>
      </c>
      <c r="C96" s="158">
        <v>3888</v>
      </c>
      <c r="D96" s="158">
        <v>1303</v>
      </c>
      <c r="E96" s="158">
        <v>2734</v>
      </c>
      <c r="F96" s="158">
        <v>3213</v>
      </c>
      <c r="G96" s="158">
        <v>2513</v>
      </c>
      <c r="H96" s="158">
        <v>3367</v>
      </c>
      <c r="I96" s="159">
        <f t="shared" si="20"/>
        <v>0.33983286908077992</v>
      </c>
      <c r="J96" s="160">
        <f t="shared" si="21"/>
        <v>-0.13400205761316875</v>
      </c>
      <c r="K96" s="159">
        <f>H96/H95</f>
        <v>0.58853347316902638</v>
      </c>
    </row>
    <row r="97" spans="2:11" x14ac:dyDescent="0.25">
      <c r="B97" s="162" t="s">
        <v>103</v>
      </c>
      <c r="C97" s="163">
        <v>2093</v>
      </c>
      <c r="D97" s="163">
        <v>798</v>
      </c>
      <c r="E97" s="163">
        <v>1341</v>
      </c>
      <c r="F97" s="163">
        <v>1567</v>
      </c>
      <c r="G97" s="163">
        <v>683</v>
      </c>
      <c r="H97" s="163">
        <v>1279</v>
      </c>
      <c r="I97" s="164">
        <f t="shared" si="20"/>
        <v>0.87262079062957532</v>
      </c>
      <c r="J97" s="165">
        <f t="shared" si="21"/>
        <v>-0.38891543239369331</v>
      </c>
      <c r="K97" s="164">
        <f>H97/H95</f>
        <v>0.22356231428072015</v>
      </c>
    </row>
    <row r="98" spans="2:11" x14ac:dyDescent="0.25">
      <c r="B98" s="162" t="s">
        <v>100</v>
      </c>
      <c r="C98" s="163">
        <v>1795</v>
      </c>
      <c r="D98" s="163">
        <v>505</v>
      </c>
      <c r="E98" s="163">
        <v>1393</v>
      </c>
      <c r="F98" s="163">
        <v>1646</v>
      </c>
      <c r="G98" s="163">
        <v>1830</v>
      </c>
      <c r="H98" s="163">
        <v>2088</v>
      </c>
      <c r="I98" s="164">
        <f t="shared" si="20"/>
        <v>0.14098360655737707</v>
      </c>
      <c r="J98" s="165">
        <f t="shared" si="21"/>
        <v>0.16323119777158768</v>
      </c>
      <c r="K98" s="164">
        <f>H98/H95</f>
        <v>0.36497115888830622</v>
      </c>
    </row>
    <row r="99" spans="2:11" x14ac:dyDescent="0.25">
      <c r="B99" s="157" t="s">
        <v>107</v>
      </c>
      <c r="C99" s="158">
        <v>2429</v>
      </c>
      <c r="D99" s="158">
        <v>528</v>
      </c>
      <c r="E99" s="158">
        <v>1883</v>
      </c>
      <c r="F99" s="158">
        <v>1877</v>
      </c>
      <c r="G99" s="158">
        <v>2705</v>
      </c>
      <c r="H99" s="158">
        <v>2354</v>
      </c>
      <c r="I99" s="159">
        <f t="shared" si="20"/>
        <v>-0.12975970425138628</v>
      </c>
      <c r="J99" s="160">
        <f t="shared" si="21"/>
        <v>-3.0876904075751388E-2</v>
      </c>
      <c r="K99" s="159">
        <f>H99/H95</f>
        <v>0.41146652683097362</v>
      </c>
    </row>
    <row r="100" spans="2:11" x14ac:dyDescent="0.25">
      <c r="B100" s="162" t="s">
        <v>110</v>
      </c>
      <c r="C100" s="163">
        <v>292</v>
      </c>
      <c r="D100" s="163">
        <v>102</v>
      </c>
      <c r="E100" s="163">
        <v>259</v>
      </c>
      <c r="F100" s="163">
        <v>278</v>
      </c>
      <c r="G100" s="163">
        <v>318</v>
      </c>
      <c r="H100" s="163">
        <v>332</v>
      </c>
      <c r="I100" s="164">
        <f t="shared" si="20"/>
        <v>4.4025157232704393E-2</v>
      </c>
      <c r="J100" s="165">
        <f t="shared" si="21"/>
        <v>0.13698630136986312</v>
      </c>
      <c r="K100" s="164">
        <f>H100/H95</f>
        <v>5.8031812620171298E-2</v>
      </c>
    </row>
    <row r="101" spans="2:11" x14ac:dyDescent="0.25">
      <c r="B101" s="162" t="s">
        <v>113</v>
      </c>
      <c r="C101" s="163">
        <v>617</v>
      </c>
      <c r="D101" s="163">
        <v>106</v>
      </c>
      <c r="E101" s="163">
        <v>540</v>
      </c>
      <c r="F101" s="163">
        <v>459</v>
      </c>
      <c r="G101" s="163">
        <v>564</v>
      </c>
      <c r="H101" s="163">
        <v>530</v>
      </c>
      <c r="I101" s="164">
        <f t="shared" si="20"/>
        <v>-6.0283687943262443E-2</v>
      </c>
      <c r="J101" s="165">
        <f t="shared" si="21"/>
        <v>-0.14100486223662889</v>
      </c>
      <c r="K101" s="164">
        <f>H101/H95</f>
        <v>9.2641146652683096E-2</v>
      </c>
    </row>
    <row r="102" spans="2:11" x14ac:dyDescent="0.25">
      <c r="B102" s="162" t="s">
        <v>116</v>
      </c>
      <c r="C102" s="163">
        <v>393</v>
      </c>
      <c r="D102" s="163">
        <v>55</v>
      </c>
      <c r="E102" s="163">
        <v>317</v>
      </c>
      <c r="F102" s="163">
        <v>291</v>
      </c>
      <c r="G102" s="163">
        <v>482</v>
      </c>
      <c r="H102" s="163">
        <v>373</v>
      </c>
      <c r="I102" s="164">
        <f t="shared" si="20"/>
        <v>-0.22614107883817425</v>
      </c>
      <c r="J102" s="165">
        <f t="shared" si="21"/>
        <v>-5.0890585241730291E-2</v>
      </c>
      <c r="K102" s="164">
        <f>H102/H95</f>
        <v>6.5198391889529805E-2</v>
      </c>
    </row>
    <row r="103" spans="2:11" x14ac:dyDescent="0.25">
      <c r="B103" s="162" t="s">
        <v>123</v>
      </c>
      <c r="C103" s="163">
        <v>110</v>
      </c>
      <c r="D103" s="163">
        <v>20</v>
      </c>
      <c r="E103" s="163">
        <v>121</v>
      </c>
      <c r="F103" s="163">
        <v>123</v>
      </c>
      <c r="G103" s="163">
        <v>117</v>
      </c>
      <c r="H103" s="163">
        <v>86</v>
      </c>
      <c r="I103" s="164">
        <f t="shared" si="20"/>
        <v>-0.2649572649572649</v>
      </c>
      <c r="J103" s="165">
        <f t="shared" si="21"/>
        <v>-0.21818181818181814</v>
      </c>
      <c r="K103" s="164">
        <f>H103/H95</f>
        <v>1.5032337004020277E-2</v>
      </c>
    </row>
    <row r="104" spans="2:11" x14ac:dyDescent="0.25">
      <c r="B104" s="162" t="s">
        <v>119</v>
      </c>
      <c r="C104" s="163">
        <v>82</v>
      </c>
      <c r="D104" s="163">
        <v>51</v>
      </c>
      <c r="E104" s="163">
        <v>113</v>
      </c>
      <c r="F104" s="163">
        <v>73</v>
      </c>
      <c r="G104" s="163">
        <v>114</v>
      </c>
      <c r="H104" s="163">
        <v>67</v>
      </c>
      <c r="I104" s="164">
        <f t="shared" si="20"/>
        <v>-0.41228070175438591</v>
      </c>
      <c r="J104" s="165">
        <f t="shared" si="21"/>
        <v>-0.18292682926829273</v>
      </c>
      <c r="K104" s="164">
        <f>H104/H95</f>
        <v>1.171123929382975E-2</v>
      </c>
    </row>
    <row r="105" spans="2:11" x14ac:dyDescent="0.25">
      <c r="B105" s="162" t="s">
        <v>128</v>
      </c>
      <c r="C105" s="163">
        <v>16</v>
      </c>
      <c r="D105" s="163">
        <v>4</v>
      </c>
      <c r="E105" s="163">
        <v>22</v>
      </c>
      <c r="F105" s="163">
        <v>12</v>
      </c>
      <c r="G105" s="163">
        <v>24</v>
      </c>
      <c r="H105" s="163">
        <v>38</v>
      </c>
      <c r="I105" s="164">
        <f t="shared" si="20"/>
        <v>0.58333333333333326</v>
      </c>
      <c r="J105" s="165">
        <f t="shared" si="21"/>
        <v>1.375</v>
      </c>
      <c r="K105" s="164">
        <f>H105/H95</f>
        <v>6.6421954203810521E-3</v>
      </c>
    </row>
    <row r="106" spans="2:11" x14ac:dyDescent="0.25">
      <c r="B106" s="162" t="s">
        <v>131</v>
      </c>
      <c r="C106" s="163">
        <v>66</v>
      </c>
      <c r="D106" s="163">
        <v>12</v>
      </c>
      <c r="E106" s="163">
        <v>14</v>
      </c>
      <c r="F106" s="163">
        <v>8</v>
      </c>
      <c r="G106" s="163">
        <v>32</v>
      </c>
      <c r="H106" s="163">
        <v>50</v>
      </c>
      <c r="I106" s="164">
        <f t="shared" si="20"/>
        <v>0.5625</v>
      </c>
      <c r="J106" s="165">
        <f t="shared" si="21"/>
        <v>-0.24242424242424243</v>
      </c>
      <c r="K106" s="164">
        <f>H106/H95</f>
        <v>8.7397308162908589E-3</v>
      </c>
    </row>
    <row r="107" spans="2:11" x14ac:dyDescent="0.25">
      <c r="B107" s="168" t="s">
        <v>145</v>
      </c>
      <c r="C107" s="169">
        <f t="shared" ref="C107:H107" si="22">C99-SUM(C100:C106)</f>
        <v>853</v>
      </c>
      <c r="D107" s="169">
        <f t="shared" si="22"/>
        <v>178</v>
      </c>
      <c r="E107" s="169">
        <f t="shared" si="22"/>
        <v>497</v>
      </c>
      <c r="F107" s="169">
        <f t="shared" si="22"/>
        <v>633</v>
      </c>
      <c r="G107" s="169">
        <f t="shared" si="22"/>
        <v>1054</v>
      </c>
      <c r="H107" s="169">
        <f t="shared" si="22"/>
        <v>878</v>
      </c>
      <c r="I107" s="170">
        <f t="shared" si="20"/>
        <v>-0.16698292220113853</v>
      </c>
      <c r="J107" s="171">
        <f t="shared" si="21"/>
        <v>2.9308323563892236E-2</v>
      </c>
      <c r="K107" s="170">
        <f>H107/H95</f>
        <v>0.15346967313406748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14208</v>
      </c>
      <c r="D109" s="176">
        <v>6134</v>
      </c>
      <c r="E109" s="176">
        <v>13942</v>
      </c>
      <c r="F109" s="176">
        <v>18713</v>
      </c>
      <c r="G109" s="176">
        <v>22087</v>
      </c>
      <c r="H109" s="176">
        <v>20986</v>
      </c>
      <c r="I109" s="177">
        <f t="shared" ref="I109:I121" si="23">IFERROR(H109/G109-1,"-")</f>
        <v>-4.9848327070222354E-2</v>
      </c>
      <c r="J109" s="177">
        <f t="shared" ref="J109:J121" si="24">IFERROR(H109/C109-1,"-")</f>
        <v>0.47705518018018012</v>
      </c>
      <c r="K109" s="177">
        <f>H109/H109</f>
        <v>1</v>
      </c>
    </row>
    <row r="110" spans="2:11" x14ac:dyDescent="0.25">
      <c r="B110" s="157" t="s">
        <v>97</v>
      </c>
      <c r="C110" s="158">
        <v>2923</v>
      </c>
      <c r="D110" s="158">
        <v>1595</v>
      </c>
      <c r="E110" s="158">
        <v>1900</v>
      </c>
      <c r="F110" s="158">
        <v>4375</v>
      </c>
      <c r="G110" s="158">
        <v>2951</v>
      </c>
      <c r="H110" s="158">
        <v>2896</v>
      </c>
      <c r="I110" s="159">
        <f t="shared" si="23"/>
        <v>-1.8637749915282997E-2</v>
      </c>
      <c r="J110" s="160">
        <f t="shared" si="24"/>
        <v>-9.2370851864522763E-3</v>
      </c>
      <c r="K110" s="159">
        <f>H110/H109</f>
        <v>0.13799675974459163</v>
      </c>
    </row>
    <row r="111" spans="2:11" x14ac:dyDescent="0.25">
      <c r="B111" s="162" t="s">
        <v>103</v>
      </c>
      <c r="C111" s="163">
        <v>914</v>
      </c>
      <c r="D111" s="163">
        <v>959</v>
      </c>
      <c r="E111" s="163">
        <v>812</v>
      </c>
      <c r="F111" s="163">
        <v>1086</v>
      </c>
      <c r="G111" s="163">
        <v>634</v>
      </c>
      <c r="H111" s="163">
        <v>798</v>
      </c>
      <c r="I111" s="164">
        <f t="shared" si="23"/>
        <v>0.25867507886435326</v>
      </c>
      <c r="J111" s="165">
        <f t="shared" si="24"/>
        <v>-0.12691466083150982</v>
      </c>
      <c r="K111" s="164">
        <f>H111/H109</f>
        <v>3.8025350233488991E-2</v>
      </c>
    </row>
    <row r="112" spans="2:11" x14ac:dyDescent="0.25">
      <c r="B112" s="162" t="s">
        <v>100</v>
      </c>
      <c r="C112" s="163">
        <v>2009</v>
      </c>
      <c r="D112" s="163">
        <v>636</v>
      </c>
      <c r="E112" s="163">
        <v>1088</v>
      </c>
      <c r="F112" s="163">
        <v>3289</v>
      </c>
      <c r="G112" s="163">
        <v>2317</v>
      </c>
      <c r="H112" s="163">
        <v>2098</v>
      </c>
      <c r="I112" s="164">
        <f t="shared" si="23"/>
        <v>-9.451877427708244E-2</v>
      </c>
      <c r="J112" s="165">
        <f t="shared" si="24"/>
        <v>4.4300647088103551E-2</v>
      </c>
      <c r="K112" s="164">
        <f>H112/H109</f>
        <v>9.9971409511102644E-2</v>
      </c>
    </row>
    <row r="113" spans="2:11" x14ac:dyDescent="0.25">
      <c r="B113" s="157" t="s">
        <v>107</v>
      </c>
      <c r="C113" s="158">
        <v>11285</v>
      </c>
      <c r="D113" s="158">
        <v>4539</v>
      </c>
      <c r="E113" s="158">
        <v>12042</v>
      </c>
      <c r="F113" s="158">
        <v>14338</v>
      </c>
      <c r="G113" s="158">
        <v>19136</v>
      </c>
      <c r="H113" s="158">
        <v>18090</v>
      </c>
      <c r="I113" s="159">
        <f t="shared" si="23"/>
        <v>-5.4661371237458178E-2</v>
      </c>
      <c r="J113" s="160">
        <f t="shared" si="24"/>
        <v>0.60301284891448836</v>
      </c>
      <c r="K113" s="159">
        <f>H113/H109</f>
        <v>0.86200324025540842</v>
      </c>
    </row>
    <row r="114" spans="2:11" x14ac:dyDescent="0.25">
      <c r="B114" s="162" t="s">
        <v>110</v>
      </c>
      <c r="C114" s="163">
        <v>5918</v>
      </c>
      <c r="D114" s="163">
        <v>3604</v>
      </c>
      <c r="E114" s="163">
        <v>6776</v>
      </c>
      <c r="F114" s="163">
        <v>7819</v>
      </c>
      <c r="G114" s="163">
        <v>11418</v>
      </c>
      <c r="H114" s="163">
        <v>10847</v>
      </c>
      <c r="I114" s="164">
        <f t="shared" si="23"/>
        <v>-5.0008758101243611E-2</v>
      </c>
      <c r="J114" s="165">
        <f t="shared" si="24"/>
        <v>0.83288273065224727</v>
      </c>
      <c r="K114" s="164">
        <f>H114/H109</f>
        <v>0.5168683884494425</v>
      </c>
    </row>
    <row r="115" spans="2:11" x14ac:dyDescent="0.25">
      <c r="B115" s="162" t="s">
        <v>113</v>
      </c>
      <c r="C115" s="163">
        <v>1278</v>
      </c>
      <c r="D115" s="163">
        <v>475</v>
      </c>
      <c r="E115" s="163">
        <v>872</v>
      </c>
      <c r="F115" s="163">
        <v>1094</v>
      </c>
      <c r="G115" s="163">
        <v>1110</v>
      </c>
      <c r="H115" s="163">
        <v>1131</v>
      </c>
      <c r="I115" s="164">
        <f t="shared" si="23"/>
        <v>1.8918918918918948E-2</v>
      </c>
      <c r="J115" s="165">
        <f t="shared" si="24"/>
        <v>-0.11502347417840375</v>
      </c>
      <c r="K115" s="164">
        <f>H115/H109</f>
        <v>5.3893071571523871E-2</v>
      </c>
    </row>
    <row r="116" spans="2:11" x14ac:dyDescent="0.25">
      <c r="B116" s="162" t="s">
        <v>116</v>
      </c>
      <c r="C116" s="163">
        <v>576</v>
      </c>
      <c r="D116" s="163">
        <v>107</v>
      </c>
      <c r="E116" s="163">
        <v>752</v>
      </c>
      <c r="F116" s="163">
        <v>1080</v>
      </c>
      <c r="G116" s="163">
        <v>924</v>
      </c>
      <c r="H116" s="163">
        <v>1319</v>
      </c>
      <c r="I116" s="164">
        <f t="shared" si="23"/>
        <v>0.42748917748917759</v>
      </c>
      <c r="J116" s="165">
        <f t="shared" si="24"/>
        <v>1.2899305555555554</v>
      </c>
      <c r="K116" s="164">
        <f>H116/H109</f>
        <v>6.2851424759363381E-2</v>
      </c>
    </row>
    <row r="117" spans="2:11" x14ac:dyDescent="0.25">
      <c r="B117" s="162" t="s">
        <v>123</v>
      </c>
      <c r="C117" s="163">
        <v>244</v>
      </c>
      <c r="D117" s="163">
        <v>116</v>
      </c>
      <c r="E117" s="163">
        <v>370</v>
      </c>
      <c r="F117" s="163">
        <v>725</v>
      </c>
      <c r="G117" s="163">
        <v>687</v>
      </c>
      <c r="H117" s="163">
        <v>859</v>
      </c>
      <c r="I117" s="164">
        <f t="shared" si="23"/>
        <v>0.25036390101892292</v>
      </c>
      <c r="J117" s="165">
        <f t="shared" si="24"/>
        <v>2.5204918032786887</v>
      </c>
      <c r="K117" s="164">
        <f>H117/H109</f>
        <v>4.0932049938053938E-2</v>
      </c>
    </row>
    <row r="118" spans="2:11" x14ac:dyDescent="0.25">
      <c r="B118" s="162" t="s">
        <v>119</v>
      </c>
      <c r="C118" s="163">
        <v>418</v>
      </c>
      <c r="D118" s="163">
        <v>74</v>
      </c>
      <c r="E118" s="163">
        <v>823</v>
      </c>
      <c r="F118" s="163">
        <v>533</v>
      </c>
      <c r="G118" s="163">
        <v>632</v>
      </c>
      <c r="H118" s="163">
        <v>621</v>
      </c>
      <c r="I118" s="164">
        <f t="shared" si="23"/>
        <v>-1.7405063291139222E-2</v>
      </c>
      <c r="J118" s="165">
        <f t="shared" si="24"/>
        <v>0.4856459330143541</v>
      </c>
      <c r="K118" s="164">
        <f>H118/H109</f>
        <v>2.9591156008767751E-2</v>
      </c>
    </row>
    <row r="119" spans="2:11" x14ac:dyDescent="0.25">
      <c r="B119" s="162" t="s">
        <v>128</v>
      </c>
      <c r="C119" s="163">
        <v>166</v>
      </c>
      <c r="D119" s="163">
        <v>0</v>
      </c>
      <c r="E119" s="163">
        <v>115</v>
      </c>
      <c r="F119" s="163">
        <v>236</v>
      </c>
      <c r="G119" s="163">
        <v>293</v>
      </c>
      <c r="H119" s="163">
        <v>67</v>
      </c>
      <c r="I119" s="164">
        <f t="shared" si="23"/>
        <v>-0.77133105802047786</v>
      </c>
      <c r="J119" s="165">
        <f t="shared" si="24"/>
        <v>-0.59638554216867468</v>
      </c>
      <c r="K119" s="164">
        <f>H119/H109</f>
        <v>3.1926045935385494E-3</v>
      </c>
    </row>
    <row r="120" spans="2:11" x14ac:dyDescent="0.25">
      <c r="B120" s="162" t="s">
        <v>131</v>
      </c>
      <c r="C120" s="163">
        <v>378</v>
      </c>
      <c r="D120" s="163">
        <v>0</v>
      </c>
      <c r="E120" s="163">
        <v>282</v>
      </c>
      <c r="F120" s="163">
        <v>110</v>
      </c>
      <c r="G120" s="163">
        <v>229</v>
      </c>
      <c r="H120" s="163">
        <v>114</v>
      </c>
      <c r="I120" s="164">
        <f t="shared" si="23"/>
        <v>-0.50218340611353707</v>
      </c>
      <c r="J120" s="165">
        <f t="shared" si="24"/>
        <v>-0.69841269841269837</v>
      </c>
      <c r="K120" s="164">
        <f>H120/H109</f>
        <v>5.4321928904984274E-3</v>
      </c>
    </row>
    <row r="121" spans="2:11" x14ac:dyDescent="0.25">
      <c r="B121" s="168" t="s">
        <v>145</v>
      </c>
      <c r="C121" s="169">
        <f t="shared" ref="C121:H121" si="25">C113-SUM(C114:C120)</f>
        <v>2307</v>
      </c>
      <c r="D121" s="169">
        <f t="shared" si="25"/>
        <v>163</v>
      </c>
      <c r="E121" s="169">
        <f t="shared" si="25"/>
        <v>2052</v>
      </c>
      <c r="F121" s="169">
        <f t="shared" si="25"/>
        <v>2741</v>
      </c>
      <c r="G121" s="169">
        <f t="shared" si="25"/>
        <v>3843</v>
      </c>
      <c r="H121" s="169">
        <f t="shared" si="25"/>
        <v>3132</v>
      </c>
      <c r="I121" s="170">
        <f t="shared" si="23"/>
        <v>-0.18501170960187352</v>
      </c>
      <c r="J121" s="171">
        <f t="shared" si="24"/>
        <v>0.35760728218465543</v>
      </c>
      <c r="K121" s="170">
        <f>H121/H109</f>
        <v>0.14924235204421996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22370</v>
      </c>
      <c r="D123" s="176">
        <v>8311</v>
      </c>
      <c r="E123" s="176">
        <v>23574</v>
      </c>
      <c r="F123" s="176">
        <v>26213</v>
      </c>
      <c r="G123" s="176">
        <v>24550</v>
      </c>
      <c r="H123" s="176">
        <v>26113</v>
      </c>
      <c r="I123" s="177">
        <f t="shared" ref="I123:I135" si="26">IFERROR(H123/G123-1,"-")</f>
        <v>6.3665987780040734E-2</v>
      </c>
      <c r="J123" s="177">
        <f t="shared" ref="J123:J135" si="27">IFERROR(H123/C123-1,"-")</f>
        <v>0.16732230666070635</v>
      </c>
      <c r="K123" s="177">
        <f>H123/H123</f>
        <v>1</v>
      </c>
    </row>
    <row r="124" spans="2:11" x14ac:dyDescent="0.25">
      <c r="B124" s="157" t="s">
        <v>97</v>
      </c>
      <c r="C124" s="158">
        <v>11771</v>
      </c>
      <c r="D124" s="158">
        <v>5587</v>
      </c>
      <c r="E124" s="158">
        <v>13650</v>
      </c>
      <c r="F124" s="158">
        <v>14085</v>
      </c>
      <c r="G124" s="158">
        <v>13995</v>
      </c>
      <c r="H124" s="158">
        <v>15270</v>
      </c>
      <c r="I124" s="159">
        <f t="shared" si="26"/>
        <v>9.1103965702036493E-2</v>
      </c>
      <c r="J124" s="160">
        <f t="shared" si="27"/>
        <v>0.29725596805708943</v>
      </c>
      <c r="K124" s="159">
        <f>H124/H123</f>
        <v>0.58476620840194538</v>
      </c>
    </row>
    <row r="125" spans="2:11" x14ac:dyDescent="0.25">
      <c r="B125" s="162" t="s">
        <v>103</v>
      </c>
      <c r="C125" s="163">
        <v>5366</v>
      </c>
      <c r="D125" s="163">
        <v>2418</v>
      </c>
      <c r="E125" s="163">
        <v>6540</v>
      </c>
      <c r="F125" s="163">
        <v>6958</v>
      </c>
      <c r="G125" s="163">
        <v>5274</v>
      </c>
      <c r="H125" s="163">
        <v>6305</v>
      </c>
      <c r="I125" s="164">
        <f t="shared" si="26"/>
        <v>0.19548729616989013</v>
      </c>
      <c r="J125" s="165">
        <f t="shared" si="27"/>
        <v>0.17499068207230706</v>
      </c>
      <c r="K125" s="164">
        <f>H125/H123</f>
        <v>0.24145061846589821</v>
      </c>
    </row>
    <row r="126" spans="2:11" x14ac:dyDescent="0.25">
      <c r="B126" s="162" t="s">
        <v>100</v>
      </c>
      <c r="C126" s="163">
        <v>6405</v>
      </c>
      <c r="D126" s="163">
        <v>3169</v>
      </c>
      <c r="E126" s="163">
        <v>7110</v>
      </c>
      <c r="F126" s="163">
        <v>7127</v>
      </c>
      <c r="G126" s="163">
        <v>8721</v>
      </c>
      <c r="H126" s="163">
        <v>8965</v>
      </c>
      <c r="I126" s="164">
        <f t="shared" si="26"/>
        <v>2.7978442839123874E-2</v>
      </c>
      <c r="J126" s="165">
        <f t="shared" si="27"/>
        <v>0.39968774395003903</v>
      </c>
      <c r="K126" s="164">
        <f>H126/H123</f>
        <v>0.34331558993604716</v>
      </c>
    </row>
    <row r="127" spans="2:11" x14ac:dyDescent="0.25">
      <c r="B127" s="157" t="s">
        <v>107</v>
      </c>
      <c r="C127" s="158">
        <v>10599</v>
      </c>
      <c r="D127" s="158">
        <v>2724</v>
      </c>
      <c r="E127" s="158">
        <v>9924</v>
      </c>
      <c r="F127" s="158">
        <v>12128</v>
      </c>
      <c r="G127" s="158">
        <v>10555</v>
      </c>
      <c r="H127" s="158">
        <v>10843</v>
      </c>
      <c r="I127" s="159">
        <f t="shared" si="26"/>
        <v>2.7285646612979608E-2</v>
      </c>
      <c r="J127" s="160">
        <f t="shared" si="27"/>
        <v>2.3021039720728442E-2</v>
      </c>
      <c r="K127" s="159">
        <f>H127/H123</f>
        <v>0.41523379159805462</v>
      </c>
    </row>
    <row r="128" spans="2:11" x14ac:dyDescent="0.25">
      <c r="B128" s="162" t="s">
        <v>110</v>
      </c>
      <c r="C128" s="163">
        <v>1081</v>
      </c>
      <c r="D128" s="163">
        <v>307</v>
      </c>
      <c r="E128" s="163">
        <v>775</v>
      </c>
      <c r="F128" s="163">
        <v>962</v>
      </c>
      <c r="G128" s="163">
        <v>1147</v>
      </c>
      <c r="H128" s="163">
        <v>1127</v>
      </c>
      <c r="I128" s="164">
        <f t="shared" si="26"/>
        <v>-1.7436791630340065E-2</v>
      </c>
      <c r="J128" s="165">
        <f t="shared" si="27"/>
        <v>4.2553191489361764E-2</v>
      </c>
      <c r="K128" s="164">
        <f>H128/H123</f>
        <v>4.3158580017615744E-2</v>
      </c>
    </row>
    <row r="129" spans="2:11" x14ac:dyDescent="0.25">
      <c r="B129" s="162" t="s">
        <v>113</v>
      </c>
      <c r="C129" s="163">
        <v>1143</v>
      </c>
      <c r="D129" s="163">
        <v>297</v>
      </c>
      <c r="E129" s="163">
        <v>1659</v>
      </c>
      <c r="F129" s="163">
        <v>1800</v>
      </c>
      <c r="G129" s="163">
        <v>1503</v>
      </c>
      <c r="H129" s="163">
        <v>1743</v>
      </c>
      <c r="I129" s="164">
        <f t="shared" si="26"/>
        <v>0.15968063872255489</v>
      </c>
      <c r="J129" s="165">
        <f t="shared" si="27"/>
        <v>0.52493438320209984</v>
      </c>
      <c r="K129" s="164">
        <f>H129/H123</f>
        <v>6.6748362884387083E-2</v>
      </c>
    </row>
    <row r="130" spans="2:11" x14ac:dyDescent="0.25">
      <c r="B130" s="162" t="s">
        <v>116</v>
      </c>
      <c r="C130" s="163">
        <v>649</v>
      </c>
      <c r="D130" s="163">
        <v>111</v>
      </c>
      <c r="E130" s="163">
        <v>954</v>
      </c>
      <c r="F130" s="163">
        <v>1027</v>
      </c>
      <c r="G130" s="163">
        <v>1076</v>
      </c>
      <c r="H130" s="163">
        <v>866</v>
      </c>
      <c r="I130" s="164">
        <f t="shared" si="26"/>
        <v>-0.19516728624535318</v>
      </c>
      <c r="J130" s="165">
        <f t="shared" si="27"/>
        <v>0.33436055469953785</v>
      </c>
      <c r="K130" s="164">
        <f>H130/H123</f>
        <v>3.3163558380883085E-2</v>
      </c>
    </row>
    <row r="131" spans="2:11" x14ac:dyDescent="0.25">
      <c r="B131" s="162" t="s">
        <v>123</v>
      </c>
      <c r="C131" s="163">
        <v>153</v>
      </c>
      <c r="D131" s="163">
        <v>50</v>
      </c>
      <c r="E131" s="163">
        <v>249</v>
      </c>
      <c r="F131" s="163">
        <v>308</v>
      </c>
      <c r="G131" s="163">
        <v>305</v>
      </c>
      <c r="H131" s="163">
        <v>307</v>
      </c>
      <c r="I131" s="164">
        <f t="shared" si="26"/>
        <v>6.5573770491802463E-3</v>
      </c>
      <c r="J131" s="165">
        <f t="shared" si="27"/>
        <v>1.0065359477124183</v>
      </c>
      <c r="K131" s="164">
        <f>H131/H123</f>
        <v>1.1756596331329224E-2</v>
      </c>
    </row>
    <row r="132" spans="2:11" x14ac:dyDescent="0.25">
      <c r="B132" s="162" t="s">
        <v>119</v>
      </c>
      <c r="C132" s="163">
        <v>195</v>
      </c>
      <c r="D132" s="163">
        <v>59</v>
      </c>
      <c r="E132" s="163">
        <v>409</v>
      </c>
      <c r="F132" s="163">
        <v>194</v>
      </c>
      <c r="G132" s="163">
        <v>291</v>
      </c>
      <c r="H132" s="163">
        <v>254</v>
      </c>
      <c r="I132" s="164">
        <f t="shared" si="26"/>
        <v>-0.12714776632302405</v>
      </c>
      <c r="J132" s="165">
        <f t="shared" si="27"/>
        <v>0.3025641025641026</v>
      </c>
      <c r="K132" s="164">
        <f>H132/H123</f>
        <v>9.7269559223375334E-3</v>
      </c>
    </row>
    <row r="133" spans="2:11" x14ac:dyDescent="0.25">
      <c r="B133" s="162" t="s">
        <v>128</v>
      </c>
      <c r="C133" s="163">
        <v>183</v>
      </c>
      <c r="D133" s="163">
        <v>11</v>
      </c>
      <c r="E133" s="163">
        <v>179</v>
      </c>
      <c r="F133" s="163">
        <v>136</v>
      </c>
      <c r="G133" s="163">
        <v>183</v>
      </c>
      <c r="H133" s="163">
        <v>120</v>
      </c>
      <c r="I133" s="164">
        <f t="shared" si="26"/>
        <v>-0.34426229508196726</v>
      </c>
      <c r="J133" s="165">
        <f t="shared" si="27"/>
        <v>-0.34426229508196726</v>
      </c>
      <c r="K133" s="164">
        <f>H133/H123</f>
        <v>4.5954122467736372E-3</v>
      </c>
    </row>
    <row r="134" spans="2:11" x14ac:dyDescent="0.25">
      <c r="B134" s="162" t="s">
        <v>131</v>
      </c>
      <c r="C134" s="163">
        <v>363</v>
      </c>
      <c r="D134" s="163">
        <v>28</v>
      </c>
      <c r="E134" s="163">
        <v>254</v>
      </c>
      <c r="F134" s="163">
        <v>271</v>
      </c>
      <c r="G134" s="163">
        <v>310</v>
      </c>
      <c r="H134" s="163">
        <v>377</v>
      </c>
      <c r="I134" s="164">
        <f t="shared" si="26"/>
        <v>0.21612903225806446</v>
      </c>
      <c r="J134" s="165">
        <f t="shared" si="27"/>
        <v>3.8567493112947604E-2</v>
      </c>
      <c r="K134" s="164">
        <f>H134/H123</f>
        <v>1.4437253475280512E-2</v>
      </c>
    </row>
    <row r="135" spans="2:11" x14ac:dyDescent="0.25">
      <c r="B135" s="168" t="s">
        <v>145</v>
      </c>
      <c r="C135" s="169">
        <f t="shared" ref="C135:H135" si="28">C127-SUM(C128:C134)</f>
        <v>6832</v>
      </c>
      <c r="D135" s="169">
        <f t="shared" si="28"/>
        <v>1861</v>
      </c>
      <c r="E135" s="169">
        <f t="shared" si="28"/>
        <v>5445</v>
      </c>
      <c r="F135" s="169">
        <f t="shared" si="28"/>
        <v>7430</v>
      </c>
      <c r="G135" s="169">
        <f t="shared" si="28"/>
        <v>5740</v>
      </c>
      <c r="H135" s="169">
        <f t="shared" si="28"/>
        <v>6049</v>
      </c>
      <c r="I135" s="170">
        <f t="shared" si="26"/>
        <v>5.3832752613240498E-2</v>
      </c>
      <c r="J135" s="171">
        <f t="shared" si="27"/>
        <v>-0.11460772833723654</v>
      </c>
      <c r="K135" s="170">
        <f>H135/H123</f>
        <v>0.23164707233944778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24013</v>
      </c>
      <c r="D137" s="176">
        <v>5662</v>
      </c>
      <c r="E137" s="176">
        <v>23913</v>
      </c>
      <c r="F137" s="176">
        <v>25634</v>
      </c>
      <c r="G137" s="176">
        <v>29365</v>
      </c>
      <c r="H137" s="176">
        <v>27084</v>
      </c>
      <c r="I137" s="177">
        <f t="shared" ref="I137:I149" si="29">IFERROR(H137/G137-1,"-")</f>
        <v>-7.7677507236506016E-2</v>
      </c>
      <c r="J137" s="177">
        <f t="shared" ref="J137:J149" si="30">IFERROR(H137/C137-1,"-")</f>
        <v>0.12788906009244982</v>
      </c>
      <c r="K137" s="177">
        <f>H137/H137</f>
        <v>1</v>
      </c>
    </row>
    <row r="138" spans="2:11" x14ac:dyDescent="0.25">
      <c r="B138" s="157" t="s">
        <v>97</v>
      </c>
      <c r="C138" s="158">
        <v>2294</v>
      </c>
      <c r="D138" s="158">
        <v>1631</v>
      </c>
      <c r="E138" s="158">
        <v>1448</v>
      </c>
      <c r="F138" s="158">
        <v>1204</v>
      </c>
      <c r="G138" s="158">
        <v>1362</v>
      </c>
      <c r="H138" s="158">
        <v>1464</v>
      </c>
      <c r="I138" s="159">
        <f t="shared" si="29"/>
        <v>7.4889867841409608E-2</v>
      </c>
      <c r="J138" s="160">
        <f t="shared" si="30"/>
        <v>-0.36181342632955538</v>
      </c>
      <c r="K138" s="159">
        <f>H138/H137</f>
        <v>5.4054054054054057E-2</v>
      </c>
    </row>
    <row r="139" spans="2:11" x14ac:dyDescent="0.25">
      <c r="B139" s="162" t="s">
        <v>103</v>
      </c>
      <c r="C139" s="163">
        <v>1110</v>
      </c>
      <c r="D139" s="163">
        <v>1370</v>
      </c>
      <c r="E139" s="163">
        <v>1061</v>
      </c>
      <c r="F139" s="163">
        <v>686</v>
      </c>
      <c r="G139" s="163">
        <v>723</v>
      </c>
      <c r="H139" s="163">
        <v>396</v>
      </c>
      <c r="I139" s="164">
        <f t="shared" si="29"/>
        <v>-0.4522821576763485</v>
      </c>
      <c r="J139" s="165">
        <f t="shared" si="30"/>
        <v>-0.64324324324324322</v>
      </c>
      <c r="K139" s="164">
        <f>H139/H137</f>
        <v>1.4621178555604785E-2</v>
      </c>
    </row>
    <row r="140" spans="2:11" x14ac:dyDescent="0.25">
      <c r="B140" s="162" t="s">
        <v>100</v>
      </c>
      <c r="C140" s="163">
        <v>1184</v>
      </c>
      <c r="D140" s="163">
        <v>261</v>
      </c>
      <c r="E140" s="163">
        <v>387</v>
      </c>
      <c r="F140" s="163">
        <v>518</v>
      </c>
      <c r="G140" s="163">
        <v>639</v>
      </c>
      <c r="H140" s="163">
        <v>1068</v>
      </c>
      <c r="I140" s="164">
        <f t="shared" si="29"/>
        <v>0.67136150234741776</v>
      </c>
      <c r="J140" s="165">
        <f t="shared" si="30"/>
        <v>-9.7972972972973027E-2</v>
      </c>
      <c r="K140" s="164">
        <f>H140/H137</f>
        <v>3.9432875498449267E-2</v>
      </c>
    </row>
    <row r="141" spans="2:11" x14ac:dyDescent="0.25">
      <c r="B141" s="157" t="s">
        <v>107</v>
      </c>
      <c r="C141" s="158">
        <v>21719</v>
      </c>
      <c r="D141" s="158">
        <v>4031</v>
      </c>
      <c r="E141" s="158">
        <v>22465</v>
      </c>
      <c r="F141" s="158">
        <v>24430</v>
      </c>
      <c r="G141" s="158">
        <v>28003</v>
      </c>
      <c r="H141" s="158">
        <v>25620</v>
      </c>
      <c r="I141" s="159">
        <f t="shared" si="29"/>
        <v>-8.5098025211584494E-2</v>
      </c>
      <c r="J141" s="160">
        <f t="shared" si="30"/>
        <v>0.17961232100925462</v>
      </c>
      <c r="K141" s="159">
        <f>H141/H137</f>
        <v>0.94594594594594594</v>
      </c>
    </row>
    <row r="142" spans="2:11" x14ac:dyDescent="0.25">
      <c r="B142" s="162" t="s">
        <v>110</v>
      </c>
      <c r="C142" s="163">
        <v>10338</v>
      </c>
      <c r="D142" s="163">
        <v>1659</v>
      </c>
      <c r="E142" s="163">
        <v>8389</v>
      </c>
      <c r="F142" s="163">
        <v>9245</v>
      </c>
      <c r="G142" s="163">
        <v>11599</v>
      </c>
      <c r="H142" s="163">
        <v>11272</v>
      </c>
      <c r="I142" s="164">
        <f t="shared" si="29"/>
        <v>-2.8192085524614163E-2</v>
      </c>
      <c r="J142" s="165">
        <f t="shared" si="30"/>
        <v>9.0346295221512829E-2</v>
      </c>
      <c r="K142" s="164">
        <f>H142/H137</f>
        <v>0.41618667848176044</v>
      </c>
    </row>
    <row r="143" spans="2:11" x14ac:dyDescent="0.25">
      <c r="B143" s="162" t="s">
        <v>113</v>
      </c>
      <c r="C143" s="163">
        <v>1702</v>
      </c>
      <c r="D143" s="163">
        <v>668</v>
      </c>
      <c r="E143" s="163">
        <v>2361</v>
      </c>
      <c r="F143" s="163">
        <v>2870</v>
      </c>
      <c r="G143" s="163">
        <v>2808</v>
      </c>
      <c r="H143" s="163">
        <v>2881</v>
      </c>
      <c r="I143" s="164">
        <f t="shared" si="29"/>
        <v>2.5997150997151053E-2</v>
      </c>
      <c r="J143" s="165">
        <f t="shared" si="30"/>
        <v>0.69271445358401884</v>
      </c>
      <c r="K143" s="164">
        <f>H143/H137</f>
        <v>0.10637276620883178</v>
      </c>
    </row>
    <row r="144" spans="2:11" x14ac:dyDescent="0.25">
      <c r="B144" s="162" t="s">
        <v>116</v>
      </c>
      <c r="C144" s="163">
        <v>1397</v>
      </c>
      <c r="D144" s="163">
        <v>113</v>
      </c>
      <c r="E144" s="163">
        <v>2881</v>
      </c>
      <c r="F144" s="163">
        <v>2375</v>
      </c>
      <c r="G144" s="163">
        <v>2108</v>
      </c>
      <c r="H144" s="163">
        <v>1639</v>
      </c>
      <c r="I144" s="164">
        <f t="shared" si="29"/>
        <v>-0.22248576850094881</v>
      </c>
      <c r="J144" s="165">
        <f t="shared" si="30"/>
        <v>0.17322834645669283</v>
      </c>
      <c r="K144" s="164">
        <f>H144/H137</f>
        <v>6.0515433466253141E-2</v>
      </c>
    </row>
    <row r="145" spans="2:11" x14ac:dyDescent="0.25">
      <c r="B145" s="162" t="s">
        <v>123</v>
      </c>
      <c r="C145" s="163">
        <v>369</v>
      </c>
      <c r="D145" s="163">
        <v>118</v>
      </c>
      <c r="E145" s="163">
        <v>1087</v>
      </c>
      <c r="F145" s="163">
        <v>735</v>
      </c>
      <c r="G145" s="163">
        <v>829</v>
      </c>
      <c r="H145" s="163">
        <v>671</v>
      </c>
      <c r="I145" s="164">
        <f t="shared" si="29"/>
        <v>-0.19059107358262972</v>
      </c>
      <c r="J145" s="165">
        <f t="shared" si="30"/>
        <v>0.81842818428184283</v>
      </c>
      <c r="K145" s="164">
        <f>H145/H137</f>
        <v>2.4774774774774775E-2</v>
      </c>
    </row>
    <row r="146" spans="2:11" x14ac:dyDescent="0.25">
      <c r="B146" s="162" t="s">
        <v>119</v>
      </c>
      <c r="C146" s="163">
        <v>441</v>
      </c>
      <c r="D146" s="163">
        <v>77</v>
      </c>
      <c r="E146" s="163">
        <v>812</v>
      </c>
      <c r="F146" s="163">
        <v>579</v>
      </c>
      <c r="G146" s="163">
        <v>725</v>
      </c>
      <c r="H146" s="163">
        <v>521</v>
      </c>
      <c r="I146" s="164">
        <f t="shared" si="29"/>
        <v>-0.28137931034482755</v>
      </c>
      <c r="J146" s="165">
        <f t="shared" si="30"/>
        <v>0.18140589569161003</v>
      </c>
      <c r="K146" s="164">
        <f>H146/H137</f>
        <v>1.9236449564318418E-2</v>
      </c>
    </row>
    <row r="147" spans="2:11" x14ac:dyDescent="0.25">
      <c r="B147" s="162" t="s">
        <v>128</v>
      </c>
      <c r="C147" s="163">
        <v>371</v>
      </c>
      <c r="D147" s="163">
        <v>3</v>
      </c>
      <c r="E147" s="163">
        <v>615</v>
      </c>
      <c r="F147" s="163">
        <v>800</v>
      </c>
      <c r="G147" s="163">
        <v>814</v>
      </c>
      <c r="H147" s="163">
        <v>652</v>
      </c>
      <c r="I147" s="164">
        <f t="shared" si="29"/>
        <v>-0.19901719901719905</v>
      </c>
      <c r="J147" s="165">
        <f t="shared" si="30"/>
        <v>0.75741239892183287</v>
      </c>
      <c r="K147" s="164">
        <f>H147/H137</f>
        <v>2.4073253581450304E-2</v>
      </c>
    </row>
    <row r="148" spans="2:11" x14ac:dyDescent="0.25">
      <c r="B148" s="162" t="s">
        <v>131</v>
      </c>
      <c r="C148" s="163">
        <v>932</v>
      </c>
      <c r="D148" s="163">
        <v>45</v>
      </c>
      <c r="E148" s="163">
        <v>526</v>
      </c>
      <c r="F148" s="163">
        <v>488</v>
      </c>
      <c r="G148" s="163">
        <v>665</v>
      </c>
      <c r="H148" s="163">
        <v>573</v>
      </c>
      <c r="I148" s="164">
        <f t="shared" si="29"/>
        <v>-0.13834586466165411</v>
      </c>
      <c r="J148" s="165">
        <f t="shared" si="30"/>
        <v>-0.38519313304721026</v>
      </c>
      <c r="K148" s="164">
        <f>H148/H137</f>
        <v>2.1156402303943288E-2</v>
      </c>
    </row>
    <row r="149" spans="2:11" x14ac:dyDescent="0.25">
      <c r="B149" s="168" t="s">
        <v>145</v>
      </c>
      <c r="C149" s="169">
        <f t="shared" ref="C149:H149" si="31">C141-SUM(C142:C148)</f>
        <v>6169</v>
      </c>
      <c r="D149" s="169">
        <f t="shared" si="31"/>
        <v>1348</v>
      </c>
      <c r="E149" s="169">
        <f t="shared" si="31"/>
        <v>5794</v>
      </c>
      <c r="F149" s="169">
        <f t="shared" si="31"/>
        <v>7338</v>
      </c>
      <c r="G149" s="169">
        <f t="shared" si="31"/>
        <v>8455</v>
      </c>
      <c r="H149" s="169">
        <f t="shared" si="31"/>
        <v>7411</v>
      </c>
      <c r="I149" s="170">
        <f t="shared" si="29"/>
        <v>-0.12347723240685982</v>
      </c>
      <c r="J149" s="171">
        <f t="shared" si="30"/>
        <v>0.20132922677905651</v>
      </c>
      <c r="K149" s="170">
        <f>H149/H137</f>
        <v>0.27363018756461377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10851</v>
      </c>
      <c r="D151" s="176">
        <v>2580</v>
      </c>
      <c r="E151" s="176">
        <v>11732</v>
      </c>
      <c r="F151" s="176">
        <v>11163</v>
      </c>
      <c r="G151" s="176">
        <v>12933</v>
      </c>
      <c r="H151" s="176">
        <v>13438</v>
      </c>
      <c r="I151" s="177">
        <f t="shared" ref="I151:I163" si="32">IFERROR(H151/G151-1,"-")</f>
        <v>3.9047398128817745E-2</v>
      </c>
      <c r="J151" s="177">
        <f t="shared" ref="J151:J163" si="33">IFERROR(H151/C151-1,"-")</f>
        <v>0.23841120634042956</v>
      </c>
      <c r="K151" s="177">
        <f>H151/H151</f>
        <v>1</v>
      </c>
    </row>
    <row r="152" spans="2:11" x14ac:dyDescent="0.25">
      <c r="B152" s="157" t="s">
        <v>97</v>
      </c>
      <c r="C152" s="158">
        <v>2910</v>
      </c>
      <c r="D152" s="158">
        <v>1698</v>
      </c>
      <c r="E152" s="158">
        <v>4127</v>
      </c>
      <c r="F152" s="158">
        <v>4352</v>
      </c>
      <c r="G152" s="158">
        <v>4244</v>
      </c>
      <c r="H152" s="158">
        <v>5081</v>
      </c>
      <c r="I152" s="159">
        <f t="shared" si="32"/>
        <v>0.1972196041470311</v>
      </c>
      <c r="J152" s="160">
        <f t="shared" si="33"/>
        <v>0.74604810996563575</v>
      </c>
      <c r="K152" s="159">
        <f>H152/H151</f>
        <v>0.3781068611400506</v>
      </c>
    </row>
    <row r="153" spans="2:11" x14ac:dyDescent="0.25">
      <c r="B153" s="162" t="s">
        <v>103</v>
      </c>
      <c r="C153" s="163">
        <v>1115</v>
      </c>
      <c r="D153" s="163">
        <v>1418</v>
      </c>
      <c r="E153" s="163">
        <v>3399</v>
      </c>
      <c r="F153" s="163">
        <v>2928</v>
      </c>
      <c r="G153" s="163">
        <v>3200</v>
      </c>
      <c r="H153" s="163">
        <v>3538</v>
      </c>
      <c r="I153" s="164">
        <f t="shared" si="32"/>
        <v>0.10562500000000008</v>
      </c>
      <c r="J153" s="165">
        <f t="shared" si="33"/>
        <v>2.1730941704035875</v>
      </c>
      <c r="K153" s="164">
        <f>H153/H151</f>
        <v>0.26328322667063553</v>
      </c>
    </row>
    <row r="154" spans="2:11" x14ac:dyDescent="0.25">
      <c r="B154" s="162" t="s">
        <v>100</v>
      </c>
      <c r="C154" s="163">
        <v>1795</v>
      </c>
      <c r="D154" s="163">
        <v>280</v>
      </c>
      <c r="E154" s="163">
        <v>728</v>
      </c>
      <c r="F154" s="163">
        <v>1424</v>
      </c>
      <c r="G154" s="163">
        <v>1044</v>
      </c>
      <c r="H154" s="163">
        <v>1543</v>
      </c>
      <c r="I154" s="164">
        <f t="shared" si="32"/>
        <v>0.47796934865900376</v>
      </c>
      <c r="J154" s="165">
        <f t="shared" si="33"/>
        <v>-0.14038997214484683</v>
      </c>
      <c r="K154" s="164">
        <f>H154/H151</f>
        <v>0.1148236344694151</v>
      </c>
    </row>
    <row r="155" spans="2:11" x14ac:dyDescent="0.25">
      <c r="B155" s="157" t="s">
        <v>107</v>
      </c>
      <c r="C155" s="158">
        <v>7941</v>
      </c>
      <c r="D155" s="158">
        <v>882</v>
      </c>
      <c r="E155" s="158">
        <v>7605</v>
      </c>
      <c r="F155" s="158">
        <v>6811</v>
      </c>
      <c r="G155" s="158">
        <v>8689</v>
      </c>
      <c r="H155" s="158">
        <v>8357</v>
      </c>
      <c r="I155" s="159">
        <f t="shared" si="32"/>
        <v>-3.8209230060996635E-2</v>
      </c>
      <c r="J155" s="160">
        <f t="shared" si="33"/>
        <v>5.2386349326281278E-2</v>
      </c>
      <c r="K155" s="159">
        <f>H155/H151</f>
        <v>0.62189313885994935</v>
      </c>
    </row>
    <row r="156" spans="2:11" x14ac:dyDescent="0.25">
      <c r="B156" s="162" t="s">
        <v>110</v>
      </c>
      <c r="C156" s="163">
        <v>2348</v>
      </c>
      <c r="D156" s="163">
        <v>326</v>
      </c>
      <c r="E156" s="163">
        <v>2234</v>
      </c>
      <c r="F156" s="163">
        <v>2310</v>
      </c>
      <c r="G156" s="163">
        <v>2497</v>
      </c>
      <c r="H156" s="163">
        <v>2001</v>
      </c>
      <c r="I156" s="164">
        <f t="shared" si="32"/>
        <v>-0.19863836603924712</v>
      </c>
      <c r="J156" s="165">
        <f t="shared" si="33"/>
        <v>-0.14778534923339015</v>
      </c>
      <c r="K156" s="164">
        <f>H156/H151</f>
        <v>0.14890608721535942</v>
      </c>
    </row>
    <row r="157" spans="2:11" x14ac:dyDescent="0.25">
      <c r="B157" s="162" t="s">
        <v>113</v>
      </c>
      <c r="C157" s="163">
        <v>2301</v>
      </c>
      <c r="D157" s="163">
        <v>208</v>
      </c>
      <c r="E157" s="163">
        <v>2723</v>
      </c>
      <c r="F157" s="163">
        <v>1794</v>
      </c>
      <c r="G157" s="163">
        <v>1977</v>
      </c>
      <c r="H157" s="163">
        <v>1946</v>
      </c>
      <c r="I157" s="164">
        <f t="shared" si="32"/>
        <v>-1.5680323722812362E-2</v>
      </c>
      <c r="J157" s="165">
        <f t="shared" si="33"/>
        <v>-0.15428074750108645</v>
      </c>
      <c r="K157" s="164">
        <f>H157/H151</f>
        <v>0.14481321625241853</v>
      </c>
    </row>
    <row r="158" spans="2:11" x14ac:dyDescent="0.25">
      <c r="B158" s="162" t="s">
        <v>116</v>
      </c>
      <c r="C158" s="163">
        <v>840</v>
      </c>
      <c r="D158" s="163">
        <v>47</v>
      </c>
      <c r="E158" s="163">
        <v>565</v>
      </c>
      <c r="F158" s="163">
        <v>766</v>
      </c>
      <c r="G158" s="163">
        <v>1231</v>
      </c>
      <c r="H158" s="163">
        <v>1499</v>
      </c>
      <c r="I158" s="164">
        <f t="shared" si="32"/>
        <v>0.21770917952883839</v>
      </c>
      <c r="J158" s="165">
        <f t="shared" si="33"/>
        <v>0.78452380952380962</v>
      </c>
      <c r="K158" s="164">
        <f>H158/H151</f>
        <v>0.11154933769906236</v>
      </c>
    </row>
    <row r="159" spans="2:11" x14ac:dyDescent="0.25">
      <c r="B159" s="162" t="s">
        <v>123</v>
      </c>
      <c r="C159" s="163">
        <v>229</v>
      </c>
      <c r="D159" s="163">
        <v>17</v>
      </c>
      <c r="E159" s="163">
        <v>198</v>
      </c>
      <c r="F159" s="163">
        <v>204</v>
      </c>
      <c r="G159" s="163">
        <v>279</v>
      </c>
      <c r="H159" s="163">
        <v>308</v>
      </c>
      <c r="I159" s="164">
        <f t="shared" si="32"/>
        <v>0.10394265232974909</v>
      </c>
      <c r="J159" s="165">
        <f t="shared" si="33"/>
        <v>0.34497816593886466</v>
      </c>
      <c r="K159" s="164">
        <f>H159/H151</f>
        <v>2.2920077392469117E-2</v>
      </c>
    </row>
    <row r="160" spans="2:11" x14ac:dyDescent="0.25">
      <c r="B160" s="162" t="s">
        <v>119</v>
      </c>
      <c r="C160" s="163">
        <v>272</v>
      </c>
      <c r="D160" s="163">
        <v>41</v>
      </c>
      <c r="E160" s="163">
        <v>320</v>
      </c>
      <c r="F160" s="163">
        <v>282</v>
      </c>
      <c r="G160" s="163">
        <v>331</v>
      </c>
      <c r="H160" s="163">
        <v>327</v>
      </c>
      <c r="I160" s="164">
        <f t="shared" si="32"/>
        <v>-1.2084592145015116E-2</v>
      </c>
      <c r="J160" s="165">
        <f t="shared" si="33"/>
        <v>0.20220588235294112</v>
      </c>
      <c r="K160" s="164">
        <f>H160/H151</f>
        <v>2.4333978270575977E-2</v>
      </c>
    </row>
    <row r="161" spans="2:11" x14ac:dyDescent="0.25">
      <c r="B161" s="162" t="s">
        <v>128</v>
      </c>
      <c r="C161" s="163">
        <v>32</v>
      </c>
      <c r="D161" s="163">
        <v>6</v>
      </c>
      <c r="E161" s="163">
        <v>149</v>
      </c>
      <c r="F161" s="163">
        <v>115</v>
      </c>
      <c r="G161" s="163">
        <v>96</v>
      </c>
      <c r="H161" s="163">
        <v>66</v>
      </c>
      <c r="I161" s="164">
        <f t="shared" si="32"/>
        <v>-0.3125</v>
      </c>
      <c r="J161" s="165">
        <f t="shared" si="33"/>
        <v>1.0625</v>
      </c>
      <c r="K161" s="164">
        <f>H161/H151</f>
        <v>4.9114451555290969E-3</v>
      </c>
    </row>
    <row r="162" spans="2:11" x14ac:dyDescent="0.25">
      <c r="B162" s="162" t="s">
        <v>131</v>
      </c>
      <c r="C162" s="163">
        <v>201</v>
      </c>
      <c r="D162" s="163">
        <v>11</v>
      </c>
      <c r="E162" s="163">
        <v>208</v>
      </c>
      <c r="F162" s="163">
        <v>126</v>
      </c>
      <c r="G162" s="163">
        <v>157</v>
      </c>
      <c r="H162" s="163">
        <v>93</v>
      </c>
      <c r="I162" s="164">
        <f t="shared" si="32"/>
        <v>-0.40764331210191085</v>
      </c>
      <c r="J162" s="165">
        <f t="shared" si="33"/>
        <v>-0.53731343283582089</v>
      </c>
      <c r="K162" s="164">
        <f>H162/H151</f>
        <v>6.9206727191546361E-3</v>
      </c>
    </row>
    <row r="163" spans="2:11" x14ac:dyDescent="0.25">
      <c r="B163" s="168" t="s">
        <v>145</v>
      </c>
      <c r="C163" s="169">
        <f t="shared" ref="C163:H163" si="34">C155-SUM(C156:C162)</f>
        <v>1718</v>
      </c>
      <c r="D163" s="169">
        <f t="shared" si="34"/>
        <v>226</v>
      </c>
      <c r="E163" s="169">
        <f t="shared" si="34"/>
        <v>1208</v>
      </c>
      <c r="F163" s="169">
        <f t="shared" si="34"/>
        <v>1214</v>
      </c>
      <c r="G163" s="169">
        <f t="shared" si="34"/>
        <v>2121</v>
      </c>
      <c r="H163" s="169">
        <f t="shared" si="34"/>
        <v>2117</v>
      </c>
      <c r="I163" s="170">
        <f t="shared" si="32"/>
        <v>-1.885902876001877E-3</v>
      </c>
      <c r="J163" s="171">
        <f t="shared" si="33"/>
        <v>0.23224679860302677</v>
      </c>
      <c r="K163" s="170">
        <f>H163/H151</f>
        <v>0.15753832415538027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7F97A-5D7F-4942-8AEC-87ACAE7A035B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260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45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4469859</v>
      </c>
      <c r="D9" s="176">
        <v>4434320</v>
      </c>
      <c r="E9" s="176">
        <v>1478553</v>
      </c>
      <c r="F9" s="176">
        <v>4334225</v>
      </c>
      <c r="G9" s="176">
        <v>4754408</v>
      </c>
      <c r="H9" s="176">
        <v>5035619</v>
      </c>
      <c r="I9" s="177">
        <f>IFERROR(H9/G9-1,"-")</f>
        <v>5.9147426977238737E-2</v>
      </c>
      <c r="J9" s="177">
        <f>IFERROR(H9/D9-1,"-")</f>
        <v>0.13560117447545506</v>
      </c>
      <c r="K9" s="176">
        <f>H9-G9</f>
        <v>281211</v>
      </c>
      <c r="L9" s="176">
        <f>H9-D9</f>
        <v>601299</v>
      </c>
      <c r="M9" s="177">
        <f t="shared" ref="M9:M21" si="0">H9/H$9</f>
        <v>1</v>
      </c>
      <c r="P9" s="154" t="s">
        <v>68</v>
      </c>
      <c r="Q9" s="176">
        <v>1211602</v>
      </c>
      <c r="R9" s="176">
        <v>1190067</v>
      </c>
      <c r="S9" s="176">
        <v>336432</v>
      </c>
      <c r="T9" s="176">
        <v>1134618</v>
      </c>
      <c r="U9" s="176">
        <v>1208359</v>
      </c>
      <c r="V9" s="176">
        <v>1272373</v>
      </c>
      <c r="W9" s="177">
        <f>IFERROR(V9/U9-1,"-")</f>
        <v>5.2975978165429316E-2</v>
      </c>
      <c r="X9" s="177">
        <f>IFERROR(V9/R9-1,"-")</f>
        <v>6.9160811954285029E-2</v>
      </c>
      <c r="Y9" s="176">
        <f>V9-U9</f>
        <v>64014</v>
      </c>
      <c r="Z9" s="176">
        <f>V9-R9</f>
        <v>82306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965068</v>
      </c>
      <c r="D10" s="158">
        <v>977442</v>
      </c>
      <c r="E10" s="158">
        <v>431442</v>
      </c>
      <c r="F10" s="158">
        <v>947988</v>
      </c>
      <c r="G10" s="158">
        <v>974590</v>
      </c>
      <c r="H10" s="158">
        <v>990510</v>
      </c>
      <c r="I10" s="160">
        <f>IFERROR(H10/G10-1,"-")</f>
        <v>1.6335074236345504E-2</v>
      </c>
      <c r="J10" s="159">
        <f t="shared" ref="J10:J21" si="2">IFERROR(H10/D10-1,"-")</f>
        <v>1.3369591239173362E-2</v>
      </c>
      <c r="K10" s="158">
        <f t="shared" ref="K10:K20" si="3">H10-G10</f>
        <v>15920</v>
      </c>
      <c r="L10" s="158">
        <f t="shared" ref="L10:L21" si="4">H10-D10</f>
        <v>13068</v>
      </c>
      <c r="M10" s="159">
        <f t="shared" si="0"/>
        <v>0.19670074324526934</v>
      </c>
      <c r="P10" s="157" t="s">
        <v>97</v>
      </c>
      <c r="Q10" s="158">
        <v>124150</v>
      </c>
      <c r="R10" s="158">
        <v>119383</v>
      </c>
      <c r="S10" s="158">
        <v>44587</v>
      </c>
      <c r="T10" s="158">
        <v>115928</v>
      </c>
      <c r="U10" s="158">
        <v>111509</v>
      </c>
      <c r="V10" s="158">
        <v>107119</v>
      </c>
      <c r="W10" s="160">
        <f>IFERROR(V10/U10-1,"-")</f>
        <v>-3.9369019541023564E-2</v>
      </c>
      <c r="X10" s="159">
        <f t="shared" ref="X10:X21" si="5">IFERROR(V10/R10-1,"-")</f>
        <v>-0.10272819413149281</v>
      </c>
      <c r="Y10" s="157">
        <f t="shared" ref="Y10:Y20" si="6">V10-U10</f>
        <v>-4390</v>
      </c>
      <c r="Z10" s="158">
        <f t="shared" ref="Z10:Z21" si="7">V10-R10</f>
        <v>-12264</v>
      </c>
      <c r="AA10" s="159">
        <f t="shared" si="1"/>
        <v>8.4188363003616082E-2</v>
      </c>
    </row>
    <row r="11" spans="1:27" x14ac:dyDescent="0.25">
      <c r="A11" s="161" t="s">
        <v>100</v>
      </c>
      <c r="B11" s="162" t="s">
        <v>103</v>
      </c>
      <c r="C11" s="163">
        <v>397962</v>
      </c>
      <c r="D11" s="163">
        <v>387894</v>
      </c>
      <c r="E11" s="163">
        <v>193035</v>
      </c>
      <c r="F11" s="163">
        <v>397785</v>
      </c>
      <c r="G11" s="163">
        <v>402907</v>
      </c>
      <c r="H11" s="163">
        <v>396407</v>
      </c>
      <c r="I11" s="165">
        <f>IFERROR(H11/G11-1,"-")</f>
        <v>-1.6132755201572535E-2</v>
      </c>
      <c r="J11" s="164">
        <f t="shared" si="2"/>
        <v>2.1946717402176796E-2</v>
      </c>
      <c r="K11" s="163">
        <f t="shared" si="3"/>
        <v>-6500</v>
      </c>
      <c r="L11" s="163">
        <f t="shared" si="4"/>
        <v>8513</v>
      </c>
      <c r="M11" s="164">
        <f t="shared" si="0"/>
        <v>7.8720610117643933E-2</v>
      </c>
      <c r="P11" s="162" t="s">
        <v>103</v>
      </c>
      <c r="Q11" s="163">
        <v>39945</v>
      </c>
      <c r="R11" s="163">
        <v>48354</v>
      </c>
      <c r="S11" s="163">
        <v>21989</v>
      </c>
      <c r="T11" s="163">
        <v>46120</v>
      </c>
      <c r="U11" s="163">
        <v>49099</v>
      </c>
      <c r="V11" s="163">
        <v>47505</v>
      </c>
      <c r="W11" s="165">
        <f>IFERROR(V11/U11-1,"-")</f>
        <v>-3.2465019654168148E-2</v>
      </c>
      <c r="X11" s="164">
        <f t="shared" si="5"/>
        <v>-1.7558009678620201E-2</v>
      </c>
      <c r="Y11" s="162">
        <f t="shared" si="6"/>
        <v>-1594</v>
      </c>
      <c r="Z11" s="163">
        <f t="shared" si="7"/>
        <v>-849</v>
      </c>
      <c r="AA11" s="164">
        <f>V11/V$9</f>
        <v>3.7335749815502216E-2</v>
      </c>
    </row>
    <row r="12" spans="1:27" x14ac:dyDescent="0.25">
      <c r="A12" s="1"/>
      <c r="B12" s="162" t="s">
        <v>100</v>
      </c>
      <c r="C12" s="163">
        <v>567106</v>
      </c>
      <c r="D12" s="163">
        <v>589548</v>
      </c>
      <c r="E12" s="163">
        <v>238407</v>
      </c>
      <c r="F12" s="163">
        <v>550203</v>
      </c>
      <c r="G12" s="163">
        <v>571683</v>
      </c>
      <c r="H12" s="163">
        <v>594103</v>
      </c>
      <c r="I12" s="165">
        <f>IFERROR(H12/G12-1,"-")</f>
        <v>3.921753839103137E-2</v>
      </c>
      <c r="J12" s="164">
        <f t="shared" si="2"/>
        <v>7.7262580824630778E-3</v>
      </c>
      <c r="K12" s="163">
        <f t="shared" si="3"/>
        <v>22420</v>
      </c>
      <c r="L12" s="163">
        <f t="shared" si="4"/>
        <v>4555</v>
      </c>
      <c r="M12" s="164">
        <f t="shared" si="0"/>
        <v>0.11798013312762543</v>
      </c>
      <c r="P12" s="162" t="s">
        <v>100</v>
      </c>
      <c r="Q12" s="163">
        <v>84205</v>
      </c>
      <c r="R12" s="163">
        <v>71029</v>
      </c>
      <c r="S12" s="163">
        <v>22598</v>
      </c>
      <c r="T12" s="163">
        <v>69808</v>
      </c>
      <c r="U12" s="163">
        <v>62410</v>
      </c>
      <c r="V12" s="163">
        <v>59614</v>
      </c>
      <c r="W12" s="165">
        <f>IFERROR(V12/U12-1,"-")</f>
        <v>-4.4800512738343179E-2</v>
      </c>
      <c r="X12" s="164">
        <f t="shared" si="5"/>
        <v>-0.16070900618057415</v>
      </c>
      <c r="Y12" s="162">
        <f t="shared" si="6"/>
        <v>-2796</v>
      </c>
      <c r="Z12" s="163">
        <f t="shared" si="7"/>
        <v>-11415</v>
      </c>
      <c r="AA12" s="164">
        <f t="shared" si="1"/>
        <v>4.6852613188113866E-2</v>
      </c>
    </row>
    <row r="13" spans="1:27" s="56" customFormat="1" x14ac:dyDescent="0.25">
      <c r="B13" s="157" t="s">
        <v>107</v>
      </c>
      <c r="C13" s="158">
        <v>3504791</v>
      </c>
      <c r="D13" s="158">
        <v>3456878</v>
      </c>
      <c r="E13" s="158">
        <v>1047111</v>
      </c>
      <c r="F13" s="158">
        <v>3386237</v>
      </c>
      <c r="G13" s="158">
        <v>3779818</v>
      </c>
      <c r="H13" s="158">
        <v>4045109</v>
      </c>
      <c r="I13" s="160">
        <f>IFERROR(H13/G13-1,"-")</f>
        <v>7.0186183567568561E-2</v>
      </c>
      <c r="J13" s="159">
        <f t="shared" si="2"/>
        <v>0.17016249922618032</v>
      </c>
      <c r="K13" s="158">
        <f t="shared" si="3"/>
        <v>265291</v>
      </c>
      <c r="L13" s="158">
        <f t="shared" si="4"/>
        <v>588231</v>
      </c>
      <c r="M13" s="159">
        <f t="shared" si="0"/>
        <v>0.80329925675473068</v>
      </c>
      <c r="P13" s="157" t="s">
        <v>107</v>
      </c>
      <c r="Q13" s="158">
        <v>1087452</v>
      </c>
      <c r="R13" s="158">
        <v>1070684</v>
      </c>
      <c r="S13" s="158">
        <v>291845</v>
      </c>
      <c r="T13" s="158">
        <v>1018690</v>
      </c>
      <c r="U13" s="158">
        <v>1096850</v>
      </c>
      <c r="V13" s="158">
        <v>1165254</v>
      </c>
      <c r="W13" s="160">
        <f>IFERROR(V13/U13-1,"-")</f>
        <v>6.2364042485298921E-2</v>
      </c>
      <c r="X13" s="159">
        <f t="shared" si="5"/>
        <v>8.8326714511471227E-2</v>
      </c>
      <c r="Y13" s="157">
        <f t="shared" si="6"/>
        <v>68404</v>
      </c>
      <c r="Z13" s="158">
        <f t="shared" si="7"/>
        <v>94570</v>
      </c>
      <c r="AA13" s="159">
        <f t="shared" si="1"/>
        <v>0.9158116369963839</v>
      </c>
    </row>
    <row r="14" spans="1:27" s="56" customFormat="1" x14ac:dyDescent="0.25">
      <c r="B14" s="162" t="s">
        <v>110</v>
      </c>
      <c r="C14" s="163">
        <v>1557674</v>
      </c>
      <c r="D14" s="163">
        <v>1587163</v>
      </c>
      <c r="E14" s="163">
        <v>407466</v>
      </c>
      <c r="F14" s="163">
        <v>1572776</v>
      </c>
      <c r="G14" s="163">
        <v>1782834</v>
      </c>
      <c r="H14" s="163">
        <v>1915172</v>
      </c>
      <c r="I14" s="165">
        <f t="shared" ref="I14:I21" si="8">IFERROR(H14/G14-1,"-")</f>
        <v>7.4229008421423437E-2</v>
      </c>
      <c r="J14" s="164">
        <f t="shared" si="2"/>
        <v>0.20666371380885273</v>
      </c>
      <c r="K14" s="163">
        <f t="shared" si="3"/>
        <v>132338</v>
      </c>
      <c r="L14" s="163">
        <f t="shared" si="4"/>
        <v>328009</v>
      </c>
      <c r="M14" s="164">
        <f t="shared" si="0"/>
        <v>0.38032504047665244</v>
      </c>
      <c r="P14" s="162" t="s">
        <v>110</v>
      </c>
      <c r="Q14" s="163">
        <v>568802</v>
      </c>
      <c r="R14" s="163">
        <v>593029</v>
      </c>
      <c r="S14" s="163">
        <v>130827</v>
      </c>
      <c r="T14" s="163">
        <v>533736</v>
      </c>
      <c r="U14" s="163">
        <v>585314</v>
      </c>
      <c r="V14" s="163">
        <v>633486</v>
      </c>
      <c r="W14" s="165">
        <f t="shared" ref="W14:W21" si="9">IFERROR(V14/U14-1,"-")</f>
        <v>8.2301123841220347E-2</v>
      </c>
      <c r="X14" s="164">
        <f t="shared" si="5"/>
        <v>6.822094703631687E-2</v>
      </c>
      <c r="Y14" s="162">
        <f t="shared" si="6"/>
        <v>48172</v>
      </c>
      <c r="Z14" s="163">
        <f t="shared" si="7"/>
        <v>40457</v>
      </c>
      <c r="AA14" s="164">
        <f t="shared" si="1"/>
        <v>0.49787758778282781</v>
      </c>
    </row>
    <row r="15" spans="1:27" x14ac:dyDescent="0.25">
      <c r="A15" s="1"/>
      <c r="B15" s="162" t="s">
        <v>113</v>
      </c>
      <c r="C15" s="163">
        <v>532876</v>
      </c>
      <c r="D15" s="163">
        <v>451480</v>
      </c>
      <c r="E15" s="163">
        <v>131872</v>
      </c>
      <c r="F15" s="163">
        <v>346210</v>
      </c>
      <c r="G15" s="163">
        <v>388908</v>
      </c>
      <c r="H15" s="163">
        <v>404435</v>
      </c>
      <c r="I15" s="165">
        <f t="shared" si="8"/>
        <v>3.992460941919429E-2</v>
      </c>
      <c r="J15" s="164">
        <f t="shared" si="2"/>
        <v>-0.10420173651103037</v>
      </c>
      <c r="K15" s="163">
        <f t="shared" si="3"/>
        <v>15527</v>
      </c>
      <c r="L15" s="163">
        <f t="shared" si="4"/>
        <v>-47045</v>
      </c>
      <c r="M15" s="164">
        <f t="shared" si="0"/>
        <v>8.0314853049843524E-2</v>
      </c>
      <c r="P15" s="162" t="s">
        <v>113</v>
      </c>
      <c r="Q15" s="163">
        <v>67730</v>
      </c>
      <c r="R15" s="163">
        <v>48402</v>
      </c>
      <c r="S15" s="163">
        <v>14283</v>
      </c>
      <c r="T15" s="163">
        <v>34314</v>
      </c>
      <c r="U15" s="163">
        <v>40158</v>
      </c>
      <c r="V15" s="163">
        <v>39330</v>
      </c>
      <c r="W15" s="165">
        <f t="shared" si="9"/>
        <v>-2.0618556701030966E-2</v>
      </c>
      <c r="X15" s="164">
        <f t="shared" si="5"/>
        <v>-0.18743027147638525</v>
      </c>
      <c r="Y15" s="162">
        <f t="shared" si="6"/>
        <v>-828</v>
      </c>
      <c r="Z15" s="163">
        <f t="shared" si="7"/>
        <v>-9072</v>
      </c>
      <c r="AA15" s="164">
        <f t="shared" si="1"/>
        <v>3.0910747084384845E-2</v>
      </c>
    </row>
    <row r="16" spans="1:27" x14ac:dyDescent="0.25">
      <c r="A16" s="1"/>
      <c r="B16" s="162" t="s">
        <v>116</v>
      </c>
      <c r="C16" s="163">
        <v>150218</v>
      </c>
      <c r="D16" s="163">
        <v>155503</v>
      </c>
      <c r="E16" s="163">
        <v>54011</v>
      </c>
      <c r="F16" s="163">
        <v>178800</v>
      </c>
      <c r="G16" s="163">
        <v>200937</v>
      </c>
      <c r="H16" s="163">
        <v>214448</v>
      </c>
      <c r="I16" s="165">
        <f t="shared" si="8"/>
        <v>6.7239980690465107E-2</v>
      </c>
      <c r="J16" s="164">
        <f t="shared" si="2"/>
        <v>0.37906021105702137</v>
      </c>
      <c r="K16" s="163">
        <f t="shared" si="3"/>
        <v>13511</v>
      </c>
      <c r="L16" s="163">
        <f t="shared" si="4"/>
        <v>58945</v>
      </c>
      <c r="M16" s="164">
        <f t="shared" si="0"/>
        <v>4.258622425564762E-2</v>
      </c>
      <c r="P16" s="162" t="s">
        <v>116</v>
      </c>
      <c r="Q16" s="163">
        <v>22038</v>
      </c>
      <c r="R16" s="163">
        <v>22636</v>
      </c>
      <c r="S16" s="163">
        <v>8694</v>
      </c>
      <c r="T16" s="163">
        <v>24587</v>
      </c>
      <c r="U16" s="163">
        <v>26845</v>
      </c>
      <c r="V16" s="163">
        <v>26886</v>
      </c>
      <c r="W16" s="165">
        <f t="shared" si="9"/>
        <v>1.5272862730488779E-3</v>
      </c>
      <c r="X16" s="164">
        <f t="shared" si="5"/>
        <v>0.18775402014490195</v>
      </c>
      <c r="Y16" s="162">
        <f t="shared" si="6"/>
        <v>41</v>
      </c>
      <c r="Z16" s="163">
        <f t="shared" si="7"/>
        <v>4250</v>
      </c>
      <c r="AA16" s="164">
        <f t="shared" si="1"/>
        <v>2.1130596138082151E-2</v>
      </c>
    </row>
    <row r="17" spans="1:27" x14ac:dyDescent="0.25">
      <c r="A17" s="1"/>
      <c r="B17" s="162" t="s">
        <v>123</v>
      </c>
      <c r="C17" s="163">
        <v>136148</v>
      </c>
      <c r="D17" s="163">
        <v>127370</v>
      </c>
      <c r="E17" s="163">
        <v>38215</v>
      </c>
      <c r="F17" s="163">
        <v>158032</v>
      </c>
      <c r="G17" s="163">
        <v>151440</v>
      </c>
      <c r="H17" s="163">
        <v>161188</v>
      </c>
      <c r="I17" s="165">
        <f t="shared" si="8"/>
        <v>6.4368726888536676E-2</v>
      </c>
      <c r="J17" s="164">
        <f t="shared" si="2"/>
        <v>0.26550993169506154</v>
      </c>
      <c r="K17" s="163">
        <f t="shared" si="3"/>
        <v>9748</v>
      </c>
      <c r="L17" s="163">
        <f t="shared" si="4"/>
        <v>33818</v>
      </c>
      <c r="M17" s="164">
        <f t="shared" si="0"/>
        <v>3.2009570223640829E-2</v>
      </c>
      <c r="P17" s="162" t="s">
        <v>123</v>
      </c>
      <c r="Q17" s="163">
        <v>51900</v>
      </c>
      <c r="R17" s="163">
        <v>50071</v>
      </c>
      <c r="S17" s="163">
        <v>13048</v>
      </c>
      <c r="T17" s="163">
        <v>53245</v>
      </c>
      <c r="U17" s="163">
        <v>50773</v>
      </c>
      <c r="V17" s="163">
        <v>53448</v>
      </c>
      <c r="W17" s="165">
        <f t="shared" si="9"/>
        <v>5.26854824414551E-2</v>
      </c>
      <c r="X17" s="164">
        <f t="shared" si="5"/>
        <v>6.7444229194543848E-2</v>
      </c>
      <c r="Y17" s="162">
        <f t="shared" si="6"/>
        <v>2675</v>
      </c>
      <c r="Z17" s="163">
        <f t="shared" si="7"/>
        <v>3377</v>
      </c>
      <c r="AA17" s="164">
        <f t="shared" si="1"/>
        <v>4.2006549966086985E-2</v>
      </c>
    </row>
    <row r="18" spans="1:27" x14ac:dyDescent="0.25">
      <c r="A18" s="1"/>
      <c r="B18" s="162" t="s">
        <v>119</v>
      </c>
      <c r="C18" s="163">
        <v>123511</v>
      </c>
      <c r="D18" s="163">
        <v>121302</v>
      </c>
      <c r="E18" s="163">
        <v>52873</v>
      </c>
      <c r="F18" s="163">
        <v>132336</v>
      </c>
      <c r="G18" s="163">
        <v>136772</v>
      </c>
      <c r="H18" s="163">
        <v>142827</v>
      </c>
      <c r="I18" s="165">
        <f t="shared" si="8"/>
        <v>4.4270757172520714E-2</v>
      </c>
      <c r="J18" s="164">
        <f t="shared" si="2"/>
        <v>0.17744967106890241</v>
      </c>
      <c r="K18" s="163">
        <f t="shared" si="3"/>
        <v>6055</v>
      </c>
      <c r="L18" s="163">
        <f t="shared" si="4"/>
        <v>21525</v>
      </c>
      <c r="M18" s="164">
        <f t="shared" si="0"/>
        <v>2.8363345201453883E-2</v>
      </c>
      <c r="P18" s="162" t="s">
        <v>119</v>
      </c>
      <c r="Q18" s="163">
        <v>38003</v>
      </c>
      <c r="R18" s="163">
        <v>37114</v>
      </c>
      <c r="S18" s="163">
        <v>14023</v>
      </c>
      <c r="T18" s="163">
        <v>34601</v>
      </c>
      <c r="U18" s="163">
        <v>39773</v>
      </c>
      <c r="V18" s="163">
        <v>40397</v>
      </c>
      <c r="W18" s="165">
        <f t="shared" si="9"/>
        <v>1.5689035275186614E-2</v>
      </c>
      <c r="X18" s="164">
        <f t="shared" si="5"/>
        <v>8.845718596755936E-2</v>
      </c>
      <c r="Y18" s="162">
        <f t="shared" si="6"/>
        <v>624</v>
      </c>
      <c r="Z18" s="163">
        <f t="shared" si="7"/>
        <v>3283</v>
      </c>
      <c r="AA18" s="164">
        <f t="shared" si="1"/>
        <v>3.1749337654917227E-2</v>
      </c>
    </row>
    <row r="19" spans="1:27" x14ac:dyDescent="0.25">
      <c r="A19" s="161" t="s">
        <v>144</v>
      </c>
      <c r="B19" s="162" t="s">
        <v>128</v>
      </c>
      <c r="C19" s="163">
        <v>59020</v>
      </c>
      <c r="D19" s="163">
        <v>65308</v>
      </c>
      <c r="E19" s="163">
        <v>28669</v>
      </c>
      <c r="F19" s="163">
        <v>54535</v>
      </c>
      <c r="G19" s="163">
        <v>60364</v>
      </c>
      <c r="H19" s="163">
        <v>55719</v>
      </c>
      <c r="I19" s="165">
        <f t="shared" si="8"/>
        <v>-7.6949837651580366E-2</v>
      </c>
      <c r="J19" s="164">
        <f t="shared" si="2"/>
        <v>-0.14682734121394014</v>
      </c>
      <c r="K19" s="163">
        <f t="shared" si="3"/>
        <v>-4645</v>
      </c>
      <c r="L19" s="163">
        <f t="shared" si="4"/>
        <v>-9589</v>
      </c>
      <c r="M19" s="164">
        <f t="shared" si="0"/>
        <v>1.1064975328753029E-2</v>
      </c>
      <c r="P19" s="162" t="s">
        <v>128</v>
      </c>
      <c r="Q19" s="163">
        <v>23726</v>
      </c>
      <c r="R19" s="163">
        <v>23338</v>
      </c>
      <c r="S19" s="163">
        <v>9675</v>
      </c>
      <c r="T19" s="163">
        <v>19782</v>
      </c>
      <c r="U19" s="163">
        <v>20626</v>
      </c>
      <c r="V19" s="163">
        <v>19155</v>
      </c>
      <c r="W19" s="165">
        <f t="shared" si="9"/>
        <v>-7.1317754290701085E-2</v>
      </c>
      <c r="X19" s="164">
        <f t="shared" si="5"/>
        <v>-0.17923558145513752</v>
      </c>
      <c r="Y19" s="162">
        <f t="shared" si="6"/>
        <v>-1471</v>
      </c>
      <c r="Z19" s="163">
        <f t="shared" si="7"/>
        <v>-4183</v>
      </c>
      <c r="AA19" s="164">
        <f t="shared" si="1"/>
        <v>1.5054547683737395E-2</v>
      </c>
    </row>
    <row r="20" spans="1:27" x14ac:dyDescent="0.25">
      <c r="A20" s="167" t="s">
        <v>145</v>
      </c>
      <c r="B20" s="162" t="s">
        <v>131</v>
      </c>
      <c r="C20" s="163">
        <v>100351</v>
      </c>
      <c r="D20" s="163">
        <v>88060</v>
      </c>
      <c r="E20" s="163">
        <v>42106</v>
      </c>
      <c r="F20" s="163">
        <v>45782</v>
      </c>
      <c r="G20" s="163">
        <v>58689</v>
      </c>
      <c r="H20" s="163">
        <v>57261</v>
      </c>
      <c r="I20" s="165">
        <f t="shared" si="8"/>
        <v>-2.4331646475489466E-2</v>
      </c>
      <c r="J20" s="164">
        <f t="shared" si="2"/>
        <v>-0.34975017033840561</v>
      </c>
      <c r="K20" s="163">
        <f t="shared" si="3"/>
        <v>-1428</v>
      </c>
      <c r="L20" s="163">
        <f t="shared" si="4"/>
        <v>-30799</v>
      </c>
      <c r="M20" s="164">
        <f t="shared" si="0"/>
        <v>1.137119388897373E-2</v>
      </c>
      <c r="P20" s="162" t="s">
        <v>131</v>
      </c>
      <c r="Q20" s="163">
        <v>41568</v>
      </c>
      <c r="R20" s="163">
        <v>35272</v>
      </c>
      <c r="S20" s="163">
        <v>16312</v>
      </c>
      <c r="T20" s="163">
        <v>18611</v>
      </c>
      <c r="U20" s="163">
        <v>21946</v>
      </c>
      <c r="V20" s="163">
        <v>20567</v>
      </c>
      <c r="W20" s="165">
        <f t="shared" si="9"/>
        <v>-6.2836052127950404E-2</v>
      </c>
      <c r="X20" s="164">
        <f t="shared" si="5"/>
        <v>-0.41690292583352229</v>
      </c>
      <c r="Y20" s="162">
        <f t="shared" si="6"/>
        <v>-1379</v>
      </c>
      <c r="Z20" s="163">
        <f t="shared" si="7"/>
        <v>-14705</v>
      </c>
      <c r="AA20" s="164">
        <f t="shared" si="1"/>
        <v>1.6164285158518768E-2</v>
      </c>
    </row>
    <row r="21" spans="1:27" x14ac:dyDescent="0.25">
      <c r="B21" s="168" t="s">
        <v>145</v>
      </c>
      <c r="C21" s="169">
        <f t="shared" ref="C21:H21" si="10">C13-SUM(C14:C20)</f>
        <v>844993</v>
      </c>
      <c r="D21" s="169">
        <f t="shared" si="10"/>
        <v>860692</v>
      </c>
      <c r="E21" s="169">
        <f t="shared" si="10"/>
        <v>291899</v>
      </c>
      <c r="F21" s="169">
        <f t="shared" si="10"/>
        <v>897766</v>
      </c>
      <c r="G21" s="169">
        <f t="shared" si="10"/>
        <v>999874</v>
      </c>
      <c r="H21" s="169">
        <f t="shared" si="10"/>
        <v>1094059</v>
      </c>
      <c r="I21" s="171">
        <f t="shared" si="8"/>
        <v>9.4196868805469514E-2</v>
      </c>
      <c r="J21" s="170">
        <f t="shared" si="2"/>
        <v>0.27113880458979511</v>
      </c>
      <c r="K21" s="169">
        <f>H21-G21</f>
        <v>94185</v>
      </c>
      <c r="L21" s="169">
        <f t="shared" si="4"/>
        <v>233367</v>
      </c>
      <c r="M21" s="170">
        <f t="shared" si="0"/>
        <v>0.21726405432976562</v>
      </c>
      <c r="P21" s="168" t="s">
        <v>145</v>
      </c>
      <c r="Q21" s="169">
        <f t="shared" ref="Q21:V21" si="11">Q13-SUM(Q14:Q20)</f>
        <v>273685</v>
      </c>
      <c r="R21" s="169">
        <f t="shared" si="11"/>
        <v>260822</v>
      </c>
      <c r="S21" s="169">
        <f t="shared" si="11"/>
        <v>84983</v>
      </c>
      <c r="T21" s="169">
        <f t="shared" si="11"/>
        <v>299814</v>
      </c>
      <c r="U21" s="169">
        <f t="shared" si="11"/>
        <v>311415</v>
      </c>
      <c r="V21" s="169">
        <f t="shared" si="11"/>
        <v>331985</v>
      </c>
      <c r="W21" s="171">
        <f t="shared" si="9"/>
        <v>6.6053337186712247E-2</v>
      </c>
      <c r="X21" s="170">
        <f t="shared" si="5"/>
        <v>0.2728412480542286</v>
      </c>
      <c r="Y21" s="168">
        <f>V21-U21</f>
        <v>20570</v>
      </c>
      <c r="Z21" s="169">
        <f t="shared" si="7"/>
        <v>71163</v>
      </c>
      <c r="AA21" s="170">
        <f t="shared" si="1"/>
        <v>0.26091798552782869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1570096</v>
      </c>
      <c r="D23" s="176">
        <v>1621520</v>
      </c>
      <c r="E23" s="176">
        <v>486371</v>
      </c>
      <c r="F23" s="176">
        <v>1603074</v>
      </c>
      <c r="G23" s="176">
        <v>1726562</v>
      </c>
      <c r="H23" s="176">
        <v>1779444</v>
      </c>
      <c r="I23" s="177">
        <f>IFERROR(H23/G23-1,"-")</f>
        <v>3.0628497557573908E-2</v>
      </c>
      <c r="J23" s="177">
        <f>IFERROR(H23/D23-1,"-")</f>
        <v>9.73925699343825E-2</v>
      </c>
      <c r="K23" s="176">
        <f>H23-G23</f>
        <v>52882</v>
      </c>
      <c r="L23" s="176">
        <f>H23-D23</f>
        <v>157924</v>
      </c>
      <c r="M23" s="177">
        <f t="shared" ref="M23:M35" si="12">H23/H$9</f>
        <v>0.35337145244705764</v>
      </c>
    </row>
    <row r="24" spans="1:27" x14ac:dyDescent="0.25">
      <c r="B24" s="157" t="s">
        <v>97</v>
      </c>
      <c r="C24" s="158">
        <v>177332</v>
      </c>
      <c r="D24" s="158">
        <v>210585</v>
      </c>
      <c r="E24" s="158">
        <v>95402</v>
      </c>
      <c r="F24" s="158">
        <v>194307</v>
      </c>
      <c r="G24" s="158">
        <v>169678</v>
      </c>
      <c r="H24" s="158">
        <v>151006</v>
      </c>
      <c r="I24" s="160">
        <f>IFERROR(H24/G24-1,"-")</f>
        <v>-0.11004372988837685</v>
      </c>
      <c r="J24" s="159">
        <f t="shared" ref="J24:J35" si="13">IFERROR(H24/D24-1,"-")</f>
        <v>-0.28292138566374625</v>
      </c>
      <c r="K24" s="158">
        <f t="shared" ref="K24:K34" si="14">H24-G24</f>
        <v>-18672</v>
      </c>
      <c r="L24" s="158">
        <f t="shared" ref="L24:L35" si="15">H24-D24</f>
        <v>-59579</v>
      </c>
      <c r="M24" s="159">
        <f t="shared" si="12"/>
        <v>2.998757451665823E-2</v>
      </c>
    </row>
    <row r="25" spans="1:27" x14ac:dyDescent="0.25">
      <c r="B25" s="162" t="s">
        <v>103</v>
      </c>
      <c r="C25" s="163">
        <v>84294</v>
      </c>
      <c r="D25" s="163">
        <v>107359</v>
      </c>
      <c r="E25" s="163">
        <v>54990</v>
      </c>
      <c r="F25" s="163">
        <v>82324</v>
      </c>
      <c r="G25" s="163">
        <v>71335</v>
      </c>
      <c r="H25" s="163">
        <v>57433</v>
      </c>
      <c r="I25" s="165">
        <f>IFERROR(H25/G25-1,"-")</f>
        <v>-0.19488329711922614</v>
      </c>
      <c r="J25" s="164">
        <f t="shared" si="13"/>
        <v>-0.46503786361646438</v>
      </c>
      <c r="K25" s="163">
        <f t="shared" si="14"/>
        <v>-13902</v>
      </c>
      <c r="L25" s="163">
        <f t="shared" si="15"/>
        <v>-49926</v>
      </c>
      <c r="M25" s="164">
        <f t="shared" si="12"/>
        <v>1.1405350563654637E-2</v>
      </c>
    </row>
    <row r="26" spans="1:27" x14ac:dyDescent="0.25">
      <c r="B26" s="162" t="s">
        <v>100</v>
      </c>
      <c r="C26" s="163">
        <v>93038</v>
      </c>
      <c r="D26" s="163">
        <v>103226</v>
      </c>
      <c r="E26" s="163">
        <v>40412</v>
      </c>
      <c r="F26" s="163">
        <v>111983</v>
      </c>
      <c r="G26" s="163">
        <v>98343</v>
      </c>
      <c r="H26" s="163">
        <v>93573</v>
      </c>
      <c r="I26" s="165">
        <f>IFERROR(H26/G26-1,"-")</f>
        <v>-4.8503706415301551E-2</v>
      </c>
      <c r="J26" s="164">
        <f t="shared" si="13"/>
        <v>-9.3513262162633448E-2</v>
      </c>
      <c r="K26" s="163">
        <f t="shared" si="14"/>
        <v>-4770</v>
      </c>
      <c r="L26" s="163">
        <f t="shared" si="15"/>
        <v>-9653</v>
      </c>
      <c r="M26" s="164">
        <f t="shared" si="12"/>
        <v>1.8582223953003595E-2</v>
      </c>
    </row>
    <row r="27" spans="1:27" x14ac:dyDescent="0.25">
      <c r="B27" s="157" t="s">
        <v>107</v>
      </c>
      <c r="C27" s="158">
        <v>1392764</v>
      </c>
      <c r="D27" s="158">
        <v>1410935</v>
      </c>
      <c r="E27" s="158">
        <v>390969</v>
      </c>
      <c r="F27" s="158">
        <v>1408767</v>
      </c>
      <c r="G27" s="158">
        <v>1556884</v>
      </c>
      <c r="H27" s="158">
        <v>1628438</v>
      </c>
      <c r="I27" s="160">
        <f>IFERROR(H27/G27-1,"-")</f>
        <v>4.595975037318123E-2</v>
      </c>
      <c r="J27" s="159">
        <f t="shared" si="13"/>
        <v>0.15415522330936571</v>
      </c>
      <c r="K27" s="158">
        <f t="shared" si="14"/>
        <v>71554</v>
      </c>
      <c r="L27" s="158">
        <f t="shared" si="15"/>
        <v>217503</v>
      </c>
      <c r="M27" s="159">
        <f t="shared" si="12"/>
        <v>0.32338387793039941</v>
      </c>
    </row>
    <row r="28" spans="1:27" x14ac:dyDescent="0.25">
      <c r="B28" s="162" t="s">
        <v>110</v>
      </c>
      <c r="C28" s="163">
        <v>680009</v>
      </c>
      <c r="D28" s="163">
        <v>699988</v>
      </c>
      <c r="E28" s="163">
        <v>170354</v>
      </c>
      <c r="F28" s="163">
        <v>715472</v>
      </c>
      <c r="G28" s="163">
        <v>811804</v>
      </c>
      <c r="H28" s="163">
        <v>856544</v>
      </c>
      <c r="I28" s="165">
        <f t="shared" ref="I28:I35" si="16">IFERROR(H28/G28-1,"-")</f>
        <v>5.5111825021803229E-2</v>
      </c>
      <c r="J28" s="164">
        <f t="shared" si="13"/>
        <v>0.2236552626616457</v>
      </c>
      <c r="K28" s="163">
        <f t="shared" si="14"/>
        <v>44740</v>
      </c>
      <c r="L28" s="163">
        <f t="shared" si="15"/>
        <v>156556</v>
      </c>
      <c r="M28" s="164">
        <f t="shared" si="12"/>
        <v>0.17009706254583598</v>
      </c>
    </row>
    <row r="29" spans="1:27" x14ac:dyDescent="0.25">
      <c r="B29" s="162" t="s">
        <v>113</v>
      </c>
      <c r="C29" s="163">
        <v>204025</v>
      </c>
      <c r="D29" s="163">
        <v>186069</v>
      </c>
      <c r="E29" s="163">
        <v>49431</v>
      </c>
      <c r="F29" s="163">
        <v>154532</v>
      </c>
      <c r="G29" s="163">
        <v>166120</v>
      </c>
      <c r="H29" s="163">
        <v>168129</v>
      </c>
      <c r="I29" s="165">
        <f t="shared" si="16"/>
        <v>1.2093667228509464E-2</v>
      </c>
      <c r="J29" s="164">
        <f t="shared" si="13"/>
        <v>-9.6415845734646788E-2</v>
      </c>
      <c r="K29" s="163">
        <f t="shared" si="14"/>
        <v>2009</v>
      </c>
      <c r="L29" s="163">
        <f t="shared" si="15"/>
        <v>-17940</v>
      </c>
      <c r="M29" s="164">
        <f t="shared" si="12"/>
        <v>3.3387950915269804E-2</v>
      </c>
    </row>
    <row r="30" spans="1:27" x14ac:dyDescent="0.25">
      <c r="B30" s="162" t="s">
        <v>116</v>
      </c>
      <c r="C30" s="163">
        <v>43580</v>
      </c>
      <c r="D30" s="163">
        <v>48761</v>
      </c>
      <c r="E30" s="163">
        <v>18306</v>
      </c>
      <c r="F30" s="163">
        <v>57599</v>
      </c>
      <c r="G30" s="163">
        <v>60661</v>
      </c>
      <c r="H30" s="163">
        <v>53779</v>
      </c>
      <c r="I30" s="165">
        <f t="shared" si="16"/>
        <v>-0.11345015743228759</v>
      </c>
      <c r="J30" s="164">
        <f t="shared" si="13"/>
        <v>0.10291011258997962</v>
      </c>
      <c r="K30" s="163">
        <f t="shared" si="14"/>
        <v>-6882</v>
      </c>
      <c r="L30" s="163">
        <f t="shared" si="15"/>
        <v>5018</v>
      </c>
      <c r="M30" s="164">
        <f t="shared" si="12"/>
        <v>1.0679719812003252E-2</v>
      </c>
    </row>
    <row r="31" spans="1:27" x14ac:dyDescent="0.25">
      <c r="B31" s="162" t="s">
        <v>123</v>
      </c>
      <c r="C31" s="163">
        <v>60853</v>
      </c>
      <c r="D31" s="163">
        <v>56760</v>
      </c>
      <c r="E31" s="163">
        <v>15742</v>
      </c>
      <c r="F31" s="163">
        <v>71206</v>
      </c>
      <c r="G31" s="163">
        <v>65680</v>
      </c>
      <c r="H31" s="163">
        <v>66424</v>
      </c>
      <c r="I31" s="165">
        <f t="shared" si="16"/>
        <v>1.1327649208282553E-2</v>
      </c>
      <c r="J31" s="164">
        <f t="shared" si="13"/>
        <v>0.1702607470049331</v>
      </c>
      <c r="K31" s="163">
        <f t="shared" si="14"/>
        <v>744</v>
      </c>
      <c r="L31" s="163">
        <f t="shared" si="15"/>
        <v>9664</v>
      </c>
      <c r="M31" s="164">
        <f t="shared" si="12"/>
        <v>1.3190831157003736E-2</v>
      </c>
    </row>
    <row r="32" spans="1:27" x14ac:dyDescent="0.25">
      <c r="B32" s="162" t="s">
        <v>119</v>
      </c>
      <c r="C32" s="163">
        <v>64569</v>
      </c>
      <c r="D32" s="163">
        <v>63818</v>
      </c>
      <c r="E32" s="163">
        <v>25266</v>
      </c>
      <c r="F32" s="163">
        <v>75458</v>
      </c>
      <c r="G32" s="163">
        <v>72483</v>
      </c>
      <c r="H32" s="163">
        <v>74137</v>
      </c>
      <c r="I32" s="165">
        <f t="shared" si="16"/>
        <v>2.2819143799235775E-2</v>
      </c>
      <c r="J32" s="164">
        <f t="shared" si="13"/>
        <v>0.16169419286094833</v>
      </c>
      <c r="K32" s="163">
        <f t="shared" si="14"/>
        <v>1654</v>
      </c>
      <c r="L32" s="163">
        <f t="shared" si="15"/>
        <v>10319</v>
      </c>
      <c r="M32" s="164">
        <f t="shared" si="12"/>
        <v>1.4722519714060972E-2</v>
      </c>
    </row>
    <row r="33" spans="2:13" x14ac:dyDescent="0.25">
      <c r="B33" s="162" t="s">
        <v>128</v>
      </c>
      <c r="C33" s="163">
        <v>23148</v>
      </c>
      <c r="D33" s="163">
        <v>27581</v>
      </c>
      <c r="E33" s="163">
        <v>11552</v>
      </c>
      <c r="F33" s="163">
        <v>20464</v>
      </c>
      <c r="G33" s="163">
        <v>22127</v>
      </c>
      <c r="H33" s="163">
        <v>21505</v>
      </c>
      <c r="I33" s="165">
        <f t="shared" si="16"/>
        <v>-2.8110453292357729E-2</v>
      </c>
      <c r="J33" s="164">
        <f t="shared" si="13"/>
        <v>-0.22029658097965987</v>
      </c>
      <c r="K33" s="163">
        <f t="shared" si="14"/>
        <v>-622</v>
      </c>
      <c r="L33" s="163">
        <f t="shared" si="15"/>
        <v>-6076</v>
      </c>
      <c r="M33" s="164">
        <f t="shared" si="12"/>
        <v>4.2705772617030796E-3</v>
      </c>
    </row>
    <row r="34" spans="2:13" x14ac:dyDescent="0.25">
      <c r="B34" s="162" t="s">
        <v>131</v>
      </c>
      <c r="C34" s="163">
        <v>30584</v>
      </c>
      <c r="D34" s="163">
        <v>29295</v>
      </c>
      <c r="E34" s="163">
        <v>13286</v>
      </c>
      <c r="F34" s="163">
        <v>15797</v>
      </c>
      <c r="G34" s="163">
        <v>21156</v>
      </c>
      <c r="H34" s="163">
        <v>19617</v>
      </c>
      <c r="I34" s="165">
        <f t="shared" si="16"/>
        <v>-7.274532047646054E-2</v>
      </c>
      <c r="J34" s="164">
        <f t="shared" si="13"/>
        <v>-0.33036354326676909</v>
      </c>
      <c r="K34" s="163">
        <f t="shared" si="14"/>
        <v>-1539</v>
      </c>
      <c r="L34" s="163">
        <f t="shared" si="15"/>
        <v>-9678</v>
      </c>
      <c r="M34" s="164">
        <f t="shared" si="12"/>
        <v>3.8956481814847389E-3</v>
      </c>
    </row>
    <row r="35" spans="2:13" x14ac:dyDescent="0.25">
      <c r="B35" s="168" t="s">
        <v>145</v>
      </c>
      <c r="C35" s="169">
        <f t="shared" ref="C35:H35" si="17">C27-SUM(C28:C34)</f>
        <v>285996</v>
      </c>
      <c r="D35" s="169">
        <f t="shared" si="17"/>
        <v>298663</v>
      </c>
      <c r="E35" s="169">
        <f t="shared" si="17"/>
        <v>87032</v>
      </c>
      <c r="F35" s="169">
        <f t="shared" si="17"/>
        <v>298239</v>
      </c>
      <c r="G35" s="169">
        <f t="shared" si="17"/>
        <v>336853</v>
      </c>
      <c r="H35" s="169">
        <f t="shared" si="17"/>
        <v>368303</v>
      </c>
      <c r="I35" s="171">
        <f t="shared" si="16"/>
        <v>9.336416775269929E-2</v>
      </c>
      <c r="J35" s="170">
        <f t="shared" si="13"/>
        <v>0.23317250546602697</v>
      </c>
      <c r="K35" s="169">
        <f>H35-G35</f>
        <v>31450</v>
      </c>
      <c r="L35" s="169">
        <f t="shared" si="15"/>
        <v>69640</v>
      </c>
      <c r="M35" s="170">
        <f t="shared" si="12"/>
        <v>7.3139568343037864E-2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1211602</v>
      </c>
      <c r="D37" s="176">
        <v>1190067</v>
      </c>
      <c r="E37" s="176">
        <v>336432</v>
      </c>
      <c r="F37" s="176">
        <v>1134618</v>
      </c>
      <c r="G37" s="176">
        <v>1208359</v>
      </c>
      <c r="H37" s="176">
        <v>1272373</v>
      </c>
      <c r="I37" s="177">
        <f>IFERROR(H37/G37-1,"-")</f>
        <v>5.2975978165429316E-2</v>
      </c>
      <c r="J37" s="177">
        <f>IFERROR(H37/D37-1,"-")</f>
        <v>6.9160811954285029E-2</v>
      </c>
      <c r="K37" s="176">
        <f>H37-G37</f>
        <v>64014</v>
      </c>
      <c r="L37" s="176">
        <f>H37-D37</f>
        <v>82306</v>
      </c>
      <c r="M37" s="177">
        <f t="shared" ref="M37:M49" si="18">H37/H$9</f>
        <v>0.25267459670797177</v>
      </c>
    </row>
    <row r="38" spans="2:13" x14ac:dyDescent="0.25">
      <c r="B38" s="157" t="s">
        <v>97</v>
      </c>
      <c r="C38" s="158">
        <v>124150</v>
      </c>
      <c r="D38" s="158">
        <v>119383</v>
      </c>
      <c r="E38" s="158">
        <v>44587</v>
      </c>
      <c r="F38" s="158">
        <v>115928</v>
      </c>
      <c r="G38" s="158">
        <v>111509</v>
      </c>
      <c r="H38" s="158">
        <v>107119</v>
      </c>
      <c r="I38" s="160">
        <f>IFERROR(H38/G38-1,"-")</f>
        <v>-3.9369019541023564E-2</v>
      </c>
      <c r="J38" s="159">
        <f t="shared" ref="J38:J49" si="19">IFERROR(H38/D38-1,"-")</f>
        <v>-0.10272819413149281</v>
      </c>
      <c r="K38" s="158">
        <f t="shared" ref="K38:K48" si="20">H38-G38</f>
        <v>-4390</v>
      </c>
      <c r="L38" s="158">
        <f t="shared" ref="L38:L49" si="21">H38-D38</f>
        <v>-12264</v>
      </c>
      <c r="M38" s="159">
        <f t="shared" si="18"/>
        <v>2.1272260669443023E-2</v>
      </c>
    </row>
    <row r="39" spans="2:13" x14ac:dyDescent="0.25">
      <c r="B39" s="162" t="s">
        <v>103</v>
      </c>
      <c r="C39" s="163">
        <v>39945</v>
      </c>
      <c r="D39" s="163">
        <v>48354</v>
      </c>
      <c r="E39" s="163">
        <v>21989</v>
      </c>
      <c r="F39" s="163">
        <v>46120</v>
      </c>
      <c r="G39" s="163">
        <v>49099</v>
      </c>
      <c r="H39" s="163">
        <v>47505</v>
      </c>
      <c r="I39" s="165">
        <f>IFERROR(H39/G39-1,"-")</f>
        <v>-3.2465019654168148E-2</v>
      </c>
      <c r="J39" s="164">
        <f t="shared" si="19"/>
        <v>-1.7558009678620201E-2</v>
      </c>
      <c r="K39" s="163">
        <f t="shared" si="20"/>
        <v>-1594</v>
      </c>
      <c r="L39" s="163">
        <f t="shared" si="21"/>
        <v>-849</v>
      </c>
      <c r="M39" s="164">
        <f t="shared" si="18"/>
        <v>9.4337955274217521E-3</v>
      </c>
    </row>
    <row r="40" spans="2:13" x14ac:dyDescent="0.25">
      <c r="B40" s="162" t="s">
        <v>100</v>
      </c>
      <c r="C40" s="163">
        <v>84205</v>
      </c>
      <c r="D40" s="163">
        <v>71029</v>
      </c>
      <c r="E40" s="163">
        <v>22598</v>
      </c>
      <c r="F40" s="163">
        <v>69808</v>
      </c>
      <c r="G40" s="163">
        <v>62410</v>
      </c>
      <c r="H40" s="163">
        <v>59614</v>
      </c>
      <c r="I40" s="165">
        <f>IFERROR(H40/G40-1,"-")</f>
        <v>-4.4800512738343179E-2</v>
      </c>
      <c r="J40" s="164">
        <f t="shared" si="19"/>
        <v>-0.16070900618057415</v>
      </c>
      <c r="K40" s="163">
        <f t="shared" si="20"/>
        <v>-2796</v>
      </c>
      <c r="L40" s="163">
        <f t="shared" si="21"/>
        <v>-11415</v>
      </c>
      <c r="M40" s="164">
        <f t="shared" si="18"/>
        <v>1.1838465142021269E-2</v>
      </c>
    </row>
    <row r="41" spans="2:13" x14ac:dyDescent="0.25">
      <c r="B41" s="157" t="s">
        <v>107</v>
      </c>
      <c r="C41" s="158">
        <v>1087452</v>
      </c>
      <c r="D41" s="158">
        <v>1070684</v>
      </c>
      <c r="E41" s="158">
        <v>291845</v>
      </c>
      <c r="F41" s="158">
        <v>1018690</v>
      </c>
      <c r="G41" s="158">
        <v>1096850</v>
      </c>
      <c r="H41" s="158">
        <v>1165254</v>
      </c>
      <c r="I41" s="160">
        <f>IFERROR(H41/G41-1,"-")</f>
        <v>6.2364042485298921E-2</v>
      </c>
      <c r="J41" s="159">
        <f t="shared" si="19"/>
        <v>8.8326714511471227E-2</v>
      </c>
      <c r="K41" s="158">
        <f t="shared" si="20"/>
        <v>68404</v>
      </c>
      <c r="L41" s="158">
        <f t="shared" si="21"/>
        <v>94570</v>
      </c>
      <c r="M41" s="159">
        <f t="shared" si="18"/>
        <v>0.23140233603852872</v>
      </c>
    </row>
    <row r="42" spans="2:13" x14ac:dyDescent="0.25">
      <c r="B42" s="162" t="s">
        <v>110</v>
      </c>
      <c r="C42" s="163">
        <v>568802</v>
      </c>
      <c r="D42" s="163">
        <v>593029</v>
      </c>
      <c r="E42" s="163">
        <v>130827</v>
      </c>
      <c r="F42" s="163">
        <v>533736</v>
      </c>
      <c r="G42" s="163">
        <v>585314</v>
      </c>
      <c r="H42" s="163">
        <v>633486</v>
      </c>
      <c r="I42" s="165">
        <f t="shared" ref="I42:I49" si="22">IFERROR(H42/G42-1,"-")</f>
        <v>8.2301123841220347E-2</v>
      </c>
      <c r="J42" s="164">
        <f t="shared" si="19"/>
        <v>6.822094703631687E-2</v>
      </c>
      <c r="K42" s="163">
        <f t="shared" si="20"/>
        <v>48172</v>
      </c>
      <c r="L42" s="163">
        <f t="shared" si="21"/>
        <v>40457</v>
      </c>
      <c r="M42" s="164">
        <f t="shared" si="18"/>
        <v>0.12580101870296381</v>
      </c>
    </row>
    <row r="43" spans="2:13" x14ac:dyDescent="0.25">
      <c r="B43" s="162" t="s">
        <v>113</v>
      </c>
      <c r="C43" s="163">
        <v>67730</v>
      </c>
      <c r="D43" s="163">
        <v>48402</v>
      </c>
      <c r="E43" s="163">
        <v>14283</v>
      </c>
      <c r="F43" s="163">
        <v>34314</v>
      </c>
      <c r="G43" s="163">
        <v>40158</v>
      </c>
      <c r="H43" s="163">
        <v>39330</v>
      </c>
      <c r="I43" s="165">
        <f t="shared" si="22"/>
        <v>-2.0618556701030966E-2</v>
      </c>
      <c r="J43" s="164">
        <f t="shared" si="19"/>
        <v>-0.18743027147638525</v>
      </c>
      <c r="K43" s="163">
        <f t="shared" si="20"/>
        <v>-828</v>
      </c>
      <c r="L43" s="163">
        <f t="shared" si="21"/>
        <v>-9072</v>
      </c>
      <c r="M43" s="164">
        <f t="shared" si="18"/>
        <v>7.8103605534890546E-3</v>
      </c>
    </row>
    <row r="44" spans="2:13" x14ac:dyDescent="0.25">
      <c r="B44" s="162" t="s">
        <v>116</v>
      </c>
      <c r="C44" s="163">
        <v>22038</v>
      </c>
      <c r="D44" s="163">
        <v>22636</v>
      </c>
      <c r="E44" s="163">
        <v>8694</v>
      </c>
      <c r="F44" s="163">
        <v>24587</v>
      </c>
      <c r="G44" s="163">
        <v>26845</v>
      </c>
      <c r="H44" s="163">
        <v>26886</v>
      </c>
      <c r="I44" s="165">
        <f t="shared" si="22"/>
        <v>1.5272862730488779E-3</v>
      </c>
      <c r="J44" s="164">
        <f t="shared" si="19"/>
        <v>0.18775402014490195</v>
      </c>
      <c r="K44" s="163">
        <f t="shared" si="20"/>
        <v>41</v>
      </c>
      <c r="L44" s="163">
        <f t="shared" si="21"/>
        <v>4250</v>
      </c>
      <c r="M44" s="164">
        <f t="shared" si="18"/>
        <v>5.3391648573889328E-3</v>
      </c>
    </row>
    <row r="45" spans="2:13" x14ac:dyDescent="0.25">
      <c r="B45" s="162" t="s">
        <v>123</v>
      </c>
      <c r="C45" s="163">
        <v>51900</v>
      </c>
      <c r="D45" s="163">
        <v>50071</v>
      </c>
      <c r="E45" s="163">
        <v>13048</v>
      </c>
      <c r="F45" s="163">
        <v>53245</v>
      </c>
      <c r="G45" s="163">
        <v>50773</v>
      </c>
      <c r="H45" s="163">
        <v>53448</v>
      </c>
      <c r="I45" s="165">
        <f t="shared" si="22"/>
        <v>5.26854824414551E-2</v>
      </c>
      <c r="J45" s="164">
        <f t="shared" si="19"/>
        <v>6.7444229194543848E-2</v>
      </c>
      <c r="K45" s="163">
        <f t="shared" si="20"/>
        <v>2675</v>
      </c>
      <c r="L45" s="163">
        <f t="shared" si="21"/>
        <v>3377</v>
      </c>
      <c r="M45" s="164">
        <f t="shared" si="18"/>
        <v>1.0613988071774294E-2</v>
      </c>
    </row>
    <row r="46" spans="2:13" x14ac:dyDescent="0.25">
      <c r="B46" s="162" t="s">
        <v>119</v>
      </c>
      <c r="C46" s="163">
        <v>38003</v>
      </c>
      <c r="D46" s="163">
        <v>37114</v>
      </c>
      <c r="E46" s="163">
        <v>14023</v>
      </c>
      <c r="F46" s="163">
        <v>34601</v>
      </c>
      <c r="G46" s="163">
        <v>39773</v>
      </c>
      <c r="H46" s="163">
        <v>40397</v>
      </c>
      <c r="I46" s="165">
        <f t="shared" si="22"/>
        <v>1.5689035275186614E-2</v>
      </c>
      <c r="J46" s="164">
        <f t="shared" si="19"/>
        <v>8.845718596755936E-2</v>
      </c>
      <c r="K46" s="163">
        <f t="shared" si="20"/>
        <v>624</v>
      </c>
      <c r="L46" s="163">
        <f t="shared" si="21"/>
        <v>3283</v>
      </c>
      <c r="M46" s="164">
        <f t="shared" si="18"/>
        <v>8.0222510877014323E-3</v>
      </c>
    </row>
    <row r="47" spans="2:13" x14ac:dyDescent="0.25">
      <c r="B47" s="162" t="s">
        <v>128</v>
      </c>
      <c r="C47" s="163">
        <v>23726</v>
      </c>
      <c r="D47" s="163">
        <v>23338</v>
      </c>
      <c r="E47" s="163">
        <v>9675</v>
      </c>
      <c r="F47" s="163">
        <v>19782</v>
      </c>
      <c r="G47" s="163">
        <v>20626</v>
      </c>
      <c r="H47" s="163">
        <v>19155</v>
      </c>
      <c r="I47" s="165">
        <f t="shared" si="22"/>
        <v>-7.1317754290701085E-2</v>
      </c>
      <c r="J47" s="164">
        <f t="shared" si="19"/>
        <v>-0.17923558145513752</v>
      </c>
      <c r="K47" s="163">
        <f t="shared" si="20"/>
        <v>-1471</v>
      </c>
      <c r="L47" s="163">
        <f t="shared" si="21"/>
        <v>-4183</v>
      </c>
      <c r="M47" s="164">
        <f t="shared" si="18"/>
        <v>3.8039017646092762E-3</v>
      </c>
    </row>
    <row r="48" spans="2:13" x14ac:dyDescent="0.25">
      <c r="B48" s="162" t="s">
        <v>131</v>
      </c>
      <c r="C48" s="163">
        <v>41568</v>
      </c>
      <c r="D48" s="163">
        <v>35272</v>
      </c>
      <c r="E48" s="163">
        <v>16312</v>
      </c>
      <c r="F48" s="163">
        <v>18611</v>
      </c>
      <c r="G48" s="163">
        <v>21946</v>
      </c>
      <c r="H48" s="163">
        <v>20567</v>
      </c>
      <c r="I48" s="165">
        <f t="shared" si="22"/>
        <v>-6.2836052127950404E-2</v>
      </c>
      <c r="J48" s="164">
        <f t="shared" si="19"/>
        <v>-0.41690292583352229</v>
      </c>
      <c r="K48" s="163">
        <f t="shared" si="20"/>
        <v>-1379</v>
      </c>
      <c r="L48" s="163">
        <f t="shared" si="21"/>
        <v>-14705</v>
      </c>
      <c r="M48" s="164">
        <f t="shared" si="18"/>
        <v>4.0843042335013827E-3</v>
      </c>
    </row>
    <row r="49" spans="2:13" x14ac:dyDescent="0.25">
      <c r="B49" s="168" t="s">
        <v>145</v>
      </c>
      <c r="C49" s="169">
        <f t="shared" ref="C49:H49" si="23">C41-SUM(C42:C48)</f>
        <v>273685</v>
      </c>
      <c r="D49" s="169">
        <f t="shared" si="23"/>
        <v>260822</v>
      </c>
      <c r="E49" s="169">
        <f t="shared" si="23"/>
        <v>84983</v>
      </c>
      <c r="F49" s="169">
        <f t="shared" si="23"/>
        <v>299814</v>
      </c>
      <c r="G49" s="169">
        <f t="shared" si="23"/>
        <v>311415</v>
      </c>
      <c r="H49" s="169">
        <f t="shared" si="23"/>
        <v>331985</v>
      </c>
      <c r="I49" s="171">
        <f t="shared" si="22"/>
        <v>6.6053337186712247E-2</v>
      </c>
      <c r="J49" s="170">
        <f t="shared" si="19"/>
        <v>0.2728412480542286</v>
      </c>
      <c r="K49" s="169">
        <f>H49-G49</f>
        <v>20570</v>
      </c>
      <c r="L49" s="169">
        <f t="shared" si="21"/>
        <v>71163</v>
      </c>
      <c r="M49" s="170">
        <f t="shared" si="18"/>
        <v>6.5927346767100534E-2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42496</v>
      </c>
      <c r="D51" s="176">
        <v>41449</v>
      </c>
      <c r="E51" s="176">
        <v>12080</v>
      </c>
      <c r="F51" s="176">
        <v>33076</v>
      </c>
      <c r="G51" s="176">
        <v>45674</v>
      </c>
      <c r="H51" s="176">
        <v>39257</v>
      </c>
      <c r="I51" s="177">
        <f>IFERROR(H51/G51-1,"-")</f>
        <v>-0.1404956868240137</v>
      </c>
      <c r="J51" s="177">
        <f>IFERROR(H51/D51-1,"-")</f>
        <v>-5.2884267412965369E-2</v>
      </c>
      <c r="K51" s="176">
        <f>H51-G51</f>
        <v>-6417</v>
      </c>
      <c r="L51" s="176">
        <f>H51-D51</f>
        <v>-2192</v>
      </c>
      <c r="M51" s="177">
        <f t="shared" ref="M51:M63" si="24">H51/H$9</f>
        <v>7.7958638252814596E-3</v>
      </c>
    </row>
    <row r="52" spans="2:13" x14ac:dyDescent="0.25">
      <c r="B52" s="157" t="s">
        <v>97</v>
      </c>
      <c r="C52" s="158">
        <v>10814</v>
      </c>
      <c r="D52" s="158">
        <v>10010</v>
      </c>
      <c r="E52" s="158">
        <v>2332</v>
      </c>
      <c r="F52" s="158">
        <v>5537</v>
      </c>
      <c r="G52" s="158">
        <v>18264</v>
      </c>
      <c r="H52" s="158">
        <v>10070</v>
      </c>
      <c r="I52" s="160">
        <f>IFERROR(H52/G52-1,"-")</f>
        <v>-0.44864213753832671</v>
      </c>
      <c r="J52" s="159">
        <f t="shared" ref="J52:J63" si="25">IFERROR(H52/D52-1,"-")</f>
        <v>5.9940059940060131E-3</v>
      </c>
      <c r="K52" s="158">
        <f t="shared" ref="K52:K62" si="26">H52-G52</f>
        <v>-8194</v>
      </c>
      <c r="L52" s="158">
        <f t="shared" ref="L52:L63" si="27">H52-D52</f>
        <v>60</v>
      </c>
      <c r="M52" s="159">
        <f t="shared" si="24"/>
        <v>1.9997541513764247E-3</v>
      </c>
    </row>
    <row r="53" spans="2:13" x14ac:dyDescent="0.25">
      <c r="B53" s="162" t="s">
        <v>103</v>
      </c>
      <c r="C53" s="163">
        <v>6825</v>
      </c>
      <c r="D53" s="163">
        <v>5648</v>
      </c>
      <c r="E53" s="163">
        <v>1654</v>
      </c>
      <c r="F53" s="163">
        <v>2745</v>
      </c>
      <c r="G53" s="163">
        <v>13308</v>
      </c>
      <c r="H53" s="163">
        <v>6705</v>
      </c>
      <c r="I53" s="165">
        <f>IFERROR(H53/G53-1,"-")</f>
        <v>-0.49616771866546439</v>
      </c>
      <c r="J53" s="164">
        <f t="shared" si="25"/>
        <v>0.18714589235127477</v>
      </c>
      <c r="K53" s="163">
        <f t="shared" si="26"/>
        <v>-6603</v>
      </c>
      <c r="L53" s="163">
        <f t="shared" si="27"/>
        <v>1057</v>
      </c>
      <c r="M53" s="164">
        <f t="shared" si="24"/>
        <v>1.331514556601681E-3</v>
      </c>
    </row>
    <row r="54" spans="2:13" x14ac:dyDescent="0.25">
      <c r="B54" s="162" t="s">
        <v>100</v>
      </c>
      <c r="C54" s="163">
        <v>3989</v>
      </c>
      <c r="D54" s="163">
        <v>4362</v>
      </c>
      <c r="E54" s="163">
        <v>678</v>
      </c>
      <c r="F54" s="163">
        <v>2792</v>
      </c>
      <c r="G54" s="163">
        <v>4956</v>
      </c>
      <c r="H54" s="163">
        <v>3365</v>
      </c>
      <c r="I54" s="165">
        <f>IFERROR(H54/G54-1,"-")</f>
        <v>-0.32102502017756251</v>
      </c>
      <c r="J54" s="164">
        <f t="shared" si="25"/>
        <v>-0.22856487849610274</v>
      </c>
      <c r="K54" s="163">
        <f t="shared" si="26"/>
        <v>-1591</v>
      </c>
      <c r="L54" s="163">
        <f t="shared" si="27"/>
        <v>-997</v>
      </c>
      <c r="M54" s="164">
        <f t="shared" si="24"/>
        <v>6.6823959477474372E-4</v>
      </c>
    </row>
    <row r="55" spans="2:13" x14ac:dyDescent="0.25">
      <c r="B55" s="157" t="s">
        <v>107</v>
      </c>
      <c r="C55" s="158">
        <v>31682</v>
      </c>
      <c r="D55" s="158">
        <v>31439</v>
      </c>
      <c r="E55" s="158">
        <v>9748</v>
      </c>
      <c r="F55" s="158">
        <v>27539</v>
      </c>
      <c r="G55" s="158">
        <v>27410</v>
      </c>
      <c r="H55" s="158">
        <v>29187</v>
      </c>
      <c r="I55" s="160">
        <f>IFERROR(H55/G55-1,"-")</f>
        <v>6.4830353885443337E-2</v>
      </c>
      <c r="J55" s="159">
        <f t="shared" si="25"/>
        <v>-7.1630777060339046E-2</v>
      </c>
      <c r="K55" s="158">
        <f t="shared" si="26"/>
        <v>1777</v>
      </c>
      <c r="L55" s="158">
        <f t="shared" si="27"/>
        <v>-2252</v>
      </c>
      <c r="M55" s="159">
        <f t="shared" si="24"/>
        <v>5.7961096739050349E-3</v>
      </c>
    </row>
    <row r="56" spans="2:13" x14ac:dyDescent="0.25">
      <c r="B56" s="162" t="s">
        <v>110</v>
      </c>
      <c r="C56" s="163">
        <v>9100</v>
      </c>
      <c r="D56" s="163">
        <v>9458</v>
      </c>
      <c r="E56" s="163">
        <v>2988</v>
      </c>
      <c r="F56" s="163">
        <v>9439</v>
      </c>
      <c r="G56" s="163">
        <v>8436</v>
      </c>
      <c r="H56" s="163">
        <v>10101</v>
      </c>
      <c r="I56" s="165">
        <f t="shared" ref="I56:I63" si="28">IFERROR(H56/G56-1,"-")</f>
        <v>0.19736842105263164</v>
      </c>
      <c r="J56" s="164">
        <f t="shared" si="25"/>
        <v>6.7984774793825364E-2</v>
      </c>
      <c r="K56" s="163">
        <f t="shared" si="26"/>
        <v>1665</v>
      </c>
      <c r="L56" s="163">
        <f t="shared" si="27"/>
        <v>643</v>
      </c>
      <c r="M56" s="164">
        <f t="shared" si="24"/>
        <v>2.0059102962317046E-3</v>
      </c>
    </row>
    <row r="57" spans="2:13" x14ac:dyDescent="0.25">
      <c r="B57" s="162" t="s">
        <v>113</v>
      </c>
      <c r="C57" s="163">
        <v>9963</v>
      </c>
      <c r="D57" s="163">
        <v>8739</v>
      </c>
      <c r="E57" s="163">
        <v>2596</v>
      </c>
      <c r="F57" s="163">
        <v>6032</v>
      </c>
      <c r="G57" s="163">
        <v>5351</v>
      </c>
      <c r="H57" s="163">
        <v>5834</v>
      </c>
      <c r="I57" s="165">
        <f t="shared" si="28"/>
        <v>9.0263502149130925E-2</v>
      </c>
      <c r="J57" s="164">
        <f t="shared" si="25"/>
        <v>-0.33241789678452915</v>
      </c>
      <c r="K57" s="163">
        <f t="shared" si="26"/>
        <v>483</v>
      </c>
      <c r="L57" s="163">
        <f t="shared" si="27"/>
        <v>-2905</v>
      </c>
      <c r="M57" s="164">
        <f t="shared" si="24"/>
        <v>1.1585467447001053E-3</v>
      </c>
    </row>
    <row r="58" spans="2:13" x14ac:dyDescent="0.25">
      <c r="B58" s="162" t="s">
        <v>116</v>
      </c>
      <c r="C58" s="163">
        <v>1908</v>
      </c>
      <c r="D58" s="163">
        <v>2061</v>
      </c>
      <c r="E58" s="163">
        <v>516</v>
      </c>
      <c r="F58" s="163">
        <v>2383</v>
      </c>
      <c r="G58" s="163">
        <v>2635</v>
      </c>
      <c r="H58" s="163">
        <v>2142</v>
      </c>
      <c r="I58" s="165">
        <f t="shared" si="28"/>
        <v>-0.18709677419354842</v>
      </c>
      <c r="J58" s="164">
        <f t="shared" si="25"/>
        <v>3.9301310043668103E-2</v>
      </c>
      <c r="K58" s="163">
        <f t="shared" si="26"/>
        <v>-493</v>
      </c>
      <c r="L58" s="163">
        <f t="shared" si="27"/>
        <v>81</v>
      </c>
      <c r="M58" s="164">
        <f t="shared" si="24"/>
        <v>4.2536975096805379E-4</v>
      </c>
    </row>
    <row r="59" spans="2:13" x14ac:dyDescent="0.25">
      <c r="B59" s="162" t="s">
        <v>123</v>
      </c>
      <c r="C59" s="163">
        <v>610</v>
      </c>
      <c r="D59" s="163">
        <v>685</v>
      </c>
      <c r="E59" s="163">
        <v>249</v>
      </c>
      <c r="F59" s="163">
        <v>806</v>
      </c>
      <c r="G59" s="163">
        <v>741</v>
      </c>
      <c r="H59" s="163">
        <v>980</v>
      </c>
      <c r="I59" s="165">
        <f t="shared" si="28"/>
        <v>0.32253711201079627</v>
      </c>
      <c r="J59" s="164">
        <f t="shared" si="25"/>
        <v>0.43065693430656937</v>
      </c>
      <c r="K59" s="163">
        <f t="shared" si="26"/>
        <v>239</v>
      </c>
      <c r="L59" s="163">
        <f t="shared" si="27"/>
        <v>295</v>
      </c>
      <c r="M59" s="164">
        <f t="shared" si="24"/>
        <v>1.9461361155401153E-4</v>
      </c>
    </row>
    <row r="60" spans="2:13" x14ac:dyDescent="0.25">
      <c r="B60" s="162" t="s">
        <v>119</v>
      </c>
      <c r="C60" s="163">
        <v>558</v>
      </c>
      <c r="D60" s="163">
        <v>661</v>
      </c>
      <c r="E60" s="163">
        <v>221</v>
      </c>
      <c r="F60" s="163">
        <v>594</v>
      </c>
      <c r="G60" s="163">
        <v>617</v>
      </c>
      <c r="H60" s="163">
        <v>691</v>
      </c>
      <c r="I60" s="165">
        <f t="shared" si="28"/>
        <v>0.11993517017828204</v>
      </c>
      <c r="J60" s="164">
        <f t="shared" si="25"/>
        <v>4.5385779122541603E-2</v>
      </c>
      <c r="K60" s="163">
        <f t="shared" si="26"/>
        <v>74</v>
      </c>
      <c r="L60" s="163">
        <f t="shared" si="27"/>
        <v>30</v>
      </c>
      <c r="M60" s="164">
        <f t="shared" si="24"/>
        <v>1.3722245467736934E-4</v>
      </c>
    </row>
    <row r="61" spans="2:13" x14ac:dyDescent="0.25">
      <c r="B61" s="162" t="s">
        <v>128</v>
      </c>
      <c r="C61" s="163">
        <v>327</v>
      </c>
      <c r="D61" s="163">
        <v>238</v>
      </c>
      <c r="E61" s="163">
        <v>136</v>
      </c>
      <c r="F61" s="163">
        <v>91</v>
      </c>
      <c r="G61" s="163">
        <v>199</v>
      </c>
      <c r="H61" s="163">
        <v>107</v>
      </c>
      <c r="I61" s="165">
        <f t="shared" si="28"/>
        <v>-0.46231155778894473</v>
      </c>
      <c r="J61" s="164">
        <f t="shared" si="25"/>
        <v>-0.55042016806722693</v>
      </c>
      <c r="K61" s="163">
        <f t="shared" si="26"/>
        <v>-92</v>
      </c>
      <c r="L61" s="163">
        <f t="shared" si="27"/>
        <v>-131</v>
      </c>
      <c r="M61" s="164">
        <f t="shared" si="24"/>
        <v>2.1248629016611462E-5</v>
      </c>
    </row>
    <row r="62" spans="2:13" x14ac:dyDescent="0.25">
      <c r="B62" s="162" t="s">
        <v>131</v>
      </c>
      <c r="C62" s="163">
        <v>418</v>
      </c>
      <c r="D62" s="163">
        <v>451</v>
      </c>
      <c r="E62" s="163">
        <v>209</v>
      </c>
      <c r="F62" s="163">
        <v>120</v>
      </c>
      <c r="G62" s="163">
        <v>168</v>
      </c>
      <c r="H62" s="163">
        <v>111</v>
      </c>
      <c r="I62" s="165">
        <f t="shared" si="28"/>
        <v>-0.3392857142857143</v>
      </c>
      <c r="J62" s="164">
        <f t="shared" si="25"/>
        <v>-0.75388026607538805</v>
      </c>
      <c r="K62" s="163">
        <f t="shared" si="26"/>
        <v>-57</v>
      </c>
      <c r="L62" s="163">
        <f t="shared" si="27"/>
        <v>-340</v>
      </c>
      <c r="M62" s="164">
        <f t="shared" si="24"/>
        <v>2.2042970288260491E-5</v>
      </c>
    </row>
    <row r="63" spans="2:13" x14ac:dyDescent="0.25">
      <c r="B63" s="168" t="s">
        <v>145</v>
      </c>
      <c r="C63" s="169">
        <f t="shared" ref="C63:H63" si="29">C55-SUM(C56:C62)</f>
        <v>8798</v>
      </c>
      <c r="D63" s="169">
        <f t="shared" si="29"/>
        <v>9146</v>
      </c>
      <c r="E63" s="169">
        <f t="shared" si="29"/>
        <v>2833</v>
      </c>
      <c r="F63" s="169">
        <f t="shared" si="29"/>
        <v>8074</v>
      </c>
      <c r="G63" s="169">
        <f t="shared" si="29"/>
        <v>9263</v>
      </c>
      <c r="H63" s="169">
        <f t="shared" si="29"/>
        <v>9221</v>
      </c>
      <c r="I63" s="171">
        <f t="shared" si="28"/>
        <v>-4.5341681960487934E-3</v>
      </c>
      <c r="J63" s="170">
        <f t="shared" si="25"/>
        <v>8.2003061447626369E-3</v>
      </c>
      <c r="K63" s="169">
        <f>H63-G63</f>
        <v>-42</v>
      </c>
      <c r="L63" s="169">
        <f t="shared" si="27"/>
        <v>75</v>
      </c>
      <c r="M63" s="170">
        <f t="shared" si="24"/>
        <v>1.8311552164689186E-3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126249</v>
      </c>
      <c r="D65" s="176">
        <v>126380</v>
      </c>
      <c r="E65" s="176">
        <v>44479</v>
      </c>
      <c r="F65" s="176">
        <v>146959</v>
      </c>
      <c r="G65" s="176">
        <v>167345</v>
      </c>
      <c r="H65" s="176">
        <v>216281</v>
      </c>
      <c r="I65" s="177">
        <f>IFERROR(H65/G65-1,"-")</f>
        <v>0.29242582688457985</v>
      </c>
      <c r="J65" s="177">
        <f>IFERROR(H65/D65-1,"-")</f>
        <v>0.71135464472226628</v>
      </c>
      <c r="K65" s="176">
        <f>H65-G65</f>
        <v>48936</v>
      </c>
      <c r="L65" s="176">
        <f>H65-D65</f>
        <v>89901</v>
      </c>
      <c r="M65" s="177">
        <f t="shared" ref="M65:M77" si="30">H65/H$9</f>
        <v>4.2950231143380785E-2</v>
      </c>
    </row>
    <row r="66" spans="2:13" x14ac:dyDescent="0.25">
      <c r="B66" s="157" t="s">
        <v>97</v>
      </c>
      <c r="C66" s="158">
        <v>33119</v>
      </c>
      <c r="D66" s="158">
        <v>39570</v>
      </c>
      <c r="E66" s="158">
        <v>21572</v>
      </c>
      <c r="F66" s="158">
        <v>31498</v>
      </c>
      <c r="G66" s="158">
        <v>43404</v>
      </c>
      <c r="H66" s="158">
        <v>57295</v>
      </c>
      <c r="I66" s="160">
        <f>IFERROR(H66/G66-1,"-")</f>
        <v>0.32003962768408445</v>
      </c>
      <c r="J66" s="159">
        <f t="shared" ref="J66:J77" si="31">IFERROR(H66/D66-1,"-")</f>
        <v>0.44794035885772043</v>
      </c>
      <c r="K66" s="158">
        <f t="shared" ref="K66:K76" si="32">H66-G66</f>
        <v>13891</v>
      </c>
      <c r="L66" s="158">
        <f t="shared" ref="L66:L77" si="33">H66-D66</f>
        <v>17725</v>
      </c>
      <c r="M66" s="159">
        <f t="shared" si="30"/>
        <v>1.1377945789782745E-2</v>
      </c>
    </row>
    <row r="67" spans="2:13" x14ac:dyDescent="0.25">
      <c r="B67" s="162" t="s">
        <v>103</v>
      </c>
      <c r="C67" s="163">
        <v>18966</v>
      </c>
      <c r="D67" s="163">
        <v>21866</v>
      </c>
      <c r="E67" s="163">
        <v>7680</v>
      </c>
      <c r="F67" s="163">
        <v>23212</v>
      </c>
      <c r="G67" s="163">
        <v>30252</v>
      </c>
      <c r="H67" s="163">
        <v>36093</v>
      </c>
      <c r="I67" s="165">
        <f>IFERROR(H67/G67-1,"-")</f>
        <v>0.19307814359381203</v>
      </c>
      <c r="J67" s="164">
        <f t="shared" si="31"/>
        <v>0.65064483673282725</v>
      </c>
      <c r="K67" s="163">
        <f t="shared" si="32"/>
        <v>5841</v>
      </c>
      <c r="L67" s="163">
        <f t="shared" si="33"/>
        <v>14227</v>
      </c>
      <c r="M67" s="164">
        <f t="shared" si="30"/>
        <v>7.1675398794070798E-3</v>
      </c>
    </row>
    <row r="68" spans="2:13" x14ac:dyDescent="0.25">
      <c r="B68" s="162" t="s">
        <v>100</v>
      </c>
      <c r="C68" s="163">
        <v>14153</v>
      </c>
      <c r="D68" s="163">
        <v>17704</v>
      </c>
      <c r="E68" s="163">
        <v>13892</v>
      </c>
      <c r="F68" s="163">
        <v>8286</v>
      </c>
      <c r="G68" s="163">
        <v>13152</v>
      </c>
      <c r="H68" s="163">
        <v>21202</v>
      </c>
      <c r="I68" s="165">
        <f>IFERROR(H68/G68-1,"-")</f>
        <v>0.61207420924574207</v>
      </c>
      <c r="J68" s="164">
        <f t="shared" si="31"/>
        <v>0.19758246723904205</v>
      </c>
      <c r="K68" s="163">
        <f t="shared" si="32"/>
        <v>8050</v>
      </c>
      <c r="L68" s="163">
        <f t="shared" si="33"/>
        <v>3498</v>
      </c>
      <c r="M68" s="164">
        <f t="shared" si="30"/>
        <v>4.2104059103756659E-3</v>
      </c>
    </row>
    <row r="69" spans="2:13" x14ac:dyDescent="0.25">
      <c r="B69" s="157" t="s">
        <v>107</v>
      </c>
      <c r="C69" s="158">
        <v>93130</v>
      </c>
      <c r="D69" s="158">
        <v>86810</v>
      </c>
      <c r="E69" s="158">
        <v>22907</v>
      </c>
      <c r="F69" s="158">
        <v>115461</v>
      </c>
      <c r="G69" s="158">
        <v>123941</v>
      </c>
      <c r="H69" s="158">
        <v>158986</v>
      </c>
      <c r="I69" s="160">
        <f>IFERROR(H69/G69-1,"-")</f>
        <v>0.28275550463527011</v>
      </c>
      <c r="J69" s="159">
        <f t="shared" si="31"/>
        <v>0.83142495104250669</v>
      </c>
      <c r="K69" s="158">
        <f t="shared" si="32"/>
        <v>35045</v>
      </c>
      <c r="L69" s="158">
        <f t="shared" si="33"/>
        <v>72176</v>
      </c>
      <c r="M69" s="159">
        <f t="shared" si="30"/>
        <v>3.1572285353598038E-2</v>
      </c>
    </row>
    <row r="70" spans="2:13" x14ac:dyDescent="0.25">
      <c r="B70" s="162" t="s">
        <v>110</v>
      </c>
      <c r="C70" s="163">
        <v>42478</v>
      </c>
      <c r="D70" s="163">
        <v>37200</v>
      </c>
      <c r="E70" s="163">
        <v>8750</v>
      </c>
      <c r="F70" s="163">
        <v>51489</v>
      </c>
      <c r="G70" s="163">
        <v>46355</v>
      </c>
      <c r="H70" s="163">
        <v>68506</v>
      </c>
      <c r="I70" s="165">
        <f t="shared" ref="I70:I77" si="34">IFERROR(H70/G70-1,"-")</f>
        <v>0.47785567899902914</v>
      </c>
      <c r="J70" s="164">
        <f t="shared" si="31"/>
        <v>0.84155913978494623</v>
      </c>
      <c r="K70" s="163">
        <f t="shared" si="32"/>
        <v>22151</v>
      </c>
      <c r="L70" s="163">
        <f t="shared" si="33"/>
        <v>31306</v>
      </c>
      <c r="M70" s="164">
        <f t="shared" si="30"/>
        <v>1.3604285788897056E-2</v>
      </c>
    </row>
    <row r="71" spans="2:13" x14ac:dyDescent="0.25">
      <c r="B71" s="162" t="s">
        <v>113</v>
      </c>
      <c r="C71" s="163">
        <v>12902</v>
      </c>
      <c r="D71" s="163">
        <v>10764</v>
      </c>
      <c r="E71" s="163">
        <v>2882</v>
      </c>
      <c r="F71" s="163">
        <v>7238</v>
      </c>
      <c r="G71" s="163">
        <v>9796</v>
      </c>
      <c r="H71" s="163">
        <v>9646</v>
      </c>
      <c r="I71" s="165">
        <f t="shared" si="34"/>
        <v>-1.5312372396896645E-2</v>
      </c>
      <c r="J71" s="164">
        <f t="shared" si="31"/>
        <v>-0.10386473429951693</v>
      </c>
      <c r="K71" s="163">
        <f t="shared" si="32"/>
        <v>-150</v>
      </c>
      <c r="L71" s="163">
        <f t="shared" si="33"/>
        <v>-1118</v>
      </c>
      <c r="M71" s="164">
        <f t="shared" si="30"/>
        <v>1.9155539765816278E-3</v>
      </c>
    </row>
    <row r="72" spans="2:13" x14ac:dyDescent="0.25">
      <c r="B72" s="162" t="s">
        <v>116</v>
      </c>
      <c r="C72" s="163">
        <v>5934</v>
      </c>
      <c r="D72" s="163">
        <v>10138</v>
      </c>
      <c r="E72" s="163">
        <v>2892</v>
      </c>
      <c r="F72" s="163">
        <v>16075</v>
      </c>
      <c r="G72" s="163">
        <v>15316</v>
      </c>
      <c r="H72" s="163">
        <v>18423</v>
      </c>
      <c r="I72" s="165">
        <f t="shared" si="34"/>
        <v>0.20285975450509275</v>
      </c>
      <c r="J72" s="164">
        <f t="shared" si="31"/>
        <v>0.81722233182087201</v>
      </c>
      <c r="K72" s="163">
        <f t="shared" si="32"/>
        <v>3107</v>
      </c>
      <c r="L72" s="163">
        <f t="shared" si="33"/>
        <v>8285</v>
      </c>
      <c r="M72" s="164">
        <f t="shared" si="30"/>
        <v>3.6585373118975047E-3</v>
      </c>
    </row>
    <row r="73" spans="2:13" x14ac:dyDescent="0.25">
      <c r="B73" s="162" t="s">
        <v>123</v>
      </c>
      <c r="C73" s="163">
        <v>2158</v>
      </c>
      <c r="D73" s="163">
        <v>1611</v>
      </c>
      <c r="E73" s="163">
        <v>305</v>
      </c>
      <c r="F73" s="163">
        <v>3084</v>
      </c>
      <c r="G73" s="163">
        <v>3661</v>
      </c>
      <c r="H73" s="163">
        <v>6025</v>
      </c>
      <c r="I73" s="165">
        <f t="shared" si="34"/>
        <v>0.64572521169079478</v>
      </c>
      <c r="J73" s="164">
        <f t="shared" si="31"/>
        <v>2.739913097454997</v>
      </c>
      <c r="K73" s="163">
        <f t="shared" si="32"/>
        <v>2364</v>
      </c>
      <c r="L73" s="163">
        <f t="shared" si="33"/>
        <v>4414</v>
      </c>
      <c r="M73" s="164">
        <f t="shared" si="30"/>
        <v>1.1964765404213465E-3</v>
      </c>
    </row>
    <row r="74" spans="2:13" x14ac:dyDescent="0.25">
      <c r="B74" s="162" t="s">
        <v>119</v>
      </c>
      <c r="C74" s="163">
        <v>2670</v>
      </c>
      <c r="D74" s="163">
        <v>2084</v>
      </c>
      <c r="E74" s="163">
        <v>957</v>
      </c>
      <c r="F74" s="163">
        <v>3024</v>
      </c>
      <c r="G74" s="163">
        <v>2600</v>
      </c>
      <c r="H74" s="163">
        <v>3924</v>
      </c>
      <c r="I74" s="165">
        <f t="shared" si="34"/>
        <v>0.50923076923076915</v>
      </c>
      <c r="J74" s="164">
        <f t="shared" si="31"/>
        <v>0.88291746641074864</v>
      </c>
      <c r="K74" s="163">
        <f t="shared" si="32"/>
        <v>1324</v>
      </c>
      <c r="L74" s="163">
        <f t="shared" si="33"/>
        <v>1840</v>
      </c>
      <c r="M74" s="164">
        <f t="shared" si="30"/>
        <v>7.7924878748769513E-4</v>
      </c>
    </row>
    <row r="75" spans="2:13" x14ac:dyDescent="0.25">
      <c r="B75" s="162" t="s">
        <v>128</v>
      </c>
      <c r="C75" s="163">
        <v>1145</v>
      </c>
      <c r="D75" s="163">
        <v>1857</v>
      </c>
      <c r="E75" s="163">
        <v>670</v>
      </c>
      <c r="F75" s="163">
        <v>2128</v>
      </c>
      <c r="G75" s="163">
        <v>3659</v>
      </c>
      <c r="H75" s="163">
        <v>2837</v>
      </c>
      <c r="I75" s="165">
        <f t="shared" si="34"/>
        <v>-0.22465154413774258</v>
      </c>
      <c r="J75" s="164">
        <f t="shared" si="31"/>
        <v>0.52773290253096383</v>
      </c>
      <c r="K75" s="163">
        <f t="shared" si="32"/>
        <v>-822</v>
      </c>
      <c r="L75" s="163">
        <f t="shared" si="33"/>
        <v>980</v>
      </c>
      <c r="M75" s="164">
        <f t="shared" si="30"/>
        <v>5.6338654691707221E-4</v>
      </c>
    </row>
    <row r="76" spans="2:13" x14ac:dyDescent="0.25">
      <c r="B76" s="162" t="s">
        <v>131</v>
      </c>
      <c r="C76" s="163">
        <v>2238</v>
      </c>
      <c r="D76" s="163">
        <v>1949</v>
      </c>
      <c r="E76" s="163">
        <v>896</v>
      </c>
      <c r="F76" s="163">
        <v>704</v>
      </c>
      <c r="G76" s="163">
        <v>1080</v>
      </c>
      <c r="H76" s="163">
        <v>2359</v>
      </c>
      <c r="I76" s="165">
        <f t="shared" si="34"/>
        <v>1.1842592592592593</v>
      </c>
      <c r="J76" s="164">
        <f t="shared" si="31"/>
        <v>0.21036428937916885</v>
      </c>
      <c r="K76" s="163">
        <f t="shared" si="32"/>
        <v>1279</v>
      </c>
      <c r="L76" s="163">
        <f t="shared" si="33"/>
        <v>410</v>
      </c>
      <c r="M76" s="164">
        <f t="shared" si="30"/>
        <v>4.6846276495501345E-4</v>
      </c>
    </row>
    <row r="77" spans="2:13" x14ac:dyDescent="0.25">
      <c r="B77" s="168" t="s">
        <v>145</v>
      </c>
      <c r="C77" s="169">
        <f t="shared" ref="C77:H77" si="35">C69-SUM(C70:C76)</f>
        <v>23605</v>
      </c>
      <c r="D77" s="169">
        <f t="shared" si="35"/>
        <v>21207</v>
      </c>
      <c r="E77" s="169">
        <f t="shared" si="35"/>
        <v>5555</v>
      </c>
      <c r="F77" s="169">
        <f t="shared" si="35"/>
        <v>31719</v>
      </c>
      <c r="G77" s="169">
        <f t="shared" si="35"/>
        <v>41474</v>
      </c>
      <c r="H77" s="169">
        <f t="shared" si="35"/>
        <v>47266</v>
      </c>
      <c r="I77" s="171">
        <f t="shared" si="34"/>
        <v>0.13965375898153054</v>
      </c>
      <c r="J77" s="170">
        <f t="shared" si="31"/>
        <v>1.2287923798745699</v>
      </c>
      <c r="K77" s="169">
        <f>H77-G77</f>
        <v>5792</v>
      </c>
      <c r="L77" s="169">
        <f t="shared" si="33"/>
        <v>26059</v>
      </c>
      <c r="M77" s="170">
        <f t="shared" si="30"/>
        <v>9.3863336364407232E-3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756161</v>
      </c>
      <c r="D79" s="176">
        <v>729706</v>
      </c>
      <c r="E79" s="176">
        <v>202539</v>
      </c>
      <c r="F79" s="176">
        <v>649125</v>
      </c>
      <c r="G79" s="176">
        <v>735309</v>
      </c>
      <c r="H79" s="176">
        <v>846435</v>
      </c>
      <c r="I79" s="177">
        <f>IFERROR(H79/G79-1,"-")</f>
        <v>0.15112830116318454</v>
      </c>
      <c r="J79" s="177">
        <f>IFERROR(H79/D79-1,"-")</f>
        <v>0.15996716485817575</v>
      </c>
      <c r="K79" s="176">
        <f>H79-G79</f>
        <v>111126</v>
      </c>
      <c r="L79" s="176">
        <f>H79-D79</f>
        <v>116729</v>
      </c>
      <c r="M79" s="177">
        <f t="shared" ref="M79:M91" si="36">H79/H$9</f>
        <v>0.16808956356706098</v>
      </c>
    </row>
    <row r="80" spans="2:13" x14ac:dyDescent="0.25">
      <c r="B80" s="157" t="s">
        <v>97</v>
      </c>
      <c r="C80" s="158">
        <v>337241</v>
      </c>
      <c r="D80" s="158">
        <v>333182</v>
      </c>
      <c r="E80" s="158">
        <v>89109</v>
      </c>
      <c r="F80" s="158">
        <v>319738</v>
      </c>
      <c r="G80" s="158">
        <v>322678</v>
      </c>
      <c r="H80" s="158">
        <v>361792</v>
      </c>
      <c r="I80" s="160">
        <f>IFERROR(H80/G80-1,"-")</f>
        <v>0.12121681676470031</v>
      </c>
      <c r="J80" s="159">
        <f t="shared" ref="J80:J91" si="37">IFERROR(H80/D80-1,"-")</f>
        <v>8.5868984518971514E-2</v>
      </c>
      <c r="K80" s="158">
        <f t="shared" ref="K80:K90" si="38">H80-G80</f>
        <v>39114</v>
      </c>
      <c r="L80" s="158">
        <f t="shared" ref="L80:L91" si="39">H80-D80</f>
        <v>28610</v>
      </c>
      <c r="M80" s="159">
        <f t="shared" si="36"/>
        <v>7.1846579338111158E-2</v>
      </c>
    </row>
    <row r="81" spans="2:13" x14ac:dyDescent="0.25">
      <c r="B81" s="162" t="s">
        <v>103</v>
      </c>
      <c r="C81" s="163">
        <v>85314</v>
      </c>
      <c r="D81" s="163">
        <v>67821</v>
      </c>
      <c r="E81" s="163">
        <v>22416</v>
      </c>
      <c r="F81" s="163">
        <v>91642</v>
      </c>
      <c r="G81" s="163">
        <v>87184</v>
      </c>
      <c r="H81" s="163">
        <v>100895</v>
      </c>
      <c r="I81" s="165">
        <f>IFERROR(H81/G81-1,"-")</f>
        <v>0.15726509451275472</v>
      </c>
      <c r="J81" s="164">
        <f t="shared" si="37"/>
        <v>0.48766606213414732</v>
      </c>
      <c r="K81" s="163">
        <f t="shared" si="38"/>
        <v>13711</v>
      </c>
      <c r="L81" s="163">
        <f t="shared" si="39"/>
        <v>33074</v>
      </c>
      <c r="M81" s="164">
        <f t="shared" si="36"/>
        <v>2.0036265650757137E-2</v>
      </c>
    </row>
    <row r="82" spans="2:13" x14ac:dyDescent="0.25">
      <c r="B82" s="162" t="s">
        <v>100</v>
      </c>
      <c r="C82" s="163">
        <v>251927</v>
      </c>
      <c r="D82" s="163">
        <v>265361</v>
      </c>
      <c r="E82" s="163">
        <v>66693</v>
      </c>
      <c r="F82" s="163">
        <v>228096</v>
      </c>
      <c r="G82" s="163">
        <v>235494</v>
      </c>
      <c r="H82" s="163">
        <v>260897</v>
      </c>
      <c r="I82" s="165">
        <f>IFERROR(H82/G82-1,"-")</f>
        <v>0.10787111348909106</v>
      </c>
      <c r="J82" s="164">
        <f t="shared" si="37"/>
        <v>-1.6822366512034503E-2</v>
      </c>
      <c r="K82" s="163">
        <f t="shared" si="38"/>
        <v>25403</v>
      </c>
      <c r="L82" s="163">
        <f t="shared" si="39"/>
        <v>-4464</v>
      </c>
      <c r="M82" s="164">
        <f t="shared" si="36"/>
        <v>5.1810313687354025E-2</v>
      </c>
    </row>
    <row r="83" spans="2:13" x14ac:dyDescent="0.25">
      <c r="B83" s="157" t="s">
        <v>107</v>
      </c>
      <c r="C83" s="158">
        <v>418920</v>
      </c>
      <c r="D83" s="158">
        <v>396524</v>
      </c>
      <c r="E83" s="158">
        <v>113430</v>
      </c>
      <c r="F83" s="158">
        <v>329387</v>
      </c>
      <c r="G83" s="158">
        <v>412631</v>
      </c>
      <c r="H83" s="158">
        <v>484643</v>
      </c>
      <c r="I83" s="160">
        <f>IFERROR(H83/G83-1,"-")</f>
        <v>0.17451912241203393</v>
      </c>
      <c r="J83" s="159">
        <f t="shared" si="37"/>
        <v>0.22222866711724887</v>
      </c>
      <c r="K83" s="158">
        <f t="shared" si="38"/>
        <v>72012</v>
      </c>
      <c r="L83" s="158">
        <f t="shared" si="39"/>
        <v>88119</v>
      </c>
      <c r="M83" s="159">
        <f t="shared" si="36"/>
        <v>9.6242984228949807E-2</v>
      </c>
    </row>
    <row r="84" spans="2:13" x14ac:dyDescent="0.25">
      <c r="B84" s="162" t="s">
        <v>110</v>
      </c>
      <c r="C84" s="163">
        <v>63112</v>
      </c>
      <c r="D84" s="163">
        <v>68309</v>
      </c>
      <c r="E84" s="163">
        <v>19308</v>
      </c>
      <c r="F84" s="163">
        <v>64862</v>
      </c>
      <c r="G84" s="163">
        <v>85559</v>
      </c>
      <c r="H84" s="163">
        <v>101388</v>
      </c>
      <c r="I84" s="165">
        <f t="shared" ref="I84:I91" si="40">IFERROR(H84/G84-1,"-")</f>
        <v>0.18500683738706614</v>
      </c>
      <c r="J84" s="164">
        <f t="shared" si="37"/>
        <v>0.48425536898505328</v>
      </c>
      <c r="K84" s="163">
        <f t="shared" si="38"/>
        <v>15829</v>
      </c>
      <c r="L84" s="163">
        <f t="shared" si="39"/>
        <v>33079</v>
      </c>
      <c r="M84" s="164">
        <f t="shared" si="36"/>
        <v>2.0134168212487879E-2</v>
      </c>
    </row>
    <row r="85" spans="2:13" x14ac:dyDescent="0.25">
      <c r="B85" s="162" t="s">
        <v>113</v>
      </c>
      <c r="C85" s="163">
        <v>178097</v>
      </c>
      <c r="D85" s="163">
        <v>145952</v>
      </c>
      <c r="E85" s="163">
        <v>36893</v>
      </c>
      <c r="F85" s="163">
        <v>100615</v>
      </c>
      <c r="G85" s="163">
        <v>114693</v>
      </c>
      <c r="H85" s="163">
        <v>127421</v>
      </c>
      <c r="I85" s="165">
        <f t="shared" si="40"/>
        <v>0.11097451457368801</v>
      </c>
      <c r="J85" s="164">
        <f t="shared" si="37"/>
        <v>-0.12696639991229997</v>
      </c>
      <c r="K85" s="163">
        <f t="shared" si="38"/>
        <v>12728</v>
      </c>
      <c r="L85" s="163">
        <f t="shared" si="39"/>
        <v>-18531</v>
      </c>
      <c r="M85" s="164">
        <f t="shared" si="36"/>
        <v>2.5303939793697657E-2</v>
      </c>
    </row>
    <row r="86" spans="2:13" x14ac:dyDescent="0.25">
      <c r="B86" s="162" t="s">
        <v>116</v>
      </c>
      <c r="C86" s="163">
        <v>21473</v>
      </c>
      <c r="D86" s="163">
        <v>23700</v>
      </c>
      <c r="E86" s="163">
        <v>7643</v>
      </c>
      <c r="F86" s="163">
        <v>27963</v>
      </c>
      <c r="G86" s="163">
        <v>38926</v>
      </c>
      <c r="H86" s="163">
        <v>54071</v>
      </c>
      <c r="I86" s="165">
        <f t="shared" si="40"/>
        <v>0.38907157170014894</v>
      </c>
      <c r="J86" s="164">
        <f t="shared" si="37"/>
        <v>1.2814767932489453</v>
      </c>
      <c r="K86" s="163">
        <f t="shared" si="38"/>
        <v>15145</v>
      </c>
      <c r="L86" s="163">
        <f t="shared" si="39"/>
        <v>30371</v>
      </c>
      <c r="M86" s="164">
        <f t="shared" si="36"/>
        <v>1.073770672483363E-2</v>
      </c>
    </row>
    <row r="87" spans="2:13" x14ac:dyDescent="0.25">
      <c r="B87" s="162" t="s">
        <v>123</v>
      </c>
      <c r="C87" s="163">
        <v>11010</v>
      </c>
      <c r="D87" s="163">
        <v>8712</v>
      </c>
      <c r="E87" s="163">
        <v>1824</v>
      </c>
      <c r="F87" s="163">
        <v>9790</v>
      </c>
      <c r="G87" s="163">
        <v>11536</v>
      </c>
      <c r="H87" s="163">
        <v>16773</v>
      </c>
      <c r="I87" s="165">
        <f t="shared" si="40"/>
        <v>0.4539701803051317</v>
      </c>
      <c r="J87" s="164">
        <f t="shared" si="37"/>
        <v>0.92527548209366395</v>
      </c>
      <c r="K87" s="163">
        <f t="shared" si="38"/>
        <v>5237</v>
      </c>
      <c r="L87" s="163">
        <f t="shared" si="39"/>
        <v>8061</v>
      </c>
      <c r="M87" s="164">
        <f t="shared" si="36"/>
        <v>3.3308715373422809E-3</v>
      </c>
    </row>
    <row r="88" spans="2:13" x14ac:dyDescent="0.25">
      <c r="B88" s="162" t="s">
        <v>119</v>
      </c>
      <c r="C88" s="163">
        <v>6103</v>
      </c>
      <c r="D88" s="163">
        <v>5823</v>
      </c>
      <c r="E88" s="163">
        <v>1940</v>
      </c>
      <c r="F88" s="163">
        <v>5197</v>
      </c>
      <c r="G88" s="163">
        <v>6355</v>
      </c>
      <c r="H88" s="163">
        <v>8066</v>
      </c>
      <c r="I88" s="165">
        <f t="shared" si="40"/>
        <v>0.26923682140047211</v>
      </c>
      <c r="J88" s="164">
        <f t="shared" si="37"/>
        <v>0.38519663403743776</v>
      </c>
      <c r="K88" s="163">
        <f t="shared" si="38"/>
        <v>1711</v>
      </c>
      <c r="L88" s="163">
        <f t="shared" si="39"/>
        <v>2243</v>
      </c>
      <c r="M88" s="164">
        <f t="shared" si="36"/>
        <v>1.6017891742802623E-3</v>
      </c>
    </row>
    <row r="89" spans="2:13" x14ac:dyDescent="0.25">
      <c r="B89" s="162" t="s">
        <v>128</v>
      </c>
      <c r="C89" s="163">
        <v>6156</v>
      </c>
      <c r="D89" s="163">
        <v>7498</v>
      </c>
      <c r="E89" s="163">
        <v>3032</v>
      </c>
      <c r="F89" s="163">
        <v>6572</v>
      </c>
      <c r="G89" s="163">
        <v>7512</v>
      </c>
      <c r="H89" s="163">
        <v>6578</v>
      </c>
      <c r="I89" s="165">
        <f t="shared" si="40"/>
        <v>-0.12433439829605963</v>
      </c>
      <c r="J89" s="164">
        <f t="shared" si="37"/>
        <v>-0.12269938650306744</v>
      </c>
      <c r="K89" s="163">
        <f t="shared" si="38"/>
        <v>-934</v>
      </c>
      <c r="L89" s="163">
        <f t="shared" si="39"/>
        <v>-920</v>
      </c>
      <c r="M89" s="164">
        <f t="shared" si="36"/>
        <v>1.3062942212268243E-3</v>
      </c>
    </row>
    <row r="90" spans="2:13" x14ac:dyDescent="0.25">
      <c r="B90" s="162" t="s">
        <v>131</v>
      </c>
      <c r="C90" s="163">
        <v>11362</v>
      </c>
      <c r="D90" s="163">
        <v>10993</v>
      </c>
      <c r="E90" s="163">
        <v>4776</v>
      </c>
      <c r="F90" s="163">
        <v>5969</v>
      </c>
      <c r="G90" s="163">
        <v>8212</v>
      </c>
      <c r="H90" s="163">
        <v>8059</v>
      </c>
      <c r="I90" s="165">
        <f t="shared" si="40"/>
        <v>-1.8631271310277642E-2</v>
      </c>
      <c r="J90" s="164">
        <f t="shared" si="37"/>
        <v>-0.26689711634676616</v>
      </c>
      <c r="K90" s="163">
        <f t="shared" si="38"/>
        <v>-153</v>
      </c>
      <c r="L90" s="163">
        <f t="shared" si="39"/>
        <v>-2934</v>
      </c>
      <c r="M90" s="164">
        <f t="shared" si="36"/>
        <v>1.6003990770548765E-3</v>
      </c>
    </row>
    <row r="91" spans="2:13" x14ac:dyDescent="0.25">
      <c r="B91" s="168" t="s">
        <v>145</v>
      </c>
      <c r="C91" s="169">
        <f t="shared" ref="C91:H91" si="41">C83-SUM(C84:C90)</f>
        <v>121607</v>
      </c>
      <c r="D91" s="169">
        <f t="shared" si="41"/>
        <v>125537</v>
      </c>
      <c r="E91" s="169">
        <f t="shared" si="41"/>
        <v>38014</v>
      </c>
      <c r="F91" s="169">
        <f t="shared" si="41"/>
        <v>108419</v>
      </c>
      <c r="G91" s="169">
        <f t="shared" si="41"/>
        <v>139838</v>
      </c>
      <c r="H91" s="169">
        <f t="shared" si="41"/>
        <v>162287</v>
      </c>
      <c r="I91" s="171">
        <f t="shared" si="40"/>
        <v>0.16053576281125292</v>
      </c>
      <c r="J91" s="170">
        <f t="shared" si="37"/>
        <v>0.2927423787409289</v>
      </c>
      <c r="K91" s="169">
        <f>H91-G91</f>
        <v>22449</v>
      </c>
      <c r="L91" s="169">
        <f t="shared" si="39"/>
        <v>36750</v>
      </c>
      <c r="M91" s="170">
        <f t="shared" si="36"/>
        <v>3.2227815488026397E-2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48602</v>
      </c>
      <c r="D93" s="176">
        <v>50120</v>
      </c>
      <c r="E93" s="176">
        <v>20822</v>
      </c>
      <c r="F93" s="176">
        <v>46319</v>
      </c>
      <c r="G93" s="176">
        <v>53572</v>
      </c>
      <c r="H93" s="176">
        <v>52160</v>
      </c>
      <c r="I93" s="177">
        <f>IFERROR(H93/G93-1,"-")</f>
        <v>-2.6357052191443242E-2</v>
      </c>
      <c r="J93" s="177">
        <f>IFERROR(H93/D93-1,"-")</f>
        <v>4.0702314445331123E-2</v>
      </c>
      <c r="K93" s="176">
        <f>H93-G93</f>
        <v>-1412</v>
      </c>
      <c r="L93" s="176">
        <f>H93-D93</f>
        <v>2040</v>
      </c>
      <c r="M93" s="177">
        <f t="shared" ref="M93:M105" si="42">H93/H$9</f>
        <v>1.0358210182303308E-2</v>
      </c>
    </row>
    <row r="94" spans="2:13" x14ac:dyDescent="0.25">
      <c r="B94" s="157" t="s">
        <v>97</v>
      </c>
      <c r="C94" s="158">
        <v>30978</v>
      </c>
      <c r="D94" s="158">
        <v>33141</v>
      </c>
      <c r="E94" s="158">
        <v>13638</v>
      </c>
      <c r="F94" s="158">
        <v>30450</v>
      </c>
      <c r="G94" s="158">
        <v>35140</v>
      </c>
      <c r="H94" s="158">
        <v>32599</v>
      </c>
      <c r="I94" s="160">
        <f>IFERROR(H94/G94-1,"-")</f>
        <v>-7.2310756972111534E-2</v>
      </c>
      <c r="J94" s="159">
        <f t="shared" ref="J94:J105" si="43">IFERROR(H94/D94-1,"-")</f>
        <v>-1.6354364684228018E-2</v>
      </c>
      <c r="K94" s="158">
        <f t="shared" ref="K94:K104" si="44">H94-G94</f>
        <v>-2541</v>
      </c>
      <c r="L94" s="158">
        <f t="shared" ref="L94:L105" si="45">H94-D94</f>
        <v>-542</v>
      </c>
      <c r="M94" s="159">
        <f t="shared" si="42"/>
        <v>6.4736827786216547E-3</v>
      </c>
    </row>
    <row r="95" spans="2:13" x14ac:dyDescent="0.25">
      <c r="B95" s="162" t="s">
        <v>103</v>
      </c>
      <c r="C95" s="163">
        <v>15034</v>
      </c>
      <c r="D95" s="163">
        <v>16577</v>
      </c>
      <c r="E95" s="163">
        <v>7257</v>
      </c>
      <c r="F95" s="163">
        <v>14475</v>
      </c>
      <c r="G95" s="163">
        <v>10867</v>
      </c>
      <c r="H95" s="163">
        <v>10407</v>
      </c>
      <c r="I95" s="165">
        <f>IFERROR(H95/G95-1,"-")</f>
        <v>-4.2329989877611163E-2</v>
      </c>
      <c r="J95" s="164">
        <f t="shared" si="43"/>
        <v>-0.37220244917656997</v>
      </c>
      <c r="K95" s="163">
        <f t="shared" si="44"/>
        <v>-460</v>
      </c>
      <c r="L95" s="163">
        <f t="shared" si="45"/>
        <v>-6170</v>
      </c>
      <c r="M95" s="164">
        <f t="shared" si="42"/>
        <v>2.0666774035128549E-3</v>
      </c>
    </row>
    <row r="96" spans="2:13" x14ac:dyDescent="0.25">
      <c r="B96" s="162" t="s">
        <v>100</v>
      </c>
      <c r="C96" s="163">
        <v>15944</v>
      </c>
      <c r="D96" s="163">
        <v>16564</v>
      </c>
      <c r="E96" s="163">
        <v>6381</v>
      </c>
      <c r="F96" s="163">
        <v>15975</v>
      </c>
      <c r="G96" s="163">
        <v>24273</v>
      </c>
      <c r="H96" s="163">
        <v>22192</v>
      </c>
      <c r="I96" s="165">
        <f>IFERROR(H96/G96-1,"-")</f>
        <v>-8.5733119103530653E-2</v>
      </c>
      <c r="J96" s="164">
        <f t="shared" si="43"/>
        <v>0.33977300169041302</v>
      </c>
      <c r="K96" s="163">
        <f t="shared" si="44"/>
        <v>-2081</v>
      </c>
      <c r="L96" s="163">
        <f t="shared" si="45"/>
        <v>5628</v>
      </c>
      <c r="M96" s="164">
        <f t="shared" si="42"/>
        <v>4.4070053751088002E-3</v>
      </c>
    </row>
    <row r="97" spans="2:13" x14ac:dyDescent="0.25">
      <c r="B97" s="157" t="s">
        <v>107</v>
      </c>
      <c r="C97" s="158">
        <v>17624</v>
      </c>
      <c r="D97" s="158">
        <v>16979</v>
      </c>
      <c r="E97" s="158">
        <v>7184</v>
      </c>
      <c r="F97" s="158">
        <v>15869</v>
      </c>
      <c r="G97" s="158">
        <v>18432</v>
      </c>
      <c r="H97" s="158">
        <v>19561</v>
      </c>
      <c r="I97" s="160">
        <f>IFERROR(H97/G97-1,"-")</f>
        <v>6.125217013888884E-2</v>
      </c>
      <c r="J97" s="159">
        <f t="shared" si="43"/>
        <v>0.15207020437010432</v>
      </c>
      <c r="K97" s="158">
        <f t="shared" si="44"/>
        <v>1129</v>
      </c>
      <c r="L97" s="158">
        <f t="shared" si="45"/>
        <v>2582</v>
      </c>
      <c r="M97" s="159">
        <f t="shared" si="42"/>
        <v>3.8845274036816528E-3</v>
      </c>
    </row>
    <row r="98" spans="2:13" x14ac:dyDescent="0.25">
      <c r="B98" s="162" t="s">
        <v>110</v>
      </c>
      <c r="C98" s="163">
        <v>2071</v>
      </c>
      <c r="D98" s="163">
        <v>2193</v>
      </c>
      <c r="E98" s="163">
        <v>1188</v>
      </c>
      <c r="F98" s="163">
        <v>2100</v>
      </c>
      <c r="G98" s="163">
        <v>2476</v>
      </c>
      <c r="H98" s="163">
        <v>2770</v>
      </c>
      <c r="I98" s="165">
        <f t="shared" ref="I98:I105" si="46">IFERROR(H98/G98-1,"-")</f>
        <v>0.11873990306946691</v>
      </c>
      <c r="J98" s="164">
        <f t="shared" si="43"/>
        <v>0.26310989512083904</v>
      </c>
      <c r="K98" s="163">
        <f t="shared" si="44"/>
        <v>294</v>
      </c>
      <c r="L98" s="163">
        <f t="shared" si="45"/>
        <v>577</v>
      </c>
      <c r="M98" s="164">
        <f t="shared" si="42"/>
        <v>5.5008133061695092E-4</v>
      </c>
    </row>
    <row r="99" spans="2:13" x14ac:dyDescent="0.25">
      <c r="B99" s="162" t="s">
        <v>113</v>
      </c>
      <c r="C99" s="163">
        <v>4009</v>
      </c>
      <c r="D99" s="163">
        <v>3526</v>
      </c>
      <c r="E99" s="163">
        <v>1342</v>
      </c>
      <c r="F99" s="163">
        <v>3121</v>
      </c>
      <c r="G99" s="163">
        <v>3392</v>
      </c>
      <c r="H99" s="163">
        <v>3774</v>
      </c>
      <c r="I99" s="165">
        <f t="shared" si="46"/>
        <v>0.11261792452830188</v>
      </c>
      <c r="J99" s="164">
        <f t="shared" si="43"/>
        <v>7.0334656834940334E-2</v>
      </c>
      <c r="K99" s="163">
        <f t="shared" si="44"/>
        <v>382</v>
      </c>
      <c r="L99" s="163">
        <f t="shared" si="45"/>
        <v>248</v>
      </c>
      <c r="M99" s="164">
        <f t="shared" si="42"/>
        <v>7.494609898008567E-4</v>
      </c>
    </row>
    <row r="100" spans="2:13" x14ac:dyDescent="0.25">
      <c r="B100" s="162" t="s">
        <v>116</v>
      </c>
      <c r="C100" s="163">
        <v>3767</v>
      </c>
      <c r="D100" s="163">
        <v>3516</v>
      </c>
      <c r="E100" s="163">
        <v>1697</v>
      </c>
      <c r="F100" s="163">
        <v>3055</v>
      </c>
      <c r="G100" s="163">
        <v>3581</v>
      </c>
      <c r="H100" s="163">
        <v>3405</v>
      </c>
      <c r="I100" s="165">
        <f t="shared" si="46"/>
        <v>-4.9148282602624938E-2</v>
      </c>
      <c r="J100" s="164">
        <f t="shared" si="43"/>
        <v>-3.1569965870307137E-2</v>
      </c>
      <c r="K100" s="163">
        <f t="shared" si="44"/>
        <v>-176</v>
      </c>
      <c r="L100" s="163">
        <f t="shared" si="45"/>
        <v>-111</v>
      </c>
      <c r="M100" s="164">
        <f t="shared" si="42"/>
        <v>6.7618300749123399E-4</v>
      </c>
    </row>
    <row r="101" spans="2:13" x14ac:dyDescent="0.25">
      <c r="B101" s="162" t="s">
        <v>123</v>
      </c>
      <c r="C101" s="163">
        <v>473</v>
      </c>
      <c r="D101" s="163">
        <v>619</v>
      </c>
      <c r="E101" s="163">
        <v>302</v>
      </c>
      <c r="F101" s="163">
        <v>1051</v>
      </c>
      <c r="G101" s="163">
        <v>825</v>
      </c>
      <c r="H101" s="163">
        <v>858</v>
      </c>
      <c r="I101" s="165">
        <f t="shared" si="46"/>
        <v>4.0000000000000036E-2</v>
      </c>
      <c r="J101" s="164">
        <f t="shared" si="43"/>
        <v>0.38610662358642966</v>
      </c>
      <c r="K101" s="163">
        <f t="shared" si="44"/>
        <v>33</v>
      </c>
      <c r="L101" s="163">
        <f t="shared" si="45"/>
        <v>239</v>
      </c>
      <c r="M101" s="164">
        <f t="shared" si="42"/>
        <v>1.7038620276871622E-4</v>
      </c>
    </row>
    <row r="102" spans="2:13" x14ac:dyDescent="0.25">
      <c r="B102" s="162" t="s">
        <v>119</v>
      </c>
      <c r="C102" s="163">
        <v>435</v>
      </c>
      <c r="D102" s="163">
        <v>479</v>
      </c>
      <c r="E102" s="163">
        <v>307</v>
      </c>
      <c r="F102" s="163">
        <v>630</v>
      </c>
      <c r="G102" s="163">
        <v>571</v>
      </c>
      <c r="H102" s="163">
        <v>760</v>
      </c>
      <c r="I102" s="165">
        <f t="shared" si="46"/>
        <v>0.33099824868651484</v>
      </c>
      <c r="J102" s="164">
        <f t="shared" si="43"/>
        <v>0.58663883089770352</v>
      </c>
      <c r="K102" s="163">
        <f t="shared" si="44"/>
        <v>189</v>
      </c>
      <c r="L102" s="163">
        <f t="shared" si="45"/>
        <v>281</v>
      </c>
      <c r="M102" s="164">
        <f t="shared" si="42"/>
        <v>1.5092484161331507E-4</v>
      </c>
    </row>
    <row r="103" spans="2:13" x14ac:dyDescent="0.25">
      <c r="B103" s="162" t="s">
        <v>128</v>
      </c>
      <c r="C103" s="163">
        <v>135</v>
      </c>
      <c r="D103" s="163">
        <v>135</v>
      </c>
      <c r="E103" s="163">
        <v>118</v>
      </c>
      <c r="F103" s="163">
        <v>248</v>
      </c>
      <c r="G103" s="163">
        <v>136</v>
      </c>
      <c r="H103" s="163">
        <v>226</v>
      </c>
      <c r="I103" s="165">
        <f t="shared" si="46"/>
        <v>0.66176470588235303</v>
      </c>
      <c r="J103" s="164">
        <f t="shared" si="43"/>
        <v>0.67407407407407405</v>
      </c>
      <c r="K103" s="163">
        <f t="shared" si="44"/>
        <v>90</v>
      </c>
      <c r="L103" s="163">
        <f t="shared" si="45"/>
        <v>91</v>
      </c>
      <c r="M103" s="164">
        <f t="shared" si="42"/>
        <v>4.4880281848170004E-5</v>
      </c>
    </row>
    <row r="104" spans="2:13" x14ac:dyDescent="0.25">
      <c r="B104" s="162" t="s">
        <v>131</v>
      </c>
      <c r="C104" s="163">
        <v>322</v>
      </c>
      <c r="D104" s="163">
        <v>230</v>
      </c>
      <c r="E104" s="163">
        <v>82</v>
      </c>
      <c r="F104" s="163">
        <v>133</v>
      </c>
      <c r="G104" s="163">
        <v>238</v>
      </c>
      <c r="H104" s="163">
        <v>342</v>
      </c>
      <c r="I104" s="165">
        <f t="shared" si="46"/>
        <v>0.43697478991596639</v>
      </c>
      <c r="J104" s="164">
        <f t="shared" si="43"/>
        <v>0.48695652173913051</v>
      </c>
      <c r="K104" s="163">
        <f t="shared" si="44"/>
        <v>104</v>
      </c>
      <c r="L104" s="163">
        <f t="shared" si="45"/>
        <v>112</v>
      </c>
      <c r="M104" s="164">
        <f t="shared" si="42"/>
        <v>6.7916178725991775E-5</v>
      </c>
    </row>
    <row r="105" spans="2:13" x14ac:dyDescent="0.25">
      <c r="B105" s="168" t="s">
        <v>145</v>
      </c>
      <c r="C105" s="169">
        <f t="shared" ref="C105:H105" si="47">C97-SUM(C98:C104)</f>
        <v>6412</v>
      </c>
      <c r="D105" s="169">
        <f t="shared" si="47"/>
        <v>6281</v>
      </c>
      <c r="E105" s="169">
        <f t="shared" si="47"/>
        <v>2148</v>
      </c>
      <c r="F105" s="169">
        <f t="shared" si="47"/>
        <v>5531</v>
      </c>
      <c r="G105" s="169">
        <f t="shared" si="47"/>
        <v>7213</v>
      </c>
      <c r="H105" s="169">
        <f t="shared" si="47"/>
        <v>7426</v>
      </c>
      <c r="I105" s="171">
        <f t="shared" si="46"/>
        <v>2.953001525024268E-2</v>
      </c>
      <c r="J105" s="170">
        <f t="shared" si="43"/>
        <v>0.18229581276866735</v>
      </c>
      <c r="K105" s="169">
        <f>H105-G105</f>
        <v>213</v>
      </c>
      <c r="L105" s="169">
        <f t="shared" si="45"/>
        <v>1145</v>
      </c>
      <c r="M105" s="170">
        <f t="shared" si="42"/>
        <v>1.4746945708164179E-3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133931</v>
      </c>
      <c r="D107" s="176">
        <v>131193</v>
      </c>
      <c r="E107" s="176">
        <v>69788</v>
      </c>
      <c r="F107" s="176">
        <v>180968</v>
      </c>
      <c r="G107" s="176">
        <v>232255</v>
      </c>
      <c r="H107" s="176">
        <v>220831</v>
      </c>
      <c r="I107" s="177">
        <f>IFERROR(H107/G107-1,"-")</f>
        <v>-4.9187315665970566E-2</v>
      </c>
      <c r="J107" s="177">
        <f>IFERROR(H107/D107-1,"-")</f>
        <v>0.6832529174574864</v>
      </c>
      <c r="K107" s="176">
        <f>H107-G107</f>
        <v>-11424</v>
      </c>
      <c r="L107" s="176">
        <f>H107-D107</f>
        <v>89638</v>
      </c>
      <c r="M107" s="177">
        <f t="shared" ref="M107:M119" si="48">H107/H$9</f>
        <v>4.3853794339881555E-2</v>
      </c>
    </row>
    <row r="108" spans="2:13" x14ac:dyDescent="0.25">
      <c r="B108" s="157" t="s">
        <v>97</v>
      </c>
      <c r="C108" s="158">
        <v>28643</v>
      </c>
      <c r="D108" s="158">
        <v>28852</v>
      </c>
      <c r="E108" s="158">
        <v>28150</v>
      </c>
      <c r="F108" s="158">
        <v>45648</v>
      </c>
      <c r="G108" s="158">
        <v>51971</v>
      </c>
      <c r="H108" s="158">
        <v>46838</v>
      </c>
      <c r="I108" s="160">
        <f>IFERROR(H108/G108-1,"-")</f>
        <v>-9.8766619845683135E-2</v>
      </c>
      <c r="J108" s="159">
        <f t="shared" ref="J108:J119" si="49">IFERROR(H108/D108-1,"-")</f>
        <v>0.62338832663246913</v>
      </c>
      <c r="K108" s="158">
        <f t="shared" ref="K108:K118" si="50">H108-G108</f>
        <v>-5133</v>
      </c>
      <c r="L108" s="158">
        <f t="shared" ref="L108:L119" si="51">H108-D108</f>
        <v>17986</v>
      </c>
      <c r="M108" s="159">
        <f t="shared" si="48"/>
        <v>9.301339120374277E-3</v>
      </c>
    </row>
    <row r="109" spans="2:13" x14ac:dyDescent="0.25">
      <c r="B109" s="162" t="s">
        <v>103</v>
      </c>
      <c r="C109" s="163">
        <v>13059</v>
      </c>
      <c r="D109" s="163">
        <v>11263</v>
      </c>
      <c r="E109" s="163">
        <v>3518</v>
      </c>
      <c r="F109" s="163">
        <v>15660</v>
      </c>
      <c r="G109" s="163">
        <v>18852</v>
      </c>
      <c r="H109" s="163">
        <v>15407</v>
      </c>
      <c r="I109" s="165">
        <f>IFERROR(H109/G109-1,"-")</f>
        <v>-0.18273923191173347</v>
      </c>
      <c r="J109" s="164">
        <f t="shared" si="49"/>
        <v>0.36793039154754514</v>
      </c>
      <c r="K109" s="163">
        <f t="shared" si="50"/>
        <v>-3445</v>
      </c>
      <c r="L109" s="163">
        <f t="shared" si="51"/>
        <v>4144</v>
      </c>
      <c r="M109" s="164">
        <f t="shared" si="48"/>
        <v>3.0596039930741383E-3</v>
      </c>
    </row>
    <row r="110" spans="2:13" x14ac:dyDescent="0.25">
      <c r="B110" s="162" t="s">
        <v>100</v>
      </c>
      <c r="C110" s="163">
        <v>15584</v>
      </c>
      <c r="D110" s="163">
        <v>17589</v>
      </c>
      <c r="E110" s="163">
        <v>24632</v>
      </c>
      <c r="F110" s="163">
        <v>29988</v>
      </c>
      <c r="G110" s="163">
        <v>33119</v>
      </c>
      <c r="H110" s="163">
        <v>31431</v>
      </c>
      <c r="I110" s="165">
        <f>IFERROR(H110/G110-1,"-")</f>
        <v>-5.0967722455388165E-2</v>
      </c>
      <c r="J110" s="164">
        <f t="shared" si="49"/>
        <v>0.78696912843254307</v>
      </c>
      <c r="K110" s="163">
        <f t="shared" si="50"/>
        <v>-1688</v>
      </c>
      <c r="L110" s="163">
        <f t="shared" si="51"/>
        <v>13842</v>
      </c>
      <c r="M110" s="164">
        <f t="shared" si="48"/>
        <v>6.2417351273001392E-3</v>
      </c>
    </row>
    <row r="111" spans="2:13" x14ac:dyDescent="0.25">
      <c r="B111" s="157" t="s">
        <v>107</v>
      </c>
      <c r="C111" s="158">
        <v>105288</v>
      </c>
      <c r="D111" s="158">
        <v>102341</v>
      </c>
      <c r="E111" s="158">
        <v>41638</v>
      </c>
      <c r="F111" s="158">
        <v>135320</v>
      </c>
      <c r="G111" s="158">
        <v>180284</v>
      </c>
      <c r="H111" s="158">
        <v>173993</v>
      </c>
      <c r="I111" s="160">
        <f>IFERROR(H111/G111-1,"-")</f>
        <v>-3.4894943533535949E-2</v>
      </c>
      <c r="J111" s="159">
        <f t="shared" si="49"/>
        <v>0.70012995769046626</v>
      </c>
      <c r="K111" s="158">
        <f t="shared" si="50"/>
        <v>-6291</v>
      </c>
      <c r="L111" s="158">
        <f t="shared" si="51"/>
        <v>71652</v>
      </c>
      <c r="M111" s="159">
        <f t="shared" si="48"/>
        <v>3.4552455219507276E-2</v>
      </c>
    </row>
    <row r="112" spans="2:13" x14ac:dyDescent="0.25">
      <c r="B112" s="162" t="s">
        <v>110</v>
      </c>
      <c r="C112" s="163">
        <v>57884</v>
      </c>
      <c r="D112" s="163">
        <v>56439</v>
      </c>
      <c r="E112" s="163">
        <v>22306</v>
      </c>
      <c r="F112" s="163">
        <v>81683</v>
      </c>
      <c r="G112" s="163">
        <v>118175</v>
      </c>
      <c r="H112" s="163">
        <v>107586</v>
      </c>
      <c r="I112" s="165">
        <f t="shared" ref="I112:I119" si="52">IFERROR(H112/G112-1,"-")</f>
        <v>-8.960440025386085E-2</v>
      </c>
      <c r="J112" s="164">
        <f t="shared" si="49"/>
        <v>0.90623505023122308</v>
      </c>
      <c r="K112" s="163">
        <f t="shared" si="50"/>
        <v>-10589</v>
      </c>
      <c r="L112" s="163">
        <f t="shared" si="51"/>
        <v>51147</v>
      </c>
      <c r="M112" s="164">
        <f t="shared" si="48"/>
        <v>2.1365000012908045E-2</v>
      </c>
    </row>
    <row r="113" spans="2:13" x14ac:dyDescent="0.25">
      <c r="B113" s="162" t="s">
        <v>113</v>
      </c>
      <c r="C113" s="163">
        <v>11321</v>
      </c>
      <c r="D113" s="163">
        <v>8926</v>
      </c>
      <c r="E113" s="163">
        <v>2871</v>
      </c>
      <c r="F113" s="163">
        <v>6109</v>
      </c>
      <c r="G113" s="163">
        <v>7805</v>
      </c>
      <c r="H113" s="163">
        <v>7746</v>
      </c>
      <c r="I113" s="165">
        <f t="shared" si="52"/>
        <v>-7.5592568866111876E-3</v>
      </c>
      <c r="J113" s="164">
        <f t="shared" si="49"/>
        <v>-0.13219807304503695</v>
      </c>
      <c r="K113" s="163">
        <f t="shared" si="50"/>
        <v>-59</v>
      </c>
      <c r="L113" s="163">
        <f t="shared" si="51"/>
        <v>-1180</v>
      </c>
      <c r="M113" s="164">
        <f t="shared" si="48"/>
        <v>1.5382418725483401E-3</v>
      </c>
    </row>
    <row r="114" spans="2:13" x14ac:dyDescent="0.25">
      <c r="B114" s="162" t="s">
        <v>116</v>
      </c>
      <c r="C114" s="163">
        <v>12205</v>
      </c>
      <c r="D114" s="163">
        <v>10973</v>
      </c>
      <c r="E114" s="163">
        <v>2351</v>
      </c>
      <c r="F114" s="163">
        <v>8892</v>
      </c>
      <c r="G114" s="163">
        <v>12550</v>
      </c>
      <c r="H114" s="163">
        <v>13220</v>
      </c>
      <c r="I114" s="165">
        <f t="shared" si="52"/>
        <v>5.3386454183266929E-2</v>
      </c>
      <c r="J114" s="164">
        <f t="shared" si="49"/>
        <v>0.20477535769616328</v>
      </c>
      <c r="K114" s="163">
        <f t="shared" si="50"/>
        <v>670</v>
      </c>
      <c r="L114" s="163">
        <f t="shared" si="51"/>
        <v>2247</v>
      </c>
      <c r="M114" s="164">
        <f t="shared" si="48"/>
        <v>2.625297902800033E-3</v>
      </c>
    </row>
    <row r="115" spans="2:13" x14ac:dyDescent="0.25">
      <c r="B115" s="162" t="s">
        <v>123</v>
      </c>
      <c r="C115" s="163">
        <v>2262</v>
      </c>
      <c r="D115" s="163">
        <v>2310</v>
      </c>
      <c r="E115" s="163">
        <v>1221</v>
      </c>
      <c r="F115" s="163">
        <v>5743</v>
      </c>
      <c r="G115" s="163">
        <v>5845</v>
      </c>
      <c r="H115" s="163">
        <v>5941</v>
      </c>
      <c r="I115" s="165">
        <f t="shared" si="52"/>
        <v>1.6424294268605699E-2</v>
      </c>
      <c r="J115" s="164">
        <f t="shared" si="49"/>
        <v>1.5718614718614718</v>
      </c>
      <c r="K115" s="163">
        <f t="shared" si="50"/>
        <v>96</v>
      </c>
      <c r="L115" s="163">
        <f t="shared" si="51"/>
        <v>3631</v>
      </c>
      <c r="M115" s="164">
        <f t="shared" si="48"/>
        <v>1.1797953737167168E-3</v>
      </c>
    </row>
    <row r="116" spans="2:13" x14ac:dyDescent="0.25">
      <c r="B116" s="162" t="s">
        <v>119</v>
      </c>
      <c r="C116" s="163">
        <v>3455</v>
      </c>
      <c r="D116" s="163">
        <v>3455</v>
      </c>
      <c r="E116" s="163">
        <v>2742</v>
      </c>
      <c r="F116" s="163">
        <v>4395</v>
      </c>
      <c r="G116" s="163">
        <v>4881</v>
      </c>
      <c r="H116" s="163">
        <v>4765</v>
      </c>
      <c r="I116" s="165">
        <f t="shared" si="52"/>
        <v>-2.3765621798811698E-2</v>
      </c>
      <c r="J116" s="164">
        <f t="shared" si="49"/>
        <v>0.37916063675832135</v>
      </c>
      <c r="K116" s="163">
        <f t="shared" si="50"/>
        <v>-116</v>
      </c>
      <c r="L116" s="163">
        <f t="shared" si="51"/>
        <v>1310</v>
      </c>
      <c r="M116" s="164">
        <f t="shared" si="48"/>
        <v>9.4625903985190299E-4</v>
      </c>
    </row>
    <row r="117" spans="2:13" x14ac:dyDescent="0.25">
      <c r="B117" s="162" t="s">
        <v>128</v>
      </c>
      <c r="C117" s="163">
        <v>656</v>
      </c>
      <c r="D117" s="163">
        <v>720</v>
      </c>
      <c r="E117" s="163">
        <v>403</v>
      </c>
      <c r="F117" s="163">
        <v>1143</v>
      </c>
      <c r="G117" s="163">
        <v>1281</v>
      </c>
      <c r="H117" s="163">
        <v>1025</v>
      </c>
      <c r="I117" s="165">
        <f t="shared" si="52"/>
        <v>-0.19984387197501952</v>
      </c>
      <c r="J117" s="164">
        <f t="shared" si="49"/>
        <v>0.42361111111111116</v>
      </c>
      <c r="K117" s="163">
        <f t="shared" si="50"/>
        <v>-256</v>
      </c>
      <c r="L117" s="163">
        <f t="shared" si="51"/>
        <v>305</v>
      </c>
      <c r="M117" s="164">
        <f t="shared" si="48"/>
        <v>2.0354995086006308E-4</v>
      </c>
    </row>
    <row r="118" spans="2:13" x14ac:dyDescent="0.25">
      <c r="B118" s="162" t="s">
        <v>131</v>
      </c>
      <c r="C118" s="163">
        <v>1559</v>
      </c>
      <c r="D118" s="163">
        <v>1378</v>
      </c>
      <c r="E118" s="163">
        <v>925</v>
      </c>
      <c r="F118" s="163">
        <v>861</v>
      </c>
      <c r="G118" s="163">
        <v>725</v>
      </c>
      <c r="H118" s="163">
        <v>1290</v>
      </c>
      <c r="I118" s="165">
        <f t="shared" si="52"/>
        <v>0.77931034482758621</v>
      </c>
      <c r="J118" s="164">
        <f t="shared" si="49"/>
        <v>-6.3860667634252577E-2</v>
      </c>
      <c r="K118" s="163">
        <f t="shared" si="50"/>
        <v>565</v>
      </c>
      <c r="L118" s="163">
        <f t="shared" si="51"/>
        <v>-88</v>
      </c>
      <c r="M118" s="164">
        <f t="shared" si="48"/>
        <v>2.5617506010681111E-4</v>
      </c>
    </row>
    <row r="119" spans="2:13" x14ac:dyDescent="0.25">
      <c r="B119" s="168" t="s">
        <v>145</v>
      </c>
      <c r="C119" s="169">
        <f t="shared" ref="C119:H119" si="53">C111-SUM(C112:C118)</f>
        <v>15946</v>
      </c>
      <c r="D119" s="169">
        <f t="shared" si="53"/>
        <v>18140</v>
      </c>
      <c r="E119" s="169">
        <f t="shared" si="53"/>
        <v>8819</v>
      </c>
      <c r="F119" s="169">
        <f t="shared" si="53"/>
        <v>26494</v>
      </c>
      <c r="G119" s="169">
        <f t="shared" si="53"/>
        <v>29022</v>
      </c>
      <c r="H119" s="169">
        <f t="shared" si="53"/>
        <v>32420</v>
      </c>
      <c r="I119" s="171">
        <f t="shared" si="52"/>
        <v>0.11708359175797667</v>
      </c>
      <c r="J119" s="170">
        <f t="shared" si="49"/>
        <v>0.78721058434399116</v>
      </c>
      <c r="K119" s="169">
        <f>H119-G119</f>
        <v>3398</v>
      </c>
      <c r="L119" s="169">
        <f t="shared" si="51"/>
        <v>14280</v>
      </c>
      <c r="M119" s="170">
        <f t="shared" si="48"/>
        <v>6.4381360067153615E-3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211902</v>
      </c>
      <c r="D121" s="176">
        <v>199492</v>
      </c>
      <c r="E121" s="176">
        <v>84454</v>
      </c>
      <c r="F121" s="176">
        <v>205166</v>
      </c>
      <c r="G121" s="176">
        <v>218532</v>
      </c>
      <c r="H121" s="176">
        <v>226242</v>
      </c>
      <c r="I121" s="177">
        <f>IFERROR(H121/G121-1,"-")</f>
        <v>3.5280874196913947E-2</v>
      </c>
      <c r="J121" s="177">
        <f>IFERROR(H121/D121-1,"-")</f>
        <v>0.13409059009885116</v>
      </c>
      <c r="K121" s="176">
        <f>H121-G121</f>
        <v>7710</v>
      </c>
      <c r="L121" s="176">
        <f>H121-D121</f>
        <v>26750</v>
      </c>
      <c r="M121" s="177">
        <f t="shared" ref="M121:M133" si="54">H121/H$9</f>
        <v>4.4928339495104774E-2</v>
      </c>
    </row>
    <row r="122" spans="2:13" x14ac:dyDescent="0.25">
      <c r="B122" s="157" t="s">
        <v>97</v>
      </c>
      <c r="C122" s="158">
        <v>125463</v>
      </c>
      <c r="D122" s="158">
        <v>109887</v>
      </c>
      <c r="E122" s="158">
        <v>48506</v>
      </c>
      <c r="F122" s="158">
        <v>124192</v>
      </c>
      <c r="G122" s="158">
        <v>135981</v>
      </c>
      <c r="H122" s="158">
        <v>143457</v>
      </c>
      <c r="I122" s="160">
        <f>IFERROR(H122/G122-1,"-")</f>
        <v>5.4978269022878168E-2</v>
      </c>
      <c r="J122" s="159">
        <f t="shared" ref="J122:J133" si="55">IFERROR(H122/D122-1,"-")</f>
        <v>0.30549564552676833</v>
      </c>
      <c r="K122" s="158">
        <f t="shared" ref="K122:K132" si="56">H122-G122</f>
        <v>7476</v>
      </c>
      <c r="L122" s="158">
        <f t="shared" ref="L122:L133" si="57">H122-D122</f>
        <v>33570</v>
      </c>
      <c r="M122" s="159">
        <f t="shared" si="54"/>
        <v>2.8488453951738605E-2</v>
      </c>
    </row>
    <row r="123" spans="2:13" x14ac:dyDescent="0.25">
      <c r="B123" s="162" t="s">
        <v>103</v>
      </c>
      <c r="C123" s="163">
        <v>69903</v>
      </c>
      <c r="D123" s="163">
        <v>55132</v>
      </c>
      <c r="E123" s="163">
        <v>21854</v>
      </c>
      <c r="F123" s="163">
        <v>64127</v>
      </c>
      <c r="G123" s="163">
        <v>60904</v>
      </c>
      <c r="H123" s="163">
        <v>68611</v>
      </c>
      <c r="I123" s="165">
        <f>IFERROR(H123/G123-1,"-")</f>
        <v>0.12654341258373836</v>
      </c>
      <c r="J123" s="164">
        <f t="shared" si="55"/>
        <v>0.24448596096640784</v>
      </c>
      <c r="K123" s="163">
        <f t="shared" si="56"/>
        <v>7707</v>
      </c>
      <c r="L123" s="163">
        <f t="shared" si="57"/>
        <v>13479</v>
      </c>
      <c r="M123" s="164">
        <f t="shared" si="54"/>
        <v>1.3625137247277841E-2</v>
      </c>
    </row>
    <row r="124" spans="2:13" x14ac:dyDescent="0.25">
      <c r="B124" s="162" t="s">
        <v>100</v>
      </c>
      <c r="C124" s="163">
        <v>55560</v>
      </c>
      <c r="D124" s="163">
        <v>54755</v>
      </c>
      <c r="E124" s="163">
        <v>26652</v>
      </c>
      <c r="F124" s="163">
        <v>60065</v>
      </c>
      <c r="G124" s="163">
        <v>75077</v>
      </c>
      <c r="H124" s="163">
        <v>74846</v>
      </c>
      <c r="I124" s="165">
        <f>IFERROR(H124/G124-1,"-")</f>
        <v>-3.076841109793893E-3</v>
      </c>
      <c r="J124" s="164">
        <f t="shared" si="55"/>
        <v>0.36692539494110132</v>
      </c>
      <c r="K124" s="163">
        <f t="shared" si="56"/>
        <v>-231</v>
      </c>
      <c r="L124" s="163">
        <f t="shared" si="57"/>
        <v>20091</v>
      </c>
      <c r="M124" s="164">
        <f t="shared" si="54"/>
        <v>1.4863316704460762E-2</v>
      </c>
    </row>
    <row r="125" spans="2:13" x14ac:dyDescent="0.25">
      <c r="B125" s="157" t="s">
        <v>107</v>
      </c>
      <c r="C125" s="158">
        <v>86439</v>
      </c>
      <c r="D125" s="158">
        <v>89605</v>
      </c>
      <c r="E125" s="158">
        <v>35948</v>
      </c>
      <c r="F125" s="158">
        <v>80974</v>
      </c>
      <c r="G125" s="158">
        <v>82551</v>
      </c>
      <c r="H125" s="158">
        <v>82785</v>
      </c>
      <c r="I125" s="160">
        <f>IFERROR(H125/G125-1,"-")</f>
        <v>2.8346113311770171E-3</v>
      </c>
      <c r="J125" s="159">
        <f t="shared" si="55"/>
        <v>-7.6111824116957716E-2</v>
      </c>
      <c r="K125" s="158">
        <f t="shared" si="56"/>
        <v>234</v>
      </c>
      <c r="L125" s="158">
        <f t="shared" si="57"/>
        <v>-6820</v>
      </c>
      <c r="M125" s="159">
        <f t="shared" si="54"/>
        <v>1.6439885543366169E-2</v>
      </c>
    </row>
    <row r="126" spans="2:13" x14ac:dyDescent="0.25">
      <c r="B126" s="162" t="s">
        <v>110</v>
      </c>
      <c r="C126" s="163">
        <v>10691</v>
      </c>
      <c r="D126" s="163">
        <v>9333</v>
      </c>
      <c r="E126" s="163">
        <v>3461</v>
      </c>
      <c r="F126" s="163">
        <v>8604</v>
      </c>
      <c r="G126" s="163">
        <v>10514</v>
      </c>
      <c r="H126" s="163">
        <v>9484</v>
      </c>
      <c r="I126" s="165">
        <f t="shared" ref="I126:I133" si="58">IFERROR(H126/G126-1,"-")</f>
        <v>-9.7964618603766374E-2</v>
      </c>
      <c r="J126" s="164">
        <f t="shared" si="55"/>
        <v>1.6179149255330483E-2</v>
      </c>
      <c r="K126" s="163">
        <f t="shared" si="56"/>
        <v>-1030</v>
      </c>
      <c r="L126" s="163">
        <f t="shared" si="57"/>
        <v>151</v>
      </c>
      <c r="M126" s="164">
        <f t="shared" si="54"/>
        <v>1.8833831550798422E-3</v>
      </c>
    </row>
    <row r="127" spans="2:13" x14ac:dyDescent="0.25">
      <c r="B127" s="162" t="s">
        <v>113</v>
      </c>
      <c r="C127" s="163">
        <v>9551</v>
      </c>
      <c r="D127" s="163">
        <v>8331</v>
      </c>
      <c r="E127" s="163">
        <v>3632</v>
      </c>
      <c r="F127" s="163">
        <v>9211</v>
      </c>
      <c r="G127" s="163">
        <v>11454</v>
      </c>
      <c r="H127" s="163">
        <v>11228</v>
      </c>
      <c r="I127" s="165">
        <f t="shared" si="58"/>
        <v>-1.9731098306268513E-2</v>
      </c>
      <c r="J127" s="164">
        <f t="shared" si="55"/>
        <v>0.34773736646260955</v>
      </c>
      <c r="K127" s="163">
        <f t="shared" si="56"/>
        <v>-226</v>
      </c>
      <c r="L127" s="163">
        <f t="shared" si="57"/>
        <v>2897</v>
      </c>
      <c r="M127" s="164">
        <f t="shared" si="54"/>
        <v>2.2297159495188179E-3</v>
      </c>
    </row>
    <row r="128" spans="2:13" x14ac:dyDescent="0.25">
      <c r="B128" s="162" t="s">
        <v>116</v>
      </c>
      <c r="C128" s="163">
        <v>5965</v>
      </c>
      <c r="D128" s="163">
        <v>6092</v>
      </c>
      <c r="E128" s="163">
        <v>2530</v>
      </c>
      <c r="F128" s="163">
        <v>7497</v>
      </c>
      <c r="G128" s="163">
        <v>8031</v>
      </c>
      <c r="H128" s="163">
        <v>7720</v>
      </c>
      <c r="I128" s="165">
        <f t="shared" si="58"/>
        <v>-3.8724940854189982E-2</v>
      </c>
      <c r="J128" s="164">
        <f t="shared" si="55"/>
        <v>0.26723571897570575</v>
      </c>
      <c r="K128" s="163">
        <f t="shared" si="56"/>
        <v>-311</v>
      </c>
      <c r="L128" s="163">
        <f t="shared" si="57"/>
        <v>1628</v>
      </c>
      <c r="M128" s="164">
        <f t="shared" si="54"/>
        <v>1.5330786542826214E-3</v>
      </c>
    </row>
    <row r="129" spans="2:13" x14ac:dyDescent="0.25">
      <c r="B129" s="162" t="s">
        <v>123</v>
      </c>
      <c r="C129" s="163">
        <v>1459</v>
      </c>
      <c r="D129" s="163">
        <v>1478</v>
      </c>
      <c r="E129" s="163">
        <v>672</v>
      </c>
      <c r="F129" s="163">
        <v>2279</v>
      </c>
      <c r="G129" s="163">
        <v>2346</v>
      </c>
      <c r="H129" s="163">
        <v>2109</v>
      </c>
      <c r="I129" s="165">
        <f t="shared" si="58"/>
        <v>-0.10102301790281332</v>
      </c>
      <c r="J129" s="164">
        <f t="shared" si="55"/>
        <v>0.42692828146143436</v>
      </c>
      <c r="K129" s="163">
        <f t="shared" si="56"/>
        <v>-237</v>
      </c>
      <c r="L129" s="163">
        <f t="shared" si="57"/>
        <v>631</v>
      </c>
      <c r="M129" s="164">
        <f t="shared" si="54"/>
        <v>4.1881643547694928E-4</v>
      </c>
    </row>
    <row r="130" spans="2:13" x14ac:dyDescent="0.25">
      <c r="B130" s="162" t="s">
        <v>119</v>
      </c>
      <c r="C130" s="163">
        <v>1612</v>
      </c>
      <c r="D130" s="163">
        <v>1319</v>
      </c>
      <c r="E130" s="163">
        <v>682</v>
      </c>
      <c r="F130" s="163">
        <v>1555</v>
      </c>
      <c r="G130" s="163">
        <v>1706</v>
      </c>
      <c r="H130" s="163">
        <v>1781</v>
      </c>
      <c r="I130" s="165">
        <f t="shared" si="58"/>
        <v>4.3962485345838243E-2</v>
      </c>
      <c r="J130" s="164">
        <f t="shared" si="55"/>
        <v>0.35026535253980295</v>
      </c>
      <c r="K130" s="163">
        <f t="shared" si="56"/>
        <v>75</v>
      </c>
      <c r="L130" s="163">
        <f t="shared" si="57"/>
        <v>462</v>
      </c>
      <c r="M130" s="164">
        <f t="shared" si="54"/>
        <v>3.5368045120172913E-4</v>
      </c>
    </row>
    <row r="131" spans="2:13" x14ac:dyDescent="0.25">
      <c r="B131" s="162" t="s">
        <v>128</v>
      </c>
      <c r="C131" s="163">
        <v>1519</v>
      </c>
      <c r="D131" s="163">
        <v>1417</v>
      </c>
      <c r="E131" s="163">
        <v>663</v>
      </c>
      <c r="F131" s="163">
        <v>911</v>
      </c>
      <c r="G131" s="163">
        <v>1153</v>
      </c>
      <c r="H131" s="163">
        <v>1176</v>
      </c>
      <c r="I131" s="165">
        <f t="shared" si="58"/>
        <v>1.9947961838681749E-2</v>
      </c>
      <c r="J131" s="164">
        <f t="shared" si="55"/>
        <v>-0.17007762879322508</v>
      </c>
      <c r="K131" s="163">
        <f t="shared" si="56"/>
        <v>23</v>
      </c>
      <c r="L131" s="163">
        <f t="shared" si="57"/>
        <v>-241</v>
      </c>
      <c r="M131" s="164">
        <f t="shared" si="54"/>
        <v>2.3353633386481384E-4</v>
      </c>
    </row>
    <row r="132" spans="2:13" x14ac:dyDescent="0.25">
      <c r="B132" s="162" t="s">
        <v>131</v>
      </c>
      <c r="C132" s="163">
        <v>2650</v>
      </c>
      <c r="D132" s="163">
        <v>2295</v>
      </c>
      <c r="E132" s="163">
        <v>1057</v>
      </c>
      <c r="F132" s="163">
        <v>1528</v>
      </c>
      <c r="G132" s="163">
        <v>2098</v>
      </c>
      <c r="H132" s="163">
        <v>2026</v>
      </c>
      <c r="I132" s="165">
        <f t="shared" si="58"/>
        <v>-3.4318398474737832E-2</v>
      </c>
      <c r="J132" s="164">
        <f t="shared" si="55"/>
        <v>-0.11721132897603481</v>
      </c>
      <c r="K132" s="163">
        <f t="shared" si="56"/>
        <v>-72</v>
      </c>
      <c r="L132" s="163">
        <f t="shared" si="57"/>
        <v>-269</v>
      </c>
      <c r="M132" s="164">
        <f t="shared" si="54"/>
        <v>4.0233385409023202E-4</v>
      </c>
    </row>
    <row r="133" spans="2:13" x14ac:dyDescent="0.25">
      <c r="B133" s="168" t="s">
        <v>145</v>
      </c>
      <c r="C133" s="169">
        <f t="shared" ref="C133:H133" si="59">C125-SUM(C126:C132)</f>
        <v>52992</v>
      </c>
      <c r="D133" s="169">
        <f t="shared" si="59"/>
        <v>59340</v>
      </c>
      <c r="E133" s="169">
        <f t="shared" si="59"/>
        <v>23251</v>
      </c>
      <c r="F133" s="169">
        <f t="shared" si="59"/>
        <v>49389</v>
      </c>
      <c r="G133" s="169">
        <f t="shared" si="59"/>
        <v>45249</v>
      </c>
      <c r="H133" s="169">
        <f t="shared" si="59"/>
        <v>47261</v>
      </c>
      <c r="I133" s="171">
        <f t="shared" si="58"/>
        <v>4.4465071051293936E-2</v>
      </c>
      <c r="J133" s="170">
        <f t="shared" si="55"/>
        <v>-0.20355578024941012</v>
      </c>
      <c r="K133" s="169">
        <f>H133-G133</f>
        <v>2012</v>
      </c>
      <c r="L133" s="169">
        <f t="shared" si="57"/>
        <v>-12079</v>
      </c>
      <c r="M133" s="170">
        <f t="shared" si="54"/>
        <v>9.3853407098511629E-3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250949</v>
      </c>
      <c r="D135" s="176">
        <v>229250</v>
      </c>
      <c r="E135" s="176">
        <v>82912</v>
      </c>
      <c r="F135" s="176">
        <v>233832</v>
      </c>
      <c r="G135" s="176">
        <v>254452</v>
      </c>
      <c r="H135" s="176">
        <v>264520</v>
      </c>
      <c r="I135" s="177">
        <f>IFERROR(H135/G135-1,"-")</f>
        <v>3.956738402527793E-2</v>
      </c>
      <c r="J135" s="177">
        <f>IFERROR(H135/D135-1,"-")</f>
        <v>0.15384950926935659</v>
      </c>
      <c r="K135" s="176">
        <f>H135-G135</f>
        <v>10068</v>
      </c>
      <c r="L135" s="176">
        <f>H135-D135</f>
        <v>35270</v>
      </c>
      <c r="M135" s="177">
        <f t="shared" ref="M135:M147" si="60">H135/H$9</f>
        <v>5.2529788294150136E-2</v>
      </c>
    </row>
    <row r="136" spans="2:13" x14ac:dyDescent="0.25">
      <c r="B136" s="157" t="s">
        <v>97</v>
      </c>
      <c r="C136" s="158">
        <v>49243</v>
      </c>
      <c r="D136" s="158">
        <v>43361</v>
      </c>
      <c r="E136" s="158">
        <v>19970</v>
      </c>
      <c r="F136" s="158">
        <v>27239</v>
      </c>
      <c r="G136" s="158">
        <v>30135</v>
      </c>
      <c r="H136" s="158">
        <v>27789</v>
      </c>
      <c r="I136" s="160">
        <f>IFERROR(H136/G136-1,"-")</f>
        <v>-7.7849676455948202E-2</v>
      </c>
      <c r="J136" s="159">
        <f t="shared" ref="J136:J147" si="61">IFERROR(H136/D136-1,"-")</f>
        <v>-0.35912455893544892</v>
      </c>
      <c r="K136" s="158">
        <f t="shared" ref="K136:K146" si="62">H136-G136</f>
        <v>-2346</v>
      </c>
      <c r="L136" s="158">
        <f t="shared" ref="L136:L147" si="63">H136-D136</f>
        <v>-15572</v>
      </c>
      <c r="M136" s="159">
        <f t="shared" si="60"/>
        <v>5.5184873994637007E-3</v>
      </c>
    </row>
    <row r="137" spans="2:13" x14ac:dyDescent="0.25">
      <c r="B137" s="162" t="s">
        <v>103</v>
      </c>
      <c r="C137" s="163">
        <v>35147</v>
      </c>
      <c r="D137" s="163">
        <v>23950</v>
      </c>
      <c r="E137" s="163">
        <v>14642</v>
      </c>
      <c r="F137" s="163">
        <v>18942</v>
      </c>
      <c r="G137" s="163">
        <v>19832</v>
      </c>
      <c r="H137" s="163">
        <v>17929</v>
      </c>
      <c r="I137" s="165">
        <f>IFERROR(H137/G137-1,"-")</f>
        <v>-9.5956030657523228E-2</v>
      </c>
      <c r="J137" s="164">
        <f t="shared" si="61"/>
        <v>-0.25139874739039669</v>
      </c>
      <c r="K137" s="163">
        <f t="shared" si="62"/>
        <v>-1903</v>
      </c>
      <c r="L137" s="163">
        <f t="shared" si="63"/>
        <v>-6021</v>
      </c>
      <c r="M137" s="164">
        <f t="shared" si="60"/>
        <v>3.5604361648488496E-3</v>
      </c>
    </row>
    <row r="138" spans="2:13" x14ac:dyDescent="0.25">
      <c r="B138" s="162" t="s">
        <v>100</v>
      </c>
      <c r="C138" s="163">
        <v>14096</v>
      </c>
      <c r="D138" s="163">
        <v>19411</v>
      </c>
      <c r="E138" s="163">
        <v>5328</v>
      </c>
      <c r="F138" s="163">
        <v>8297</v>
      </c>
      <c r="G138" s="163">
        <v>10303</v>
      </c>
      <c r="H138" s="163">
        <v>9860</v>
      </c>
      <c r="I138" s="165">
        <f>IFERROR(H138/G138-1,"-")</f>
        <v>-4.2997185285839068E-2</v>
      </c>
      <c r="J138" s="164">
        <f t="shared" si="61"/>
        <v>-0.49204059553861212</v>
      </c>
      <c r="K138" s="163">
        <f t="shared" si="62"/>
        <v>-443</v>
      </c>
      <c r="L138" s="163">
        <f t="shared" si="63"/>
        <v>-9551</v>
      </c>
      <c r="M138" s="164">
        <f t="shared" si="60"/>
        <v>1.9580512346148507E-3</v>
      </c>
    </row>
    <row r="139" spans="2:13" x14ac:dyDescent="0.25">
      <c r="B139" s="157" t="s">
        <v>107</v>
      </c>
      <c r="C139" s="158">
        <v>201706</v>
      </c>
      <c r="D139" s="158">
        <v>185889</v>
      </c>
      <c r="E139" s="158">
        <v>62942</v>
      </c>
      <c r="F139" s="158">
        <v>206593</v>
      </c>
      <c r="G139" s="158">
        <v>224317</v>
      </c>
      <c r="H139" s="158">
        <v>236731</v>
      </c>
      <c r="I139" s="160">
        <f>IFERROR(H139/G139-1,"-")</f>
        <v>5.5341324999888641E-2</v>
      </c>
      <c r="J139" s="159">
        <f t="shared" si="61"/>
        <v>0.273507308124741</v>
      </c>
      <c r="K139" s="158">
        <f t="shared" si="62"/>
        <v>12414</v>
      </c>
      <c r="L139" s="158">
        <f t="shared" si="63"/>
        <v>50842</v>
      </c>
      <c r="M139" s="159">
        <f t="shared" si="60"/>
        <v>4.7011300894686435E-2</v>
      </c>
    </row>
    <row r="140" spans="2:13" x14ac:dyDescent="0.25">
      <c r="B140" s="162" t="s">
        <v>110</v>
      </c>
      <c r="C140" s="163">
        <v>102811</v>
      </c>
      <c r="D140" s="163">
        <v>91483</v>
      </c>
      <c r="E140" s="163">
        <v>24325</v>
      </c>
      <c r="F140" s="163">
        <v>88343</v>
      </c>
      <c r="G140" s="163">
        <v>97149</v>
      </c>
      <c r="H140" s="163">
        <v>106930</v>
      </c>
      <c r="I140" s="165">
        <f t="shared" ref="I140:I147" si="64">IFERROR(H140/G140-1,"-")</f>
        <v>0.10068039815129337</v>
      </c>
      <c r="J140" s="164">
        <f t="shared" si="61"/>
        <v>0.16885104336324774</v>
      </c>
      <c r="K140" s="163">
        <f t="shared" si="62"/>
        <v>9781</v>
      </c>
      <c r="L140" s="163">
        <f t="shared" si="63"/>
        <v>15447</v>
      </c>
      <c r="M140" s="164">
        <f t="shared" si="60"/>
        <v>2.1234728044357606E-2</v>
      </c>
    </row>
    <row r="141" spans="2:13" x14ac:dyDescent="0.25">
      <c r="B141" s="162" t="s">
        <v>113</v>
      </c>
      <c r="C141" s="163">
        <v>14191</v>
      </c>
      <c r="D141" s="163">
        <v>13717</v>
      </c>
      <c r="E141" s="163">
        <v>5117</v>
      </c>
      <c r="F141" s="163">
        <v>14902</v>
      </c>
      <c r="G141" s="163">
        <v>18935</v>
      </c>
      <c r="H141" s="163">
        <v>19675</v>
      </c>
      <c r="I141" s="165">
        <f t="shared" si="64"/>
        <v>3.9081066807499232E-2</v>
      </c>
      <c r="J141" s="164">
        <f t="shared" si="61"/>
        <v>0.43435153459211207</v>
      </c>
      <c r="K141" s="163">
        <f t="shared" si="62"/>
        <v>740</v>
      </c>
      <c r="L141" s="163">
        <f t="shared" si="63"/>
        <v>5958</v>
      </c>
      <c r="M141" s="164">
        <f t="shared" si="60"/>
        <v>3.9071661299236501E-3</v>
      </c>
    </row>
    <row r="142" spans="2:13" x14ac:dyDescent="0.25">
      <c r="B142" s="162" t="s">
        <v>116</v>
      </c>
      <c r="C142" s="163">
        <v>23092</v>
      </c>
      <c r="D142" s="163">
        <v>18298</v>
      </c>
      <c r="E142" s="163">
        <v>5597</v>
      </c>
      <c r="F142" s="163">
        <v>24998</v>
      </c>
      <c r="G142" s="163">
        <v>23264</v>
      </c>
      <c r="H142" s="163">
        <v>23191</v>
      </c>
      <c r="I142" s="165">
        <f t="shared" si="64"/>
        <v>-3.1378954607977905E-3</v>
      </c>
      <c r="J142" s="164">
        <f t="shared" si="61"/>
        <v>0.26740627390971694</v>
      </c>
      <c r="K142" s="163">
        <f t="shared" si="62"/>
        <v>-73</v>
      </c>
      <c r="L142" s="163">
        <f t="shared" si="63"/>
        <v>4893</v>
      </c>
      <c r="M142" s="164">
        <f t="shared" si="60"/>
        <v>4.605392107703144E-3</v>
      </c>
    </row>
    <row r="143" spans="2:13" x14ac:dyDescent="0.25">
      <c r="B143" s="162" t="s">
        <v>123</v>
      </c>
      <c r="C143" s="163">
        <v>4121</v>
      </c>
      <c r="D143" s="163">
        <v>3627</v>
      </c>
      <c r="E143" s="163">
        <v>1069</v>
      </c>
      <c r="F143" s="163">
        <v>9341</v>
      </c>
      <c r="G143" s="163">
        <v>8258</v>
      </c>
      <c r="H143" s="163">
        <v>6045</v>
      </c>
      <c r="I143" s="165">
        <f t="shared" si="64"/>
        <v>-0.2679825623637685</v>
      </c>
      <c r="J143" s="164">
        <f t="shared" si="61"/>
        <v>0.66666666666666674</v>
      </c>
      <c r="K143" s="163">
        <f t="shared" si="62"/>
        <v>-2213</v>
      </c>
      <c r="L143" s="163">
        <f t="shared" si="63"/>
        <v>2418</v>
      </c>
      <c r="M143" s="164">
        <f t="shared" si="60"/>
        <v>1.2004482467795916E-3</v>
      </c>
    </row>
    <row r="144" spans="2:13" x14ac:dyDescent="0.25">
      <c r="B144" s="162" t="s">
        <v>119</v>
      </c>
      <c r="C144" s="163">
        <v>3913</v>
      </c>
      <c r="D144" s="163">
        <v>3793</v>
      </c>
      <c r="E144" s="163">
        <v>1723</v>
      </c>
      <c r="F144" s="163">
        <v>4091</v>
      </c>
      <c r="G144" s="163">
        <v>4968</v>
      </c>
      <c r="H144" s="163">
        <v>5066</v>
      </c>
      <c r="I144" s="165">
        <f t="shared" si="64"/>
        <v>1.972624798711764E-2</v>
      </c>
      <c r="J144" s="164">
        <f t="shared" si="61"/>
        <v>0.33561824413393082</v>
      </c>
      <c r="K144" s="163">
        <f t="shared" si="62"/>
        <v>98</v>
      </c>
      <c r="L144" s="163">
        <f t="shared" si="63"/>
        <v>1273</v>
      </c>
      <c r="M144" s="164">
        <f t="shared" si="60"/>
        <v>1.0060332205434923E-3</v>
      </c>
    </row>
    <row r="145" spans="2:13" x14ac:dyDescent="0.25">
      <c r="B145" s="162" t="s">
        <v>128</v>
      </c>
      <c r="C145" s="163">
        <v>1838</v>
      </c>
      <c r="D145" s="163">
        <v>2109</v>
      </c>
      <c r="E145" s="163">
        <v>1968</v>
      </c>
      <c r="F145" s="163">
        <v>2768</v>
      </c>
      <c r="G145" s="163">
        <v>3131</v>
      </c>
      <c r="H145" s="163">
        <v>2726</v>
      </c>
      <c r="I145" s="165">
        <f t="shared" si="64"/>
        <v>-0.12935164484190353</v>
      </c>
      <c r="J145" s="164">
        <f t="shared" si="61"/>
        <v>0.2925557136083452</v>
      </c>
      <c r="K145" s="163">
        <f t="shared" si="62"/>
        <v>-405</v>
      </c>
      <c r="L145" s="163">
        <f t="shared" si="63"/>
        <v>617</v>
      </c>
      <c r="M145" s="164">
        <f t="shared" si="60"/>
        <v>5.4134357662881166E-4</v>
      </c>
    </row>
    <row r="146" spans="2:13" x14ac:dyDescent="0.25">
      <c r="B146" s="162" t="s">
        <v>131</v>
      </c>
      <c r="C146" s="163">
        <v>8657</v>
      </c>
      <c r="D146" s="163">
        <v>5319</v>
      </c>
      <c r="E146" s="163">
        <v>4028</v>
      </c>
      <c r="F146" s="163">
        <v>1494</v>
      </c>
      <c r="G146" s="163">
        <v>2316</v>
      </c>
      <c r="H146" s="163">
        <v>2247</v>
      </c>
      <c r="I146" s="165">
        <f t="shared" si="64"/>
        <v>-2.9792746113989632E-2</v>
      </c>
      <c r="J146" s="164">
        <f t="shared" si="61"/>
        <v>-0.57755217146080096</v>
      </c>
      <c r="K146" s="163">
        <f t="shared" si="62"/>
        <v>-69</v>
      </c>
      <c r="L146" s="163">
        <f t="shared" si="63"/>
        <v>-3072</v>
      </c>
      <c r="M146" s="164">
        <f t="shared" si="60"/>
        <v>4.4622120934884074E-4</v>
      </c>
    </row>
    <row r="147" spans="2:13" x14ac:dyDescent="0.25">
      <c r="B147" s="168" t="s">
        <v>145</v>
      </c>
      <c r="C147" s="169">
        <f t="shared" ref="C147:H147" si="65">C139-SUM(C140:C146)</f>
        <v>43083</v>
      </c>
      <c r="D147" s="169">
        <f t="shared" si="65"/>
        <v>47543</v>
      </c>
      <c r="E147" s="169">
        <f t="shared" si="65"/>
        <v>19115</v>
      </c>
      <c r="F147" s="169">
        <f t="shared" si="65"/>
        <v>60656</v>
      </c>
      <c r="G147" s="169">
        <f t="shared" si="65"/>
        <v>66296</v>
      </c>
      <c r="H147" s="169">
        <f t="shared" si="65"/>
        <v>70851</v>
      </c>
      <c r="I147" s="171">
        <f t="shared" si="64"/>
        <v>6.8707010981054584E-2</v>
      </c>
      <c r="J147" s="170">
        <f t="shared" si="61"/>
        <v>0.49025093073638604</v>
      </c>
      <c r="K147" s="169">
        <f>H147-G147</f>
        <v>4555</v>
      </c>
      <c r="L147" s="169">
        <f t="shared" si="63"/>
        <v>23308</v>
      </c>
      <c r="M147" s="170">
        <f t="shared" si="60"/>
        <v>1.4069968359401297E-2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117871</v>
      </c>
      <c r="D149" s="176">
        <v>115143</v>
      </c>
      <c r="E149" s="176">
        <v>36862</v>
      </c>
      <c r="F149" s="176">
        <v>101088</v>
      </c>
      <c r="G149" s="176">
        <v>112348</v>
      </c>
      <c r="H149" s="176">
        <v>118076</v>
      </c>
      <c r="I149" s="177">
        <f>IFERROR(H149/G149-1,"-")</f>
        <v>5.0984441200555342E-2</v>
      </c>
      <c r="J149" s="177">
        <f>IFERROR(H149/D149-1,"-")</f>
        <v>2.547267311082746E-2</v>
      </c>
      <c r="K149" s="176">
        <f>H149-G149</f>
        <v>5728</v>
      </c>
      <c r="L149" s="176">
        <f>H149-D149</f>
        <v>2933</v>
      </c>
      <c r="M149" s="177">
        <f t="shared" ref="M149:M161" si="66">H149/H$9</f>
        <v>2.3448159997807617E-2</v>
      </c>
    </row>
    <row r="150" spans="2:13" x14ac:dyDescent="0.25">
      <c r="B150" s="157" t="s">
        <v>97</v>
      </c>
      <c r="C150" s="158">
        <v>48085</v>
      </c>
      <c r="D150" s="158">
        <v>49471</v>
      </c>
      <c r="E150" s="158">
        <v>17884</v>
      </c>
      <c r="F150" s="158">
        <v>53451</v>
      </c>
      <c r="G150" s="158">
        <v>55830</v>
      </c>
      <c r="H150" s="158">
        <v>52545</v>
      </c>
      <c r="I150" s="160">
        <f>IFERROR(H150/G150-1,"-")</f>
        <v>-5.8839333691563689E-2</v>
      </c>
      <c r="J150" s="159">
        <f t="shared" ref="J150:J161" si="67">IFERROR(H150/D150-1,"-")</f>
        <v>6.2137413838410316E-2</v>
      </c>
      <c r="K150" s="158">
        <f t="shared" ref="K150:K160" si="68">H150-G150</f>
        <v>-3285</v>
      </c>
      <c r="L150" s="158">
        <f t="shared" ref="L150:L161" si="69">H150-D150</f>
        <v>3074</v>
      </c>
      <c r="M150" s="159">
        <f t="shared" si="66"/>
        <v>1.0434665529699527E-2</v>
      </c>
    </row>
    <row r="151" spans="2:13" x14ac:dyDescent="0.25">
      <c r="B151" s="162" t="s">
        <v>103</v>
      </c>
      <c r="C151" s="163">
        <v>29475</v>
      </c>
      <c r="D151" s="163">
        <v>29924</v>
      </c>
      <c r="E151" s="163">
        <v>10863</v>
      </c>
      <c r="F151" s="163">
        <v>38538</v>
      </c>
      <c r="G151" s="163">
        <v>41274</v>
      </c>
      <c r="H151" s="163">
        <v>35422</v>
      </c>
      <c r="I151" s="165">
        <f>IFERROR(H151/G151-1,"-")</f>
        <v>-0.14178417405630661</v>
      </c>
      <c r="J151" s="164">
        <f t="shared" si="67"/>
        <v>0.18373212137414785</v>
      </c>
      <c r="K151" s="163">
        <f t="shared" si="68"/>
        <v>-5852</v>
      </c>
      <c r="L151" s="163">
        <f t="shared" si="69"/>
        <v>5498</v>
      </c>
      <c r="M151" s="164">
        <f t="shared" si="66"/>
        <v>7.0342891310879556E-3</v>
      </c>
    </row>
    <row r="152" spans="2:13" x14ac:dyDescent="0.25">
      <c r="B152" s="162" t="s">
        <v>100</v>
      </c>
      <c r="C152" s="163">
        <v>18610</v>
      </c>
      <c r="D152" s="163">
        <v>19547</v>
      </c>
      <c r="E152" s="163">
        <v>7021</v>
      </c>
      <c r="F152" s="163">
        <v>14913</v>
      </c>
      <c r="G152" s="163">
        <v>14556</v>
      </c>
      <c r="H152" s="163">
        <v>17123</v>
      </c>
      <c r="I152" s="165">
        <f>IFERROR(H152/G152-1,"-")</f>
        <v>0.17635339378950254</v>
      </c>
      <c r="J152" s="164">
        <f t="shared" si="67"/>
        <v>-0.12400879930424102</v>
      </c>
      <c r="K152" s="163">
        <f t="shared" si="68"/>
        <v>2567</v>
      </c>
      <c r="L152" s="163">
        <f t="shared" si="69"/>
        <v>-2424</v>
      </c>
      <c r="M152" s="164">
        <f t="shared" si="66"/>
        <v>3.4003763986115709E-3</v>
      </c>
    </row>
    <row r="153" spans="2:13" x14ac:dyDescent="0.25">
      <c r="B153" s="157" t="s">
        <v>107</v>
      </c>
      <c r="C153" s="158">
        <v>69786</v>
      </c>
      <c r="D153" s="158">
        <v>65672</v>
      </c>
      <c r="E153" s="158">
        <v>18978</v>
      </c>
      <c r="F153" s="158">
        <v>47637</v>
      </c>
      <c r="G153" s="158">
        <v>56518</v>
      </c>
      <c r="H153" s="158">
        <v>65531</v>
      </c>
      <c r="I153" s="160">
        <f>IFERROR(H153/G153-1,"-")</f>
        <v>0.15947131887186372</v>
      </c>
      <c r="J153" s="159">
        <f t="shared" si="67"/>
        <v>-2.1470337434522646E-3</v>
      </c>
      <c r="K153" s="158">
        <f t="shared" si="68"/>
        <v>9013</v>
      </c>
      <c r="L153" s="158">
        <f t="shared" si="69"/>
        <v>-141</v>
      </c>
      <c r="M153" s="159">
        <f t="shared" si="66"/>
        <v>1.3013494468108091E-2</v>
      </c>
    </row>
    <row r="154" spans="2:13" x14ac:dyDescent="0.25">
      <c r="B154" s="162" t="s">
        <v>110</v>
      </c>
      <c r="C154" s="163">
        <v>20716</v>
      </c>
      <c r="D154" s="163">
        <v>19731</v>
      </c>
      <c r="E154" s="163">
        <v>5360</v>
      </c>
      <c r="F154" s="163">
        <v>17048</v>
      </c>
      <c r="G154" s="163">
        <v>17052</v>
      </c>
      <c r="H154" s="163">
        <v>18377</v>
      </c>
      <c r="I154" s="165">
        <f t="shared" ref="I154:I161" si="70">IFERROR(H154/G154-1,"-")</f>
        <v>7.7703495191179917E-2</v>
      </c>
      <c r="J154" s="164">
        <f t="shared" si="67"/>
        <v>-6.8622979068470924E-2</v>
      </c>
      <c r="K154" s="163">
        <f t="shared" si="68"/>
        <v>1325</v>
      </c>
      <c r="L154" s="163">
        <f t="shared" si="69"/>
        <v>-1354</v>
      </c>
      <c r="M154" s="164">
        <f t="shared" si="66"/>
        <v>3.6494023872735409E-3</v>
      </c>
    </row>
    <row r="155" spans="2:13" x14ac:dyDescent="0.25">
      <c r="B155" s="162" t="s">
        <v>113</v>
      </c>
      <c r="C155" s="163">
        <v>21087</v>
      </c>
      <c r="D155" s="163">
        <v>17054</v>
      </c>
      <c r="E155" s="163">
        <v>4720</v>
      </c>
      <c r="F155" s="163">
        <v>10136</v>
      </c>
      <c r="G155" s="163">
        <v>11204</v>
      </c>
      <c r="H155" s="163">
        <v>11652</v>
      </c>
      <c r="I155" s="165">
        <f t="shared" si="70"/>
        <v>3.9985719385933649E-2</v>
      </c>
      <c r="J155" s="164">
        <f t="shared" si="67"/>
        <v>-0.31675853172276303</v>
      </c>
      <c r="K155" s="163">
        <f t="shared" si="68"/>
        <v>448</v>
      </c>
      <c r="L155" s="163">
        <f t="shared" si="69"/>
        <v>-5402</v>
      </c>
      <c r="M155" s="164">
        <f t="shared" si="66"/>
        <v>2.3139161243136146E-3</v>
      </c>
    </row>
    <row r="156" spans="2:13" x14ac:dyDescent="0.25">
      <c r="B156" s="162" t="s">
        <v>116</v>
      </c>
      <c r="C156" s="163">
        <v>10256</v>
      </c>
      <c r="D156" s="163">
        <v>9328</v>
      </c>
      <c r="E156" s="163">
        <v>2081</v>
      </c>
      <c r="F156" s="163">
        <v>5751</v>
      </c>
      <c r="G156" s="163">
        <v>9128</v>
      </c>
      <c r="H156" s="163">
        <v>11611</v>
      </c>
      <c r="I156" s="165">
        <f t="shared" si="70"/>
        <v>0.27202015775635413</v>
      </c>
      <c r="J156" s="164">
        <f t="shared" si="67"/>
        <v>0.24474699828473412</v>
      </c>
      <c r="K156" s="163">
        <f t="shared" si="68"/>
        <v>2483</v>
      </c>
      <c r="L156" s="163">
        <f t="shared" si="69"/>
        <v>2283</v>
      </c>
      <c r="M156" s="164">
        <f t="shared" si="66"/>
        <v>2.3057741262792119E-3</v>
      </c>
    </row>
    <row r="157" spans="2:13" x14ac:dyDescent="0.25">
      <c r="B157" s="162" t="s">
        <v>123</v>
      </c>
      <c r="C157" s="163">
        <v>1302</v>
      </c>
      <c r="D157" s="163">
        <v>1497</v>
      </c>
      <c r="E157" s="163">
        <v>578</v>
      </c>
      <c r="F157" s="163">
        <v>1487</v>
      </c>
      <c r="G157" s="163">
        <v>1775</v>
      </c>
      <c r="H157" s="163">
        <v>2585</v>
      </c>
      <c r="I157" s="165">
        <f t="shared" si="70"/>
        <v>0.45633802816901414</v>
      </c>
      <c r="J157" s="164">
        <f t="shared" si="67"/>
        <v>0.7267869071476285</v>
      </c>
      <c r="K157" s="163">
        <f t="shared" si="68"/>
        <v>810</v>
      </c>
      <c r="L157" s="163">
        <f t="shared" si="69"/>
        <v>1088</v>
      </c>
      <c r="M157" s="164">
        <f t="shared" si="66"/>
        <v>5.1334304680318349E-4</v>
      </c>
    </row>
    <row r="158" spans="2:13" x14ac:dyDescent="0.25">
      <c r="B158" s="162" t="s">
        <v>119</v>
      </c>
      <c r="C158" s="163">
        <v>2193</v>
      </c>
      <c r="D158" s="163">
        <v>2756</v>
      </c>
      <c r="E158" s="163">
        <v>1157</v>
      </c>
      <c r="F158" s="163">
        <v>2791</v>
      </c>
      <c r="G158" s="163">
        <v>2818</v>
      </c>
      <c r="H158" s="163">
        <v>3240</v>
      </c>
      <c r="I158" s="165">
        <f t="shared" si="70"/>
        <v>0.14975159687721784</v>
      </c>
      <c r="J158" s="164">
        <f t="shared" si="67"/>
        <v>0.17561683599419453</v>
      </c>
      <c r="K158" s="163">
        <f t="shared" si="68"/>
        <v>422</v>
      </c>
      <c r="L158" s="163">
        <f t="shared" si="69"/>
        <v>484</v>
      </c>
      <c r="M158" s="164">
        <f t="shared" si="66"/>
        <v>6.4341643003571164E-4</v>
      </c>
    </row>
    <row r="159" spans="2:13" x14ac:dyDescent="0.25">
      <c r="B159" s="162" t="s">
        <v>128</v>
      </c>
      <c r="C159" s="163">
        <v>370</v>
      </c>
      <c r="D159" s="163">
        <v>415</v>
      </c>
      <c r="E159" s="163">
        <v>346</v>
      </c>
      <c r="F159" s="163">
        <v>428</v>
      </c>
      <c r="G159" s="163">
        <v>540</v>
      </c>
      <c r="H159" s="163">
        <v>384</v>
      </c>
      <c r="I159" s="165">
        <f t="shared" si="70"/>
        <v>-0.28888888888888886</v>
      </c>
      <c r="J159" s="164">
        <f t="shared" si="67"/>
        <v>-7.4698795180722866E-2</v>
      </c>
      <c r="K159" s="163">
        <f t="shared" si="68"/>
        <v>-156</v>
      </c>
      <c r="L159" s="163">
        <f t="shared" si="69"/>
        <v>-31</v>
      </c>
      <c r="M159" s="164">
        <f t="shared" si="66"/>
        <v>7.6256762078306557E-5</v>
      </c>
    </row>
    <row r="160" spans="2:13" x14ac:dyDescent="0.25">
      <c r="B160" s="162" t="s">
        <v>131</v>
      </c>
      <c r="C160" s="163">
        <v>993</v>
      </c>
      <c r="D160" s="163">
        <v>878</v>
      </c>
      <c r="E160" s="163">
        <v>437</v>
      </c>
      <c r="F160" s="163">
        <v>565</v>
      </c>
      <c r="G160" s="163">
        <v>750</v>
      </c>
      <c r="H160" s="163">
        <v>643</v>
      </c>
      <c r="I160" s="165">
        <f t="shared" si="70"/>
        <v>-0.14266666666666672</v>
      </c>
      <c r="J160" s="164">
        <f t="shared" si="67"/>
        <v>-0.26765375854214124</v>
      </c>
      <c r="K160" s="163">
        <f t="shared" si="68"/>
        <v>-107</v>
      </c>
      <c r="L160" s="163">
        <f t="shared" si="69"/>
        <v>-235</v>
      </c>
      <c r="M160" s="164">
        <f t="shared" si="66"/>
        <v>1.2769035941758103E-4</v>
      </c>
    </row>
    <row r="161" spans="2:13" x14ac:dyDescent="0.25">
      <c r="B161" s="168" t="s">
        <v>145</v>
      </c>
      <c r="C161" s="169">
        <f t="shared" ref="C161:H161" si="71">C153-SUM(C154:C160)</f>
        <v>12869</v>
      </c>
      <c r="D161" s="169">
        <f t="shared" si="71"/>
        <v>14013</v>
      </c>
      <c r="E161" s="169">
        <f t="shared" si="71"/>
        <v>4299</v>
      </c>
      <c r="F161" s="169">
        <f t="shared" si="71"/>
        <v>9431</v>
      </c>
      <c r="G161" s="169">
        <f t="shared" si="71"/>
        <v>13251</v>
      </c>
      <c r="H161" s="169">
        <f t="shared" si="71"/>
        <v>17039</v>
      </c>
      <c r="I161" s="171">
        <f t="shared" si="70"/>
        <v>0.28586521771941742</v>
      </c>
      <c r="J161" s="170">
        <f t="shared" si="67"/>
        <v>0.21594233925640482</v>
      </c>
      <c r="K161" s="169">
        <f>H161-G161</f>
        <v>3788</v>
      </c>
      <c r="L161" s="169">
        <f t="shared" si="69"/>
        <v>3026</v>
      </c>
      <c r="M161" s="170">
        <f t="shared" si="66"/>
        <v>3.3836952319069415E-3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C1FD8-94F2-4F8A-86B0-D1ECFEA29B70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267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45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3243351</v>
      </c>
      <c r="D9" s="176">
        <f t="shared" ref="D9:H9" si="0">D10+D13</f>
        <v>3270138</v>
      </c>
      <c r="E9" s="176">
        <f t="shared" si="0"/>
        <v>1128405</v>
      </c>
      <c r="F9" s="176">
        <f t="shared" si="0"/>
        <v>3440613</v>
      </c>
      <c r="G9" s="176">
        <f t="shared" si="0"/>
        <v>3750974</v>
      </c>
      <c r="H9" s="176">
        <f t="shared" si="0"/>
        <v>3933779</v>
      </c>
      <c r="I9" s="177">
        <f>IFERROR(H9/G9-1,"-")</f>
        <v>4.8735341807221166E-2</v>
      </c>
      <c r="J9" s="177">
        <f>IFERROR(H9/D9-1,"-")</f>
        <v>0.20293975361284455</v>
      </c>
      <c r="K9" s="176">
        <f>H9-G9</f>
        <v>182805</v>
      </c>
      <c r="L9" s="176">
        <f>H9-D9</f>
        <v>663641</v>
      </c>
      <c r="M9" s="177">
        <f t="shared" ref="M9:M21" si="1">H9/H$9</f>
        <v>1</v>
      </c>
      <c r="P9" s="154" t="s">
        <v>68</v>
      </c>
      <c r="Q9" s="176">
        <f>Q10+Q13</f>
        <v>649772</v>
      </c>
      <c r="R9" s="176">
        <f t="shared" ref="R9:V9" si="2">R10+R13</f>
        <v>666321</v>
      </c>
      <c r="S9" s="176">
        <f t="shared" si="2"/>
        <v>187280</v>
      </c>
      <c r="T9" s="176">
        <f t="shared" si="2"/>
        <v>684003</v>
      </c>
      <c r="U9" s="176">
        <f t="shared" si="2"/>
        <v>742839</v>
      </c>
      <c r="V9" s="176">
        <f t="shared" si="2"/>
        <v>789580</v>
      </c>
      <c r="W9" s="177">
        <f>IFERROR(V9/U9-1,"-")</f>
        <v>6.2922113674699354E-2</v>
      </c>
      <c r="X9" s="177">
        <f>IFERROR(V9/R9-1,"-")</f>
        <v>0.18498441441887614</v>
      </c>
      <c r="Y9" s="176">
        <f>V9-U9</f>
        <v>46741</v>
      </c>
      <c r="Z9" s="176">
        <f>V9-R9</f>
        <v>123259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777135</v>
      </c>
      <c r="D10" s="158">
        <v>801065</v>
      </c>
      <c r="E10" s="158">
        <v>353175</v>
      </c>
      <c r="F10" s="158">
        <v>801327</v>
      </c>
      <c r="G10" s="158">
        <v>823129</v>
      </c>
      <c r="H10" s="158">
        <v>828870</v>
      </c>
      <c r="I10" s="160">
        <f>IFERROR(H10/G10-1,"-")</f>
        <v>6.9746054385158018E-3</v>
      </c>
      <c r="J10" s="159">
        <f t="shared" ref="J10:J21" si="4">IFERROR(H10/D10-1,"-")</f>
        <v>3.4710042256246298E-2</v>
      </c>
      <c r="K10" s="157">
        <f t="shared" ref="K10:K20" si="5">H10-G10</f>
        <v>5741</v>
      </c>
      <c r="L10" s="158">
        <f t="shared" ref="L10:L21" si="6">H10-D10</f>
        <v>27805</v>
      </c>
      <c r="M10" s="159">
        <f t="shared" si="1"/>
        <v>0.21070578697989897</v>
      </c>
      <c r="P10" s="157" t="s">
        <v>97</v>
      </c>
      <c r="Q10" s="158">
        <v>72450</v>
      </c>
      <c r="R10" s="158">
        <v>74708</v>
      </c>
      <c r="S10" s="158">
        <v>21241</v>
      </c>
      <c r="T10" s="158">
        <v>77119</v>
      </c>
      <c r="U10" s="158">
        <v>75690</v>
      </c>
      <c r="V10" s="158">
        <v>75512</v>
      </c>
      <c r="W10" s="160">
        <f>IFERROR(V10/U10-1,"-")</f>
        <v>-2.3516977143611673E-3</v>
      </c>
      <c r="X10" s="159">
        <f t="shared" ref="X10:X21" si="7">IFERROR(V10/R10-1,"-")</f>
        <v>1.0761899662686814E-2</v>
      </c>
      <c r="Y10" s="157">
        <f t="shared" ref="Y10:Y20" si="8">V10-U10</f>
        <v>-178</v>
      </c>
      <c r="Z10" s="158">
        <f t="shared" ref="Z10:Z21" si="9">V10-R10</f>
        <v>804</v>
      </c>
      <c r="AA10" s="159">
        <f t="shared" si="3"/>
        <v>9.5635654398540992E-2</v>
      </c>
    </row>
    <row r="11" spans="1:27" x14ac:dyDescent="0.25">
      <c r="A11" s="161" t="s">
        <v>100</v>
      </c>
      <c r="B11" s="162" t="s">
        <v>103</v>
      </c>
      <c r="C11" s="163">
        <v>298610</v>
      </c>
      <c r="D11" s="163">
        <v>289590</v>
      </c>
      <c r="E11" s="163">
        <v>137722</v>
      </c>
      <c r="F11" s="163">
        <v>311312</v>
      </c>
      <c r="G11" s="163">
        <v>318499</v>
      </c>
      <c r="H11" s="163">
        <v>317541</v>
      </c>
      <c r="I11" s="165">
        <f>IFERROR(H11/G11-1,"-")</f>
        <v>-3.0078587373900678E-3</v>
      </c>
      <c r="J11" s="164">
        <f t="shared" si="4"/>
        <v>9.6519216823785392E-2</v>
      </c>
      <c r="K11" s="162">
        <f t="shared" si="5"/>
        <v>-958</v>
      </c>
      <c r="L11" s="163">
        <f t="shared" si="6"/>
        <v>27951</v>
      </c>
      <c r="M11" s="164">
        <f t="shared" si="1"/>
        <v>8.0721616542261274E-2</v>
      </c>
      <c r="P11" s="162" t="s">
        <v>103</v>
      </c>
      <c r="Q11" s="163">
        <v>10903</v>
      </c>
      <c r="R11" s="163">
        <v>16799</v>
      </c>
      <c r="S11" s="163">
        <v>3549</v>
      </c>
      <c r="T11" s="163">
        <v>17667</v>
      </c>
      <c r="U11" s="163">
        <v>27269</v>
      </c>
      <c r="V11" s="163">
        <v>29741</v>
      </c>
      <c r="W11" s="165">
        <f>IFERROR(V11/U11-1,"-")</f>
        <v>9.0652389159851854E-2</v>
      </c>
      <c r="X11" s="164">
        <f t="shared" si="7"/>
        <v>0.77040300017858199</v>
      </c>
      <c r="Y11" s="162">
        <f t="shared" si="8"/>
        <v>2472</v>
      </c>
      <c r="Z11" s="163">
        <f t="shared" si="9"/>
        <v>12942</v>
      </c>
      <c r="AA11" s="164">
        <f>V11/V$9</f>
        <v>3.7666860862737149E-2</v>
      </c>
    </row>
    <row r="12" spans="1:27" x14ac:dyDescent="0.25">
      <c r="A12" s="1"/>
      <c r="B12" s="162" t="s">
        <v>100</v>
      </c>
      <c r="C12" s="163">
        <v>478525</v>
      </c>
      <c r="D12" s="163">
        <v>511475</v>
      </c>
      <c r="E12" s="163">
        <v>215453</v>
      </c>
      <c r="F12" s="163">
        <v>490015</v>
      </c>
      <c r="G12" s="163">
        <v>504630</v>
      </c>
      <c r="H12" s="163">
        <v>511329</v>
      </c>
      <c r="I12" s="165">
        <f>IFERROR(H12/G12-1,"-")</f>
        <v>1.327507282563456E-2</v>
      </c>
      <c r="J12" s="164">
        <f t="shared" si="4"/>
        <v>-2.8544894667381637E-4</v>
      </c>
      <c r="K12" s="162">
        <f t="shared" si="5"/>
        <v>6699</v>
      </c>
      <c r="L12" s="163">
        <f t="shared" si="6"/>
        <v>-146</v>
      </c>
      <c r="M12" s="164">
        <f t="shared" si="1"/>
        <v>0.12998417043763771</v>
      </c>
      <c r="P12" s="162" t="s">
        <v>100</v>
      </c>
      <c r="Q12" s="163">
        <v>61547</v>
      </c>
      <c r="R12" s="163">
        <v>57909</v>
      </c>
      <c r="S12" s="163">
        <v>17692</v>
      </c>
      <c r="T12" s="163">
        <v>59452</v>
      </c>
      <c r="U12" s="163">
        <v>48421</v>
      </c>
      <c r="V12" s="163">
        <v>45771</v>
      </c>
      <c r="W12" s="165">
        <f>IFERROR(V12/U12-1,"-")</f>
        <v>-5.4728320356869919E-2</v>
      </c>
      <c r="X12" s="164">
        <f t="shared" si="7"/>
        <v>-0.20960472465419888</v>
      </c>
      <c r="Y12" s="162">
        <f t="shared" si="8"/>
        <v>-2650</v>
      </c>
      <c r="Z12" s="163">
        <f t="shared" si="9"/>
        <v>-12138</v>
      </c>
      <c r="AA12" s="164">
        <f t="shared" si="3"/>
        <v>5.7968793535803843E-2</v>
      </c>
    </row>
    <row r="13" spans="1:27" s="56" customFormat="1" x14ac:dyDescent="0.25">
      <c r="B13" s="157" t="s">
        <v>107</v>
      </c>
      <c r="C13" s="158">
        <v>2466216</v>
      </c>
      <c r="D13" s="158">
        <v>2469073</v>
      </c>
      <c r="E13" s="158">
        <v>775230</v>
      </c>
      <c r="F13" s="158">
        <v>2639286</v>
      </c>
      <c r="G13" s="158">
        <v>2927845</v>
      </c>
      <c r="H13" s="158">
        <v>3104909</v>
      </c>
      <c r="I13" s="160">
        <f>IFERROR(H13/G13-1,"-")</f>
        <v>6.0475879016819611E-2</v>
      </c>
      <c r="J13" s="159">
        <f t="shared" si="4"/>
        <v>0.25752013002450713</v>
      </c>
      <c r="K13" s="157">
        <f t="shared" si="5"/>
        <v>177064</v>
      </c>
      <c r="L13" s="158">
        <f t="shared" si="6"/>
        <v>635836</v>
      </c>
      <c r="M13" s="159">
        <f t="shared" si="1"/>
        <v>0.78929421302010105</v>
      </c>
      <c r="P13" s="157" t="s">
        <v>107</v>
      </c>
      <c r="Q13" s="158">
        <v>577322</v>
      </c>
      <c r="R13" s="158">
        <v>591613</v>
      </c>
      <c r="S13" s="158">
        <v>166039</v>
      </c>
      <c r="T13" s="158">
        <v>606884</v>
      </c>
      <c r="U13" s="158">
        <v>667149</v>
      </c>
      <c r="V13" s="158">
        <v>714068</v>
      </c>
      <c r="W13" s="160">
        <f>IFERROR(V13/U13-1,"-")</f>
        <v>7.0327617968399814E-2</v>
      </c>
      <c r="X13" s="159">
        <f t="shared" si="7"/>
        <v>0.2069849715946066</v>
      </c>
      <c r="Y13" s="157">
        <f t="shared" si="8"/>
        <v>46919</v>
      </c>
      <c r="Z13" s="158">
        <f t="shared" si="9"/>
        <v>122455</v>
      </c>
      <c r="AA13" s="159">
        <f t="shared" si="3"/>
        <v>0.90436434560145895</v>
      </c>
    </row>
    <row r="14" spans="1:27" s="56" customFormat="1" x14ac:dyDescent="0.25">
      <c r="B14" s="162" t="s">
        <v>110</v>
      </c>
      <c r="C14" s="163">
        <v>1005229</v>
      </c>
      <c r="D14" s="163">
        <v>1057854</v>
      </c>
      <c r="E14" s="163">
        <v>293577</v>
      </c>
      <c r="F14" s="163">
        <v>1203568</v>
      </c>
      <c r="G14" s="163">
        <v>1342145</v>
      </c>
      <c r="H14" s="163">
        <v>1411877</v>
      </c>
      <c r="I14" s="165">
        <f t="shared" ref="I14:I21" si="10">IFERROR(H14/G14-1,"-")</f>
        <v>5.1955638176202967E-2</v>
      </c>
      <c r="J14" s="164">
        <f t="shared" si="4"/>
        <v>0.3346614939301642</v>
      </c>
      <c r="K14" s="162">
        <f t="shared" si="5"/>
        <v>69732</v>
      </c>
      <c r="L14" s="163">
        <f t="shared" si="6"/>
        <v>354023</v>
      </c>
      <c r="M14" s="164">
        <f t="shared" si="1"/>
        <v>0.35891111320691882</v>
      </c>
      <c r="P14" s="162" t="s">
        <v>110</v>
      </c>
      <c r="Q14" s="163">
        <v>292164</v>
      </c>
      <c r="R14" s="163">
        <v>321112</v>
      </c>
      <c r="S14" s="163">
        <v>79752</v>
      </c>
      <c r="T14" s="163">
        <v>314435</v>
      </c>
      <c r="U14" s="163">
        <v>345074</v>
      </c>
      <c r="V14" s="163">
        <v>381348</v>
      </c>
      <c r="W14" s="165">
        <f t="shared" ref="W14:W21" si="11">IFERROR(V14/U14-1,"-")</f>
        <v>0.10511948161843554</v>
      </c>
      <c r="X14" s="164">
        <f t="shared" si="7"/>
        <v>0.18758563990134292</v>
      </c>
      <c r="Y14" s="162">
        <f t="shared" si="8"/>
        <v>36274</v>
      </c>
      <c r="Z14" s="163">
        <f t="shared" si="9"/>
        <v>60236</v>
      </c>
      <c r="AA14" s="164">
        <f t="shared" si="3"/>
        <v>0.48297575926441905</v>
      </c>
    </row>
    <row r="15" spans="1:27" x14ac:dyDescent="0.25">
      <c r="A15" s="1"/>
      <c r="B15" s="162" t="s">
        <v>113</v>
      </c>
      <c r="C15" s="163">
        <v>446526</v>
      </c>
      <c r="D15" s="163">
        <v>383081</v>
      </c>
      <c r="E15" s="163">
        <v>111228</v>
      </c>
      <c r="F15" s="163">
        <v>304828</v>
      </c>
      <c r="G15" s="163">
        <v>345037</v>
      </c>
      <c r="H15" s="163">
        <v>354712</v>
      </c>
      <c r="I15" s="165">
        <f t="shared" si="10"/>
        <v>2.8040471021948399E-2</v>
      </c>
      <c r="J15" s="164">
        <f t="shared" si="4"/>
        <v>-7.4054834356180543E-2</v>
      </c>
      <c r="K15" s="162">
        <f t="shared" si="5"/>
        <v>9675</v>
      </c>
      <c r="L15" s="163">
        <f t="shared" si="6"/>
        <v>-28369</v>
      </c>
      <c r="M15" s="164">
        <f t="shared" si="1"/>
        <v>9.0170800139001195E-2</v>
      </c>
      <c r="P15" s="162" t="s">
        <v>113</v>
      </c>
      <c r="Q15" s="163">
        <v>48003</v>
      </c>
      <c r="R15" s="163">
        <v>35271</v>
      </c>
      <c r="S15" s="163">
        <v>9908</v>
      </c>
      <c r="T15" s="163">
        <v>24279</v>
      </c>
      <c r="U15" s="163">
        <v>29939</v>
      </c>
      <c r="V15" s="163">
        <v>27920</v>
      </c>
      <c r="W15" s="165">
        <f t="shared" si="11"/>
        <v>-6.7437122148368389E-2</v>
      </c>
      <c r="X15" s="164">
        <f t="shared" si="7"/>
        <v>-0.2084148450568456</v>
      </c>
      <c r="Y15" s="162">
        <f t="shared" si="8"/>
        <v>-2019</v>
      </c>
      <c r="Z15" s="163">
        <f t="shared" si="9"/>
        <v>-7351</v>
      </c>
      <c r="AA15" s="164">
        <f t="shared" si="3"/>
        <v>3.536057144304567E-2</v>
      </c>
    </row>
    <row r="16" spans="1:27" x14ac:dyDescent="0.25">
      <c r="A16" s="1"/>
      <c r="B16" s="162" t="s">
        <v>116</v>
      </c>
      <c r="C16" s="163">
        <v>123054</v>
      </c>
      <c r="D16" s="163">
        <v>129430</v>
      </c>
      <c r="E16" s="163">
        <v>44912</v>
      </c>
      <c r="F16" s="163">
        <v>151055</v>
      </c>
      <c r="G16" s="163">
        <v>164095</v>
      </c>
      <c r="H16" s="163">
        <v>179238</v>
      </c>
      <c r="I16" s="165">
        <f t="shared" si="10"/>
        <v>9.2281909869283085E-2</v>
      </c>
      <c r="J16" s="164">
        <f t="shared" si="4"/>
        <v>0.38482577454994971</v>
      </c>
      <c r="K16" s="162">
        <f t="shared" si="5"/>
        <v>15143</v>
      </c>
      <c r="L16" s="163">
        <f t="shared" si="6"/>
        <v>49808</v>
      </c>
      <c r="M16" s="164">
        <f t="shared" si="1"/>
        <v>4.5563820438311357E-2</v>
      </c>
      <c r="P16" s="162" t="s">
        <v>116</v>
      </c>
      <c r="Q16" s="163">
        <v>13816</v>
      </c>
      <c r="R16" s="163">
        <v>15360</v>
      </c>
      <c r="S16" s="163">
        <v>5520</v>
      </c>
      <c r="T16" s="163">
        <v>16018</v>
      </c>
      <c r="U16" s="163">
        <v>18368</v>
      </c>
      <c r="V16" s="163">
        <v>18090</v>
      </c>
      <c r="W16" s="165">
        <f t="shared" si="11"/>
        <v>-1.5135017421602837E-2</v>
      </c>
      <c r="X16" s="164">
        <f t="shared" si="7"/>
        <v>0.177734375</v>
      </c>
      <c r="Y16" s="162">
        <f t="shared" si="8"/>
        <v>-278</v>
      </c>
      <c r="Z16" s="163">
        <f t="shared" si="9"/>
        <v>2730</v>
      </c>
      <c r="AA16" s="164">
        <f t="shared" si="3"/>
        <v>2.2910914663491985E-2</v>
      </c>
    </row>
    <row r="17" spans="1:27" x14ac:dyDescent="0.25">
      <c r="A17" s="1"/>
      <c r="B17" s="162" t="s">
        <v>123</v>
      </c>
      <c r="C17" s="163">
        <v>93146</v>
      </c>
      <c r="D17" s="163">
        <v>84403</v>
      </c>
      <c r="E17" s="163">
        <v>26447</v>
      </c>
      <c r="F17" s="163">
        <v>114780</v>
      </c>
      <c r="G17" s="163">
        <v>108016</v>
      </c>
      <c r="H17" s="163">
        <v>117706</v>
      </c>
      <c r="I17" s="165">
        <f t="shared" si="10"/>
        <v>8.9708932010072573E-2</v>
      </c>
      <c r="J17" s="164">
        <f t="shared" si="4"/>
        <v>0.39457128301126732</v>
      </c>
      <c r="K17" s="162">
        <f t="shared" si="5"/>
        <v>9690</v>
      </c>
      <c r="L17" s="163">
        <f t="shared" si="6"/>
        <v>33303</v>
      </c>
      <c r="M17" s="164">
        <f t="shared" si="1"/>
        <v>2.9921863937958895E-2</v>
      </c>
      <c r="P17" s="162" t="s">
        <v>123</v>
      </c>
      <c r="Q17" s="163">
        <v>26311</v>
      </c>
      <c r="R17" s="163">
        <v>25353</v>
      </c>
      <c r="S17" s="163">
        <v>6351</v>
      </c>
      <c r="T17" s="163">
        <v>28378</v>
      </c>
      <c r="U17" s="163">
        <v>27080</v>
      </c>
      <c r="V17" s="163">
        <v>29492</v>
      </c>
      <c r="W17" s="165">
        <f t="shared" si="11"/>
        <v>8.9069423929099001E-2</v>
      </c>
      <c r="X17" s="164">
        <f t="shared" si="7"/>
        <v>0.16325484163609838</v>
      </c>
      <c r="Y17" s="162">
        <f t="shared" si="8"/>
        <v>2412</v>
      </c>
      <c r="Z17" s="163">
        <f t="shared" si="9"/>
        <v>4139</v>
      </c>
      <c r="AA17" s="164">
        <f t="shared" si="3"/>
        <v>3.7351503330884772E-2</v>
      </c>
    </row>
    <row r="18" spans="1:27" x14ac:dyDescent="0.25">
      <c r="A18" s="1"/>
      <c r="B18" s="162" t="s">
        <v>119</v>
      </c>
      <c r="C18" s="163">
        <v>109116</v>
      </c>
      <c r="D18" s="163">
        <v>107793</v>
      </c>
      <c r="E18" s="163">
        <v>46521</v>
      </c>
      <c r="F18" s="163">
        <v>118522</v>
      </c>
      <c r="G18" s="163">
        <v>122001</v>
      </c>
      <c r="H18" s="163">
        <v>127583</v>
      </c>
      <c r="I18" s="165">
        <f t="shared" si="10"/>
        <v>4.5753723330136609E-2</v>
      </c>
      <c r="J18" s="164">
        <f t="shared" si="4"/>
        <v>0.18359262660840692</v>
      </c>
      <c r="K18" s="162">
        <f t="shared" si="5"/>
        <v>5582</v>
      </c>
      <c r="L18" s="163">
        <f t="shared" si="6"/>
        <v>19790</v>
      </c>
      <c r="M18" s="164">
        <f t="shared" si="1"/>
        <v>3.2432681144517778E-2</v>
      </c>
      <c r="P18" s="162" t="s">
        <v>119</v>
      </c>
      <c r="Q18" s="163">
        <v>29692</v>
      </c>
      <c r="R18" s="163">
        <v>30255</v>
      </c>
      <c r="S18" s="163">
        <v>11187</v>
      </c>
      <c r="T18" s="163">
        <v>27514</v>
      </c>
      <c r="U18" s="163">
        <v>32188</v>
      </c>
      <c r="V18" s="163">
        <v>32297</v>
      </c>
      <c r="W18" s="165">
        <f t="shared" si="11"/>
        <v>3.3863551634150113E-3</v>
      </c>
      <c r="X18" s="164">
        <f t="shared" si="7"/>
        <v>6.7492976367542479E-2</v>
      </c>
      <c r="Y18" s="162">
        <f t="shared" si="8"/>
        <v>109</v>
      </c>
      <c r="Z18" s="163">
        <f t="shared" si="9"/>
        <v>2042</v>
      </c>
      <c r="AA18" s="164">
        <f t="shared" si="3"/>
        <v>4.0904024924643484E-2</v>
      </c>
    </row>
    <row r="19" spans="1:27" x14ac:dyDescent="0.25">
      <c r="A19" s="161" t="s">
        <v>144</v>
      </c>
      <c r="B19" s="162" t="s">
        <v>128</v>
      </c>
      <c r="C19" s="163">
        <v>35388</v>
      </c>
      <c r="D19" s="163">
        <v>39365</v>
      </c>
      <c r="E19" s="163">
        <v>18196</v>
      </c>
      <c r="F19" s="163">
        <v>35711</v>
      </c>
      <c r="G19" s="163">
        <v>39814</v>
      </c>
      <c r="H19" s="163">
        <v>36578</v>
      </c>
      <c r="I19" s="165">
        <f t="shared" si="10"/>
        <v>-8.1277942432310235E-2</v>
      </c>
      <c r="J19" s="164">
        <f t="shared" si="4"/>
        <v>-7.0798933062365066E-2</v>
      </c>
      <c r="K19" s="162">
        <f t="shared" si="5"/>
        <v>-3236</v>
      </c>
      <c r="L19" s="163">
        <f t="shared" si="6"/>
        <v>-2787</v>
      </c>
      <c r="M19" s="164">
        <f t="shared" si="1"/>
        <v>9.2984379651220878E-3</v>
      </c>
      <c r="P19" s="162" t="s">
        <v>128</v>
      </c>
      <c r="Q19" s="163">
        <v>7646</v>
      </c>
      <c r="R19" s="163">
        <v>7058</v>
      </c>
      <c r="S19" s="163">
        <v>3359</v>
      </c>
      <c r="T19" s="163">
        <v>7672</v>
      </c>
      <c r="U19" s="163">
        <v>8104</v>
      </c>
      <c r="V19" s="163">
        <v>7384</v>
      </c>
      <c r="W19" s="165">
        <f t="shared" si="11"/>
        <v>-8.8845014807502509E-2</v>
      </c>
      <c r="X19" s="164">
        <f t="shared" si="7"/>
        <v>4.618872201756874E-2</v>
      </c>
      <c r="Y19" s="162">
        <f t="shared" si="8"/>
        <v>-720</v>
      </c>
      <c r="Z19" s="163">
        <f t="shared" si="9"/>
        <v>326</v>
      </c>
      <c r="AA19" s="164">
        <f t="shared" si="3"/>
        <v>9.3518072899516202E-3</v>
      </c>
    </row>
    <row r="20" spans="1:27" x14ac:dyDescent="0.25">
      <c r="A20" s="167" t="s">
        <v>145</v>
      </c>
      <c r="B20" s="162" t="s">
        <v>131</v>
      </c>
      <c r="C20" s="163">
        <v>56936</v>
      </c>
      <c r="D20" s="163">
        <v>49945</v>
      </c>
      <c r="E20" s="163">
        <v>25256</v>
      </c>
      <c r="F20" s="163">
        <v>28361</v>
      </c>
      <c r="G20" s="163">
        <v>37470</v>
      </c>
      <c r="H20" s="163">
        <v>33955</v>
      </c>
      <c r="I20" s="165">
        <f t="shared" si="10"/>
        <v>-9.3808380037363248E-2</v>
      </c>
      <c r="J20" s="164">
        <f t="shared" si="4"/>
        <v>-0.32015216738412255</v>
      </c>
      <c r="K20" s="162">
        <f t="shared" si="5"/>
        <v>-3515</v>
      </c>
      <c r="L20" s="163">
        <f t="shared" si="6"/>
        <v>-15990</v>
      </c>
      <c r="M20" s="164">
        <f t="shared" si="1"/>
        <v>8.631649108910287E-3</v>
      </c>
      <c r="P20" s="162" t="s">
        <v>131</v>
      </c>
      <c r="Q20" s="163">
        <v>11514</v>
      </c>
      <c r="R20" s="163">
        <v>9739</v>
      </c>
      <c r="S20" s="163">
        <v>5044</v>
      </c>
      <c r="T20" s="163">
        <v>6580</v>
      </c>
      <c r="U20" s="163">
        <v>8717</v>
      </c>
      <c r="V20" s="163">
        <v>7001</v>
      </c>
      <c r="W20" s="165">
        <f t="shared" si="11"/>
        <v>-0.19685671676035332</v>
      </c>
      <c r="X20" s="164">
        <f t="shared" si="7"/>
        <v>-0.28113769380839926</v>
      </c>
      <c r="Y20" s="162">
        <f t="shared" si="8"/>
        <v>-1716</v>
      </c>
      <c r="Z20" s="163">
        <f t="shared" si="9"/>
        <v>-2738</v>
      </c>
      <c r="AA20" s="164">
        <f t="shared" si="3"/>
        <v>8.8667392791104138E-3</v>
      </c>
    </row>
    <row r="21" spans="1:27" x14ac:dyDescent="0.25">
      <c r="B21" s="168" t="s">
        <v>145</v>
      </c>
      <c r="C21" s="169">
        <f t="shared" ref="C21:H21" si="12">C13-SUM(C14:C20)</f>
        <v>596821</v>
      </c>
      <c r="D21" s="169">
        <f t="shared" si="12"/>
        <v>617202</v>
      </c>
      <c r="E21" s="169">
        <f t="shared" si="12"/>
        <v>209093</v>
      </c>
      <c r="F21" s="169">
        <f t="shared" si="12"/>
        <v>682461</v>
      </c>
      <c r="G21" s="169">
        <f t="shared" si="12"/>
        <v>769267</v>
      </c>
      <c r="H21" s="169">
        <f t="shared" si="12"/>
        <v>843260</v>
      </c>
      <c r="I21" s="171">
        <f t="shared" si="10"/>
        <v>9.6186369621990897E-2</v>
      </c>
      <c r="J21" s="170">
        <f t="shared" si="4"/>
        <v>0.36626258502078746</v>
      </c>
      <c r="K21" s="168">
        <f>H21-G21</f>
        <v>73993</v>
      </c>
      <c r="L21" s="169">
        <f t="shared" si="6"/>
        <v>226058</v>
      </c>
      <c r="M21" s="170">
        <f t="shared" si="1"/>
        <v>0.2143638470793606</v>
      </c>
      <c r="P21" s="168" t="s">
        <v>145</v>
      </c>
      <c r="Q21" s="169">
        <f t="shared" ref="Q21:V21" si="13">Q13-SUM(Q14:Q20)</f>
        <v>148176</v>
      </c>
      <c r="R21" s="169">
        <f t="shared" si="13"/>
        <v>147465</v>
      </c>
      <c r="S21" s="169">
        <f t="shared" si="13"/>
        <v>44918</v>
      </c>
      <c r="T21" s="169">
        <f t="shared" si="13"/>
        <v>182008</v>
      </c>
      <c r="U21" s="169">
        <f t="shared" si="13"/>
        <v>197679</v>
      </c>
      <c r="V21" s="169">
        <f t="shared" si="13"/>
        <v>210536</v>
      </c>
      <c r="W21" s="171">
        <f t="shared" si="11"/>
        <v>6.5039786724943038E-2</v>
      </c>
      <c r="X21" s="170">
        <f t="shared" si="7"/>
        <v>0.42770148848879397</v>
      </c>
      <c r="Y21" s="168">
        <f>V21-U21</f>
        <v>12857</v>
      </c>
      <c r="Z21" s="169">
        <f t="shared" si="9"/>
        <v>63071</v>
      </c>
      <c r="AA21" s="170">
        <f t="shared" si="3"/>
        <v>0.266643025405912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1224651</v>
      </c>
      <c r="D23" s="176">
        <f t="shared" ref="D23:H23" si="14">D24+D27</f>
        <v>1258597</v>
      </c>
      <c r="E23" s="176">
        <f t="shared" si="14"/>
        <v>392108</v>
      </c>
      <c r="F23" s="176">
        <f t="shared" si="14"/>
        <v>1364048</v>
      </c>
      <c r="G23" s="176">
        <f t="shared" si="14"/>
        <v>1413267</v>
      </c>
      <c r="H23" s="176">
        <f t="shared" si="14"/>
        <v>1446098</v>
      </c>
      <c r="I23" s="177">
        <f>IFERROR(H23/G23-1,"-")</f>
        <v>2.3230571434838643E-2</v>
      </c>
      <c r="J23" s="177">
        <f>IFERROR(H23/D23-1,"-")</f>
        <v>0.14897620127808975</v>
      </c>
      <c r="K23" s="176">
        <f>H23-G23</f>
        <v>32831</v>
      </c>
      <c r="L23" s="176">
        <f>H23-D23</f>
        <v>187501</v>
      </c>
      <c r="M23" s="177">
        <f t="shared" ref="M23:M35" si="15">H23/H$9</f>
        <v>0.36761038177284489</v>
      </c>
    </row>
    <row r="24" spans="1:27" x14ac:dyDescent="0.25">
      <c r="B24" s="157" t="s">
        <v>97</v>
      </c>
      <c r="C24" s="158">
        <v>150340</v>
      </c>
      <c r="D24" s="158">
        <v>171909</v>
      </c>
      <c r="E24" s="158">
        <v>76995</v>
      </c>
      <c r="F24" s="158">
        <v>163020</v>
      </c>
      <c r="G24" s="158">
        <v>133462</v>
      </c>
      <c r="H24" s="158">
        <v>119181</v>
      </c>
      <c r="I24" s="160">
        <f>IFERROR(H24/G24-1,"-")</f>
        <v>-0.10700424090752425</v>
      </c>
      <c r="J24" s="159">
        <f t="shared" ref="J24:J35" si="16">IFERROR(H24/D24-1,"-")</f>
        <v>-0.30672041603406452</v>
      </c>
      <c r="K24" s="157">
        <f t="shared" ref="K24:K34" si="17">H24-G24</f>
        <v>-14281</v>
      </c>
      <c r="L24" s="158">
        <f t="shared" ref="L24:L35" si="18">H24-D24</f>
        <v>-52728</v>
      </c>
      <c r="M24" s="159">
        <f t="shared" si="15"/>
        <v>3.0296821453365836E-2</v>
      </c>
    </row>
    <row r="25" spans="1:27" x14ac:dyDescent="0.25">
      <c r="B25" s="162" t="s">
        <v>103</v>
      </c>
      <c r="C25" s="163">
        <v>66627</v>
      </c>
      <c r="D25" s="163">
        <v>79432</v>
      </c>
      <c r="E25" s="163">
        <v>39125</v>
      </c>
      <c r="F25" s="163">
        <v>64949</v>
      </c>
      <c r="G25" s="163">
        <v>52235</v>
      </c>
      <c r="H25" s="163">
        <v>41359</v>
      </c>
      <c r="I25" s="165">
        <f>IFERROR(H25/G25-1,"-")</f>
        <v>-0.20821288408155447</v>
      </c>
      <c r="J25" s="164">
        <f t="shared" si="16"/>
        <v>-0.4793156410514654</v>
      </c>
      <c r="K25" s="162">
        <f t="shared" si="17"/>
        <v>-10876</v>
      </c>
      <c r="L25" s="163">
        <f t="shared" si="18"/>
        <v>-38073</v>
      </c>
      <c r="M25" s="164">
        <f t="shared" si="15"/>
        <v>1.0513808732010618E-2</v>
      </c>
    </row>
    <row r="26" spans="1:27" x14ac:dyDescent="0.25">
      <c r="B26" s="162" t="s">
        <v>100</v>
      </c>
      <c r="C26" s="163">
        <v>83713</v>
      </c>
      <c r="D26" s="163">
        <v>92477</v>
      </c>
      <c r="E26" s="163">
        <v>37870</v>
      </c>
      <c r="F26" s="163">
        <v>98071</v>
      </c>
      <c r="G26" s="163">
        <v>81227</v>
      </c>
      <c r="H26" s="163">
        <v>77822</v>
      </c>
      <c r="I26" s="165">
        <f>IFERROR(H26/G26-1,"-")</f>
        <v>-4.1919558767404941E-2</v>
      </c>
      <c r="J26" s="164">
        <f t="shared" si="16"/>
        <v>-0.15847183624036243</v>
      </c>
      <c r="K26" s="162">
        <f t="shared" si="17"/>
        <v>-3405</v>
      </c>
      <c r="L26" s="163">
        <f t="shared" si="18"/>
        <v>-14655</v>
      </c>
      <c r="M26" s="164">
        <f t="shared" si="15"/>
        <v>1.9783012721355214E-2</v>
      </c>
    </row>
    <row r="27" spans="1:27" x14ac:dyDescent="0.25">
      <c r="B27" s="157" t="s">
        <v>107</v>
      </c>
      <c r="C27" s="158">
        <v>1074311</v>
      </c>
      <c r="D27" s="158">
        <v>1086688</v>
      </c>
      <c r="E27" s="158">
        <v>315113</v>
      </c>
      <c r="F27" s="158">
        <v>1201028</v>
      </c>
      <c r="G27" s="158">
        <v>1279805</v>
      </c>
      <c r="H27" s="158">
        <v>1326917</v>
      </c>
      <c r="I27" s="160">
        <f>IFERROR(H27/G27-1,"-")</f>
        <v>3.681185805650089E-2</v>
      </c>
      <c r="J27" s="159">
        <f t="shared" si="16"/>
        <v>0.22106529196972824</v>
      </c>
      <c r="K27" s="157">
        <f t="shared" si="17"/>
        <v>47112</v>
      </c>
      <c r="L27" s="158">
        <f t="shared" si="18"/>
        <v>240229</v>
      </c>
      <c r="M27" s="159">
        <f t="shared" si="15"/>
        <v>0.33731356031947907</v>
      </c>
    </row>
    <row r="28" spans="1:27" x14ac:dyDescent="0.25">
      <c r="B28" s="162" t="s">
        <v>110</v>
      </c>
      <c r="C28" s="163">
        <v>483518</v>
      </c>
      <c r="D28" s="163">
        <v>505626</v>
      </c>
      <c r="E28" s="163">
        <v>130049</v>
      </c>
      <c r="F28" s="163">
        <v>602030</v>
      </c>
      <c r="G28" s="163">
        <v>652978</v>
      </c>
      <c r="H28" s="163">
        <v>675806</v>
      </c>
      <c r="I28" s="165">
        <f t="shared" ref="I28:I35" si="19">IFERROR(H28/G28-1,"-")</f>
        <v>3.4959830193360242E-2</v>
      </c>
      <c r="J28" s="164">
        <f t="shared" si="16"/>
        <v>0.33657288193249557</v>
      </c>
      <c r="K28" s="162">
        <f t="shared" si="17"/>
        <v>22828</v>
      </c>
      <c r="L28" s="163">
        <f t="shared" si="18"/>
        <v>170180</v>
      </c>
      <c r="M28" s="164">
        <f t="shared" si="15"/>
        <v>0.1717956194285444</v>
      </c>
    </row>
    <row r="29" spans="1:27" x14ac:dyDescent="0.25">
      <c r="B29" s="162" t="s">
        <v>113</v>
      </c>
      <c r="C29" s="163">
        <v>174491</v>
      </c>
      <c r="D29" s="163">
        <v>159698</v>
      </c>
      <c r="E29" s="163">
        <v>42812</v>
      </c>
      <c r="F29" s="163">
        <v>142589</v>
      </c>
      <c r="G29" s="163">
        <v>152894</v>
      </c>
      <c r="H29" s="163">
        <v>153251</v>
      </c>
      <c r="I29" s="165">
        <f t="shared" si="19"/>
        <v>2.3349510118120254E-3</v>
      </c>
      <c r="J29" s="164">
        <f t="shared" si="16"/>
        <v>-4.0369948277373502E-2</v>
      </c>
      <c r="K29" s="162">
        <f t="shared" si="17"/>
        <v>357</v>
      </c>
      <c r="L29" s="163">
        <f t="shared" si="18"/>
        <v>-6447</v>
      </c>
      <c r="M29" s="164">
        <f t="shared" si="15"/>
        <v>3.8957704538053611E-2</v>
      </c>
    </row>
    <row r="30" spans="1:27" x14ac:dyDescent="0.25">
      <c r="B30" s="162" t="s">
        <v>116</v>
      </c>
      <c r="C30" s="163">
        <v>38618</v>
      </c>
      <c r="D30" s="163">
        <v>40106</v>
      </c>
      <c r="E30" s="163">
        <v>15351</v>
      </c>
      <c r="F30" s="163">
        <v>48064</v>
      </c>
      <c r="G30" s="163">
        <v>43085</v>
      </c>
      <c r="H30" s="163">
        <v>39130</v>
      </c>
      <c r="I30" s="165">
        <f t="shared" si="19"/>
        <v>-9.1795288383428097E-2</v>
      </c>
      <c r="J30" s="164">
        <f t="shared" si="16"/>
        <v>-2.433551089612529E-2</v>
      </c>
      <c r="K30" s="162">
        <f t="shared" si="17"/>
        <v>-3955</v>
      </c>
      <c r="L30" s="163">
        <f t="shared" si="18"/>
        <v>-976</v>
      </c>
      <c r="M30" s="164">
        <f t="shared" si="15"/>
        <v>9.9471780188973499E-3</v>
      </c>
    </row>
    <row r="31" spans="1:27" x14ac:dyDescent="0.25">
      <c r="B31" s="162" t="s">
        <v>123</v>
      </c>
      <c r="C31" s="163">
        <v>50009</v>
      </c>
      <c r="D31" s="163">
        <v>44376</v>
      </c>
      <c r="E31" s="163">
        <v>13069</v>
      </c>
      <c r="F31" s="163">
        <v>60557</v>
      </c>
      <c r="G31" s="163">
        <v>53525</v>
      </c>
      <c r="H31" s="163">
        <v>56756</v>
      </c>
      <c r="I31" s="165">
        <f t="shared" si="19"/>
        <v>6.0364315740308205E-2</v>
      </c>
      <c r="J31" s="164">
        <f t="shared" si="16"/>
        <v>0.27897962862808723</v>
      </c>
      <c r="K31" s="162">
        <f t="shared" si="17"/>
        <v>3231</v>
      </c>
      <c r="L31" s="163">
        <f t="shared" si="18"/>
        <v>12380</v>
      </c>
      <c r="M31" s="164">
        <f t="shared" si="15"/>
        <v>1.4427856775889036E-2</v>
      </c>
    </row>
    <row r="32" spans="1:27" x14ac:dyDescent="0.25">
      <c r="B32" s="162" t="s">
        <v>119</v>
      </c>
      <c r="C32" s="163">
        <v>60501</v>
      </c>
      <c r="D32" s="163">
        <v>59217</v>
      </c>
      <c r="E32" s="163">
        <v>23184</v>
      </c>
      <c r="F32" s="163">
        <v>70989</v>
      </c>
      <c r="G32" s="163">
        <v>67565</v>
      </c>
      <c r="H32" s="163">
        <v>69438</v>
      </c>
      <c r="I32" s="165">
        <f t="shared" si="19"/>
        <v>2.7721453415229691E-2</v>
      </c>
      <c r="J32" s="164">
        <f t="shared" si="16"/>
        <v>0.1726024621308071</v>
      </c>
      <c r="K32" s="162">
        <f t="shared" si="17"/>
        <v>1873</v>
      </c>
      <c r="L32" s="163">
        <f t="shared" si="18"/>
        <v>10221</v>
      </c>
      <c r="M32" s="164">
        <f t="shared" si="15"/>
        <v>1.7651728782933661E-2</v>
      </c>
    </row>
    <row r="33" spans="2:13" x14ac:dyDescent="0.25">
      <c r="B33" s="162" t="s">
        <v>128</v>
      </c>
      <c r="C33" s="163">
        <v>19962</v>
      </c>
      <c r="D33" s="163">
        <v>23361</v>
      </c>
      <c r="E33" s="163">
        <v>9553</v>
      </c>
      <c r="F33" s="163">
        <v>18086</v>
      </c>
      <c r="G33" s="163">
        <v>18929</v>
      </c>
      <c r="H33" s="163">
        <v>18717</v>
      </c>
      <c r="I33" s="165">
        <f t="shared" si="19"/>
        <v>-1.1199746420835766E-2</v>
      </c>
      <c r="J33" s="164">
        <f t="shared" si="16"/>
        <v>-0.19879285989469631</v>
      </c>
      <c r="K33" s="162">
        <f t="shared" si="17"/>
        <v>-212</v>
      </c>
      <c r="L33" s="163">
        <f t="shared" si="18"/>
        <v>-4644</v>
      </c>
      <c r="M33" s="164">
        <f t="shared" si="15"/>
        <v>4.758020214150312E-3</v>
      </c>
    </row>
    <row r="34" spans="2:13" x14ac:dyDescent="0.25">
      <c r="B34" s="162" t="s">
        <v>131</v>
      </c>
      <c r="C34" s="163">
        <v>25799</v>
      </c>
      <c r="D34" s="163">
        <v>24098</v>
      </c>
      <c r="E34" s="163">
        <v>11512</v>
      </c>
      <c r="F34" s="163">
        <v>14067</v>
      </c>
      <c r="G34" s="163">
        <v>18350</v>
      </c>
      <c r="H34" s="163">
        <v>16780</v>
      </c>
      <c r="I34" s="165">
        <f t="shared" si="19"/>
        <v>-8.5558583106267072E-2</v>
      </c>
      <c r="J34" s="164">
        <f t="shared" si="16"/>
        <v>-0.30367665366420449</v>
      </c>
      <c r="K34" s="162">
        <f t="shared" si="17"/>
        <v>-1570</v>
      </c>
      <c r="L34" s="163">
        <f t="shared" si="18"/>
        <v>-7318</v>
      </c>
      <c r="M34" s="164">
        <f t="shared" si="15"/>
        <v>4.2656183786633668E-3</v>
      </c>
    </row>
    <row r="35" spans="2:13" x14ac:dyDescent="0.25">
      <c r="B35" s="168" t="s">
        <v>145</v>
      </c>
      <c r="C35" s="169">
        <f t="shared" ref="C35:H35" si="20">C27-SUM(C28:C34)</f>
        <v>221413</v>
      </c>
      <c r="D35" s="169">
        <f t="shared" si="20"/>
        <v>230206</v>
      </c>
      <c r="E35" s="169">
        <f t="shared" si="20"/>
        <v>69583</v>
      </c>
      <c r="F35" s="169">
        <f t="shared" si="20"/>
        <v>244646</v>
      </c>
      <c r="G35" s="169">
        <f t="shared" si="20"/>
        <v>272479</v>
      </c>
      <c r="H35" s="169">
        <f t="shared" si="20"/>
        <v>297039</v>
      </c>
      <c r="I35" s="171">
        <f t="shared" si="19"/>
        <v>9.0135386580250332E-2</v>
      </c>
      <c r="J35" s="170">
        <f t="shared" si="16"/>
        <v>0.29031823670972945</v>
      </c>
      <c r="K35" s="168">
        <f>H35-G35</f>
        <v>24560</v>
      </c>
      <c r="L35" s="169">
        <f t="shared" si="18"/>
        <v>66833</v>
      </c>
      <c r="M35" s="170">
        <f t="shared" si="15"/>
        <v>7.5509834182347302E-2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649772</v>
      </c>
      <c r="D37" s="176">
        <f t="shared" ref="D37:H37" si="21">D38+D41</f>
        <v>666321</v>
      </c>
      <c r="E37" s="176">
        <f t="shared" si="21"/>
        <v>187280</v>
      </c>
      <c r="F37" s="176">
        <f t="shared" si="21"/>
        <v>684003</v>
      </c>
      <c r="G37" s="176">
        <f t="shared" si="21"/>
        <v>742839</v>
      </c>
      <c r="H37" s="176">
        <f t="shared" si="21"/>
        <v>789580</v>
      </c>
      <c r="I37" s="177">
        <f>IFERROR(H37/G37-1,"-")</f>
        <v>6.2922113674699354E-2</v>
      </c>
      <c r="J37" s="177">
        <f>IFERROR(H37/D37-1,"-")</f>
        <v>0.18498441441887614</v>
      </c>
      <c r="K37" s="176">
        <f>H37-G37</f>
        <v>46741</v>
      </c>
      <c r="L37" s="176">
        <f>H37-D37</f>
        <v>123259</v>
      </c>
      <c r="M37" s="177">
        <f t="shared" ref="M37:M49" si="22">H37/H$9</f>
        <v>0.20071793560339815</v>
      </c>
    </row>
    <row r="38" spans="2:13" x14ac:dyDescent="0.25">
      <c r="B38" s="157" t="s">
        <v>97</v>
      </c>
      <c r="C38" s="158">
        <v>72450</v>
      </c>
      <c r="D38" s="158">
        <v>74708</v>
      </c>
      <c r="E38" s="158">
        <v>21241</v>
      </c>
      <c r="F38" s="158">
        <v>77119</v>
      </c>
      <c r="G38" s="158">
        <v>75690</v>
      </c>
      <c r="H38" s="158">
        <v>75512</v>
      </c>
      <c r="I38" s="160">
        <f>IFERROR(H38/G38-1,"-")</f>
        <v>-2.3516977143611673E-3</v>
      </c>
      <c r="J38" s="159">
        <f t="shared" ref="J38:J49" si="23">IFERROR(H38/D38-1,"-")</f>
        <v>1.0761899662686814E-2</v>
      </c>
      <c r="K38" s="157">
        <f t="shared" ref="K38:K48" si="24">H38-G38</f>
        <v>-178</v>
      </c>
      <c r="L38" s="158">
        <f t="shared" ref="L38:L49" si="25">H38-D38</f>
        <v>804</v>
      </c>
      <c r="M38" s="159">
        <f t="shared" si="22"/>
        <v>1.9195791120955194E-2</v>
      </c>
    </row>
    <row r="39" spans="2:13" x14ac:dyDescent="0.25">
      <c r="B39" s="162" t="s">
        <v>103</v>
      </c>
      <c r="C39" s="163">
        <v>10903</v>
      </c>
      <c r="D39" s="163">
        <v>16799</v>
      </c>
      <c r="E39" s="163">
        <v>3549</v>
      </c>
      <c r="F39" s="163">
        <v>17667</v>
      </c>
      <c r="G39" s="163">
        <v>27269</v>
      </c>
      <c r="H39" s="163">
        <v>29741</v>
      </c>
      <c r="I39" s="165">
        <f>IFERROR(H39/G39-1,"-")</f>
        <v>9.0652389159851854E-2</v>
      </c>
      <c r="J39" s="164">
        <f t="shared" si="23"/>
        <v>0.77040300017858199</v>
      </c>
      <c r="K39" s="162">
        <f t="shared" si="24"/>
        <v>2472</v>
      </c>
      <c r="L39" s="163">
        <f t="shared" si="25"/>
        <v>12942</v>
      </c>
      <c r="M39" s="164">
        <f t="shared" si="22"/>
        <v>7.5604145530290337E-3</v>
      </c>
    </row>
    <row r="40" spans="2:13" x14ac:dyDescent="0.25">
      <c r="B40" s="162" t="s">
        <v>100</v>
      </c>
      <c r="C40" s="163">
        <v>61547</v>
      </c>
      <c r="D40" s="163">
        <v>57909</v>
      </c>
      <c r="E40" s="163">
        <v>17692</v>
      </c>
      <c r="F40" s="163">
        <v>59452</v>
      </c>
      <c r="G40" s="163">
        <v>48421</v>
      </c>
      <c r="H40" s="163">
        <v>45771</v>
      </c>
      <c r="I40" s="165">
        <f>IFERROR(H40/G40-1,"-")</f>
        <v>-5.4728320356869919E-2</v>
      </c>
      <c r="J40" s="164">
        <f t="shared" si="23"/>
        <v>-0.20960472465419888</v>
      </c>
      <c r="K40" s="162">
        <f t="shared" si="24"/>
        <v>-2650</v>
      </c>
      <c r="L40" s="163">
        <f t="shared" si="25"/>
        <v>-12138</v>
      </c>
      <c r="M40" s="164">
        <f t="shared" si="22"/>
        <v>1.163537656792616E-2</v>
      </c>
    </row>
    <row r="41" spans="2:13" x14ac:dyDescent="0.25">
      <c r="B41" s="157" t="s">
        <v>107</v>
      </c>
      <c r="C41" s="158">
        <v>577322</v>
      </c>
      <c r="D41" s="158">
        <v>591613</v>
      </c>
      <c r="E41" s="158">
        <v>166039</v>
      </c>
      <c r="F41" s="158">
        <v>606884</v>
      </c>
      <c r="G41" s="158">
        <v>667149</v>
      </c>
      <c r="H41" s="158">
        <v>714068</v>
      </c>
      <c r="I41" s="160">
        <f>IFERROR(H41/G41-1,"-")</f>
        <v>7.0327617968399814E-2</v>
      </c>
      <c r="J41" s="159">
        <f t="shared" si="23"/>
        <v>0.2069849715946066</v>
      </c>
      <c r="K41" s="157">
        <f t="shared" si="24"/>
        <v>46919</v>
      </c>
      <c r="L41" s="158">
        <f t="shared" si="25"/>
        <v>122455</v>
      </c>
      <c r="M41" s="159">
        <f t="shared" si="22"/>
        <v>0.18152214448244297</v>
      </c>
    </row>
    <row r="42" spans="2:13" x14ac:dyDescent="0.25">
      <c r="B42" s="162" t="s">
        <v>110</v>
      </c>
      <c r="C42" s="163">
        <v>292164</v>
      </c>
      <c r="D42" s="163">
        <v>321112</v>
      </c>
      <c r="E42" s="163">
        <v>79752</v>
      </c>
      <c r="F42" s="163">
        <v>314435</v>
      </c>
      <c r="G42" s="163">
        <v>345074</v>
      </c>
      <c r="H42" s="163">
        <v>381348</v>
      </c>
      <c r="I42" s="165">
        <f t="shared" ref="I42:I49" si="26">IFERROR(H42/G42-1,"-")</f>
        <v>0.10511948161843554</v>
      </c>
      <c r="J42" s="164">
        <f t="shared" si="23"/>
        <v>0.18758563990134292</v>
      </c>
      <c r="K42" s="162">
        <f t="shared" si="24"/>
        <v>36274</v>
      </c>
      <c r="L42" s="163">
        <f t="shared" si="25"/>
        <v>60236</v>
      </c>
      <c r="M42" s="164">
        <f t="shared" si="22"/>
        <v>9.6941897346037989E-2</v>
      </c>
    </row>
    <row r="43" spans="2:13" x14ac:dyDescent="0.25">
      <c r="B43" s="162" t="s">
        <v>113</v>
      </c>
      <c r="C43" s="163">
        <v>48003</v>
      </c>
      <c r="D43" s="163">
        <v>35271</v>
      </c>
      <c r="E43" s="163">
        <v>9908</v>
      </c>
      <c r="F43" s="163">
        <v>24279</v>
      </c>
      <c r="G43" s="163">
        <v>29939</v>
      </c>
      <c r="H43" s="163">
        <v>27920</v>
      </c>
      <c r="I43" s="165">
        <f t="shared" si="26"/>
        <v>-6.7437122148368389E-2</v>
      </c>
      <c r="J43" s="164">
        <f t="shared" si="23"/>
        <v>-0.2084148450568456</v>
      </c>
      <c r="K43" s="162">
        <f t="shared" si="24"/>
        <v>-2019</v>
      </c>
      <c r="L43" s="163">
        <f t="shared" si="25"/>
        <v>-7351</v>
      </c>
      <c r="M43" s="164">
        <f t="shared" si="22"/>
        <v>7.0975009018046003E-3</v>
      </c>
    </row>
    <row r="44" spans="2:13" x14ac:dyDescent="0.25">
      <c r="B44" s="162" t="s">
        <v>116</v>
      </c>
      <c r="C44" s="163">
        <v>13816</v>
      </c>
      <c r="D44" s="163">
        <v>15360</v>
      </c>
      <c r="E44" s="163">
        <v>5520</v>
      </c>
      <c r="F44" s="163">
        <v>16018</v>
      </c>
      <c r="G44" s="163">
        <v>18368</v>
      </c>
      <c r="H44" s="163">
        <v>18090</v>
      </c>
      <c r="I44" s="165">
        <f t="shared" si="26"/>
        <v>-1.5135017421602837E-2</v>
      </c>
      <c r="J44" s="164">
        <f t="shared" si="23"/>
        <v>0.177734375</v>
      </c>
      <c r="K44" s="162">
        <f t="shared" si="24"/>
        <v>-278</v>
      </c>
      <c r="L44" s="163">
        <f t="shared" si="25"/>
        <v>2730</v>
      </c>
      <c r="M44" s="164">
        <f t="shared" si="22"/>
        <v>4.5986314940417343E-3</v>
      </c>
    </row>
    <row r="45" spans="2:13" x14ac:dyDescent="0.25">
      <c r="B45" s="162" t="s">
        <v>123</v>
      </c>
      <c r="C45" s="163">
        <v>26311</v>
      </c>
      <c r="D45" s="163">
        <v>25353</v>
      </c>
      <c r="E45" s="163">
        <v>6351</v>
      </c>
      <c r="F45" s="163">
        <v>28378</v>
      </c>
      <c r="G45" s="163">
        <v>27080</v>
      </c>
      <c r="H45" s="163">
        <v>29492</v>
      </c>
      <c r="I45" s="165">
        <f t="shared" si="26"/>
        <v>8.9069423929099001E-2</v>
      </c>
      <c r="J45" s="164">
        <f t="shared" si="23"/>
        <v>0.16325484163609838</v>
      </c>
      <c r="K45" s="162">
        <f t="shared" si="24"/>
        <v>2412</v>
      </c>
      <c r="L45" s="163">
        <f t="shared" si="25"/>
        <v>4139</v>
      </c>
      <c r="M45" s="164">
        <f t="shared" si="22"/>
        <v>7.497116640258642E-3</v>
      </c>
    </row>
    <row r="46" spans="2:13" x14ac:dyDescent="0.25">
      <c r="B46" s="162" t="s">
        <v>119</v>
      </c>
      <c r="C46" s="163">
        <v>29692</v>
      </c>
      <c r="D46" s="163">
        <v>30255</v>
      </c>
      <c r="E46" s="163">
        <v>11187</v>
      </c>
      <c r="F46" s="163">
        <v>27514</v>
      </c>
      <c r="G46" s="163">
        <v>32188</v>
      </c>
      <c r="H46" s="163">
        <v>32297</v>
      </c>
      <c r="I46" s="165">
        <f t="shared" si="26"/>
        <v>3.3863551634150113E-3</v>
      </c>
      <c r="J46" s="164">
        <f t="shared" si="23"/>
        <v>6.7492976367542479E-2</v>
      </c>
      <c r="K46" s="162">
        <f t="shared" si="24"/>
        <v>109</v>
      </c>
      <c r="L46" s="163">
        <f t="shared" si="25"/>
        <v>2042</v>
      </c>
      <c r="M46" s="164">
        <f t="shared" si="22"/>
        <v>8.2101714407443842E-3</v>
      </c>
    </row>
    <row r="47" spans="2:13" x14ac:dyDescent="0.25">
      <c r="B47" s="162" t="s">
        <v>128</v>
      </c>
      <c r="C47" s="163">
        <v>7646</v>
      </c>
      <c r="D47" s="163">
        <v>7058</v>
      </c>
      <c r="E47" s="163">
        <v>3359</v>
      </c>
      <c r="F47" s="163">
        <v>7672</v>
      </c>
      <c r="G47" s="163">
        <v>8104</v>
      </c>
      <c r="H47" s="163">
        <v>7384</v>
      </c>
      <c r="I47" s="165">
        <f t="shared" si="26"/>
        <v>-8.8845014807502509E-2</v>
      </c>
      <c r="J47" s="164">
        <f t="shared" si="23"/>
        <v>4.618872201756874E-2</v>
      </c>
      <c r="K47" s="162">
        <f t="shared" si="24"/>
        <v>-720</v>
      </c>
      <c r="L47" s="163">
        <f t="shared" si="25"/>
        <v>326</v>
      </c>
      <c r="M47" s="164">
        <f t="shared" si="22"/>
        <v>1.8770754533998988E-3</v>
      </c>
    </row>
    <row r="48" spans="2:13" x14ac:dyDescent="0.25">
      <c r="B48" s="162" t="s">
        <v>131</v>
      </c>
      <c r="C48" s="163">
        <v>11514</v>
      </c>
      <c r="D48" s="163">
        <v>9739</v>
      </c>
      <c r="E48" s="163">
        <v>5044</v>
      </c>
      <c r="F48" s="163">
        <v>6580</v>
      </c>
      <c r="G48" s="163">
        <v>8717</v>
      </c>
      <c r="H48" s="163">
        <v>7001</v>
      </c>
      <c r="I48" s="165">
        <f t="shared" si="26"/>
        <v>-0.19685671676035332</v>
      </c>
      <c r="J48" s="164">
        <f t="shared" si="23"/>
        <v>-0.28113769380839926</v>
      </c>
      <c r="K48" s="162">
        <f t="shared" si="24"/>
        <v>-1716</v>
      </c>
      <c r="L48" s="163">
        <f t="shared" si="25"/>
        <v>-2738</v>
      </c>
      <c r="M48" s="164">
        <f t="shared" si="22"/>
        <v>1.7797136036366049E-3</v>
      </c>
    </row>
    <row r="49" spans="2:13" x14ac:dyDescent="0.25">
      <c r="B49" s="168" t="s">
        <v>145</v>
      </c>
      <c r="C49" s="169">
        <f t="shared" ref="C49:H49" si="27">C41-SUM(C42:C48)</f>
        <v>148176</v>
      </c>
      <c r="D49" s="169">
        <f t="shared" si="27"/>
        <v>147465</v>
      </c>
      <c r="E49" s="169">
        <f t="shared" si="27"/>
        <v>44918</v>
      </c>
      <c r="F49" s="169">
        <f t="shared" si="27"/>
        <v>182008</v>
      </c>
      <c r="G49" s="169">
        <f t="shared" si="27"/>
        <v>197679</v>
      </c>
      <c r="H49" s="169">
        <f t="shared" si="27"/>
        <v>210536</v>
      </c>
      <c r="I49" s="171">
        <f t="shared" si="26"/>
        <v>6.5039786724943038E-2</v>
      </c>
      <c r="J49" s="170">
        <f t="shared" si="23"/>
        <v>0.42770148848879397</v>
      </c>
      <c r="K49" s="168">
        <f>H49-G49</f>
        <v>12857</v>
      </c>
      <c r="L49" s="169">
        <f t="shared" si="25"/>
        <v>63071</v>
      </c>
      <c r="M49" s="170">
        <f t="shared" si="22"/>
        <v>5.3520037602519104E-2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37087</v>
      </c>
      <c r="D51" s="176">
        <f t="shared" ref="D51:H51" si="28">D52+D55</f>
        <v>35706</v>
      </c>
      <c r="E51" s="176">
        <f t="shared" si="28"/>
        <v>10202</v>
      </c>
      <c r="F51" s="176">
        <f t="shared" si="28"/>
        <v>33031</v>
      </c>
      <c r="G51" s="176">
        <f t="shared" si="28"/>
        <v>45093</v>
      </c>
      <c r="H51" s="176">
        <f t="shared" si="28"/>
        <v>38656</v>
      </c>
      <c r="I51" s="177">
        <f>IFERROR(H51/G51-1,"-")</f>
        <v>-0.14274942895793141</v>
      </c>
      <c r="J51" s="177">
        <f>IFERROR(H51/D51-1,"-")</f>
        <v>8.2619167646894143E-2</v>
      </c>
      <c r="K51" s="176">
        <f>H51-G51</f>
        <v>-6437</v>
      </c>
      <c r="L51" s="176">
        <f>H51-D51</f>
        <v>2950</v>
      </c>
      <c r="M51" s="177">
        <f t="shared" ref="M51:M63" si="29">H51/H$9</f>
        <v>9.8266831969970863E-3</v>
      </c>
    </row>
    <row r="52" spans="2:13" x14ac:dyDescent="0.25">
      <c r="B52" s="157" t="s">
        <v>97</v>
      </c>
      <c r="C52" s="158">
        <v>9432</v>
      </c>
      <c r="D52" s="158">
        <v>8208</v>
      </c>
      <c r="E52" s="158">
        <v>1982</v>
      </c>
      <c r="F52" s="158">
        <v>5534</v>
      </c>
      <c r="G52" s="158">
        <v>18094</v>
      </c>
      <c r="H52" s="158">
        <v>9908</v>
      </c>
      <c r="I52" s="160">
        <f>IFERROR(H52/G52-1,"-")</f>
        <v>-0.45241516524814851</v>
      </c>
      <c r="J52" s="159">
        <f t="shared" ref="J52:J63" si="30">IFERROR(H52/D52-1,"-")</f>
        <v>0.20711500974658859</v>
      </c>
      <c r="K52" s="157">
        <f t="shared" ref="K52:K62" si="31">H52-G52</f>
        <v>-8186</v>
      </c>
      <c r="L52" s="158">
        <f t="shared" ref="L52:L63" si="32">H52-D52</f>
        <v>1700</v>
      </c>
      <c r="M52" s="159">
        <f t="shared" si="29"/>
        <v>2.5186976695945554E-3</v>
      </c>
    </row>
    <row r="53" spans="2:13" x14ac:dyDescent="0.25">
      <c r="B53" s="162" t="s">
        <v>103</v>
      </c>
      <c r="C53" s="163">
        <v>5709</v>
      </c>
      <c r="D53" s="163">
        <v>4545</v>
      </c>
      <c r="E53" s="163">
        <v>1483</v>
      </c>
      <c r="F53" s="163">
        <v>2742</v>
      </c>
      <c r="G53" s="163">
        <v>13197</v>
      </c>
      <c r="H53" s="163">
        <v>6601</v>
      </c>
      <c r="I53" s="165">
        <f>IFERROR(H53/G53-1,"-")</f>
        <v>-0.49981056300674398</v>
      </c>
      <c r="J53" s="164">
        <f t="shared" si="30"/>
        <v>0.45236523652365235</v>
      </c>
      <c r="K53" s="162">
        <f t="shared" si="31"/>
        <v>-6596</v>
      </c>
      <c r="L53" s="163">
        <f t="shared" si="32"/>
        <v>2056</v>
      </c>
      <c r="M53" s="164">
        <f t="shared" si="29"/>
        <v>1.6780302096279431E-3</v>
      </c>
    </row>
    <row r="54" spans="2:13" x14ac:dyDescent="0.25">
      <c r="B54" s="162" t="s">
        <v>100</v>
      </c>
      <c r="C54" s="163">
        <v>3723</v>
      </c>
      <c r="D54" s="163">
        <v>3663</v>
      </c>
      <c r="E54" s="163">
        <v>499</v>
      </c>
      <c r="F54" s="163">
        <v>2792</v>
      </c>
      <c r="G54" s="163">
        <v>4897</v>
      </c>
      <c r="H54" s="163">
        <v>3307</v>
      </c>
      <c r="I54" s="165">
        <f>IFERROR(H54/G54-1,"-")</f>
        <v>-0.324688584847866</v>
      </c>
      <c r="J54" s="164">
        <f t="shared" si="30"/>
        <v>-9.7188097188097178E-2</v>
      </c>
      <c r="K54" s="162">
        <f t="shared" si="31"/>
        <v>-1590</v>
      </c>
      <c r="L54" s="163">
        <f t="shared" si="32"/>
        <v>-356</v>
      </c>
      <c r="M54" s="164">
        <f t="shared" si="29"/>
        <v>8.4066745996661224E-4</v>
      </c>
    </row>
    <row r="55" spans="2:13" x14ac:dyDescent="0.25">
      <c r="B55" s="157" t="s">
        <v>107</v>
      </c>
      <c r="C55" s="158">
        <v>27655</v>
      </c>
      <c r="D55" s="158">
        <v>27498</v>
      </c>
      <c r="E55" s="158">
        <v>8220</v>
      </c>
      <c r="F55" s="158">
        <v>27497</v>
      </c>
      <c r="G55" s="158">
        <v>26999</v>
      </c>
      <c r="H55" s="158">
        <v>28748</v>
      </c>
      <c r="I55" s="160">
        <f>IFERROR(H55/G55-1,"-")</f>
        <v>6.4780177043594289E-2</v>
      </c>
      <c r="J55" s="159">
        <f t="shared" si="30"/>
        <v>4.5457851480107614E-2</v>
      </c>
      <c r="K55" s="157">
        <f t="shared" si="31"/>
        <v>1749</v>
      </c>
      <c r="L55" s="158">
        <f t="shared" si="32"/>
        <v>1250</v>
      </c>
      <c r="M55" s="159">
        <f t="shared" si="29"/>
        <v>7.3079855274025309E-3</v>
      </c>
    </row>
    <row r="56" spans="2:13" x14ac:dyDescent="0.25">
      <c r="B56" s="162" t="s">
        <v>110</v>
      </c>
      <c r="C56" s="163">
        <v>7740</v>
      </c>
      <c r="D56" s="163">
        <v>7935</v>
      </c>
      <c r="E56" s="163">
        <v>2392</v>
      </c>
      <c r="F56" s="163">
        <v>9425</v>
      </c>
      <c r="G56" s="163">
        <v>8384</v>
      </c>
      <c r="H56" s="163">
        <v>10019</v>
      </c>
      <c r="I56" s="165">
        <f t="shared" ref="I56:I63" si="33">IFERROR(H56/G56-1,"-")</f>
        <v>0.19501431297709915</v>
      </c>
      <c r="J56" s="164">
        <f t="shared" si="30"/>
        <v>0.26263390044108381</v>
      </c>
      <c r="K56" s="162">
        <f t="shared" si="31"/>
        <v>1635</v>
      </c>
      <c r="L56" s="163">
        <f t="shared" si="32"/>
        <v>2084</v>
      </c>
      <c r="M56" s="164">
        <f t="shared" si="29"/>
        <v>2.5469148114319589E-3</v>
      </c>
    </row>
    <row r="57" spans="2:13" x14ac:dyDescent="0.25">
      <c r="B57" s="162" t="s">
        <v>113</v>
      </c>
      <c r="C57" s="163">
        <v>9026</v>
      </c>
      <c r="D57" s="163">
        <v>8150</v>
      </c>
      <c r="E57" s="163">
        <v>2507</v>
      </c>
      <c r="F57" s="163">
        <v>6022</v>
      </c>
      <c r="G57" s="163">
        <v>5228</v>
      </c>
      <c r="H57" s="163">
        <v>5680</v>
      </c>
      <c r="I57" s="165">
        <f t="shared" si="33"/>
        <v>8.6457536342769759E-2</v>
      </c>
      <c r="J57" s="164">
        <f t="shared" si="30"/>
        <v>-0.30306748466257671</v>
      </c>
      <c r="K57" s="162">
        <f t="shared" si="31"/>
        <v>452</v>
      </c>
      <c r="L57" s="163">
        <f t="shared" si="32"/>
        <v>-2470</v>
      </c>
      <c r="M57" s="164">
        <f t="shared" si="29"/>
        <v>1.4439041949229989E-3</v>
      </c>
    </row>
    <row r="58" spans="2:13" x14ac:dyDescent="0.25">
      <c r="B58" s="162" t="s">
        <v>116</v>
      </c>
      <c r="C58" s="163">
        <v>1826</v>
      </c>
      <c r="D58" s="163">
        <v>1834</v>
      </c>
      <c r="E58" s="163">
        <v>460</v>
      </c>
      <c r="F58" s="163">
        <v>2376</v>
      </c>
      <c r="G58" s="163">
        <v>2600</v>
      </c>
      <c r="H58" s="163">
        <v>2129</v>
      </c>
      <c r="I58" s="165">
        <f t="shared" si="33"/>
        <v>-0.18115384615384611</v>
      </c>
      <c r="J58" s="164">
        <f t="shared" si="30"/>
        <v>0.16085059978189742</v>
      </c>
      <c r="K58" s="162">
        <f t="shared" si="31"/>
        <v>-471</v>
      </c>
      <c r="L58" s="163">
        <f t="shared" si="32"/>
        <v>295</v>
      </c>
      <c r="M58" s="164">
        <f t="shared" si="29"/>
        <v>5.4120986461110294E-4</v>
      </c>
    </row>
    <row r="59" spans="2:13" x14ac:dyDescent="0.25">
      <c r="B59" s="162" t="s">
        <v>123</v>
      </c>
      <c r="C59" s="163">
        <v>477</v>
      </c>
      <c r="D59" s="163">
        <v>500</v>
      </c>
      <c r="E59" s="163">
        <v>236</v>
      </c>
      <c r="F59" s="163">
        <v>804</v>
      </c>
      <c r="G59" s="163">
        <v>715</v>
      </c>
      <c r="H59" s="163">
        <v>965</v>
      </c>
      <c r="I59" s="165">
        <f t="shared" si="33"/>
        <v>0.34965034965034958</v>
      </c>
      <c r="J59" s="164">
        <f t="shared" si="30"/>
        <v>0.92999999999999994</v>
      </c>
      <c r="K59" s="162">
        <f t="shared" si="31"/>
        <v>250</v>
      </c>
      <c r="L59" s="163">
        <f t="shared" si="32"/>
        <v>465</v>
      </c>
      <c r="M59" s="164">
        <f t="shared" si="29"/>
        <v>2.4531118804589684E-4</v>
      </c>
    </row>
    <row r="60" spans="2:13" x14ac:dyDescent="0.25">
      <c r="B60" s="162" t="s">
        <v>119</v>
      </c>
      <c r="C60" s="163">
        <v>534</v>
      </c>
      <c r="D60" s="163">
        <v>611</v>
      </c>
      <c r="E60" s="163">
        <v>169</v>
      </c>
      <c r="F60" s="163">
        <v>589</v>
      </c>
      <c r="G60" s="163">
        <v>591</v>
      </c>
      <c r="H60" s="163">
        <v>687</v>
      </c>
      <c r="I60" s="165">
        <f t="shared" si="33"/>
        <v>0.1624365482233503</v>
      </c>
      <c r="J60" s="164">
        <f t="shared" si="30"/>
        <v>0.12438625204582654</v>
      </c>
      <c r="K60" s="162">
        <f t="shared" si="31"/>
        <v>96</v>
      </c>
      <c r="L60" s="163">
        <f t="shared" si="32"/>
        <v>76</v>
      </c>
      <c r="M60" s="164">
        <f t="shared" si="29"/>
        <v>1.7464122920987681E-4</v>
      </c>
    </row>
    <row r="61" spans="2:13" x14ac:dyDescent="0.25">
      <c r="B61" s="162" t="s">
        <v>128</v>
      </c>
      <c r="C61" s="163">
        <v>270</v>
      </c>
      <c r="D61" s="163">
        <v>150</v>
      </c>
      <c r="E61" s="163">
        <v>76</v>
      </c>
      <c r="F61" s="163">
        <v>91</v>
      </c>
      <c r="G61" s="163">
        <v>197</v>
      </c>
      <c r="H61" s="163">
        <v>107</v>
      </c>
      <c r="I61" s="165">
        <f t="shared" si="33"/>
        <v>-0.45685279187817263</v>
      </c>
      <c r="J61" s="164">
        <f t="shared" si="30"/>
        <v>-0.28666666666666663</v>
      </c>
      <c r="K61" s="162">
        <f t="shared" si="31"/>
        <v>-90</v>
      </c>
      <c r="L61" s="163">
        <f t="shared" si="32"/>
        <v>-43</v>
      </c>
      <c r="M61" s="164">
        <f t="shared" si="29"/>
        <v>2.7200307897317058E-5</v>
      </c>
    </row>
    <row r="62" spans="2:13" x14ac:dyDescent="0.25">
      <c r="B62" s="162" t="s">
        <v>131</v>
      </c>
      <c r="C62" s="163">
        <v>305</v>
      </c>
      <c r="D62" s="163">
        <v>300</v>
      </c>
      <c r="E62" s="163">
        <v>113</v>
      </c>
      <c r="F62" s="163">
        <v>120</v>
      </c>
      <c r="G62" s="163">
        <v>168</v>
      </c>
      <c r="H62" s="163">
        <v>109</v>
      </c>
      <c r="I62" s="165">
        <f t="shared" si="33"/>
        <v>-0.35119047619047616</v>
      </c>
      <c r="J62" s="164">
        <f t="shared" si="30"/>
        <v>-0.63666666666666671</v>
      </c>
      <c r="K62" s="162">
        <f t="shared" si="31"/>
        <v>-59</v>
      </c>
      <c r="L62" s="163">
        <f t="shared" si="32"/>
        <v>-191</v>
      </c>
      <c r="M62" s="164">
        <f t="shared" si="29"/>
        <v>2.7708724867360369E-5</v>
      </c>
    </row>
    <row r="63" spans="2:13" x14ac:dyDescent="0.25">
      <c r="B63" s="168" t="s">
        <v>145</v>
      </c>
      <c r="C63" s="169">
        <f t="shared" ref="C63:H63" si="34">C55-SUM(C56:C62)</f>
        <v>7477</v>
      </c>
      <c r="D63" s="169">
        <f t="shared" si="34"/>
        <v>8018</v>
      </c>
      <c r="E63" s="169">
        <f t="shared" si="34"/>
        <v>2267</v>
      </c>
      <c r="F63" s="169">
        <f t="shared" si="34"/>
        <v>8070</v>
      </c>
      <c r="G63" s="169">
        <f t="shared" si="34"/>
        <v>9116</v>
      </c>
      <c r="H63" s="169">
        <f t="shared" si="34"/>
        <v>9052</v>
      </c>
      <c r="I63" s="171">
        <f t="shared" si="33"/>
        <v>-7.0206230802983827E-3</v>
      </c>
      <c r="J63" s="170">
        <f t="shared" si="30"/>
        <v>0.12895984035919184</v>
      </c>
      <c r="K63" s="168">
        <f>H63-G63</f>
        <v>-64</v>
      </c>
      <c r="L63" s="169">
        <f t="shared" si="32"/>
        <v>1034</v>
      </c>
      <c r="M63" s="170">
        <f t="shared" si="29"/>
        <v>2.3010952064160188E-3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124266</v>
      </c>
      <c r="D65" s="176">
        <f t="shared" ref="D65:H65" si="35">D66+D69</f>
        <v>124684</v>
      </c>
      <c r="E65" s="176">
        <f t="shared" si="35"/>
        <v>43560</v>
      </c>
      <c r="F65" s="176">
        <f t="shared" si="35"/>
        <v>138119</v>
      </c>
      <c r="G65" s="176">
        <f t="shared" si="35"/>
        <v>159302</v>
      </c>
      <c r="H65" s="176">
        <f t="shared" si="35"/>
        <v>179445</v>
      </c>
      <c r="I65" s="177">
        <f>IFERROR(H65/G65-1,"-")</f>
        <v>0.12644536791754035</v>
      </c>
      <c r="J65" s="177">
        <f>IFERROR(H65/D65-1,"-")</f>
        <v>0.43919829328542548</v>
      </c>
      <c r="K65" s="176">
        <f>H65-G65</f>
        <v>20143</v>
      </c>
      <c r="L65" s="176">
        <f>H65-D65</f>
        <v>54761</v>
      </c>
      <c r="M65" s="177">
        <f t="shared" ref="M65:M77" si="36">H65/H$9</f>
        <v>4.5616441594710837E-2</v>
      </c>
    </row>
    <row r="66" spans="2:13" x14ac:dyDescent="0.25">
      <c r="B66" s="157" t="s">
        <v>97</v>
      </c>
      <c r="C66" s="158">
        <v>32503</v>
      </c>
      <c r="D66" s="158">
        <v>39048</v>
      </c>
      <c r="E66" s="158">
        <v>21440</v>
      </c>
      <c r="F66" s="158">
        <v>30198</v>
      </c>
      <c r="G66" s="158">
        <v>41999</v>
      </c>
      <c r="H66" s="158">
        <v>54803</v>
      </c>
      <c r="I66" s="160">
        <f>IFERROR(H66/G66-1,"-")</f>
        <v>0.30486440153336991</v>
      </c>
      <c r="J66" s="159">
        <f t="shared" ref="J66:J77" si="37">IFERROR(H66/D66-1,"-")</f>
        <v>0.40347777094857618</v>
      </c>
      <c r="K66" s="157">
        <f t="shared" ref="K66:K76" si="38">H66-G66</f>
        <v>12804</v>
      </c>
      <c r="L66" s="158">
        <f t="shared" ref="L66:L77" si="39">H66-D66</f>
        <v>15755</v>
      </c>
      <c r="M66" s="159">
        <f t="shared" si="36"/>
        <v>1.3931387604641745E-2</v>
      </c>
    </row>
    <row r="67" spans="2:13" x14ac:dyDescent="0.25">
      <c r="B67" s="162" t="s">
        <v>103</v>
      </c>
      <c r="C67" s="163">
        <v>18471</v>
      </c>
      <c r="D67" s="163">
        <v>21371</v>
      </c>
      <c r="E67" s="163">
        <v>7580</v>
      </c>
      <c r="F67" s="163">
        <v>22806</v>
      </c>
      <c r="G67" s="163">
        <v>29747</v>
      </c>
      <c r="H67" s="163">
        <v>33601</v>
      </c>
      <c r="I67" s="165">
        <f>IFERROR(H67/G67-1,"-")</f>
        <v>0.12955928328907107</v>
      </c>
      <c r="J67" s="164">
        <f t="shared" si="37"/>
        <v>0.5722708343081746</v>
      </c>
      <c r="K67" s="162">
        <f t="shared" si="38"/>
        <v>3854</v>
      </c>
      <c r="L67" s="163">
        <f t="shared" si="39"/>
        <v>12230</v>
      </c>
      <c r="M67" s="164">
        <f t="shared" si="36"/>
        <v>8.5416593052126209E-3</v>
      </c>
    </row>
    <row r="68" spans="2:13" x14ac:dyDescent="0.25">
      <c r="B68" s="162" t="s">
        <v>100</v>
      </c>
      <c r="C68" s="163">
        <v>14032</v>
      </c>
      <c r="D68" s="163">
        <v>17677</v>
      </c>
      <c r="E68" s="163">
        <v>13860</v>
      </c>
      <c r="F68" s="163">
        <v>7392</v>
      </c>
      <c r="G68" s="163">
        <v>12252</v>
      </c>
      <c r="H68" s="163">
        <v>21202</v>
      </c>
      <c r="I68" s="165">
        <f>IFERROR(H68/G68-1,"-")</f>
        <v>0.73049298073783864</v>
      </c>
      <c r="J68" s="164">
        <f t="shared" si="37"/>
        <v>0.19941166487526174</v>
      </c>
      <c r="K68" s="162">
        <f t="shared" si="38"/>
        <v>8950</v>
      </c>
      <c r="L68" s="163">
        <f t="shared" si="39"/>
        <v>3525</v>
      </c>
      <c r="M68" s="164">
        <f t="shared" si="36"/>
        <v>5.3897282994291237E-3</v>
      </c>
    </row>
    <row r="69" spans="2:13" x14ac:dyDescent="0.25">
      <c r="B69" s="157" t="s">
        <v>107</v>
      </c>
      <c r="C69" s="158">
        <v>91763</v>
      </c>
      <c r="D69" s="158">
        <v>85636</v>
      </c>
      <c r="E69" s="158">
        <v>22120</v>
      </c>
      <c r="F69" s="158">
        <v>107921</v>
      </c>
      <c r="G69" s="158">
        <v>117303</v>
      </c>
      <c r="H69" s="158">
        <v>124642</v>
      </c>
      <c r="I69" s="160">
        <f>IFERROR(H69/G69-1,"-")</f>
        <v>6.256446979190633E-2</v>
      </c>
      <c r="J69" s="159">
        <f t="shared" si="37"/>
        <v>0.45548601055630811</v>
      </c>
      <c r="K69" s="157">
        <f t="shared" si="38"/>
        <v>7339</v>
      </c>
      <c r="L69" s="158">
        <f t="shared" si="39"/>
        <v>39006</v>
      </c>
      <c r="M69" s="159">
        <f t="shared" si="36"/>
        <v>3.1685053990069094E-2</v>
      </c>
    </row>
    <row r="70" spans="2:13" x14ac:dyDescent="0.25">
      <c r="B70" s="162" t="s">
        <v>110</v>
      </c>
      <c r="C70" s="163">
        <v>42145</v>
      </c>
      <c r="D70" s="163">
        <v>36926</v>
      </c>
      <c r="E70" s="163">
        <v>8461</v>
      </c>
      <c r="F70" s="163">
        <v>48443</v>
      </c>
      <c r="G70" s="163">
        <v>44229</v>
      </c>
      <c r="H70" s="163">
        <v>42331</v>
      </c>
      <c r="I70" s="165">
        <f t="shared" ref="I70:I77" si="40">IFERROR(H70/G70-1,"-")</f>
        <v>-4.2913020868660778E-2</v>
      </c>
      <c r="J70" s="164">
        <f t="shared" si="37"/>
        <v>0.14637382873855809</v>
      </c>
      <c r="K70" s="162">
        <f t="shared" si="38"/>
        <v>-1898</v>
      </c>
      <c r="L70" s="163">
        <f t="shared" si="39"/>
        <v>5405</v>
      </c>
      <c r="M70" s="164">
        <f t="shared" si="36"/>
        <v>1.0760899379451667E-2</v>
      </c>
    </row>
    <row r="71" spans="2:13" x14ac:dyDescent="0.25">
      <c r="B71" s="162" t="s">
        <v>113</v>
      </c>
      <c r="C71" s="163">
        <v>12467</v>
      </c>
      <c r="D71" s="163">
        <v>10475</v>
      </c>
      <c r="E71" s="163">
        <v>2825</v>
      </c>
      <c r="F71" s="163">
        <v>6597</v>
      </c>
      <c r="G71" s="163">
        <v>8921</v>
      </c>
      <c r="H71" s="163">
        <v>8974</v>
      </c>
      <c r="I71" s="165">
        <f t="shared" si="40"/>
        <v>5.9410380002242746E-3</v>
      </c>
      <c r="J71" s="164">
        <f t="shared" si="37"/>
        <v>-0.14329355608591887</v>
      </c>
      <c r="K71" s="162">
        <f t="shared" si="38"/>
        <v>53</v>
      </c>
      <c r="L71" s="163">
        <f t="shared" si="39"/>
        <v>-1501</v>
      </c>
      <c r="M71" s="164">
        <f t="shared" si="36"/>
        <v>2.2812669445843297E-3</v>
      </c>
    </row>
    <row r="72" spans="2:13" x14ac:dyDescent="0.25">
      <c r="B72" s="162" t="s">
        <v>116</v>
      </c>
      <c r="C72" s="163">
        <v>5885</v>
      </c>
      <c r="D72" s="163">
        <v>10038</v>
      </c>
      <c r="E72" s="163">
        <v>2855</v>
      </c>
      <c r="F72" s="163">
        <v>15657</v>
      </c>
      <c r="G72" s="163">
        <v>14855</v>
      </c>
      <c r="H72" s="163">
        <v>18378</v>
      </c>
      <c r="I72" s="165">
        <f t="shared" si="40"/>
        <v>0.23715920565466164</v>
      </c>
      <c r="J72" s="164">
        <f t="shared" si="37"/>
        <v>0.83084279736999411</v>
      </c>
      <c r="K72" s="162">
        <f t="shared" si="38"/>
        <v>3523</v>
      </c>
      <c r="L72" s="163">
        <f t="shared" si="39"/>
        <v>8340</v>
      </c>
      <c r="M72" s="164">
        <f t="shared" si="36"/>
        <v>4.6718435377279708E-3</v>
      </c>
    </row>
    <row r="73" spans="2:13" x14ac:dyDescent="0.25">
      <c r="B73" s="162" t="s">
        <v>123</v>
      </c>
      <c r="C73" s="163">
        <v>2081</v>
      </c>
      <c r="D73" s="163">
        <v>1546</v>
      </c>
      <c r="E73" s="163">
        <v>297</v>
      </c>
      <c r="F73" s="163">
        <v>2181</v>
      </c>
      <c r="G73" s="163">
        <v>3231</v>
      </c>
      <c r="H73" s="163">
        <v>4006</v>
      </c>
      <c r="I73" s="165">
        <f t="shared" si="40"/>
        <v>0.23986381925100586</v>
      </c>
      <c r="J73" s="164">
        <f t="shared" si="37"/>
        <v>1.5912031047865458</v>
      </c>
      <c r="K73" s="162">
        <f t="shared" si="38"/>
        <v>775</v>
      </c>
      <c r="L73" s="163">
        <f t="shared" si="39"/>
        <v>2460</v>
      </c>
      <c r="M73" s="164">
        <f t="shared" si="36"/>
        <v>1.0183591909967489E-3</v>
      </c>
    </row>
    <row r="74" spans="2:13" x14ac:dyDescent="0.25">
      <c r="B74" s="162" t="s">
        <v>119</v>
      </c>
      <c r="C74" s="163">
        <v>2640</v>
      </c>
      <c r="D74" s="163">
        <v>2070</v>
      </c>
      <c r="E74" s="163">
        <v>905</v>
      </c>
      <c r="F74" s="163">
        <v>2676</v>
      </c>
      <c r="G74" s="163">
        <v>2222</v>
      </c>
      <c r="H74" s="163">
        <v>3575</v>
      </c>
      <c r="I74" s="165">
        <f t="shared" si="40"/>
        <v>0.60891089108910901</v>
      </c>
      <c r="J74" s="164">
        <f t="shared" si="37"/>
        <v>0.72705314009661826</v>
      </c>
      <c r="K74" s="162">
        <f t="shared" si="38"/>
        <v>1353</v>
      </c>
      <c r="L74" s="163">
        <f t="shared" si="39"/>
        <v>1505</v>
      </c>
      <c r="M74" s="164">
        <f t="shared" si="36"/>
        <v>9.0879533395241574E-4</v>
      </c>
    </row>
    <row r="75" spans="2:13" x14ac:dyDescent="0.25">
      <c r="B75" s="162" t="s">
        <v>128</v>
      </c>
      <c r="C75" s="163">
        <v>1123</v>
      </c>
      <c r="D75" s="163">
        <v>1835</v>
      </c>
      <c r="E75" s="163">
        <v>639</v>
      </c>
      <c r="F75" s="163">
        <v>1940</v>
      </c>
      <c r="G75" s="163">
        <v>3621</v>
      </c>
      <c r="H75" s="163">
        <v>2076</v>
      </c>
      <c r="I75" s="165">
        <f t="shared" si="40"/>
        <v>-0.42667771333885662</v>
      </c>
      <c r="J75" s="164">
        <f t="shared" si="37"/>
        <v>0.13133514986376027</v>
      </c>
      <c r="K75" s="162">
        <f t="shared" si="38"/>
        <v>-1545</v>
      </c>
      <c r="L75" s="163">
        <f t="shared" si="39"/>
        <v>241</v>
      </c>
      <c r="M75" s="164">
        <f t="shared" si="36"/>
        <v>5.2773681490495526E-4</v>
      </c>
    </row>
    <row r="76" spans="2:13" x14ac:dyDescent="0.25">
      <c r="B76" s="162" t="s">
        <v>131</v>
      </c>
      <c r="C76" s="163">
        <v>2227</v>
      </c>
      <c r="D76" s="163">
        <v>1937</v>
      </c>
      <c r="E76" s="163">
        <v>879</v>
      </c>
      <c r="F76" s="163">
        <v>547</v>
      </c>
      <c r="G76" s="163">
        <v>1016</v>
      </c>
      <c r="H76" s="163">
        <v>449</v>
      </c>
      <c r="I76" s="165">
        <f t="shared" si="40"/>
        <v>-0.55807086614173229</v>
      </c>
      <c r="J76" s="164">
        <f t="shared" si="37"/>
        <v>-0.76819824470831177</v>
      </c>
      <c r="K76" s="162">
        <f t="shared" si="38"/>
        <v>-567</v>
      </c>
      <c r="L76" s="163">
        <f t="shared" si="39"/>
        <v>-1488</v>
      </c>
      <c r="M76" s="164">
        <f t="shared" si="36"/>
        <v>1.1413960977472298E-4</v>
      </c>
    </row>
    <row r="77" spans="2:13" x14ac:dyDescent="0.25">
      <c r="B77" s="168" t="s">
        <v>145</v>
      </c>
      <c r="C77" s="169">
        <f t="shared" ref="C77:H77" si="41">C69-SUM(C70:C76)</f>
        <v>23195</v>
      </c>
      <c r="D77" s="169">
        <f t="shared" si="41"/>
        <v>20809</v>
      </c>
      <c r="E77" s="169">
        <f t="shared" si="41"/>
        <v>5259</v>
      </c>
      <c r="F77" s="169">
        <f t="shared" si="41"/>
        <v>29880</v>
      </c>
      <c r="G77" s="169">
        <f t="shared" si="41"/>
        <v>39208</v>
      </c>
      <c r="H77" s="169">
        <f t="shared" si="41"/>
        <v>44853</v>
      </c>
      <c r="I77" s="171">
        <f t="shared" si="40"/>
        <v>0.14397571924097119</v>
      </c>
      <c r="J77" s="170">
        <f t="shared" si="37"/>
        <v>1.1554615791244172</v>
      </c>
      <c r="K77" s="168">
        <f>H77-G77</f>
        <v>5645</v>
      </c>
      <c r="L77" s="169">
        <f t="shared" si="39"/>
        <v>24044</v>
      </c>
      <c r="M77" s="170">
        <f t="shared" si="36"/>
        <v>1.1402013178676281E-2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595910</v>
      </c>
      <c r="D79" s="176">
        <f t="shared" ref="D79:H79" si="42">D80+D83</f>
        <v>582969</v>
      </c>
      <c r="E79" s="176">
        <f t="shared" si="42"/>
        <v>162484</v>
      </c>
      <c r="F79" s="176">
        <f t="shared" si="42"/>
        <v>524692</v>
      </c>
      <c r="G79" s="176">
        <f t="shared" si="42"/>
        <v>601650</v>
      </c>
      <c r="H79" s="176">
        <f t="shared" si="42"/>
        <v>684662</v>
      </c>
      <c r="I79" s="177">
        <f>IFERROR(H79/G79-1,"-")</f>
        <v>0.13797390509432383</v>
      </c>
      <c r="J79" s="177">
        <f>IFERROR(H79/D79-1,"-")</f>
        <v>0.17443980726247887</v>
      </c>
      <c r="K79" s="176">
        <f>H79-G79</f>
        <v>83012</v>
      </c>
      <c r="L79" s="176">
        <f>H79-D79</f>
        <v>101693</v>
      </c>
      <c r="M79" s="177">
        <f t="shared" ref="M79:M91" si="43">H79/H$9</f>
        <v>0.1740468897718962</v>
      </c>
    </row>
    <row r="80" spans="2:13" x14ac:dyDescent="0.25">
      <c r="B80" s="157" t="s">
        <v>97</v>
      </c>
      <c r="C80" s="158">
        <v>263300</v>
      </c>
      <c r="D80" s="158">
        <v>265728</v>
      </c>
      <c r="E80" s="158">
        <v>73709</v>
      </c>
      <c r="F80" s="158">
        <v>260041</v>
      </c>
      <c r="G80" s="158">
        <v>262850</v>
      </c>
      <c r="H80" s="158">
        <v>282460</v>
      </c>
      <c r="I80" s="160">
        <f>IFERROR(H80/G80-1,"-")</f>
        <v>7.4605288187179042E-2</v>
      </c>
      <c r="J80" s="159">
        <f t="shared" ref="J80:J91" si="44">IFERROR(H80/D80-1,"-")</f>
        <v>6.2966642581888221E-2</v>
      </c>
      <c r="K80" s="157">
        <f t="shared" ref="K80:K90" si="45">H80-G80</f>
        <v>19610</v>
      </c>
      <c r="L80" s="158">
        <f t="shared" ref="L80:L91" si="46">H80-D80</f>
        <v>16732</v>
      </c>
      <c r="M80" s="159">
        <f t="shared" si="43"/>
        <v>7.1803728679216597E-2</v>
      </c>
    </row>
    <row r="81" spans="2:13" x14ac:dyDescent="0.25">
      <c r="B81" s="162" t="s">
        <v>103</v>
      </c>
      <c r="C81" s="163">
        <v>60637</v>
      </c>
      <c r="D81" s="163">
        <v>46707</v>
      </c>
      <c r="E81" s="163">
        <v>16814</v>
      </c>
      <c r="F81" s="163">
        <v>62083</v>
      </c>
      <c r="G81" s="163">
        <v>56612</v>
      </c>
      <c r="H81" s="163">
        <v>68355</v>
      </c>
      <c r="I81" s="165">
        <f>IFERROR(H81/G81-1,"-")</f>
        <v>0.20742952024305805</v>
      </c>
      <c r="J81" s="164">
        <f t="shared" si="44"/>
        <v>0.46348513070845909</v>
      </c>
      <c r="K81" s="162">
        <f t="shared" si="45"/>
        <v>11743</v>
      </c>
      <c r="L81" s="163">
        <f t="shared" si="46"/>
        <v>21648</v>
      </c>
      <c r="M81" s="164">
        <f t="shared" si="43"/>
        <v>1.737642099365521E-2</v>
      </c>
    </row>
    <row r="82" spans="2:13" x14ac:dyDescent="0.25">
      <c r="B82" s="162" t="s">
        <v>100</v>
      </c>
      <c r="C82" s="163">
        <v>202663</v>
      </c>
      <c r="D82" s="163">
        <v>219021</v>
      </c>
      <c r="E82" s="163">
        <v>56895</v>
      </c>
      <c r="F82" s="163">
        <v>197958</v>
      </c>
      <c r="G82" s="163">
        <v>206238</v>
      </c>
      <c r="H82" s="163">
        <v>214105</v>
      </c>
      <c r="I82" s="165">
        <f>IFERROR(H82/G82-1,"-")</f>
        <v>3.8145249663010805E-2</v>
      </c>
      <c r="J82" s="164">
        <f t="shared" si="44"/>
        <v>-2.2445336291953777E-2</v>
      </c>
      <c r="K82" s="162">
        <f t="shared" si="45"/>
        <v>7867</v>
      </c>
      <c r="L82" s="163">
        <f t="shared" si="46"/>
        <v>-4916</v>
      </c>
      <c r="M82" s="164">
        <f t="shared" si="43"/>
        <v>5.4427307685561394E-2</v>
      </c>
    </row>
    <row r="83" spans="2:13" x14ac:dyDescent="0.25">
      <c r="B83" s="157" t="s">
        <v>107</v>
      </c>
      <c r="C83" s="158">
        <v>332610</v>
      </c>
      <c r="D83" s="158">
        <v>317241</v>
      </c>
      <c r="E83" s="158">
        <v>88775</v>
      </c>
      <c r="F83" s="158">
        <v>264651</v>
      </c>
      <c r="G83" s="158">
        <v>338800</v>
      </c>
      <c r="H83" s="158">
        <v>402202</v>
      </c>
      <c r="I83" s="160">
        <f>IFERROR(H83/G83-1,"-")</f>
        <v>0.18713695395513574</v>
      </c>
      <c r="J83" s="159">
        <f t="shared" si="44"/>
        <v>0.26781216803628793</v>
      </c>
      <c r="K83" s="157">
        <f t="shared" si="45"/>
        <v>63402</v>
      </c>
      <c r="L83" s="158">
        <f t="shared" si="46"/>
        <v>84961</v>
      </c>
      <c r="M83" s="159">
        <f t="shared" si="43"/>
        <v>0.10224316109267959</v>
      </c>
    </row>
    <row r="84" spans="2:13" x14ac:dyDescent="0.25">
      <c r="B84" s="162" t="s">
        <v>110</v>
      </c>
      <c r="C84" s="163">
        <v>51129</v>
      </c>
      <c r="D84" s="163">
        <v>57842</v>
      </c>
      <c r="E84" s="163">
        <v>16985</v>
      </c>
      <c r="F84" s="163">
        <v>56320</v>
      </c>
      <c r="G84" s="163">
        <v>74749</v>
      </c>
      <c r="H84" s="163">
        <v>88165</v>
      </c>
      <c r="I84" s="165">
        <f t="shared" ref="I84:I91" si="47">IFERROR(H84/G84-1,"-")</f>
        <v>0.17948066194865486</v>
      </c>
      <c r="J84" s="164">
        <f t="shared" si="44"/>
        <v>0.52423844265412667</v>
      </c>
      <c r="K84" s="162">
        <f t="shared" si="45"/>
        <v>13416</v>
      </c>
      <c r="L84" s="163">
        <f t="shared" si="46"/>
        <v>30323</v>
      </c>
      <c r="M84" s="164">
        <f t="shared" si="43"/>
        <v>2.2412291081934189E-2</v>
      </c>
    </row>
    <row r="85" spans="2:13" x14ac:dyDescent="0.25">
      <c r="B85" s="162" t="s">
        <v>113</v>
      </c>
      <c r="C85" s="163">
        <v>154313</v>
      </c>
      <c r="D85" s="163">
        <v>126963</v>
      </c>
      <c r="E85" s="163">
        <v>31169</v>
      </c>
      <c r="F85" s="163">
        <v>86706</v>
      </c>
      <c r="G85" s="163">
        <v>100759</v>
      </c>
      <c r="H85" s="163">
        <v>111113</v>
      </c>
      <c r="I85" s="165">
        <f t="shared" si="47"/>
        <v>0.10276005121130627</v>
      </c>
      <c r="J85" s="164">
        <f t="shared" si="44"/>
        <v>-0.12483952017516919</v>
      </c>
      <c r="K85" s="162">
        <f t="shared" si="45"/>
        <v>10354</v>
      </c>
      <c r="L85" s="163">
        <f t="shared" si="46"/>
        <v>-15850</v>
      </c>
      <c r="M85" s="164">
        <f t="shared" si="43"/>
        <v>2.8245867396211124E-2</v>
      </c>
    </row>
    <row r="86" spans="2:13" x14ac:dyDescent="0.25">
      <c r="B86" s="162" t="s">
        <v>116</v>
      </c>
      <c r="C86" s="163">
        <v>16300</v>
      </c>
      <c r="D86" s="163">
        <v>19562</v>
      </c>
      <c r="E86" s="163">
        <v>6432</v>
      </c>
      <c r="F86" s="163">
        <v>23544</v>
      </c>
      <c r="G86" s="163">
        <v>34546</v>
      </c>
      <c r="H86" s="163">
        <v>48623</v>
      </c>
      <c r="I86" s="165">
        <f t="shared" si="47"/>
        <v>0.40748567127887458</v>
      </c>
      <c r="J86" s="164">
        <f t="shared" si="44"/>
        <v>1.4855842960842449</v>
      </c>
      <c r="K86" s="162">
        <f t="shared" si="45"/>
        <v>14077</v>
      </c>
      <c r="L86" s="163">
        <f t="shared" si="46"/>
        <v>29061</v>
      </c>
      <c r="M86" s="164">
        <f t="shared" si="43"/>
        <v>1.2360379167207919E-2</v>
      </c>
    </row>
    <row r="87" spans="2:13" x14ac:dyDescent="0.25">
      <c r="B87" s="162" t="s">
        <v>123</v>
      </c>
      <c r="C87" s="163">
        <v>7078</v>
      </c>
      <c r="D87" s="163">
        <v>5782</v>
      </c>
      <c r="E87" s="163">
        <v>1404</v>
      </c>
      <c r="F87" s="163">
        <v>4983</v>
      </c>
      <c r="G87" s="163">
        <v>6738</v>
      </c>
      <c r="H87" s="163">
        <v>11581</v>
      </c>
      <c r="I87" s="165">
        <f t="shared" si="47"/>
        <v>0.71875927574948051</v>
      </c>
      <c r="J87" s="164">
        <f t="shared" si="44"/>
        <v>1.0029401591144933</v>
      </c>
      <c r="K87" s="162">
        <f t="shared" si="45"/>
        <v>4843</v>
      </c>
      <c r="L87" s="163">
        <f t="shared" si="46"/>
        <v>5799</v>
      </c>
      <c r="M87" s="164">
        <f t="shared" si="43"/>
        <v>2.9439884650357836E-3</v>
      </c>
    </row>
    <row r="88" spans="2:13" x14ac:dyDescent="0.25">
      <c r="B88" s="162" t="s">
        <v>119</v>
      </c>
      <c r="C88" s="163">
        <v>5498</v>
      </c>
      <c r="D88" s="163">
        <v>5190</v>
      </c>
      <c r="E88" s="163">
        <v>1732</v>
      </c>
      <c r="F88" s="163">
        <v>4476</v>
      </c>
      <c r="G88" s="163">
        <v>5740</v>
      </c>
      <c r="H88" s="163">
        <v>7244</v>
      </c>
      <c r="I88" s="165">
        <f t="shared" si="47"/>
        <v>0.26202090592334493</v>
      </c>
      <c r="J88" s="164">
        <f t="shared" si="44"/>
        <v>0.39576107899807322</v>
      </c>
      <c r="K88" s="162">
        <f t="shared" si="45"/>
        <v>1504</v>
      </c>
      <c r="L88" s="163">
        <f t="shared" si="46"/>
        <v>2054</v>
      </c>
      <c r="M88" s="164">
        <f t="shared" si="43"/>
        <v>1.8414862654968669E-3</v>
      </c>
    </row>
    <row r="89" spans="2:13" x14ac:dyDescent="0.25">
      <c r="B89" s="162" t="s">
        <v>128</v>
      </c>
      <c r="C89" s="163">
        <v>2894</v>
      </c>
      <c r="D89" s="163">
        <v>3352</v>
      </c>
      <c r="E89" s="163">
        <v>1702</v>
      </c>
      <c r="F89" s="163">
        <v>2889</v>
      </c>
      <c r="G89" s="163">
        <v>3412</v>
      </c>
      <c r="H89" s="163">
        <v>3182</v>
      </c>
      <c r="I89" s="165">
        <f t="shared" si="47"/>
        <v>-6.7409144196951987E-2</v>
      </c>
      <c r="J89" s="164">
        <f t="shared" si="44"/>
        <v>-5.0715990453460646E-2</v>
      </c>
      <c r="K89" s="162">
        <f t="shared" si="45"/>
        <v>-230</v>
      </c>
      <c r="L89" s="163">
        <f t="shared" si="46"/>
        <v>-170</v>
      </c>
      <c r="M89" s="164">
        <f t="shared" si="43"/>
        <v>8.0889139933890543E-4</v>
      </c>
    </row>
    <row r="90" spans="2:13" x14ac:dyDescent="0.25">
      <c r="B90" s="162" t="s">
        <v>131</v>
      </c>
      <c r="C90" s="163">
        <v>6439</v>
      </c>
      <c r="D90" s="163">
        <v>5784</v>
      </c>
      <c r="E90" s="163">
        <v>2314</v>
      </c>
      <c r="F90" s="163">
        <v>2862</v>
      </c>
      <c r="G90" s="163">
        <v>3657</v>
      </c>
      <c r="H90" s="163">
        <v>3862</v>
      </c>
      <c r="I90" s="165">
        <f t="shared" si="47"/>
        <v>5.6056877221766443E-2</v>
      </c>
      <c r="J90" s="164">
        <f t="shared" si="44"/>
        <v>-0.33229598893499313</v>
      </c>
      <c r="K90" s="162">
        <f t="shared" si="45"/>
        <v>205</v>
      </c>
      <c r="L90" s="163">
        <f t="shared" si="46"/>
        <v>-1922</v>
      </c>
      <c r="M90" s="164">
        <f t="shared" si="43"/>
        <v>9.817531691536307E-4</v>
      </c>
    </row>
    <row r="91" spans="2:13" x14ac:dyDescent="0.25">
      <c r="B91" s="168" t="s">
        <v>145</v>
      </c>
      <c r="C91" s="169">
        <f t="shared" ref="C91:H91" si="48">C83-SUM(C84:C90)</f>
        <v>88959</v>
      </c>
      <c r="D91" s="169">
        <f t="shared" si="48"/>
        <v>92766</v>
      </c>
      <c r="E91" s="169">
        <f t="shared" si="48"/>
        <v>27037</v>
      </c>
      <c r="F91" s="169">
        <f t="shared" si="48"/>
        <v>82871</v>
      </c>
      <c r="G91" s="169">
        <f t="shared" si="48"/>
        <v>109199</v>
      </c>
      <c r="H91" s="169">
        <f t="shared" si="48"/>
        <v>128432</v>
      </c>
      <c r="I91" s="171">
        <f t="shared" si="47"/>
        <v>0.17612798652002315</v>
      </c>
      <c r="J91" s="170">
        <f t="shared" si="44"/>
        <v>0.38447275941616543</v>
      </c>
      <c r="K91" s="168">
        <f>H91-G91</f>
        <v>19233</v>
      </c>
      <c r="L91" s="169">
        <f t="shared" si="46"/>
        <v>35666</v>
      </c>
      <c r="M91" s="170">
        <f t="shared" si="43"/>
        <v>3.2648504148301165E-2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48602</v>
      </c>
      <c r="D93" s="176">
        <f t="shared" ref="D93:H93" si="49">D94+D97</f>
        <v>50120</v>
      </c>
      <c r="E93" s="176">
        <f t="shared" si="49"/>
        <v>20822</v>
      </c>
      <c r="F93" s="176">
        <f t="shared" si="49"/>
        <v>46319</v>
      </c>
      <c r="G93" s="176">
        <f t="shared" si="49"/>
        <v>53572</v>
      </c>
      <c r="H93" s="176">
        <f t="shared" si="49"/>
        <v>52160</v>
      </c>
      <c r="I93" s="177">
        <f>IFERROR(H93/G93-1,"-")</f>
        <v>-2.6357052191443242E-2</v>
      </c>
      <c r="J93" s="177">
        <f>IFERROR(H93/D93-1,"-")</f>
        <v>4.0702314445331123E-2</v>
      </c>
      <c r="K93" s="176">
        <f>H93-G93</f>
        <v>-1412</v>
      </c>
      <c r="L93" s="176">
        <f>H93-D93</f>
        <v>2040</v>
      </c>
      <c r="M93" s="177">
        <f t="shared" ref="M93:M105" si="50">H93/H$9</f>
        <v>1.3259514578729512E-2</v>
      </c>
    </row>
    <row r="94" spans="2:13" x14ac:dyDescent="0.25">
      <c r="B94" s="157" t="s">
        <v>97</v>
      </c>
      <c r="C94" s="158">
        <v>30978</v>
      </c>
      <c r="D94" s="158">
        <v>33141</v>
      </c>
      <c r="E94" s="158">
        <v>13638</v>
      </c>
      <c r="F94" s="158">
        <v>30450</v>
      </c>
      <c r="G94" s="158">
        <v>35140</v>
      </c>
      <c r="H94" s="158">
        <v>32599</v>
      </c>
      <c r="I94" s="160">
        <f>IFERROR(H94/G94-1,"-")</f>
        <v>-7.2310756972111534E-2</v>
      </c>
      <c r="J94" s="159">
        <f t="shared" ref="J94:J105" si="51">IFERROR(H94/D94-1,"-")</f>
        <v>-1.6354364684228018E-2</v>
      </c>
      <c r="K94" s="157">
        <f t="shared" ref="K94:K104" si="52">H94-G94</f>
        <v>-2541</v>
      </c>
      <c r="L94" s="158">
        <f t="shared" ref="L94:L105" si="53">H94-D94</f>
        <v>-542</v>
      </c>
      <c r="M94" s="159">
        <f t="shared" si="50"/>
        <v>8.2869424032209239E-3</v>
      </c>
    </row>
    <row r="95" spans="2:13" x14ac:dyDescent="0.25">
      <c r="B95" s="162" t="s">
        <v>103</v>
      </c>
      <c r="C95" s="163">
        <v>15034</v>
      </c>
      <c r="D95" s="163">
        <v>16577</v>
      </c>
      <c r="E95" s="163">
        <v>7257</v>
      </c>
      <c r="F95" s="163">
        <v>14475</v>
      </c>
      <c r="G95" s="163">
        <v>10867</v>
      </c>
      <c r="H95" s="163">
        <v>10407</v>
      </c>
      <c r="I95" s="165">
        <f>IFERROR(H95/G95-1,"-")</f>
        <v>-4.2329989877611163E-2</v>
      </c>
      <c r="J95" s="164">
        <f t="shared" si="51"/>
        <v>-0.37220244917656997</v>
      </c>
      <c r="K95" s="162">
        <f t="shared" si="52"/>
        <v>-460</v>
      </c>
      <c r="L95" s="163">
        <f t="shared" si="53"/>
        <v>-6170</v>
      </c>
      <c r="M95" s="164">
        <f t="shared" si="50"/>
        <v>2.645547703620361E-3</v>
      </c>
    </row>
    <row r="96" spans="2:13" x14ac:dyDescent="0.25">
      <c r="B96" s="162" t="s">
        <v>100</v>
      </c>
      <c r="C96" s="163">
        <v>15944</v>
      </c>
      <c r="D96" s="163">
        <v>16564</v>
      </c>
      <c r="E96" s="163">
        <v>6381</v>
      </c>
      <c r="F96" s="163">
        <v>15975</v>
      </c>
      <c r="G96" s="163">
        <v>24273</v>
      </c>
      <c r="H96" s="163">
        <v>22192</v>
      </c>
      <c r="I96" s="165">
        <f>IFERROR(H96/G96-1,"-")</f>
        <v>-8.5733119103530653E-2</v>
      </c>
      <c r="J96" s="164">
        <f t="shared" si="51"/>
        <v>0.33977300169041302</v>
      </c>
      <c r="K96" s="162">
        <f t="shared" si="52"/>
        <v>-2081</v>
      </c>
      <c r="L96" s="163">
        <f t="shared" si="53"/>
        <v>5628</v>
      </c>
      <c r="M96" s="164">
        <f t="shared" si="50"/>
        <v>5.6413946996005625E-3</v>
      </c>
    </row>
    <row r="97" spans="2:13" x14ac:dyDescent="0.25">
      <c r="B97" s="157" t="s">
        <v>107</v>
      </c>
      <c r="C97" s="158">
        <v>17624</v>
      </c>
      <c r="D97" s="158">
        <v>16979</v>
      </c>
      <c r="E97" s="158">
        <v>7184</v>
      </c>
      <c r="F97" s="158">
        <v>15869</v>
      </c>
      <c r="G97" s="158">
        <v>18432</v>
      </c>
      <c r="H97" s="158">
        <v>19561</v>
      </c>
      <c r="I97" s="160">
        <f>IFERROR(H97/G97-1,"-")</f>
        <v>6.125217013888884E-2</v>
      </c>
      <c r="J97" s="159">
        <f t="shared" si="51"/>
        <v>0.15207020437010432</v>
      </c>
      <c r="K97" s="157">
        <f t="shared" si="52"/>
        <v>1129</v>
      </c>
      <c r="L97" s="158">
        <f t="shared" si="53"/>
        <v>2582</v>
      </c>
      <c r="M97" s="159">
        <f t="shared" si="50"/>
        <v>4.9725721755085883E-3</v>
      </c>
    </row>
    <row r="98" spans="2:13" x14ac:dyDescent="0.25">
      <c r="B98" s="162" t="s">
        <v>110</v>
      </c>
      <c r="C98" s="163">
        <v>2071</v>
      </c>
      <c r="D98" s="163">
        <v>2193</v>
      </c>
      <c r="E98" s="163">
        <v>1188</v>
      </c>
      <c r="F98" s="163">
        <v>2100</v>
      </c>
      <c r="G98" s="163">
        <v>2476</v>
      </c>
      <c r="H98" s="163">
        <v>2770</v>
      </c>
      <c r="I98" s="165">
        <f t="shared" ref="I98:I105" si="54">IFERROR(H98/G98-1,"-")</f>
        <v>0.11873990306946691</v>
      </c>
      <c r="J98" s="164">
        <f t="shared" si="51"/>
        <v>0.26310989512083904</v>
      </c>
      <c r="K98" s="162">
        <f t="shared" si="52"/>
        <v>294</v>
      </c>
      <c r="L98" s="163">
        <f t="shared" si="53"/>
        <v>577</v>
      </c>
      <c r="M98" s="164">
        <f t="shared" si="50"/>
        <v>7.0415750350998367E-4</v>
      </c>
    </row>
    <row r="99" spans="2:13" x14ac:dyDescent="0.25">
      <c r="B99" s="162" t="s">
        <v>113</v>
      </c>
      <c r="C99" s="163">
        <v>4009</v>
      </c>
      <c r="D99" s="163">
        <v>3526</v>
      </c>
      <c r="E99" s="163">
        <v>1342</v>
      </c>
      <c r="F99" s="163">
        <v>3121</v>
      </c>
      <c r="G99" s="163">
        <v>3392</v>
      </c>
      <c r="H99" s="163">
        <v>3774</v>
      </c>
      <c r="I99" s="165">
        <f t="shared" si="54"/>
        <v>0.11261792452830188</v>
      </c>
      <c r="J99" s="164">
        <f t="shared" si="51"/>
        <v>7.0334656834940334E-2</v>
      </c>
      <c r="K99" s="162">
        <f t="shared" si="52"/>
        <v>382</v>
      </c>
      <c r="L99" s="163">
        <f t="shared" si="53"/>
        <v>248</v>
      </c>
      <c r="M99" s="164">
        <f t="shared" si="50"/>
        <v>9.59382822471725E-4</v>
      </c>
    </row>
    <row r="100" spans="2:13" x14ac:dyDescent="0.25">
      <c r="B100" s="162" t="s">
        <v>116</v>
      </c>
      <c r="C100" s="163">
        <v>3767</v>
      </c>
      <c r="D100" s="163">
        <v>3516</v>
      </c>
      <c r="E100" s="163">
        <v>1697</v>
      </c>
      <c r="F100" s="163">
        <v>3055</v>
      </c>
      <c r="G100" s="163">
        <v>3581</v>
      </c>
      <c r="H100" s="163">
        <v>3405</v>
      </c>
      <c r="I100" s="165">
        <f t="shared" si="54"/>
        <v>-4.9148282602624938E-2</v>
      </c>
      <c r="J100" s="164">
        <f t="shared" si="51"/>
        <v>-3.1569965870307137E-2</v>
      </c>
      <c r="K100" s="162">
        <f t="shared" si="52"/>
        <v>-176</v>
      </c>
      <c r="L100" s="163">
        <f t="shared" si="53"/>
        <v>-111</v>
      </c>
      <c r="M100" s="164">
        <f t="shared" si="50"/>
        <v>8.6557989149873443E-4</v>
      </c>
    </row>
    <row r="101" spans="2:13" x14ac:dyDescent="0.25">
      <c r="B101" s="162" t="s">
        <v>123</v>
      </c>
      <c r="C101" s="163">
        <v>473</v>
      </c>
      <c r="D101" s="163">
        <v>619</v>
      </c>
      <c r="E101" s="163">
        <v>302</v>
      </c>
      <c r="F101" s="163">
        <v>1051</v>
      </c>
      <c r="G101" s="163">
        <v>825</v>
      </c>
      <c r="H101" s="163">
        <v>858</v>
      </c>
      <c r="I101" s="165">
        <f t="shared" si="54"/>
        <v>4.0000000000000036E-2</v>
      </c>
      <c r="J101" s="164">
        <f t="shared" si="51"/>
        <v>0.38610662358642966</v>
      </c>
      <c r="K101" s="162">
        <f t="shared" si="52"/>
        <v>33</v>
      </c>
      <c r="L101" s="163">
        <f t="shared" si="53"/>
        <v>239</v>
      </c>
      <c r="M101" s="164">
        <f t="shared" si="50"/>
        <v>2.1811088014857979E-4</v>
      </c>
    </row>
    <row r="102" spans="2:13" x14ac:dyDescent="0.25">
      <c r="B102" s="162" t="s">
        <v>119</v>
      </c>
      <c r="C102" s="163">
        <v>435</v>
      </c>
      <c r="D102" s="163">
        <v>479</v>
      </c>
      <c r="E102" s="163">
        <v>307</v>
      </c>
      <c r="F102" s="163">
        <v>630</v>
      </c>
      <c r="G102" s="163">
        <v>571</v>
      </c>
      <c r="H102" s="163">
        <v>760</v>
      </c>
      <c r="I102" s="165">
        <f t="shared" si="54"/>
        <v>0.33099824868651484</v>
      </c>
      <c r="J102" s="164">
        <f t="shared" si="51"/>
        <v>0.58663883089770352</v>
      </c>
      <c r="K102" s="162">
        <f t="shared" si="52"/>
        <v>189</v>
      </c>
      <c r="L102" s="163">
        <f t="shared" si="53"/>
        <v>281</v>
      </c>
      <c r="M102" s="164">
        <f t="shared" si="50"/>
        <v>1.931984486164576E-4</v>
      </c>
    </row>
    <row r="103" spans="2:13" x14ac:dyDescent="0.25">
      <c r="B103" s="162" t="s">
        <v>128</v>
      </c>
      <c r="C103" s="163">
        <v>135</v>
      </c>
      <c r="D103" s="163">
        <v>135</v>
      </c>
      <c r="E103" s="163">
        <v>118</v>
      </c>
      <c r="F103" s="163">
        <v>248</v>
      </c>
      <c r="G103" s="163">
        <v>136</v>
      </c>
      <c r="H103" s="163">
        <v>226</v>
      </c>
      <c r="I103" s="165">
        <f t="shared" si="54"/>
        <v>0.66176470588235303</v>
      </c>
      <c r="J103" s="164">
        <f t="shared" si="51"/>
        <v>0.67407407407407405</v>
      </c>
      <c r="K103" s="162">
        <f t="shared" si="52"/>
        <v>90</v>
      </c>
      <c r="L103" s="163">
        <f t="shared" si="53"/>
        <v>91</v>
      </c>
      <c r="M103" s="164">
        <f t="shared" si="50"/>
        <v>5.7451117614893976E-5</v>
      </c>
    </row>
    <row r="104" spans="2:13" x14ac:dyDescent="0.25">
      <c r="B104" s="162" t="s">
        <v>131</v>
      </c>
      <c r="C104" s="163">
        <v>322</v>
      </c>
      <c r="D104" s="163">
        <v>230</v>
      </c>
      <c r="E104" s="163">
        <v>82</v>
      </c>
      <c r="F104" s="163">
        <v>133</v>
      </c>
      <c r="G104" s="163">
        <v>238</v>
      </c>
      <c r="H104" s="163">
        <v>342</v>
      </c>
      <c r="I104" s="165">
        <f t="shared" si="54"/>
        <v>0.43697478991596639</v>
      </c>
      <c r="J104" s="164">
        <f t="shared" si="51"/>
        <v>0.48695652173913051</v>
      </c>
      <c r="K104" s="162">
        <f t="shared" si="52"/>
        <v>104</v>
      </c>
      <c r="L104" s="163">
        <f t="shared" si="53"/>
        <v>112</v>
      </c>
      <c r="M104" s="164">
        <f t="shared" si="50"/>
        <v>8.6939301877405928E-5</v>
      </c>
    </row>
    <row r="105" spans="2:13" x14ac:dyDescent="0.25">
      <c r="B105" s="168" t="s">
        <v>145</v>
      </c>
      <c r="C105" s="169">
        <f t="shared" ref="C105:H105" si="55">C97-SUM(C98:C104)</f>
        <v>6412</v>
      </c>
      <c r="D105" s="169">
        <f t="shared" si="55"/>
        <v>6281</v>
      </c>
      <c r="E105" s="169">
        <f t="shared" si="55"/>
        <v>2148</v>
      </c>
      <c r="F105" s="169">
        <f t="shared" si="55"/>
        <v>5531</v>
      </c>
      <c r="G105" s="169">
        <f t="shared" si="55"/>
        <v>7213</v>
      </c>
      <c r="H105" s="169">
        <f t="shared" si="55"/>
        <v>7426</v>
      </c>
      <c r="I105" s="171">
        <f t="shared" si="54"/>
        <v>2.953001525024268E-2</v>
      </c>
      <c r="J105" s="170">
        <f t="shared" si="51"/>
        <v>0.18229581276866735</v>
      </c>
      <c r="K105" s="168">
        <f>H105-G105</f>
        <v>213</v>
      </c>
      <c r="L105" s="169">
        <f t="shared" si="53"/>
        <v>1145</v>
      </c>
      <c r="M105" s="170">
        <f t="shared" si="50"/>
        <v>1.8877522097708081E-3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78752</v>
      </c>
      <c r="D107" s="176">
        <f t="shared" ref="D107:H107" si="56">D108+D111</f>
        <v>76524</v>
      </c>
      <c r="E107" s="176">
        <f t="shared" si="56"/>
        <v>56024</v>
      </c>
      <c r="F107" s="176">
        <f t="shared" si="56"/>
        <v>154656</v>
      </c>
      <c r="G107" s="176">
        <f t="shared" si="56"/>
        <v>203248</v>
      </c>
      <c r="H107" s="176">
        <f t="shared" si="56"/>
        <v>191718</v>
      </c>
      <c r="I107" s="177">
        <f>IFERROR(H107/G107-1,"-")</f>
        <v>-5.6728725497913857E-2</v>
      </c>
      <c r="J107" s="177">
        <f>IFERROR(H107/D107-1,"-")</f>
        <v>1.5053316606554805</v>
      </c>
      <c r="K107" s="176">
        <f>H107-G107</f>
        <v>-11530</v>
      </c>
      <c r="L107" s="176">
        <f>H107-D107</f>
        <v>115194</v>
      </c>
      <c r="M107" s="177">
        <f t="shared" ref="M107:M119" si="57">H107/H$9</f>
        <v>4.8736342331381605E-2</v>
      </c>
    </row>
    <row r="108" spans="2:13" x14ac:dyDescent="0.25">
      <c r="B108" s="157" t="s">
        <v>97</v>
      </c>
      <c r="C108" s="158">
        <v>14748</v>
      </c>
      <c r="D108" s="158">
        <v>16190</v>
      </c>
      <c r="E108" s="158">
        <v>26090</v>
      </c>
      <c r="F108" s="158">
        <v>38429</v>
      </c>
      <c r="G108" s="158">
        <v>45215</v>
      </c>
      <c r="H108" s="158">
        <v>40928</v>
      </c>
      <c r="I108" s="160">
        <f>IFERROR(H108/G108-1,"-")</f>
        <v>-9.4813668030520826E-2</v>
      </c>
      <c r="J108" s="159">
        <f t="shared" ref="J108:J119" si="58">IFERROR(H108/D108-1,"-")</f>
        <v>1.5279802347127855</v>
      </c>
      <c r="K108" s="157">
        <f t="shared" ref="K108:K118" si="59">H108-G108</f>
        <v>-4287</v>
      </c>
      <c r="L108" s="158">
        <f t="shared" ref="L108:L119" si="60">H108-D108</f>
        <v>24738</v>
      </c>
      <c r="M108" s="159">
        <f t="shared" si="57"/>
        <v>1.0404244874966285E-2</v>
      </c>
    </row>
    <row r="109" spans="2:13" x14ac:dyDescent="0.25">
      <c r="B109" s="162" t="s">
        <v>103</v>
      </c>
      <c r="C109" s="163">
        <v>2579</v>
      </c>
      <c r="D109" s="163">
        <v>2842</v>
      </c>
      <c r="E109" s="163">
        <v>2066</v>
      </c>
      <c r="F109" s="163">
        <v>10411</v>
      </c>
      <c r="G109" s="163">
        <v>14026</v>
      </c>
      <c r="H109" s="163">
        <v>11728</v>
      </c>
      <c r="I109" s="165">
        <f>IFERROR(H109/G109-1,"-")</f>
        <v>-0.16383858548410091</v>
      </c>
      <c r="J109" s="164">
        <f t="shared" si="58"/>
        <v>3.1266713581984522</v>
      </c>
      <c r="K109" s="162">
        <f t="shared" si="59"/>
        <v>-2298</v>
      </c>
      <c r="L109" s="163">
        <f t="shared" si="60"/>
        <v>8886</v>
      </c>
      <c r="M109" s="164">
        <f t="shared" si="57"/>
        <v>2.9813571123339668E-3</v>
      </c>
    </row>
    <row r="110" spans="2:13" x14ac:dyDescent="0.25">
      <c r="B110" s="162" t="s">
        <v>100</v>
      </c>
      <c r="C110" s="163">
        <v>12169</v>
      </c>
      <c r="D110" s="163">
        <v>13348</v>
      </c>
      <c r="E110" s="163">
        <v>24024</v>
      </c>
      <c r="F110" s="163">
        <v>28018</v>
      </c>
      <c r="G110" s="163">
        <v>31189</v>
      </c>
      <c r="H110" s="163">
        <v>29200</v>
      </c>
      <c r="I110" s="165">
        <f>IFERROR(H110/G110-1,"-")</f>
        <v>-6.3772483888550502E-2</v>
      </c>
      <c r="J110" s="164">
        <f t="shared" si="58"/>
        <v>1.1875936469883128</v>
      </c>
      <c r="K110" s="162">
        <f t="shared" si="59"/>
        <v>-1989</v>
      </c>
      <c r="L110" s="163">
        <f t="shared" si="60"/>
        <v>15852</v>
      </c>
      <c r="M110" s="164">
        <f t="shared" si="57"/>
        <v>7.4228877626323188E-3</v>
      </c>
    </row>
    <row r="111" spans="2:13" x14ac:dyDescent="0.25">
      <c r="B111" s="157" t="s">
        <v>107</v>
      </c>
      <c r="C111" s="158">
        <v>64004</v>
      </c>
      <c r="D111" s="158">
        <v>60334</v>
      </c>
      <c r="E111" s="158">
        <v>29934</v>
      </c>
      <c r="F111" s="158">
        <v>116227</v>
      </c>
      <c r="G111" s="158">
        <v>158033</v>
      </c>
      <c r="H111" s="158">
        <v>150790</v>
      </c>
      <c r="I111" s="160">
        <f>IFERROR(H111/G111-1,"-")</f>
        <v>-4.5832199603880186E-2</v>
      </c>
      <c r="J111" s="159">
        <f t="shared" si="58"/>
        <v>1.4992541518878246</v>
      </c>
      <c r="K111" s="157">
        <f t="shared" si="59"/>
        <v>-7243</v>
      </c>
      <c r="L111" s="158">
        <f t="shared" si="60"/>
        <v>90456</v>
      </c>
      <c r="M111" s="159">
        <f t="shared" si="57"/>
        <v>3.8332097456415318E-2</v>
      </c>
    </row>
    <row r="112" spans="2:13" x14ac:dyDescent="0.25">
      <c r="B112" s="162" t="s">
        <v>110</v>
      </c>
      <c r="C112" s="163">
        <v>33666</v>
      </c>
      <c r="D112" s="163">
        <v>33907</v>
      </c>
      <c r="E112" s="163">
        <v>16211</v>
      </c>
      <c r="F112" s="163">
        <v>69939</v>
      </c>
      <c r="G112" s="163">
        <v>104488</v>
      </c>
      <c r="H112" s="163">
        <v>94156</v>
      </c>
      <c r="I112" s="165">
        <f t="shared" ref="I112:I119" si="61">IFERROR(H112/G112-1,"-")</f>
        <v>-9.888216828726748E-2</v>
      </c>
      <c r="J112" s="164">
        <f t="shared" si="58"/>
        <v>1.7768897277848232</v>
      </c>
      <c r="K112" s="162">
        <f t="shared" si="59"/>
        <v>-10332</v>
      </c>
      <c r="L112" s="163">
        <f t="shared" si="60"/>
        <v>60249</v>
      </c>
      <c r="M112" s="164">
        <f t="shared" si="57"/>
        <v>2.3935254115698926E-2</v>
      </c>
    </row>
    <row r="113" spans="2:13" x14ac:dyDescent="0.25">
      <c r="B113" s="162" t="s">
        <v>113</v>
      </c>
      <c r="C113" s="163">
        <v>4933</v>
      </c>
      <c r="D113" s="163">
        <v>4111</v>
      </c>
      <c r="E113" s="163">
        <v>2391</v>
      </c>
      <c r="F113" s="163">
        <v>5298</v>
      </c>
      <c r="G113" s="163">
        <v>6683</v>
      </c>
      <c r="H113" s="163">
        <v>6617</v>
      </c>
      <c r="I113" s="165">
        <f t="shared" si="61"/>
        <v>-9.8758042795151768E-3</v>
      </c>
      <c r="J113" s="164">
        <f t="shared" si="58"/>
        <v>0.60958404281196787</v>
      </c>
      <c r="K113" s="162">
        <f t="shared" si="59"/>
        <v>-66</v>
      </c>
      <c r="L113" s="163">
        <f t="shared" si="60"/>
        <v>2506</v>
      </c>
      <c r="M113" s="164">
        <f t="shared" si="57"/>
        <v>1.6820975453882895E-3</v>
      </c>
    </row>
    <row r="114" spans="2:13" x14ac:dyDescent="0.25">
      <c r="B114" s="162" t="s">
        <v>116</v>
      </c>
      <c r="C114" s="163">
        <v>10925</v>
      </c>
      <c r="D114" s="163">
        <v>8661</v>
      </c>
      <c r="E114" s="163">
        <v>1728</v>
      </c>
      <c r="F114" s="163">
        <v>7819</v>
      </c>
      <c r="G114" s="163">
        <v>11295</v>
      </c>
      <c r="H114" s="163">
        <v>11852</v>
      </c>
      <c r="I114" s="165">
        <f t="shared" si="61"/>
        <v>4.9313855688357666E-2</v>
      </c>
      <c r="J114" s="164">
        <f t="shared" si="58"/>
        <v>0.36843320632721399</v>
      </c>
      <c r="K114" s="162">
        <f t="shared" si="59"/>
        <v>557</v>
      </c>
      <c r="L114" s="163">
        <f t="shared" si="60"/>
        <v>3191</v>
      </c>
      <c r="M114" s="164">
        <f t="shared" si="57"/>
        <v>3.0128789644766523E-3</v>
      </c>
    </row>
    <row r="115" spans="2:13" x14ac:dyDescent="0.25">
      <c r="B115" s="162" t="s">
        <v>123</v>
      </c>
      <c r="C115" s="163">
        <v>1438</v>
      </c>
      <c r="D115" s="163">
        <v>1026</v>
      </c>
      <c r="E115" s="163">
        <v>1054</v>
      </c>
      <c r="F115" s="163">
        <v>5391</v>
      </c>
      <c r="G115" s="163">
        <v>5420</v>
      </c>
      <c r="H115" s="163">
        <v>5449</v>
      </c>
      <c r="I115" s="165">
        <f t="shared" si="61"/>
        <v>5.3505535055351494E-3</v>
      </c>
      <c r="J115" s="164">
        <f t="shared" si="58"/>
        <v>4.3109161793372319</v>
      </c>
      <c r="K115" s="162">
        <f t="shared" si="59"/>
        <v>29</v>
      </c>
      <c r="L115" s="163">
        <f t="shared" si="60"/>
        <v>4423</v>
      </c>
      <c r="M115" s="164">
        <f t="shared" si="57"/>
        <v>1.3851820348829967E-3</v>
      </c>
    </row>
    <row r="116" spans="2:13" x14ac:dyDescent="0.25">
      <c r="B116" s="162" t="s">
        <v>119</v>
      </c>
      <c r="C116" s="163">
        <v>2782</v>
      </c>
      <c r="D116" s="163">
        <v>2736</v>
      </c>
      <c r="E116" s="163">
        <v>2480</v>
      </c>
      <c r="F116" s="163">
        <v>4029</v>
      </c>
      <c r="G116" s="163">
        <v>4502</v>
      </c>
      <c r="H116" s="163">
        <v>4368</v>
      </c>
      <c r="I116" s="165">
        <f t="shared" si="61"/>
        <v>-2.9764549089293602E-2</v>
      </c>
      <c r="J116" s="164">
        <f t="shared" si="58"/>
        <v>0.59649122807017552</v>
      </c>
      <c r="K116" s="162">
        <f t="shared" si="59"/>
        <v>-134</v>
      </c>
      <c r="L116" s="163">
        <f t="shared" si="60"/>
        <v>1632</v>
      </c>
      <c r="M116" s="164">
        <f t="shared" si="57"/>
        <v>1.1103826625745879E-3</v>
      </c>
    </row>
    <row r="117" spans="2:13" x14ac:dyDescent="0.25">
      <c r="B117" s="162" t="s">
        <v>128</v>
      </c>
      <c r="C117" s="163">
        <v>434</v>
      </c>
      <c r="D117" s="163">
        <v>389</v>
      </c>
      <c r="E117" s="163">
        <v>223</v>
      </c>
      <c r="F117" s="163">
        <v>1042</v>
      </c>
      <c r="G117" s="163">
        <v>1150</v>
      </c>
      <c r="H117" s="163">
        <v>927</v>
      </c>
      <c r="I117" s="165">
        <f t="shared" si="61"/>
        <v>-0.19391304347826088</v>
      </c>
      <c r="J117" s="164">
        <f t="shared" si="58"/>
        <v>1.3830334190231364</v>
      </c>
      <c r="K117" s="162">
        <f t="shared" si="59"/>
        <v>-223</v>
      </c>
      <c r="L117" s="163">
        <f t="shared" si="60"/>
        <v>538</v>
      </c>
      <c r="M117" s="164">
        <f t="shared" si="57"/>
        <v>2.3565126561507396E-4</v>
      </c>
    </row>
    <row r="118" spans="2:13" x14ac:dyDescent="0.25">
      <c r="B118" s="162" t="s">
        <v>131</v>
      </c>
      <c r="C118" s="163">
        <v>1199</v>
      </c>
      <c r="D118" s="163">
        <v>969</v>
      </c>
      <c r="E118" s="163">
        <v>542</v>
      </c>
      <c r="F118" s="163">
        <v>764</v>
      </c>
      <c r="G118" s="163">
        <v>618</v>
      </c>
      <c r="H118" s="163">
        <v>1180</v>
      </c>
      <c r="I118" s="165">
        <f t="shared" si="61"/>
        <v>0.90938511326860838</v>
      </c>
      <c r="J118" s="164">
        <f t="shared" si="58"/>
        <v>0.21775025799793601</v>
      </c>
      <c r="K118" s="162">
        <f t="shared" si="59"/>
        <v>562</v>
      </c>
      <c r="L118" s="163">
        <f t="shared" si="60"/>
        <v>211</v>
      </c>
      <c r="M118" s="164">
        <f t="shared" si="57"/>
        <v>2.9996601232555261E-4</v>
      </c>
    </row>
    <row r="119" spans="2:13" x14ac:dyDescent="0.25">
      <c r="B119" s="168" t="s">
        <v>145</v>
      </c>
      <c r="C119" s="169">
        <f t="shared" ref="C119:H119" si="62">C111-SUM(C112:C118)</f>
        <v>8627</v>
      </c>
      <c r="D119" s="169">
        <f t="shared" si="62"/>
        <v>8535</v>
      </c>
      <c r="E119" s="169">
        <f t="shared" si="62"/>
        <v>5305</v>
      </c>
      <c r="F119" s="169">
        <f t="shared" si="62"/>
        <v>21945</v>
      </c>
      <c r="G119" s="169">
        <f t="shared" si="62"/>
        <v>23877</v>
      </c>
      <c r="H119" s="169">
        <f t="shared" si="62"/>
        <v>26241</v>
      </c>
      <c r="I119" s="171">
        <f t="shared" si="61"/>
        <v>9.9007412991581889E-2</v>
      </c>
      <c r="J119" s="170">
        <f t="shared" si="58"/>
        <v>2.0745166959578207</v>
      </c>
      <c r="K119" s="168">
        <f>H119-G119</f>
        <v>2364</v>
      </c>
      <c r="L119" s="169">
        <f t="shared" si="60"/>
        <v>17706</v>
      </c>
      <c r="M119" s="170">
        <f t="shared" si="57"/>
        <v>6.6706848554532426E-3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211902</v>
      </c>
      <c r="D121" s="176">
        <f t="shared" ref="D121:H121" si="63">D122+D125</f>
        <v>199492</v>
      </c>
      <c r="E121" s="176">
        <f t="shared" si="63"/>
        <v>84454</v>
      </c>
      <c r="F121" s="176">
        <f t="shared" si="63"/>
        <v>205166</v>
      </c>
      <c r="G121" s="176">
        <f t="shared" si="63"/>
        <v>218532</v>
      </c>
      <c r="H121" s="176">
        <f t="shared" si="63"/>
        <v>226242</v>
      </c>
      <c r="I121" s="177">
        <f>IFERROR(H121/G121-1,"-")</f>
        <v>3.5280874196913947E-2</v>
      </c>
      <c r="J121" s="177">
        <f>IFERROR(H121/D121-1,"-")</f>
        <v>0.13409059009885116</v>
      </c>
      <c r="K121" s="176">
        <f>H121-G121</f>
        <v>7710</v>
      </c>
      <c r="L121" s="176">
        <f>H121-D121</f>
        <v>26750</v>
      </c>
      <c r="M121" s="177">
        <f t="shared" ref="M121:M133" si="64">H121/H$9</f>
        <v>5.7512636068269216E-2</v>
      </c>
    </row>
    <row r="122" spans="2:13" x14ac:dyDescent="0.25">
      <c r="B122" s="157" t="s">
        <v>97</v>
      </c>
      <c r="C122" s="158">
        <v>125463</v>
      </c>
      <c r="D122" s="158">
        <v>109887</v>
      </c>
      <c r="E122" s="158">
        <v>48506</v>
      </c>
      <c r="F122" s="158">
        <v>124192</v>
      </c>
      <c r="G122" s="158">
        <v>135981</v>
      </c>
      <c r="H122" s="158">
        <v>143457</v>
      </c>
      <c r="I122" s="160">
        <f>IFERROR(H122/G122-1,"-")</f>
        <v>5.4978269022878168E-2</v>
      </c>
      <c r="J122" s="159">
        <f t="shared" ref="J122:J133" si="65">IFERROR(H122/D122-1,"-")</f>
        <v>0.30549564552676833</v>
      </c>
      <c r="K122" s="157">
        <f t="shared" ref="K122:K132" si="66">H122-G122</f>
        <v>7476</v>
      </c>
      <c r="L122" s="158">
        <f t="shared" ref="L122:L133" si="67">H122-D122</f>
        <v>33570</v>
      </c>
      <c r="M122" s="159">
        <f t="shared" si="64"/>
        <v>3.6467986635751529E-2</v>
      </c>
    </row>
    <row r="123" spans="2:13" x14ac:dyDescent="0.25">
      <c r="B123" s="162" t="s">
        <v>103</v>
      </c>
      <c r="C123" s="163">
        <v>69903</v>
      </c>
      <c r="D123" s="163">
        <v>55132</v>
      </c>
      <c r="E123" s="163">
        <v>21854</v>
      </c>
      <c r="F123" s="163">
        <v>64127</v>
      </c>
      <c r="G123" s="163">
        <v>60904</v>
      </c>
      <c r="H123" s="163">
        <v>68611</v>
      </c>
      <c r="I123" s="165">
        <f>IFERROR(H123/G123-1,"-")</f>
        <v>0.12654341258373836</v>
      </c>
      <c r="J123" s="164">
        <f t="shared" si="65"/>
        <v>0.24448596096640784</v>
      </c>
      <c r="K123" s="162">
        <f t="shared" si="66"/>
        <v>7707</v>
      </c>
      <c r="L123" s="163">
        <f t="shared" si="67"/>
        <v>13479</v>
      </c>
      <c r="M123" s="164">
        <f t="shared" si="64"/>
        <v>1.7441498365820755E-2</v>
      </c>
    </row>
    <row r="124" spans="2:13" x14ac:dyDescent="0.25">
      <c r="B124" s="162" t="s">
        <v>100</v>
      </c>
      <c r="C124" s="163">
        <v>55560</v>
      </c>
      <c r="D124" s="163">
        <v>54755</v>
      </c>
      <c r="E124" s="163">
        <v>26652</v>
      </c>
      <c r="F124" s="163">
        <v>60065</v>
      </c>
      <c r="G124" s="163">
        <v>75077</v>
      </c>
      <c r="H124" s="163">
        <v>74846</v>
      </c>
      <c r="I124" s="165">
        <f>IFERROR(H124/G124-1,"-")</f>
        <v>-3.076841109793893E-3</v>
      </c>
      <c r="J124" s="164">
        <f t="shared" si="65"/>
        <v>0.36692539494110132</v>
      </c>
      <c r="K124" s="162">
        <f t="shared" si="66"/>
        <v>-231</v>
      </c>
      <c r="L124" s="163">
        <f t="shared" si="67"/>
        <v>20091</v>
      </c>
      <c r="M124" s="164">
        <f t="shared" si="64"/>
        <v>1.902648826993077E-2</v>
      </c>
    </row>
    <row r="125" spans="2:13" x14ac:dyDescent="0.25">
      <c r="B125" s="157" t="s">
        <v>107</v>
      </c>
      <c r="C125" s="158">
        <v>86439</v>
      </c>
      <c r="D125" s="158">
        <v>89605</v>
      </c>
      <c r="E125" s="158">
        <v>35948</v>
      </c>
      <c r="F125" s="158">
        <v>80974</v>
      </c>
      <c r="G125" s="158">
        <v>82551</v>
      </c>
      <c r="H125" s="158">
        <v>82785</v>
      </c>
      <c r="I125" s="160">
        <f>IFERROR(H125/G125-1,"-")</f>
        <v>2.8346113311770171E-3</v>
      </c>
      <c r="J125" s="159">
        <f t="shared" si="65"/>
        <v>-7.6111824116957716E-2</v>
      </c>
      <c r="K125" s="157">
        <f t="shared" si="66"/>
        <v>234</v>
      </c>
      <c r="L125" s="158">
        <f t="shared" si="67"/>
        <v>-6820</v>
      </c>
      <c r="M125" s="159">
        <f t="shared" si="64"/>
        <v>2.1044649432517687E-2</v>
      </c>
    </row>
    <row r="126" spans="2:13" x14ac:dyDescent="0.25">
      <c r="B126" s="162" t="s">
        <v>110</v>
      </c>
      <c r="C126" s="163">
        <v>10691</v>
      </c>
      <c r="D126" s="163">
        <v>9333</v>
      </c>
      <c r="E126" s="163">
        <v>3461</v>
      </c>
      <c r="F126" s="163">
        <v>8604</v>
      </c>
      <c r="G126" s="163">
        <v>10514</v>
      </c>
      <c r="H126" s="163">
        <v>9484</v>
      </c>
      <c r="I126" s="165">
        <f t="shared" ref="I126:I133" si="68">IFERROR(H126/G126-1,"-")</f>
        <v>-9.7964618603766374E-2</v>
      </c>
      <c r="J126" s="164">
        <f t="shared" si="65"/>
        <v>1.6179149255330483E-2</v>
      </c>
      <c r="K126" s="162">
        <f t="shared" si="66"/>
        <v>-1030</v>
      </c>
      <c r="L126" s="163">
        <f t="shared" si="67"/>
        <v>151</v>
      </c>
      <c r="M126" s="164">
        <f t="shared" si="64"/>
        <v>2.4109132719453735E-3</v>
      </c>
    </row>
    <row r="127" spans="2:13" x14ac:dyDescent="0.25">
      <c r="B127" s="162" t="s">
        <v>113</v>
      </c>
      <c r="C127" s="163">
        <v>9551</v>
      </c>
      <c r="D127" s="163">
        <v>8331</v>
      </c>
      <c r="E127" s="163">
        <v>3632</v>
      </c>
      <c r="F127" s="163">
        <v>9211</v>
      </c>
      <c r="G127" s="163">
        <v>11454</v>
      </c>
      <c r="H127" s="163">
        <v>11228</v>
      </c>
      <c r="I127" s="165">
        <f t="shared" si="68"/>
        <v>-1.9731098306268513E-2</v>
      </c>
      <c r="J127" s="164">
        <f t="shared" si="65"/>
        <v>0.34773736646260955</v>
      </c>
      <c r="K127" s="162">
        <f t="shared" si="66"/>
        <v>-226</v>
      </c>
      <c r="L127" s="163">
        <f t="shared" si="67"/>
        <v>2897</v>
      </c>
      <c r="M127" s="164">
        <f t="shared" si="64"/>
        <v>2.8542528698231396E-3</v>
      </c>
    </row>
    <row r="128" spans="2:13" x14ac:dyDescent="0.25">
      <c r="B128" s="162" t="s">
        <v>116</v>
      </c>
      <c r="C128" s="163">
        <v>5965</v>
      </c>
      <c r="D128" s="163">
        <v>6092</v>
      </c>
      <c r="E128" s="163">
        <v>2530</v>
      </c>
      <c r="F128" s="163">
        <v>7497</v>
      </c>
      <c r="G128" s="163">
        <v>8031</v>
      </c>
      <c r="H128" s="163">
        <v>7720</v>
      </c>
      <c r="I128" s="165">
        <f t="shared" si="68"/>
        <v>-3.8724940854189982E-2</v>
      </c>
      <c r="J128" s="164">
        <f t="shared" si="65"/>
        <v>0.26723571897570575</v>
      </c>
      <c r="K128" s="162">
        <f t="shared" si="66"/>
        <v>-311</v>
      </c>
      <c r="L128" s="163">
        <f t="shared" si="67"/>
        <v>1628</v>
      </c>
      <c r="M128" s="164">
        <f t="shared" si="64"/>
        <v>1.9624895043671747E-3</v>
      </c>
    </row>
    <row r="129" spans="2:13" x14ac:dyDescent="0.25">
      <c r="B129" s="162" t="s">
        <v>123</v>
      </c>
      <c r="C129" s="163">
        <v>1459</v>
      </c>
      <c r="D129" s="163">
        <v>1478</v>
      </c>
      <c r="E129" s="163">
        <v>672</v>
      </c>
      <c r="F129" s="163">
        <v>2279</v>
      </c>
      <c r="G129" s="163">
        <v>2346</v>
      </c>
      <c r="H129" s="163">
        <v>2109</v>
      </c>
      <c r="I129" s="165">
        <f t="shared" si="68"/>
        <v>-0.10102301790281332</v>
      </c>
      <c r="J129" s="164">
        <f t="shared" si="65"/>
        <v>0.42692828146143436</v>
      </c>
      <c r="K129" s="162">
        <f t="shared" si="66"/>
        <v>-237</v>
      </c>
      <c r="L129" s="163">
        <f t="shared" si="67"/>
        <v>631</v>
      </c>
      <c r="M129" s="164">
        <f t="shared" si="64"/>
        <v>5.3612569491066984E-4</v>
      </c>
    </row>
    <row r="130" spans="2:13" x14ac:dyDescent="0.25">
      <c r="B130" s="162" t="s">
        <v>119</v>
      </c>
      <c r="C130" s="163">
        <v>1612</v>
      </c>
      <c r="D130" s="163">
        <v>1319</v>
      </c>
      <c r="E130" s="163">
        <v>682</v>
      </c>
      <c r="F130" s="163">
        <v>1555</v>
      </c>
      <c r="G130" s="163">
        <v>1706</v>
      </c>
      <c r="H130" s="163">
        <v>1781</v>
      </c>
      <c r="I130" s="165">
        <f t="shared" si="68"/>
        <v>4.3962485345838243E-2</v>
      </c>
      <c r="J130" s="164">
        <f t="shared" si="65"/>
        <v>0.35026535253980295</v>
      </c>
      <c r="K130" s="162">
        <f t="shared" si="66"/>
        <v>75</v>
      </c>
      <c r="L130" s="163">
        <f t="shared" si="67"/>
        <v>462</v>
      </c>
      <c r="M130" s="164">
        <f t="shared" si="64"/>
        <v>4.5274531182356713E-4</v>
      </c>
    </row>
    <row r="131" spans="2:13" x14ac:dyDescent="0.25">
      <c r="B131" s="162" t="s">
        <v>128</v>
      </c>
      <c r="C131" s="163">
        <v>1519</v>
      </c>
      <c r="D131" s="163">
        <v>1417</v>
      </c>
      <c r="E131" s="163">
        <v>663</v>
      </c>
      <c r="F131" s="163">
        <v>911</v>
      </c>
      <c r="G131" s="163">
        <v>1153</v>
      </c>
      <c r="H131" s="163">
        <v>1176</v>
      </c>
      <c r="I131" s="165">
        <f t="shared" si="68"/>
        <v>1.9947961838681749E-2</v>
      </c>
      <c r="J131" s="164">
        <f t="shared" si="65"/>
        <v>-0.17007762879322508</v>
      </c>
      <c r="K131" s="162">
        <f t="shared" si="66"/>
        <v>23</v>
      </c>
      <c r="L131" s="163">
        <f t="shared" si="67"/>
        <v>-241</v>
      </c>
      <c r="M131" s="164">
        <f t="shared" si="64"/>
        <v>2.9894917838546597E-4</v>
      </c>
    </row>
    <row r="132" spans="2:13" x14ac:dyDescent="0.25">
      <c r="B132" s="162" t="s">
        <v>131</v>
      </c>
      <c r="C132" s="163">
        <v>2650</v>
      </c>
      <c r="D132" s="163">
        <v>2295</v>
      </c>
      <c r="E132" s="163">
        <v>1057</v>
      </c>
      <c r="F132" s="163">
        <v>1528</v>
      </c>
      <c r="G132" s="163">
        <v>2098</v>
      </c>
      <c r="H132" s="163">
        <v>2026</v>
      </c>
      <c r="I132" s="165">
        <f t="shared" si="68"/>
        <v>-3.4318398474737832E-2</v>
      </c>
      <c r="J132" s="164">
        <f t="shared" si="65"/>
        <v>-0.11721132897603481</v>
      </c>
      <c r="K132" s="162">
        <f t="shared" si="66"/>
        <v>-72</v>
      </c>
      <c r="L132" s="163">
        <f t="shared" si="67"/>
        <v>-269</v>
      </c>
      <c r="M132" s="164">
        <f t="shared" si="64"/>
        <v>5.1502639065387256E-4</v>
      </c>
    </row>
    <row r="133" spans="2:13" x14ac:dyDescent="0.25">
      <c r="B133" s="168" t="s">
        <v>145</v>
      </c>
      <c r="C133" s="169">
        <f t="shared" ref="C133:H133" si="69">C125-SUM(C126:C132)</f>
        <v>52992</v>
      </c>
      <c r="D133" s="169">
        <f t="shared" si="69"/>
        <v>59340</v>
      </c>
      <c r="E133" s="169">
        <f t="shared" si="69"/>
        <v>23251</v>
      </c>
      <c r="F133" s="169">
        <f t="shared" si="69"/>
        <v>49389</v>
      </c>
      <c r="G133" s="169">
        <f t="shared" si="69"/>
        <v>45249</v>
      </c>
      <c r="H133" s="169">
        <f t="shared" si="69"/>
        <v>47261</v>
      </c>
      <c r="I133" s="171">
        <f t="shared" si="68"/>
        <v>4.4465071051293936E-2</v>
      </c>
      <c r="J133" s="170">
        <f t="shared" si="65"/>
        <v>-0.20355578024941012</v>
      </c>
      <c r="K133" s="168">
        <f>H133-G133</f>
        <v>2012</v>
      </c>
      <c r="L133" s="169">
        <f t="shared" si="67"/>
        <v>-12079</v>
      </c>
      <c r="M133" s="170">
        <f t="shared" si="64"/>
        <v>1.2014147210608426E-2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159383</v>
      </c>
      <c r="D135" s="176">
        <f t="shared" ref="D135:H135" si="70">D136+D139</f>
        <v>164697</v>
      </c>
      <c r="E135" s="176">
        <f t="shared" si="70"/>
        <v>65606</v>
      </c>
      <c r="F135" s="176">
        <f t="shared" si="70"/>
        <v>192551</v>
      </c>
      <c r="G135" s="176">
        <f t="shared" si="70"/>
        <v>209517</v>
      </c>
      <c r="H135" s="176">
        <f t="shared" si="70"/>
        <v>217447</v>
      </c>
      <c r="I135" s="177">
        <f>IFERROR(H135/G135-1,"-")</f>
        <v>3.784895736384164E-2</v>
      </c>
      <c r="J135" s="177">
        <f>IFERROR(H135/D135-1,"-")</f>
        <v>0.32028512966234968</v>
      </c>
      <c r="K135" s="176">
        <f>H135-G135</f>
        <v>7930</v>
      </c>
      <c r="L135" s="176">
        <f>H135-D135</f>
        <v>52750</v>
      </c>
      <c r="M135" s="177">
        <f t="shared" ref="M135:M147" si="71">H135/H$9</f>
        <v>5.5276872442503761E-2</v>
      </c>
    </row>
    <row r="136" spans="2:13" x14ac:dyDescent="0.25">
      <c r="B136" s="157" t="s">
        <v>97</v>
      </c>
      <c r="C136" s="158">
        <v>30812</v>
      </c>
      <c r="D136" s="158">
        <v>33518</v>
      </c>
      <c r="E136" s="158">
        <v>16609</v>
      </c>
      <c r="F136" s="158">
        <v>19939</v>
      </c>
      <c r="G136" s="158">
        <v>21664</v>
      </c>
      <c r="H136" s="158">
        <v>20384</v>
      </c>
      <c r="I136" s="160">
        <f>IFERROR(H136/G136-1,"-")</f>
        <v>-5.9084194977843452E-2</v>
      </c>
      <c r="J136" s="159">
        <f t="shared" ref="J136:J147" si="72">IFERROR(H136/D136-1,"-")</f>
        <v>-0.39184915567754641</v>
      </c>
      <c r="K136" s="157">
        <f t="shared" ref="K136:K146" si="73">H136-G136</f>
        <v>-1280</v>
      </c>
      <c r="L136" s="158">
        <f t="shared" ref="L136:L147" si="74">H136-D136</f>
        <v>-13134</v>
      </c>
      <c r="M136" s="159">
        <f t="shared" si="71"/>
        <v>5.1817857586814106E-3</v>
      </c>
    </row>
    <row r="137" spans="2:13" x14ac:dyDescent="0.25">
      <c r="B137" s="162" t="s">
        <v>103</v>
      </c>
      <c r="C137" s="163">
        <v>19840</v>
      </c>
      <c r="D137" s="163">
        <v>16612</v>
      </c>
      <c r="E137" s="163">
        <v>11860</v>
      </c>
      <c r="F137" s="163">
        <v>13852</v>
      </c>
      <c r="G137" s="163">
        <v>13925</v>
      </c>
      <c r="H137" s="163">
        <v>12735</v>
      </c>
      <c r="I137" s="165">
        <f>IFERROR(H137/G137-1,"-")</f>
        <v>-8.5457809694793552E-2</v>
      </c>
      <c r="J137" s="164">
        <f t="shared" si="72"/>
        <v>-0.23338550445461115</v>
      </c>
      <c r="K137" s="162">
        <f t="shared" si="73"/>
        <v>-1190</v>
      </c>
      <c r="L137" s="163">
        <f t="shared" si="74"/>
        <v>-3877</v>
      </c>
      <c r="M137" s="164">
        <f t="shared" si="71"/>
        <v>3.2373450567507733E-3</v>
      </c>
    </row>
    <row r="138" spans="2:13" x14ac:dyDescent="0.25">
      <c r="B138" s="162" t="s">
        <v>100</v>
      </c>
      <c r="C138" s="163">
        <v>10972</v>
      </c>
      <c r="D138" s="163">
        <v>16906</v>
      </c>
      <c r="E138" s="163">
        <v>4749</v>
      </c>
      <c r="F138" s="163">
        <v>6087</v>
      </c>
      <c r="G138" s="163">
        <v>7739</v>
      </c>
      <c r="H138" s="163">
        <v>7649</v>
      </c>
      <c r="I138" s="165">
        <f>IFERROR(H138/G138-1,"-")</f>
        <v>-1.1629409484429476E-2</v>
      </c>
      <c r="J138" s="164">
        <f t="shared" si="72"/>
        <v>-0.54755708032651129</v>
      </c>
      <c r="K138" s="162">
        <f t="shared" si="73"/>
        <v>-90</v>
      </c>
      <c r="L138" s="163">
        <f t="shared" si="74"/>
        <v>-9257</v>
      </c>
      <c r="M138" s="164">
        <f t="shared" si="71"/>
        <v>1.9444407019306373E-3</v>
      </c>
    </row>
    <row r="139" spans="2:13" x14ac:dyDescent="0.25">
      <c r="B139" s="157" t="s">
        <v>107</v>
      </c>
      <c r="C139" s="158">
        <v>128571</v>
      </c>
      <c r="D139" s="158">
        <v>131179</v>
      </c>
      <c r="E139" s="158">
        <v>48997</v>
      </c>
      <c r="F139" s="158">
        <v>172612</v>
      </c>
      <c r="G139" s="158">
        <v>187853</v>
      </c>
      <c r="H139" s="158">
        <v>197063</v>
      </c>
      <c r="I139" s="160">
        <f>IFERROR(H139/G139-1,"-")</f>
        <v>4.9027697188759323E-2</v>
      </c>
      <c r="J139" s="159">
        <f t="shared" si="72"/>
        <v>0.50224502397487392</v>
      </c>
      <c r="K139" s="157">
        <f t="shared" si="73"/>
        <v>9210</v>
      </c>
      <c r="L139" s="158">
        <f t="shared" si="74"/>
        <v>65884</v>
      </c>
      <c r="M139" s="159">
        <f t="shared" si="71"/>
        <v>5.009508668382235E-2</v>
      </c>
    </row>
    <row r="140" spans="2:13" x14ac:dyDescent="0.25">
      <c r="B140" s="162" t="s">
        <v>110</v>
      </c>
      <c r="C140" s="163">
        <v>61595</v>
      </c>
      <c r="D140" s="163">
        <v>63422</v>
      </c>
      <c r="E140" s="163">
        <v>17554</v>
      </c>
      <c r="F140" s="163">
        <v>75291</v>
      </c>
      <c r="G140" s="163">
        <v>82423</v>
      </c>
      <c r="H140" s="163">
        <v>89663</v>
      </c>
      <c r="I140" s="165">
        <f t="shared" ref="I140:I147" si="75">IFERROR(H140/G140-1,"-")</f>
        <v>8.7839559346299056E-2</v>
      </c>
      <c r="J140" s="164">
        <f t="shared" si="72"/>
        <v>0.41375232569140041</v>
      </c>
      <c r="K140" s="162">
        <f t="shared" si="73"/>
        <v>7240</v>
      </c>
      <c r="L140" s="163">
        <f t="shared" si="74"/>
        <v>26241</v>
      </c>
      <c r="M140" s="164">
        <f t="shared" si="71"/>
        <v>2.2793095392496628E-2</v>
      </c>
    </row>
    <row r="141" spans="2:13" x14ac:dyDescent="0.25">
      <c r="B141" s="162" t="s">
        <v>113</v>
      </c>
      <c r="C141" s="163">
        <v>11122</v>
      </c>
      <c r="D141" s="163">
        <v>11458</v>
      </c>
      <c r="E141" s="163">
        <v>4348</v>
      </c>
      <c r="F141" s="163">
        <v>12170</v>
      </c>
      <c r="G141" s="163">
        <v>16537</v>
      </c>
      <c r="H141" s="163">
        <v>17165</v>
      </c>
      <c r="I141" s="165">
        <f t="shared" si="75"/>
        <v>3.7975448993166738E-2</v>
      </c>
      <c r="J141" s="164">
        <f t="shared" si="72"/>
        <v>0.49807994414382972</v>
      </c>
      <c r="K141" s="162">
        <f t="shared" si="73"/>
        <v>628</v>
      </c>
      <c r="L141" s="163">
        <f t="shared" si="74"/>
        <v>5707</v>
      </c>
      <c r="M141" s="164">
        <f t="shared" si="71"/>
        <v>4.3634886453967035E-3</v>
      </c>
    </row>
    <row r="142" spans="2:13" x14ac:dyDescent="0.25">
      <c r="B142" s="162" t="s">
        <v>116</v>
      </c>
      <c r="C142" s="163">
        <v>15836</v>
      </c>
      <c r="D142" s="163">
        <v>15099</v>
      </c>
      <c r="E142" s="163">
        <v>4939</v>
      </c>
      <c r="F142" s="163">
        <v>21361</v>
      </c>
      <c r="G142" s="163">
        <v>19432</v>
      </c>
      <c r="H142" s="163">
        <v>19383</v>
      </c>
      <c r="I142" s="165">
        <f t="shared" si="75"/>
        <v>-2.5216138328529869E-3</v>
      </c>
      <c r="J142" s="164">
        <f t="shared" si="72"/>
        <v>0.2837273991655076</v>
      </c>
      <c r="K142" s="162">
        <f t="shared" si="73"/>
        <v>-49</v>
      </c>
      <c r="L142" s="163">
        <f t="shared" si="74"/>
        <v>4284</v>
      </c>
      <c r="M142" s="164">
        <f t="shared" si="71"/>
        <v>4.9273230651747336E-3</v>
      </c>
    </row>
    <row r="143" spans="2:13" x14ac:dyDescent="0.25">
      <c r="B143" s="162" t="s">
        <v>123</v>
      </c>
      <c r="C143" s="163">
        <v>2639</v>
      </c>
      <c r="D143" s="163">
        <v>2333</v>
      </c>
      <c r="E143" s="163">
        <v>649</v>
      </c>
      <c r="F143" s="163">
        <v>7729</v>
      </c>
      <c r="G143" s="163">
        <v>6843</v>
      </c>
      <c r="H143" s="163">
        <v>4784</v>
      </c>
      <c r="I143" s="165">
        <f t="shared" si="75"/>
        <v>-0.3008914218909835</v>
      </c>
      <c r="J143" s="164">
        <f t="shared" si="72"/>
        <v>1.0505786540934419</v>
      </c>
      <c r="K143" s="162">
        <f t="shared" si="73"/>
        <v>-2059</v>
      </c>
      <c r="L143" s="163">
        <f t="shared" si="74"/>
        <v>2451</v>
      </c>
      <c r="M143" s="164">
        <f t="shared" si="71"/>
        <v>1.2161333923435963E-3</v>
      </c>
    </row>
    <row r="144" spans="2:13" x14ac:dyDescent="0.25">
      <c r="B144" s="162" t="s">
        <v>119</v>
      </c>
      <c r="C144" s="163">
        <v>3247</v>
      </c>
      <c r="D144" s="163">
        <v>3178</v>
      </c>
      <c r="E144" s="163">
        <v>1498</v>
      </c>
      <c r="F144" s="163">
        <v>3284</v>
      </c>
      <c r="G144" s="163">
        <v>4271</v>
      </c>
      <c r="H144" s="163">
        <v>4378</v>
      </c>
      <c r="I144" s="165">
        <f t="shared" si="75"/>
        <v>2.5052680870990329E-2</v>
      </c>
      <c r="J144" s="164">
        <f t="shared" si="72"/>
        <v>0.37759597230962871</v>
      </c>
      <c r="K144" s="162">
        <f t="shared" si="73"/>
        <v>107</v>
      </c>
      <c r="L144" s="163">
        <f t="shared" si="74"/>
        <v>1200</v>
      </c>
      <c r="M144" s="164">
        <f t="shared" si="71"/>
        <v>1.1129247474248045E-3</v>
      </c>
    </row>
    <row r="145" spans="2:13" x14ac:dyDescent="0.25">
      <c r="B145" s="162" t="s">
        <v>128</v>
      </c>
      <c r="C145" s="163">
        <v>1061</v>
      </c>
      <c r="D145" s="163">
        <v>1302</v>
      </c>
      <c r="E145" s="163">
        <v>1586</v>
      </c>
      <c r="F145" s="163">
        <v>2427</v>
      </c>
      <c r="G145" s="163">
        <v>2749</v>
      </c>
      <c r="H145" s="163">
        <v>2455</v>
      </c>
      <c r="I145" s="165">
        <f t="shared" si="75"/>
        <v>-0.10694798108403059</v>
      </c>
      <c r="J145" s="164">
        <f t="shared" si="72"/>
        <v>0.8855606758832566</v>
      </c>
      <c r="K145" s="162">
        <f t="shared" si="73"/>
        <v>-294</v>
      </c>
      <c r="L145" s="163">
        <f t="shared" si="74"/>
        <v>1153</v>
      </c>
      <c r="M145" s="164">
        <f t="shared" si="71"/>
        <v>6.2408183072816244E-4</v>
      </c>
    </row>
    <row r="146" spans="2:13" x14ac:dyDescent="0.25">
      <c r="B146" s="162" t="s">
        <v>131</v>
      </c>
      <c r="C146" s="163">
        <v>5507</v>
      </c>
      <c r="D146" s="163">
        <v>3771</v>
      </c>
      <c r="E146" s="163">
        <v>3366</v>
      </c>
      <c r="F146" s="163">
        <v>1197</v>
      </c>
      <c r="G146" s="163">
        <v>1883</v>
      </c>
      <c r="H146" s="163">
        <v>1733</v>
      </c>
      <c r="I146" s="165">
        <f t="shared" si="75"/>
        <v>-7.966011683483798E-2</v>
      </c>
      <c r="J146" s="164">
        <f t="shared" si="72"/>
        <v>-0.54044020153805361</v>
      </c>
      <c r="K146" s="162">
        <f t="shared" si="73"/>
        <v>-150</v>
      </c>
      <c r="L146" s="163">
        <f t="shared" si="74"/>
        <v>-2038</v>
      </c>
      <c r="M146" s="164">
        <f t="shared" si="71"/>
        <v>4.405433045425277E-4</v>
      </c>
    </row>
    <row r="147" spans="2:13" x14ac:dyDescent="0.25">
      <c r="B147" s="168" t="s">
        <v>145</v>
      </c>
      <c r="C147" s="169">
        <f t="shared" ref="C147:H147" si="76">C139-SUM(C140:C146)</f>
        <v>27564</v>
      </c>
      <c r="D147" s="169">
        <f t="shared" si="76"/>
        <v>30616</v>
      </c>
      <c r="E147" s="169">
        <f t="shared" si="76"/>
        <v>15057</v>
      </c>
      <c r="F147" s="169">
        <f t="shared" si="76"/>
        <v>49153</v>
      </c>
      <c r="G147" s="169">
        <f t="shared" si="76"/>
        <v>53715</v>
      </c>
      <c r="H147" s="169">
        <f t="shared" si="76"/>
        <v>57502</v>
      </c>
      <c r="I147" s="171">
        <f t="shared" si="75"/>
        <v>7.0501722051568461E-2</v>
      </c>
      <c r="J147" s="170">
        <f t="shared" si="72"/>
        <v>0.87816827802456232</v>
      </c>
      <c r="K147" s="168">
        <f>H147-G147</f>
        <v>3787</v>
      </c>
      <c r="L147" s="169">
        <f t="shared" si="74"/>
        <v>26886</v>
      </c>
      <c r="M147" s="170">
        <f t="shared" si="71"/>
        <v>1.4617496305715192E-2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113026</v>
      </c>
      <c r="D149" s="176">
        <f t="shared" ref="D149:H149" si="77">D150+D153</f>
        <v>111028</v>
      </c>
      <c r="E149" s="176">
        <f t="shared" si="77"/>
        <v>35581</v>
      </c>
      <c r="F149" s="176">
        <f t="shared" si="77"/>
        <v>98028</v>
      </c>
      <c r="G149" s="176">
        <f t="shared" si="77"/>
        <v>103954</v>
      </c>
      <c r="H149" s="176">
        <f t="shared" si="77"/>
        <v>107771</v>
      </c>
      <c r="I149" s="177">
        <f>IFERROR(H149/G149-1,"-")</f>
        <v>3.6718163803220571E-2</v>
      </c>
      <c r="J149" s="177">
        <f>IFERROR(H149/D149-1,"-")</f>
        <v>-2.9334942537017739E-2</v>
      </c>
      <c r="K149" s="176">
        <f>H149-G149</f>
        <v>3817</v>
      </c>
      <c r="L149" s="176">
        <f>H149-D149</f>
        <v>-3257</v>
      </c>
      <c r="M149" s="177">
        <f t="shared" ref="M149:M161" si="78">H149/H$9</f>
        <v>2.7396302639268753E-2</v>
      </c>
    </row>
    <row r="150" spans="2:13" x14ac:dyDescent="0.25">
      <c r="B150" s="157" t="s">
        <v>97</v>
      </c>
      <c r="C150" s="158">
        <v>47109</v>
      </c>
      <c r="D150" s="158">
        <v>48728</v>
      </c>
      <c r="E150" s="158">
        <v>17580</v>
      </c>
      <c r="F150" s="158">
        <v>52405</v>
      </c>
      <c r="G150" s="158">
        <v>53034</v>
      </c>
      <c r="H150" s="158">
        <v>49638</v>
      </c>
      <c r="I150" s="160">
        <f>IFERROR(H150/G150-1,"-")</f>
        <v>-6.4034393030885872E-2</v>
      </c>
      <c r="J150" s="159">
        <f t="shared" ref="J150:J161" si="79">IFERROR(H150/D150-1,"-")</f>
        <v>1.8675094401576109E-2</v>
      </c>
      <c r="K150" s="157">
        <f t="shared" ref="K150:K160" si="80">H150-G150</f>
        <v>-3396</v>
      </c>
      <c r="L150" s="158">
        <f t="shared" ref="L150:L161" si="81">H150-D150</f>
        <v>910</v>
      </c>
      <c r="M150" s="159">
        <f t="shared" si="78"/>
        <v>1.2618400779504898E-2</v>
      </c>
    </row>
    <row r="151" spans="2:13" x14ac:dyDescent="0.25">
      <c r="B151" s="162" t="s">
        <v>103</v>
      </c>
      <c r="C151" s="163">
        <v>28907</v>
      </c>
      <c r="D151" s="163">
        <v>29573</v>
      </c>
      <c r="E151" s="163">
        <v>10656</v>
      </c>
      <c r="F151" s="163">
        <v>38200</v>
      </c>
      <c r="G151" s="163">
        <v>39717</v>
      </c>
      <c r="H151" s="163">
        <v>34403</v>
      </c>
      <c r="I151" s="165">
        <f>IFERROR(H151/G151-1,"-")</f>
        <v>-0.13379661102298768</v>
      </c>
      <c r="J151" s="164">
        <f t="shared" si="79"/>
        <v>0.16332465424542653</v>
      </c>
      <c r="K151" s="162">
        <f t="shared" si="80"/>
        <v>-5314</v>
      </c>
      <c r="L151" s="163">
        <f t="shared" si="81"/>
        <v>4830</v>
      </c>
      <c r="M151" s="164">
        <f t="shared" si="78"/>
        <v>8.7455345101999891E-3</v>
      </c>
    </row>
    <row r="152" spans="2:13" x14ac:dyDescent="0.25">
      <c r="B152" s="162" t="s">
        <v>100</v>
      </c>
      <c r="C152" s="163">
        <v>18202</v>
      </c>
      <c r="D152" s="163">
        <v>19155</v>
      </c>
      <c r="E152" s="163">
        <v>6924</v>
      </c>
      <c r="F152" s="163">
        <v>14205</v>
      </c>
      <c r="G152" s="163">
        <v>13317</v>
      </c>
      <c r="H152" s="163">
        <v>15235</v>
      </c>
      <c r="I152" s="165">
        <f>IFERROR(H152/G152-1,"-")</f>
        <v>0.14402643237966517</v>
      </c>
      <c r="J152" s="164">
        <f t="shared" si="79"/>
        <v>-0.20464630644740278</v>
      </c>
      <c r="K152" s="162">
        <f t="shared" si="80"/>
        <v>1918</v>
      </c>
      <c r="L152" s="163">
        <f t="shared" si="81"/>
        <v>-3920</v>
      </c>
      <c r="M152" s="164">
        <f t="shared" si="78"/>
        <v>3.87286626930491E-3</v>
      </c>
    </row>
    <row r="153" spans="2:13" x14ac:dyDescent="0.25">
      <c r="B153" s="157" t="s">
        <v>107</v>
      </c>
      <c r="C153" s="158">
        <v>65917</v>
      </c>
      <c r="D153" s="158">
        <v>62300</v>
      </c>
      <c r="E153" s="158">
        <v>18001</v>
      </c>
      <c r="F153" s="158">
        <v>45623</v>
      </c>
      <c r="G153" s="158">
        <v>50920</v>
      </c>
      <c r="H153" s="158">
        <v>58133</v>
      </c>
      <c r="I153" s="160">
        <f>IFERROR(H153/G153-1,"-")</f>
        <v>0.14165357423409275</v>
      </c>
      <c r="J153" s="159">
        <f t="shared" si="79"/>
        <v>-6.6886035313001635E-2</v>
      </c>
      <c r="K153" s="157">
        <f t="shared" si="80"/>
        <v>7213</v>
      </c>
      <c r="L153" s="158">
        <f t="shared" si="81"/>
        <v>-4167</v>
      </c>
      <c r="M153" s="159">
        <f t="shared" si="78"/>
        <v>1.4777901859763855E-2</v>
      </c>
    </row>
    <row r="154" spans="2:13" x14ac:dyDescent="0.25">
      <c r="B154" s="162" t="s">
        <v>110</v>
      </c>
      <c r="C154" s="163">
        <v>20510</v>
      </c>
      <c r="D154" s="163">
        <v>19558</v>
      </c>
      <c r="E154" s="163">
        <v>5340</v>
      </c>
      <c r="F154" s="163">
        <v>16981</v>
      </c>
      <c r="G154" s="163">
        <v>16830</v>
      </c>
      <c r="H154" s="163">
        <v>18135</v>
      </c>
      <c r="I154" s="165">
        <f t="shared" ref="I154:I161" si="82">IFERROR(H154/G154-1,"-")</f>
        <v>7.7540106951871746E-2</v>
      </c>
      <c r="J154" s="164">
        <f t="shared" si="79"/>
        <v>-7.2757950710706565E-2</v>
      </c>
      <c r="K154" s="162">
        <f t="shared" si="80"/>
        <v>1305</v>
      </c>
      <c r="L154" s="163">
        <f t="shared" si="81"/>
        <v>-1423</v>
      </c>
      <c r="M154" s="164">
        <f t="shared" si="78"/>
        <v>4.6100708758677091E-3</v>
      </c>
    </row>
    <row r="155" spans="2:13" x14ac:dyDescent="0.25">
      <c r="B155" s="162" t="s">
        <v>113</v>
      </c>
      <c r="C155" s="163">
        <v>18611</v>
      </c>
      <c r="D155" s="163">
        <v>15098</v>
      </c>
      <c r="E155" s="163">
        <v>4321</v>
      </c>
      <c r="F155" s="163">
        <v>8835</v>
      </c>
      <c r="G155" s="163">
        <v>9230</v>
      </c>
      <c r="H155" s="163">
        <v>8990</v>
      </c>
      <c r="I155" s="165">
        <f t="shared" si="82"/>
        <v>-2.6002166847237218E-2</v>
      </c>
      <c r="J155" s="164">
        <f t="shared" si="79"/>
        <v>-0.40455689495297387</v>
      </c>
      <c r="K155" s="162">
        <f t="shared" si="80"/>
        <v>-240</v>
      </c>
      <c r="L155" s="163">
        <f t="shared" si="81"/>
        <v>-6108</v>
      </c>
      <c r="M155" s="164">
        <f t="shared" si="78"/>
        <v>2.2853342803446763E-3</v>
      </c>
    </row>
    <row r="156" spans="2:13" x14ac:dyDescent="0.25">
      <c r="B156" s="162" t="s">
        <v>116</v>
      </c>
      <c r="C156" s="163">
        <v>10116</v>
      </c>
      <c r="D156" s="163">
        <v>9162</v>
      </c>
      <c r="E156" s="163">
        <v>2056</v>
      </c>
      <c r="F156" s="163">
        <v>5664</v>
      </c>
      <c r="G156" s="163">
        <v>8302</v>
      </c>
      <c r="H156" s="163">
        <v>10528</v>
      </c>
      <c r="I156" s="165">
        <f t="shared" si="82"/>
        <v>0.26812816188870148</v>
      </c>
      <c r="J156" s="164">
        <f t="shared" si="79"/>
        <v>0.1490940842610784</v>
      </c>
      <c r="K156" s="162">
        <f t="shared" si="80"/>
        <v>2226</v>
      </c>
      <c r="L156" s="163">
        <f t="shared" si="81"/>
        <v>1366</v>
      </c>
      <c r="M156" s="164">
        <f t="shared" si="78"/>
        <v>2.6763069303079811E-3</v>
      </c>
    </row>
    <row r="157" spans="2:13" x14ac:dyDescent="0.25">
      <c r="B157" s="162" t="s">
        <v>123</v>
      </c>
      <c r="C157" s="163">
        <v>1181</v>
      </c>
      <c r="D157" s="163">
        <v>1390</v>
      </c>
      <c r="E157" s="163">
        <v>556</v>
      </c>
      <c r="F157" s="163">
        <v>1427</v>
      </c>
      <c r="G157" s="163">
        <v>1293</v>
      </c>
      <c r="H157" s="163">
        <v>1706</v>
      </c>
      <c r="I157" s="165">
        <f t="shared" si="82"/>
        <v>0.31941221964423816</v>
      </c>
      <c r="J157" s="164">
        <f t="shared" si="79"/>
        <v>0.22733812949640297</v>
      </c>
      <c r="K157" s="162">
        <f t="shared" si="80"/>
        <v>413</v>
      </c>
      <c r="L157" s="163">
        <f t="shared" si="81"/>
        <v>316</v>
      </c>
      <c r="M157" s="164">
        <f t="shared" si="78"/>
        <v>4.3367967544694303E-4</v>
      </c>
    </row>
    <row r="158" spans="2:13" x14ac:dyDescent="0.25">
      <c r="B158" s="162" t="s">
        <v>119</v>
      </c>
      <c r="C158" s="163">
        <v>2175</v>
      </c>
      <c r="D158" s="163">
        <v>2738</v>
      </c>
      <c r="E158" s="163">
        <v>1150</v>
      </c>
      <c r="F158" s="163">
        <v>2780</v>
      </c>
      <c r="G158" s="163">
        <v>2645</v>
      </c>
      <c r="H158" s="163">
        <v>3055</v>
      </c>
      <c r="I158" s="165">
        <f t="shared" si="82"/>
        <v>0.15500945179584114</v>
      </c>
      <c r="J158" s="164">
        <f t="shared" si="79"/>
        <v>0.1157779401022645</v>
      </c>
      <c r="K158" s="162">
        <f t="shared" si="80"/>
        <v>410</v>
      </c>
      <c r="L158" s="163">
        <f t="shared" si="81"/>
        <v>317</v>
      </c>
      <c r="M158" s="164">
        <f t="shared" si="78"/>
        <v>7.766069217411553E-4</v>
      </c>
    </row>
    <row r="159" spans="2:13" x14ac:dyDescent="0.25">
      <c r="B159" s="162" t="s">
        <v>128</v>
      </c>
      <c r="C159" s="163">
        <v>344</v>
      </c>
      <c r="D159" s="163">
        <v>366</v>
      </c>
      <c r="E159" s="163">
        <v>224</v>
      </c>
      <c r="F159" s="163">
        <v>405</v>
      </c>
      <c r="G159" s="163">
        <v>363</v>
      </c>
      <c r="H159" s="163">
        <v>328</v>
      </c>
      <c r="I159" s="165">
        <f t="shared" si="82"/>
        <v>-9.6418732782369121E-2</v>
      </c>
      <c r="J159" s="164">
        <f t="shared" si="79"/>
        <v>-0.10382513661202186</v>
      </c>
      <c r="K159" s="162">
        <f t="shared" si="80"/>
        <v>-35</v>
      </c>
      <c r="L159" s="163">
        <f t="shared" si="81"/>
        <v>-38</v>
      </c>
      <c r="M159" s="164">
        <f t="shared" si="78"/>
        <v>8.3380383087102762E-5</v>
      </c>
    </row>
    <row r="160" spans="2:13" x14ac:dyDescent="0.25">
      <c r="B160" s="162" t="s">
        <v>131</v>
      </c>
      <c r="C160" s="163">
        <v>974</v>
      </c>
      <c r="D160" s="163">
        <v>822</v>
      </c>
      <c r="E160" s="163">
        <v>294</v>
      </c>
      <c r="F160" s="163">
        <v>563</v>
      </c>
      <c r="G160" s="163">
        <v>725</v>
      </c>
      <c r="H160" s="163">
        <v>473</v>
      </c>
      <c r="I160" s="165">
        <f t="shared" si="82"/>
        <v>-0.34758620689655173</v>
      </c>
      <c r="J160" s="164">
        <f t="shared" si="79"/>
        <v>-0.42457420924574207</v>
      </c>
      <c r="K160" s="162">
        <f t="shared" si="80"/>
        <v>-252</v>
      </c>
      <c r="L160" s="163">
        <f t="shared" si="81"/>
        <v>-349</v>
      </c>
      <c r="M160" s="164">
        <f t="shared" si="78"/>
        <v>1.202406134152427E-4</v>
      </c>
    </row>
    <row r="161" spans="2:13" x14ac:dyDescent="0.25">
      <c r="B161" s="168" t="s">
        <v>145</v>
      </c>
      <c r="C161" s="169">
        <f t="shared" ref="C161:H161" si="83">C153-SUM(C154:C160)</f>
        <v>12006</v>
      </c>
      <c r="D161" s="169">
        <f t="shared" si="83"/>
        <v>13166</v>
      </c>
      <c r="E161" s="169">
        <f t="shared" si="83"/>
        <v>4060</v>
      </c>
      <c r="F161" s="169">
        <f t="shared" si="83"/>
        <v>8968</v>
      </c>
      <c r="G161" s="169">
        <f t="shared" si="83"/>
        <v>11532</v>
      </c>
      <c r="H161" s="169">
        <f t="shared" si="83"/>
        <v>14918</v>
      </c>
      <c r="I161" s="171">
        <f t="shared" si="82"/>
        <v>0.2936177592785294</v>
      </c>
      <c r="J161" s="170">
        <f t="shared" si="79"/>
        <v>0.13307002886222086</v>
      </c>
      <c r="K161" s="168">
        <f>H161-G161</f>
        <v>3386</v>
      </c>
      <c r="L161" s="169">
        <f t="shared" si="81"/>
        <v>1752</v>
      </c>
      <c r="M161" s="170">
        <f t="shared" si="78"/>
        <v>3.7922821795530457E-3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A4775-CA16-4346-AE17-B17F785E6072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268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45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1226508</v>
      </c>
      <c r="D9" s="176">
        <f t="shared" ref="D9:H9" si="0">D10+D13</f>
        <v>1164182</v>
      </c>
      <c r="E9" s="176">
        <f t="shared" si="0"/>
        <v>344421</v>
      </c>
      <c r="F9" s="176">
        <f t="shared" si="0"/>
        <v>893612</v>
      </c>
      <c r="G9" s="176">
        <f t="shared" si="0"/>
        <v>1003434</v>
      </c>
      <c r="H9" s="176">
        <f t="shared" si="0"/>
        <v>1101840</v>
      </c>
      <c r="I9" s="177">
        <f>IFERROR(H9/G9-1,"-")</f>
        <v>9.8069230263275964E-2</v>
      </c>
      <c r="J9" s="177">
        <f>IFERROR(H9/D9-1,"-")</f>
        <v>-5.3550046298602827E-2</v>
      </c>
      <c r="K9" s="176">
        <f>H9-G9</f>
        <v>98406</v>
      </c>
      <c r="L9" s="176">
        <f>H9-D9</f>
        <v>-62342</v>
      </c>
      <c r="M9" s="177">
        <f t="shared" ref="M9:M21" si="1">H9/H$9</f>
        <v>1</v>
      </c>
      <c r="P9" s="154" t="s">
        <v>68</v>
      </c>
      <c r="Q9" s="176">
        <f>Q10+Q13</f>
        <v>561830</v>
      </c>
      <c r="R9" s="176">
        <f t="shared" ref="R9:V9" si="2">R10+R13</f>
        <v>523746</v>
      </c>
      <c r="S9" s="176">
        <f t="shared" si="2"/>
        <v>149152</v>
      </c>
      <c r="T9" s="176">
        <f t="shared" si="2"/>
        <v>450615</v>
      </c>
      <c r="U9" s="176">
        <f t="shared" si="2"/>
        <v>465520</v>
      </c>
      <c r="V9" s="176">
        <f t="shared" si="2"/>
        <v>482793</v>
      </c>
      <c r="W9" s="177">
        <f>IFERROR(V9/U9-1,"-")</f>
        <v>3.7104743083004044E-2</v>
      </c>
      <c r="X9" s="177">
        <f>IFERROR(V9/R9-1,"-")</f>
        <v>-7.8192482615619063E-2</v>
      </c>
      <c r="Y9" s="176">
        <f>V9-U9</f>
        <v>17273</v>
      </c>
      <c r="Z9" s="176">
        <f>V9-R9</f>
        <v>-40953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187933</v>
      </c>
      <c r="D10" s="158">
        <v>176377</v>
      </c>
      <c r="E10" s="158">
        <v>73937</v>
      </c>
      <c r="F10" s="158">
        <v>146661</v>
      </c>
      <c r="G10" s="158">
        <v>151461</v>
      </c>
      <c r="H10" s="158">
        <v>161640</v>
      </c>
      <c r="I10" s="160">
        <f>IFERROR(H10/G10-1,"-")</f>
        <v>6.7205419216828099E-2</v>
      </c>
      <c r="J10" s="159">
        <f t="shared" ref="J10:J21" si="4">IFERROR(H10/D10-1,"-")</f>
        <v>-8.3553978126399753E-2</v>
      </c>
      <c r="K10" s="157">
        <f t="shared" ref="K10:K20" si="5">H10-G10</f>
        <v>10179</v>
      </c>
      <c r="L10" s="158">
        <f t="shared" ref="L10:L21" si="6">H10-D10</f>
        <v>-14737</v>
      </c>
      <c r="M10" s="159">
        <f t="shared" si="1"/>
        <v>0.14670006534524069</v>
      </c>
      <c r="P10" s="157" t="s">
        <v>97</v>
      </c>
      <c r="Q10" s="158">
        <v>51700</v>
      </c>
      <c r="R10" s="158">
        <v>44675</v>
      </c>
      <c r="S10" s="158">
        <v>23346</v>
      </c>
      <c r="T10" s="158">
        <v>38809</v>
      </c>
      <c r="U10" s="158">
        <v>35819</v>
      </c>
      <c r="V10" s="158">
        <v>31607</v>
      </c>
      <c r="W10" s="160">
        <f>IFERROR(V10/U10-1,"-")</f>
        <v>-0.11759122253552579</v>
      </c>
      <c r="X10" s="159">
        <f t="shared" ref="X10:X21" si="7">IFERROR(V10/R10-1,"-")</f>
        <v>-0.29251259093452719</v>
      </c>
      <c r="Y10" s="157">
        <f t="shared" ref="Y10:Y20" si="8">V10-U10</f>
        <v>-4212</v>
      </c>
      <c r="Z10" s="158">
        <f t="shared" ref="Z10:Z21" si="9">V10-R10</f>
        <v>-13068</v>
      </c>
      <c r="AA10" s="159">
        <f t="shared" si="3"/>
        <v>6.5466980672876374E-2</v>
      </c>
    </row>
    <row r="11" spans="1:27" x14ac:dyDescent="0.25">
      <c r="A11" s="161" t="s">
        <v>100</v>
      </c>
      <c r="B11" s="162" t="s">
        <v>103</v>
      </c>
      <c r="C11" s="163">
        <v>99352</v>
      </c>
      <c r="D11" s="163">
        <v>98304</v>
      </c>
      <c r="E11" s="163">
        <v>52785</v>
      </c>
      <c r="F11" s="163">
        <v>86473</v>
      </c>
      <c r="G11" s="163">
        <v>84408</v>
      </c>
      <c r="H11" s="163">
        <v>78866</v>
      </c>
      <c r="I11" s="165">
        <f>IFERROR(H11/G11-1,"-")</f>
        <v>-6.5657283669794286E-2</v>
      </c>
      <c r="J11" s="164">
        <f t="shared" si="4"/>
        <v>-0.19773356119791663</v>
      </c>
      <c r="K11" s="162">
        <f t="shared" si="5"/>
        <v>-5542</v>
      </c>
      <c r="L11" s="163">
        <f t="shared" si="6"/>
        <v>-19438</v>
      </c>
      <c r="M11" s="164">
        <f t="shared" si="1"/>
        <v>7.1576635446162787E-2</v>
      </c>
      <c r="P11" s="162" t="s">
        <v>103</v>
      </c>
      <c r="Q11" s="163">
        <v>29042</v>
      </c>
      <c r="R11" s="163">
        <v>31555</v>
      </c>
      <c r="S11" s="163">
        <v>18440</v>
      </c>
      <c r="T11" s="163">
        <v>28453</v>
      </c>
      <c r="U11" s="163">
        <v>21830</v>
      </c>
      <c r="V11" s="163">
        <v>17764</v>
      </c>
      <c r="W11" s="165">
        <f>IFERROR(V11/U11-1,"-")</f>
        <v>-0.18625744388456256</v>
      </c>
      <c r="X11" s="164">
        <f t="shared" si="7"/>
        <v>-0.43704642687371253</v>
      </c>
      <c r="Y11" s="162">
        <f t="shared" si="8"/>
        <v>-4066</v>
      </c>
      <c r="Z11" s="163">
        <f t="shared" si="9"/>
        <v>-13791</v>
      </c>
      <c r="AA11" s="164">
        <f>V11/V$9</f>
        <v>3.6794236867560219E-2</v>
      </c>
    </row>
    <row r="12" spans="1:27" x14ac:dyDescent="0.25">
      <c r="A12" s="1"/>
      <c r="B12" s="162" t="s">
        <v>100</v>
      </c>
      <c r="C12" s="163">
        <v>88581</v>
      </c>
      <c r="D12" s="163">
        <v>78073</v>
      </c>
      <c r="E12" s="163">
        <v>21152</v>
      </c>
      <c r="F12" s="163">
        <v>60188</v>
      </c>
      <c r="G12" s="163">
        <v>67053</v>
      </c>
      <c r="H12" s="163">
        <v>82774</v>
      </c>
      <c r="I12" s="165">
        <f>IFERROR(H12/G12-1,"-")</f>
        <v>0.23445632559318752</v>
      </c>
      <c r="J12" s="164">
        <f t="shared" si="4"/>
        <v>6.0212877691391498E-2</v>
      </c>
      <c r="K12" s="162">
        <f t="shared" si="5"/>
        <v>15721</v>
      </c>
      <c r="L12" s="163">
        <f t="shared" si="6"/>
        <v>4701</v>
      </c>
      <c r="M12" s="164">
        <f t="shared" si="1"/>
        <v>7.5123429899077901E-2</v>
      </c>
      <c r="P12" s="162" t="s">
        <v>100</v>
      </c>
      <c r="Q12" s="163">
        <v>22658</v>
      </c>
      <c r="R12" s="163">
        <v>13120</v>
      </c>
      <c r="S12" s="163">
        <v>4906</v>
      </c>
      <c r="T12" s="163">
        <v>10356</v>
      </c>
      <c r="U12" s="163">
        <v>13989</v>
      </c>
      <c r="V12" s="163">
        <v>13843</v>
      </c>
      <c r="W12" s="165">
        <f>IFERROR(V12/U12-1,"-")</f>
        <v>-1.0436771749231522E-2</v>
      </c>
      <c r="X12" s="164">
        <f t="shared" si="7"/>
        <v>5.5106707317073234E-2</v>
      </c>
      <c r="Y12" s="162">
        <f t="shared" si="8"/>
        <v>-146</v>
      </c>
      <c r="Z12" s="163">
        <f t="shared" si="9"/>
        <v>723</v>
      </c>
      <c r="AA12" s="164">
        <f t="shared" si="3"/>
        <v>2.8672743805316151E-2</v>
      </c>
    </row>
    <row r="13" spans="1:27" s="56" customFormat="1" x14ac:dyDescent="0.25">
      <c r="B13" s="157" t="s">
        <v>107</v>
      </c>
      <c r="C13" s="158">
        <v>1038575</v>
      </c>
      <c r="D13" s="158">
        <v>987805</v>
      </c>
      <c r="E13" s="158">
        <v>270484</v>
      </c>
      <c r="F13" s="158">
        <v>746951</v>
      </c>
      <c r="G13" s="158">
        <v>851973</v>
      </c>
      <c r="H13" s="158">
        <v>940200</v>
      </c>
      <c r="I13" s="160">
        <f>IFERROR(H13/G13-1,"-")</f>
        <v>0.1035560986087587</v>
      </c>
      <c r="J13" s="159">
        <f t="shared" si="4"/>
        <v>-4.8192710099665415E-2</v>
      </c>
      <c r="K13" s="157">
        <f t="shared" si="5"/>
        <v>88227</v>
      </c>
      <c r="L13" s="158">
        <f t="shared" si="6"/>
        <v>-47605</v>
      </c>
      <c r="M13" s="159">
        <f t="shared" si="1"/>
        <v>0.85329993465475928</v>
      </c>
      <c r="P13" s="157" t="s">
        <v>107</v>
      </c>
      <c r="Q13" s="158">
        <v>510130</v>
      </c>
      <c r="R13" s="158">
        <v>479071</v>
      </c>
      <c r="S13" s="158">
        <v>125806</v>
      </c>
      <c r="T13" s="158">
        <v>411806</v>
      </c>
      <c r="U13" s="158">
        <v>429701</v>
      </c>
      <c r="V13" s="158">
        <v>451186</v>
      </c>
      <c r="W13" s="160">
        <f>IFERROR(V13/U13-1,"-")</f>
        <v>4.9999883640019505E-2</v>
      </c>
      <c r="X13" s="159">
        <f t="shared" si="7"/>
        <v>-5.8206403643718763E-2</v>
      </c>
      <c r="Y13" s="157">
        <f t="shared" si="8"/>
        <v>21485</v>
      </c>
      <c r="Z13" s="158">
        <f t="shared" si="9"/>
        <v>-27885</v>
      </c>
      <c r="AA13" s="159">
        <f t="shared" si="3"/>
        <v>0.93453301932712363</v>
      </c>
    </row>
    <row r="14" spans="1:27" s="56" customFormat="1" x14ac:dyDescent="0.25">
      <c r="B14" s="162" t="s">
        <v>110</v>
      </c>
      <c r="C14" s="163">
        <v>552445</v>
      </c>
      <c r="D14" s="163">
        <v>529309</v>
      </c>
      <c r="E14" s="163">
        <v>113733</v>
      </c>
      <c r="F14" s="163">
        <v>369208</v>
      </c>
      <c r="G14" s="163">
        <v>440689</v>
      </c>
      <c r="H14" s="163">
        <v>503295</v>
      </c>
      <c r="I14" s="165">
        <f t="shared" ref="I14:I21" si="10">IFERROR(H14/G14-1,"-")</f>
        <v>0.14206390447685324</v>
      </c>
      <c r="J14" s="164">
        <f t="shared" si="4"/>
        <v>-4.9147095552881215E-2</v>
      </c>
      <c r="K14" s="162">
        <f t="shared" si="5"/>
        <v>62606</v>
      </c>
      <c r="L14" s="163">
        <f t="shared" si="6"/>
        <v>-26014</v>
      </c>
      <c r="M14" s="164">
        <f t="shared" si="1"/>
        <v>0.45677684600304946</v>
      </c>
      <c r="P14" s="162" t="s">
        <v>110</v>
      </c>
      <c r="Q14" s="163">
        <v>276638</v>
      </c>
      <c r="R14" s="163">
        <v>271917</v>
      </c>
      <c r="S14" s="163">
        <v>51075</v>
      </c>
      <c r="T14" s="163">
        <v>219301</v>
      </c>
      <c r="U14" s="163">
        <v>240240</v>
      </c>
      <c r="V14" s="163">
        <v>252138</v>
      </c>
      <c r="W14" s="165">
        <f t="shared" ref="W14:W21" si="11">IFERROR(V14/U14-1,"-")</f>
        <v>4.9525474525474511E-2</v>
      </c>
      <c r="X14" s="164">
        <f t="shared" si="7"/>
        <v>-7.2739107889539856E-2</v>
      </c>
      <c r="Y14" s="162">
        <f t="shared" si="8"/>
        <v>11898</v>
      </c>
      <c r="Z14" s="163">
        <f t="shared" si="9"/>
        <v>-19779</v>
      </c>
      <c r="AA14" s="164">
        <f t="shared" si="3"/>
        <v>0.52224866557717287</v>
      </c>
    </row>
    <row r="15" spans="1:27" x14ac:dyDescent="0.25">
      <c r="A15" s="1"/>
      <c r="B15" s="162" t="s">
        <v>113</v>
      </c>
      <c r="C15" s="163">
        <v>86350</v>
      </c>
      <c r="D15" s="163">
        <v>68399</v>
      </c>
      <c r="E15" s="163">
        <v>20393</v>
      </c>
      <c r="F15" s="163">
        <v>41382</v>
      </c>
      <c r="G15" s="163">
        <v>43871</v>
      </c>
      <c r="H15" s="163">
        <v>49723</v>
      </c>
      <c r="I15" s="165">
        <f t="shared" si="10"/>
        <v>0.13339107838891295</v>
      </c>
      <c r="J15" s="164">
        <f t="shared" si="4"/>
        <v>-0.27304492755742038</v>
      </c>
      <c r="K15" s="162">
        <f t="shared" si="5"/>
        <v>5852</v>
      </c>
      <c r="L15" s="163">
        <f t="shared" si="6"/>
        <v>-18676</v>
      </c>
      <c r="M15" s="164">
        <f t="shared" si="1"/>
        <v>4.5127241704784722E-2</v>
      </c>
      <c r="P15" s="162" t="s">
        <v>113</v>
      </c>
      <c r="Q15" s="163">
        <v>19727</v>
      </c>
      <c r="R15" s="163">
        <v>13131</v>
      </c>
      <c r="S15" s="163">
        <v>4375</v>
      </c>
      <c r="T15" s="163">
        <v>10035</v>
      </c>
      <c r="U15" s="163">
        <v>10219</v>
      </c>
      <c r="V15" s="163">
        <v>11410</v>
      </c>
      <c r="W15" s="165">
        <f t="shared" si="11"/>
        <v>0.11654760739798409</v>
      </c>
      <c r="X15" s="164">
        <f t="shared" si="7"/>
        <v>-0.13106389460056356</v>
      </c>
      <c r="Y15" s="162">
        <f t="shared" si="8"/>
        <v>1191</v>
      </c>
      <c r="Z15" s="163">
        <f t="shared" si="9"/>
        <v>-1721</v>
      </c>
      <c r="AA15" s="164">
        <f t="shared" si="3"/>
        <v>2.3633316970212908E-2</v>
      </c>
    </row>
    <row r="16" spans="1:27" x14ac:dyDescent="0.25">
      <c r="A16" s="1"/>
      <c r="B16" s="162" t="s">
        <v>116</v>
      </c>
      <c r="C16" s="163">
        <v>27164</v>
      </c>
      <c r="D16" s="163">
        <v>26073</v>
      </c>
      <c r="E16" s="163">
        <v>9058</v>
      </c>
      <c r="F16" s="163">
        <v>27745</v>
      </c>
      <c r="G16" s="163">
        <v>36842</v>
      </c>
      <c r="H16" s="163">
        <v>35210</v>
      </c>
      <c r="I16" s="165">
        <f t="shared" si="10"/>
        <v>-4.4297269420769725E-2</v>
      </c>
      <c r="J16" s="164">
        <f t="shared" si="4"/>
        <v>0.35043915161277961</v>
      </c>
      <c r="K16" s="162">
        <f t="shared" si="5"/>
        <v>-1632</v>
      </c>
      <c r="L16" s="163">
        <f t="shared" si="6"/>
        <v>9137</v>
      </c>
      <c r="M16" s="164">
        <f t="shared" si="1"/>
        <v>3.1955637842154938E-2</v>
      </c>
      <c r="P16" s="162" t="s">
        <v>116</v>
      </c>
      <c r="Q16" s="163">
        <v>8222</v>
      </c>
      <c r="R16" s="163">
        <v>7276</v>
      </c>
      <c r="S16" s="163">
        <v>3174</v>
      </c>
      <c r="T16" s="163">
        <v>8569</v>
      </c>
      <c r="U16" s="163">
        <v>8477</v>
      </c>
      <c r="V16" s="163">
        <v>8796</v>
      </c>
      <c r="W16" s="165">
        <f t="shared" si="11"/>
        <v>3.7631237466084766E-2</v>
      </c>
      <c r="X16" s="164">
        <f t="shared" si="7"/>
        <v>0.20890599230346352</v>
      </c>
      <c r="Y16" s="162">
        <f t="shared" si="8"/>
        <v>319</v>
      </c>
      <c r="Z16" s="163">
        <f t="shared" si="9"/>
        <v>1520</v>
      </c>
      <c r="AA16" s="164">
        <f t="shared" si="3"/>
        <v>1.8218988262050196E-2</v>
      </c>
    </row>
    <row r="17" spans="1:27" x14ac:dyDescent="0.25">
      <c r="A17" s="1"/>
      <c r="B17" s="162" t="s">
        <v>123</v>
      </c>
      <c r="C17" s="163">
        <v>43002</v>
      </c>
      <c r="D17" s="163">
        <v>42967</v>
      </c>
      <c r="E17" s="163">
        <v>11672</v>
      </c>
      <c r="F17" s="163">
        <v>43252</v>
      </c>
      <c r="G17" s="163">
        <v>43424</v>
      </c>
      <c r="H17" s="163">
        <v>43482</v>
      </c>
      <c r="I17" s="165">
        <f t="shared" si="10"/>
        <v>1.3356669123065767E-3</v>
      </c>
      <c r="J17" s="164">
        <f t="shared" si="4"/>
        <v>1.1985942700211805E-2</v>
      </c>
      <c r="K17" s="162">
        <f t="shared" si="5"/>
        <v>58</v>
      </c>
      <c r="L17" s="163">
        <f t="shared" si="6"/>
        <v>515</v>
      </c>
      <c r="M17" s="164">
        <f t="shared" si="1"/>
        <v>3.946307993901111E-2</v>
      </c>
      <c r="P17" s="162" t="s">
        <v>123</v>
      </c>
      <c r="Q17" s="163">
        <v>25589</v>
      </c>
      <c r="R17" s="163">
        <v>24718</v>
      </c>
      <c r="S17" s="163">
        <v>6697</v>
      </c>
      <c r="T17" s="163">
        <v>24867</v>
      </c>
      <c r="U17" s="163">
        <v>23693</v>
      </c>
      <c r="V17" s="163">
        <v>23956</v>
      </c>
      <c r="W17" s="165">
        <f t="shared" si="11"/>
        <v>1.1100324990503507E-2</v>
      </c>
      <c r="X17" s="164">
        <f t="shared" si="7"/>
        <v>-3.0827736871915201E-2</v>
      </c>
      <c r="Y17" s="162">
        <f t="shared" si="8"/>
        <v>263</v>
      </c>
      <c r="Z17" s="163">
        <f t="shared" si="9"/>
        <v>-762</v>
      </c>
      <c r="AA17" s="164">
        <f t="shared" si="3"/>
        <v>4.9619609232113969E-2</v>
      </c>
    </row>
    <row r="18" spans="1:27" x14ac:dyDescent="0.25">
      <c r="A18" s="1"/>
      <c r="B18" s="162" t="s">
        <v>119</v>
      </c>
      <c r="C18" s="163">
        <v>14395</v>
      </c>
      <c r="D18" s="163">
        <v>13509</v>
      </c>
      <c r="E18" s="163">
        <v>6309</v>
      </c>
      <c r="F18" s="163">
        <v>13814</v>
      </c>
      <c r="G18" s="163">
        <v>14771</v>
      </c>
      <c r="H18" s="163">
        <v>15244</v>
      </c>
      <c r="I18" s="165">
        <f t="shared" si="10"/>
        <v>3.2022205673278625E-2</v>
      </c>
      <c r="J18" s="164">
        <f t="shared" si="4"/>
        <v>0.12843289658746015</v>
      </c>
      <c r="K18" s="162">
        <f t="shared" si="5"/>
        <v>473</v>
      </c>
      <c r="L18" s="163">
        <f t="shared" si="6"/>
        <v>1735</v>
      </c>
      <c r="M18" s="164">
        <f t="shared" si="1"/>
        <v>1.3835039570173529E-2</v>
      </c>
      <c r="P18" s="162" t="s">
        <v>119</v>
      </c>
      <c r="Q18" s="163">
        <v>8311</v>
      </c>
      <c r="R18" s="163">
        <v>6859</v>
      </c>
      <c r="S18" s="163">
        <v>2836</v>
      </c>
      <c r="T18" s="163">
        <v>7087</v>
      </c>
      <c r="U18" s="163">
        <v>7585</v>
      </c>
      <c r="V18" s="163">
        <v>8100</v>
      </c>
      <c r="W18" s="165">
        <f t="shared" si="11"/>
        <v>6.7897165458141062E-2</v>
      </c>
      <c r="X18" s="164">
        <f t="shared" si="7"/>
        <v>0.18093016474704759</v>
      </c>
      <c r="Y18" s="162">
        <f t="shared" si="8"/>
        <v>515</v>
      </c>
      <c r="Z18" s="163">
        <f t="shared" si="9"/>
        <v>1241</v>
      </c>
      <c r="AA18" s="164">
        <f t="shared" si="3"/>
        <v>1.6777376639677873E-2</v>
      </c>
    </row>
    <row r="19" spans="1:27" x14ac:dyDescent="0.25">
      <c r="A19" s="161" t="s">
        <v>144</v>
      </c>
      <c r="B19" s="162" t="s">
        <v>128</v>
      </c>
      <c r="C19" s="163">
        <v>23632</v>
      </c>
      <c r="D19" s="163">
        <v>25943</v>
      </c>
      <c r="E19" s="163">
        <v>10455</v>
      </c>
      <c r="F19" s="163">
        <v>18824</v>
      </c>
      <c r="G19" s="163">
        <v>20550</v>
      </c>
      <c r="H19" s="163">
        <v>19141</v>
      </c>
      <c r="I19" s="165">
        <f t="shared" si="10"/>
        <v>-6.8564476885644821E-2</v>
      </c>
      <c r="J19" s="164">
        <f t="shared" si="4"/>
        <v>-0.26219018617738887</v>
      </c>
      <c r="K19" s="162">
        <f t="shared" si="5"/>
        <v>-1409</v>
      </c>
      <c r="L19" s="163">
        <f t="shared" si="6"/>
        <v>-6802</v>
      </c>
      <c r="M19" s="164">
        <f t="shared" si="1"/>
        <v>1.7371850722427938E-2</v>
      </c>
      <c r="P19" s="162" t="s">
        <v>128</v>
      </c>
      <c r="Q19" s="163">
        <v>16080</v>
      </c>
      <c r="R19" s="163">
        <v>16280</v>
      </c>
      <c r="S19" s="163">
        <v>6316</v>
      </c>
      <c r="T19" s="163">
        <v>12110</v>
      </c>
      <c r="U19" s="163">
        <v>12522</v>
      </c>
      <c r="V19" s="163">
        <v>11771</v>
      </c>
      <c r="W19" s="165">
        <f t="shared" si="11"/>
        <v>-5.9974444976840791E-2</v>
      </c>
      <c r="X19" s="164">
        <f t="shared" si="7"/>
        <v>-0.27696560196560194</v>
      </c>
      <c r="Y19" s="162">
        <f t="shared" si="8"/>
        <v>-751</v>
      </c>
      <c r="Z19" s="163">
        <f t="shared" si="9"/>
        <v>-4509</v>
      </c>
      <c r="AA19" s="164">
        <f t="shared" si="3"/>
        <v>2.4381049435265218E-2</v>
      </c>
    </row>
    <row r="20" spans="1:27" x14ac:dyDescent="0.25">
      <c r="A20" s="167" t="s">
        <v>145</v>
      </c>
      <c r="B20" s="162" t="s">
        <v>131</v>
      </c>
      <c r="C20" s="163">
        <v>43415</v>
      </c>
      <c r="D20" s="163">
        <v>38115</v>
      </c>
      <c r="E20" s="163">
        <v>16810</v>
      </c>
      <c r="F20" s="163">
        <v>17421</v>
      </c>
      <c r="G20" s="163">
        <v>21219</v>
      </c>
      <c r="H20" s="163">
        <v>23306</v>
      </c>
      <c r="I20" s="165">
        <f t="shared" si="10"/>
        <v>9.8355247655403266E-2</v>
      </c>
      <c r="J20" s="164">
        <f t="shared" si="4"/>
        <v>-0.38853469762560666</v>
      </c>
      <c r="K20" s="162">
        <f t="shared" si="5"/>
        <v>2087</v>
      </c>
      <c r="L20" s="163">
        <f t="shared" si="6"/>
        <v>-14809</v>
      </c>
      <c r="M20" s="164">
        <f t="shared" si="1"/>
        <v>2.1151891381688812E-2</v>
      </c>
      <c r="P20" s="162" t="s">
        <v>131</v>
      </c>
      <c r="Q20" s="163">
        <v>30054</v>
      </c>
      <c r="R20" s="163">
        <v>25533</v>
      </c>
      <c r="S20" s="163">
        <v>11268</v>
      </c>
      <c r="T20" s="163">
        <v>12031</v>
      </c>
      <c r="U20" s="163">
        <v>13229</v>
      </c>
      <c r="V20" s="163">
        <v>13566</v>
      </c>
      <c r="W20" s="165">
        <f t="shared" si="11"/>
        <v>2.5474336684556675E-2</v>
      </c>
      <c r="X20" s="164">
        <f t="shared" si="7"/>
        <v>-0.46868758077781691</v>
      </c>
      <c r="Y20" s="162">
        <f t="shared" si="8"/>
        <v>337</v>
      </c>
      <c r="Z20" s="163">
        <f t="shared" si="9"/>
        <v>-11967</v>
      </c>
      <c r="AA20" s="164">
        <f t="shared" si="3"/>
        <v>2.8098998949860499E-2</v>
      </c>
    </row>
    <row r="21" spans="1:27" x14ac:dyDescent="0.25">
      <c r="B21" s="168" t="s">
        <v>145</v>
      </c>
      <c r="C21" s="169">
        <f t="shared" ref="C21:H21" si="12">C13-SUM(C14:C20)</f>
        <v>248172</v>
      </c>
      <c r="D21" s="169">
        <f t="shared" si="12"/>
        <v>243490</v>
      </c>
      <c r="E21" s="169">
        <f t="shared" si="12"/>
        <v>82054</v>
      </c>
      <c r="F21" s="169">
        <f t="shared" si="12"/>
        <v>215305</v>
      </c>
      <c r="G21" s="169">
        <f t="shared" si="12"/>
        <v>230607</v>
      </c>
      <c r="H21" s="169">
        <f t="shared" si="12"/>
        <v>250799</v>
      </c>
      <c r="I21" s="171">
        <f t="shared" si="10"/>
        <v>8.756022150238274E-2</v>
      </c>
      <c r="J21" s="170">
        <f t="shared" si="4"/>
        <v>3.0017659862828117E-2</v>
      </c>
      <c r="K21" s="168">
        <f>H21-G21</f>
        <v>20192</v>
      </c>
      <c r="L21" s="169">
        <f t="shared" si="6"/>
        <v>7309</v>
      </c>
      <c r="M21" s="170">
        <f t="shared" si="1"/>
        <v>0.22761834749146881</v>
      </c>
      <c r="P21" s="168" t="s">
        <v>145</v>
      </c>
      <c r="Q21" s="169">
        <f t="shared" ref="Q21:V21" si="13">Q13-SUM(Q14:Q20)</f>
        <v>125509</v>
      </c>
      <c r="R21" s="169">
        <f t="shared" si="13"/>
        <v>113357</v>
      </c>
      <c r="S21" s="169">
        <f t="shared" si="13"/>
        <v>40065</v>
      </c>
      <c r="T21" s="169">
        <f t="shared" si="13"/>
        <v>117806</v>
      </c>
      <c r="U21" s="169">
        <f t="shared" si="13"/>
        <v>113736</v>
      </c>
      <c r="V21" s="169">
        <f t="shared" si="13"/>
        <v>121449</v>
      </c>
      <c r="W21" s="171">
        <f t="shared" si="11"/>
        <v>6.7814939860730172E-2</v>
      </c>
      <c r="X21" s="170">
        <f t="shared" si="7"/>
        <v>7.1385093112908748E-2</v>
      </c>
      <c r="Y21" s="168">
        <f>V21-U21</f>
        <v>7713</v>
      </c>
      <c r="Z21" s="169">
        <f t="shared" si="9"/>
        <v>8092</v>
      </c>
      <c r="AA21" s="170">
        <f t="shared" si="3"/>
        <v>0.25155501426077015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345445</v>
      </c>
      <c r="D23" s="176">
        <f t="shared" ref="D23:H23" si="14">D24+D27</f>
        <v>362923</v>
      </c>
      <c r="E23" s="176">
        <f t="shared" si="14"/>
        <v>94263</v>
      </c>
      <c r="F23" s="176">
        <f t="shared" si="14"/>
        <v>239026</v>
      </c>
      <c r="G23" s="176">
        <f t="shared" si="14"/>
        <v>313295</v>
      </c>
      <c r="H23" s="176">
        <f t="shared" si="14"/>
        <v>333346</v>
      </c>
      <c r="I23" s="177">
        <f>IFERROR(H23/G23-1,"-")</f>
        <v>6.4000383025582863E-2</v>
      </c>
      <c r="J23" s="177">
        <f>IFERROR(H23/D23-1,"-")</f>
        <v>-8.1496626006067441E-2</v>
      </c>
      <c r="K23" s="176">
        <f>H23-G23</f>
        <v>20051</v>
      </c>
      <c r="L23" s="176">
        <f>H23-D23</f>
        <v>-29577</v>
      </c>
      <c r="M23" s="177">
        <f t="shared" ref="M23:M35" si="15">H23/H$9</f>
        <v>0.30253575836782109</v>
      </c>
    </row>
    <row r="24" spans="1:27" x14ac:dyDescent="0.25">
      <c r="B24" s="157" t="s">
        <v>97</v>
      </c>
      <c r="C24" s="158">
        <v>26992</v>
      </c>
      <c r="D24" s="158">
        <v>38676</v>
      </c>
      <c r="E24" s="158">
        <v>18407</v>
      </c>
      <c r="F24" s="158">
        <v>31287</v>
      </c>
      <c r="G24" s="158">
        <v>36216</v>
      </c>
      <c r="H24" s="158">
        <v>31825</v>
      </c>
      <c r="I24" s="160">
        <f>IFERROR(H24/G24-1,"-")</f>
        <v>-0.12124475370002208</v>
      </c>
      <c r="J24" s="159">
        <f t="shared" ref="J24:J35" si="16">IFERROR(H24/D24-1,"-")</f>
        <v>-0.17713827696762852</v>
      </c>
      <c r="K24" s="157">
        <f t="shared" ref="K24:K34" si="17">H24-G24</f>
        <v>-4391</v>
      </c>
      <c r="L24" s="158">
        <f t="shared" ref="L24:L35" si="18">H24-D24</f>
        <v>-6851</v>
      </c>
      <c r="M24" s="159">
        <f t="shared" si="15"/>
        <v>2.8883503957017352E-2</v>
      </c>
    </row>
    <row r="25" spans="1:27" x14ac:dyDescent="0.25">
      <c r="B25" s="162" t="s">
        <v>103</v>
      </c>
      <c r="C25" s="163">
        <v>17667</v>
      </c>
      <c r="D25" s="163">
        <v>27927</v>
      </c>
      <c r="E25" s="163">
        <v>15865</v>
      </c>
      <c r="F25" s="163">
        <v>17375</v>
      </c>
      <c r="G25" s="163">
        <v>19100</v>
      </c>
      <c r="H25" s="163">
        <v>16074</v>
      </c>
      <c r="I25" s="165">
        <f>IFERROR(H25/G25-1,"-")</f>
        <v>-0.15842931937172777</v>
      </c>
      <c r="J25" s="164">
        <f t="shared" si="16"/>
        <v>-0.42442797292942314</v>
      </c>
      <c r="K25" s="162">
        <f t="shared" si="17"/>
        <v>-3026</v>
      </c>
      <c r="L25" s="163">
        <f t="shared" si="18"/>
        <v>-11853</v>
      </c>
      <c r="M25" s="164">
        <f t="shared" si="15"/>
        <v>1.458832498366369E-2</v>
      </c>
    </row>
    <row r="26" spans="1:27" x14ac:dyDescent="0.25">
      <c r="B26" s="162" t="s">
        <v>100</v>
      </c>
      <c r="C26" s="163">
        <v>9325</v>
      </c>
      <c r="D26" s="163">
        <v>10749</v>
      </c>
      <c r="E26" s="163">
        <v>2542</v>
      </c>
      <c r="F26" s="163">
        <v>13912</v>
      </c>
      <c r="G26" s="163">
        <v>17116</v>
      </c>
      <c r="H26" s="163">
        <v>15751</v>
      </c>
      <c r="I26" s="165">
        <f>IFERROR(H26/G26-1,"-")</f>
        <v>-7.9749941575134375E-2</v>
      </c>
      <c r="J26" s="164">
        <f t="shared" si="16"/>
        <v>0.46534561354544612</v>
      </c>
      <c r="K26" s="162">
        <f t="shared" si="17"/>
        <v>-1365</v>
      </c>
      <c r="L26" s="163">
        <f t="shared" si="18"/>
        <v>5002</v>
      </c>
      <c r="M26" s="164">
        <f t="shared" si="15"/>
        <v>1.4295178973353664E-2</v>
      </c>
    </row>
    <row r="27" spans="1:27" x14ac:dyDescent="0.25">
      <c r="B27" s="157" t="s">
        <v>107</v>
      </c>
      <c r="C27" s="158">
        <v>318453</v>
      </c>
      <c r="D27" s="158">
        <v>324247</v>
      </c>
      <c r="E27" s="158">
        <v>75856</v>
      </c>
      <c r="F27" s="158">
        <v>207739</v>
      </c>
      <c r="G27" s="158">
        <v>277079</v>
      </c>
      <c r="H27" s="158">
        <v>301521</v>
      </c>
      <c r="I27" s="160">
        <f>IFERROR(H27/G27-1,"-")</f>
        <v>8.8213108896740611E-2</v>
      </c>
      <c r="J27" s="159">
        <f t="shared" si="16"/>
        <v>-7.0088543610272391E-2</v>
      </c>
      <c r="K27" s="157">
        <f t="shared" si="17"/>
        <v>24442</v>
      </c>
      <c r="L27" s="158">
        <f t="shared" si="18"/>
        <v>-22726</v>
      </c>
      <c r="M27" s="159">
        <f t="shared" si="15"/>
        <v>0.27365225441080376</v>
      </c>
    </row>
    <row r="28" spans="1:27" x14ac:dyDescent="0.25">
      <c r="B28" s="162" t="s">
        <v>110</v>
      </c>
      <c r="C28" s="163">
        <v>196491</v>
      </c>
      <c r="D28" s="163">
        <v>194362</v>
      </c>
      <c r="E28" s="163">
        <v>40305</v>
      </c>
      <c r="F28" s="163">
        <v>113442</v>
      </c>
      <c r="G28" s="163">
        <v>158826</v>
      </c>
      <c r="H28" s="163">
        <v>180738</v>
      </c>
      <c r="I28" s="165">
        <f t="shared" ref="I28:I35" si="19">IFERROR(H28/G28-1,"-")</f>
        <v>0.13796229836424767</v>
      </c>
      <c r="J28" s="164">
        <f t="shared" si="16"/>
        <v>-7.0096006421008217E-2</v>
      </c>
      <c r="K28" s="162">
        <f t="shared" si="17"/>
        <v>21912</v>
      </c>
      <c r="L28" s="163">
        <f t="shared" si="18"/>
        <v>-13624</v>
      </c>
      <c r="M28" s="164">
        <f t="shared" si="15"/>
        <v>0.16403289043781311</v>
      </c>
    </row>
    <row r="29" spans="1:27" x14ac:dyDescent="0.25">
      <c r="B29" s="162" t="s">
        <v>113</v>
      </c>
      <c r="C29" s="163">
        <v>29534</v>
      </c>
      <c r="D29" s="163">
        <v>26371</v>
      </c>
      <c r="E29" s="163">
        <v>6619</v>
      </c>
      <c r="F29" s="163">
        <v>11943</v>
      </c>
      <c r="G29" s="163">
        <v>13226</v>
      </c>
      <c r="H29" s="163">
        <v>14878</v>
      </c>
      <c r="I29" s="165">
        <f t="shared" si="19"/>
        <v>0.12490548918796307</v>
      </c>
      <c r="J29" s="164">
        <f t="shared" si="16"/>
        <v>-0.43581965037351633</v>
      </c>
      <c r="K29" s="162">
        <f t="shared" si="17"/>
        <v>1652</v>
      </c>
      <c r="L29" s="163">
        <f t="shared" si="18"/>
        <v>-11493</v>
      </c>
      <c r="M29" s="164">
        <f t="shared" si="15"/>
        <v>1.3502867930007987E-2</v>
      </c>
    </row>
    <row r="30" spans="1:27" x14ac:dyDescent="0.25">
      <c r="B30" s="162" t="s">
        <v>116</v>
      </c>
      <c r="C30" s="163">
        <v>4962</v>
      </c>
      <c r="D30" s="163">
        <v>8655</v>
      </c>
      <c r="E30" s="163">
        <v>2955</v>
      </c>
      <c r="F30" s="163">
        <v>9535</v>
      </c>
      <c r="G30" s="163">
        <v>17576</v>
      </c>
      <c r="H30" s="163">
        <v>14649</v>
      </c>
      <c r="I30" s="165">
        <f t="shared" si="19"/>
        <v>-0.16653390987710515</v>
      </c>
      <c r="J30" s="164">
        <f t="shared" si="16"/>
        <v>0.69254766031195847</v>
      </c>
      <c r="K30" s="162">
        <f t="shared" si="17"/>
        <v>-2927</v>
      </c>
      <c r="L30" s="163">
        <f t="shared" si="18"/>
        <v>5994</v>
      </c>
      <c r="M30" s="164">
        <f t="shared" si="15"/>
        <v>1.3295033761707689E-2</v>
      </c>
    </row>
    <row r="31" spans="1:27" x14ac:dyDescent="0.25">
      <c r="B31" s="162" t="s">
        <v>123</v>
      </c>
      <c r="C31" s="163">
        <v>10844</v>
      </c>
      <c r="D31" s="163">
        <v>12384</v>
      </c>
      <c r="E31" s="163">
        <v>2673</v>
      </c>
      <c r="F31" s="163">
        <v>10649</v>
      </c>
      <c r="G31" s="163">
        <v>12155</v>
      </c>
      <c r="H31" s="163">
        <v>9668</v>
      </c>
      <c r="I31" s="165">
        <f t="shared" si="19"/>
        <v>-0.20460715754833403</v>
      </c>
      <c r="J31" s="164">
        <f t="shared" si="16"/>
        <v>-0.21931524547803616</v>
      </c>
      <c r="K31" s="162">
        <f t="shared" si="17"/>
        <v>-2487</v>
      </c>
      <c r="L31" s="163">
        <f t="shared" si="18"/>
        <v>-2716</v>
      </c>
      <c r="M31" s="164">
        <f t="shared" si="15"/>
        <v>8.77441370797938E-3</v>
      </c>
    </row>
    <row r="32" spans="1:27" x14ac:dyDescent="0.25">
      <c r="B32" s="162" t="s">
        <v>119</v>
      </c>
      <c r="C32" s="163">
        <v>4068</v>
      </c>
      <c r="D32" s="163">
        <v>4601</v>
      </c>
      <c r="E32" s="163">
        <v>2082</v>
      </c>
      <c r="F32" s="163">
        <v>4469</v>
      </c>
      <c r="G32" s="163">
        <v>4918</v>
      </c>
      <c r="H32" s="163">
        <v>4699</v>
      </c>
      <c r="I32" s="165">
        <f t="shared" si="19"/>
        <v>-4.4530296868645736E-2</v>
      </c>
      <c r="J32" s="164">
        <f t="shared" si="16"/>
        <v>2.1299717452727629E-2</v>
      </c>
      <c r="K32" s="162">
        <f t="shared" si="17"/>
        <v>-219</v>
      </c>
      <c r="L32" s="163">
        <f t="shared" si="18"/>
        <v>98</v>
      </c>
      <c r="M32" s="164">
        <f t="shared" si="15"/>
        <v>4.2646845276991217E-3</v>
      </c>
    </row>
    <row r="33" spans="2:13" x14ac:dyDescent="0.25">
      <c r="B33" s="162" t="s">
        <v>128</v>
      </c>
      <c r="C33" s="163">
        <v>3186</v>
      </c>
      <c r="D33" s="163">
        <v>4220</v>
      </c>
      <c r="E33" s="163">
        <v>1999</v>
      </c>
      <c r="F33" s="163">
        <v>2378</v>
      </c>
      <c r="G33" s="163">
        <v>3198</v>
      </c>
      <c r="H33" s="163">
        <v>2788</v>
      </c>
      <c r="I33" s="165">
        <f t="shared" si="19"/>
        <v>-0.12820512820512819</v>
      </c>
      <c r="J33" s="164">
        <f t="shared" si="16"/>
        <v>-0.33933649289099521</v>
      </c>
      <c r="K33" s="162">
        <f t="shared" si="17"/>
        <v>-410</v>
      </c>
      <c r="L33" s="163">
        <f t="shared" si="18"/>
        <v>-1432</v>
      </c>
      <c r="M33" s="164">
        <f t="shared" si="15"/>
        <v>2.5303129310970738E-3</v>
      </c>
    </row>
    <row r="34" spans="2:13" x14ac:dyDescent="0.25">
      <c r="B34" s="162" t="s">
        <v>131</v>
      </c>
      <c r="C34" s="163">
        <v>4785</v>
      </c>
      <c r="D34" s="163">
        <v>5197</v>
      </c>
      <c r="E34" s="163">
        <v>1774</v>
      </c>
      <c r="F34" s="163">
        <v>1730</v>
      </c>
      <c r="G34" s="163">
        <v>2806</v>
      </c>
      <c r="H34" s="163">
        <v>2837</v>
      </c>
      <c r="I34" s="165">
        <f t="shared" si="19"/>
        <v>1.1047754811118971E-2</v>
      </c>
      <c r="J34" s="164">
        <f t="shared" si="16"/>
        <v>-0.45410813931114102</v>
      </c>
      <c r="K34" s="162">
        <f t="shared" si="17"/>
        <v>31</v>
      </c>
      <c r="L34" s="163">
        <f t="shared" si="18"/>
        <v>-2360</v>
      </c>
      <c r="M34" s="164">
        <f t="shared" si="15"/>
        <v>2.5747839976766138E-3</v>
      </c>
    </row>
    <row r="35" spans="2:13" x14ac:dyDescent="0.25">
      <c r="B35" s="168" t="s">
        <v>145</v>
      </c>
      <c r="C35" s="169">
        <f t="shared" ref="C35:H35" si="20">C27-SUM(C28:C34)</f>
        <v>64583</v>
      </c>
      <c r="D35" s="169">
        <f t="shared" si="20"/>
        <v>68457</v>
      </c>
      <c r="E35" s="169">
        <f t="shared" si="20"/>
        <v>17449</v>
      </c>
      <c r="F35" s="169">
        <f t="shared" si="20"/>
        <v>53593</v>
      </c>
      <c r="G35" s="169">
        <f t="shared" si="20"/>
        <v>64374</v>
      </c>
      <c r="H35" s="169">
        <f t="shared" si="20"/>
        <v>71264</v>
      </c>
      <c r="I35" s="171">
        <f t="shared" si="19"/>
        <v>0.10703078882778772</v>
      </c>
      <c r="J35" s="170">
        <f t="shared" si="16"/>
        <v>4.1003841827716769E-2</v>
      </c>
      <c r="K35" s="168">
        <f>H35-G35</f>
        <v>6890</v>
      </c>
      <c r="L35" s="169">
        <f t="shared" si="18"/>
        <v>2807</v>
      </c>
      <c r="M35" s="170">
        <f t="shared" si="15"/>
        <v>6.467726711682277E-2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561830</v>
      </c>
      <c r="D37" s="176">
        <f t="shared" ref="D37:H37" si="21">D38+D41</f>
        <v>523746</v>
      </c>
      <c r="E37" s="176">
        <f t="shared" si="21"/>
        <v>149152</v>
      </c>
      <c r="F37" s="176">
        <f t="shared" si="21"/>
        <v>450615</v>
      </c>
      <c r="G37" s="176">
        <f t="shared" si="21"/>
        <v>465520</v>
      </c>
      <c r="H37" s="176">
        <f t="shared" si="21"/>
        <v>482793</v>
      </c>
      <c r="I37" s="177">
        <f>IFERROR(H37/G37-1,"-")</f>
        <v>3.7104743083004044E-2</v>
      </c>
      <c r="J37" s="177">
        <f>IFERROR(H37/D37-1,"-")</f>
        <v>-7.8192482615619063E-2</v>
      </c>
      <c r="K37" s="176">
        <f>H37-G37</f>
        <v>17273</v>
      </c>
      <c r="L37" s="176">
        <f>H37-D37</f>
        <v>-40953</v>
      </c>
      <c r="M37" s="177">
        <f t="shared" ref="M37:M49" si="22">H37/H$9</f>
        <v>0.43816978871705509</v>
      </c>
    </row>
    <row r="38" spans="2:13" x14ac:dyDescent="0.25">
      <c r="B38" s="157" t="s">
        <v>97</v>
      </c>
      <c r="C38" s="158">
        <v>51700</v>
      </c>
      <c r="D38" s="158">
        <v>44675</v>
      </c>
      <c r="E38" s="158">
        <v>23346</v>
      </c>
      <c r="F38" s="158">
        <v>38809</v>
      </c>
      <c r="G38" s="158">
        <v>35819</v>
      </c>
      <c r="H38" s="158">
        <v>31607</v>
      </c>
      <c r="I38" s="160">
        <f>IFERROR(H38/G38-1,"-")</f>
        <v>-0.11759122253552579</v>
      </c>
      <c r="J38" s="159">
        <f t="shared" ref="J38:J49" si="23">IFERROR(H38/D38-1,"-")</f>
        <v>-0.29251259093452719</v>
      </c>
      <c r="K38" s="157">
        <f t="shared" ref="K38:K48" si="24">H38-G38</f>
        <v>-4212</v>
      </c>
      <c r="L38" s="158">
        <f t="shared" ref="L38:L49" si="25">H38-D38</f>
        <v>-13068</v>
      </c>
      <c r="M38" s="159">
        <f t="shared" si="22"/>
        <v>2.8685653089377768E-2</v>
      </c>
    </row>
    <row r="39" spans="2:13" x14ac:dyDescent="0.25">
      <c r="B39" s="162" t="s">
        <v>103</v>
      </c>
      <c r="C39" s="163">
        <v>29042</v>
      </c>
      <c r="D39" s="163">
        <v>31555</v>
      </c>
      <c r="E39" s="163">
        <v>18440</v>
      </c>
      <c r="F39" s="163">
        <v>28453</v>
      </c>
      <c r="G39" s="163">
        <v>21830</v>
      </c>
      <c r="H39" s="163">
        <v>17764</v>
      </c>
      <c r="I39" s="165">
        <f>IFERROR(H39/G39-1,"-")</f>
        <v>-0.18625744388456256</v>
      </c>
      <c r="J39" s="164">
        <f t="shared" si="23"/>
        <v>-0.43704642687371253</v>
      </c>
      <c r="K39" s="162">
        <f t="shared" si="24"/>
        <v>-4066</v>
      </c>
      <c r="L39" s="163">
        <f t="shared" si="25"/>
        <v>-13791</v>
      </c>
      <c r="M39" s="164">
        <f t="shared" si="22"/>
        <v>1.6122122994264139E-2</v>
      </c>
    </row>
    <row r="40" spans="2:13" x14ac:dyDescent="0.25">
      <c r="B40" s="162" t="s">
        <v>100</v>
      </c>
      <c r="C40" s="163">
        <v>22658</v>
      </c>
      <c r="D40" s="163">
        <v>13120</v>
      </c>
      <c r="E40" s="163">
        <v>4906</v>
      </c>
      <c r="F40" s="163">
        <v>10356</v>
      </c>
      <c r="G40" s="163">
        <v>13989</v>
      </c>
      <c r="H40" s="163">
        <v>13843</v>
      </c>
      <c r="I40" s="165">
        <f>IFERROR(H40/G40-1,"-")</f>
        <v>-1.0436771749231522E-2</v>
      </c>
      <c r="J40" s="164">
        <f t="shared" si="23"/>
        <v>5.5106707317073234E-2</v>
      </c>
      <c r="K40" s="162">
        <f t="shared" si="24"/>
        <v>-146</v>
      </c>
      <c r="L40" s="163">
        <f t="shared" si="25"/>
        <v>723</v>
      </c>
      <c r="M40" s="164">
        <f t="shared" si="22"/>
        <v>1.2563530095113629E-2</v>
      </c>
    </row>
    <row r="41" spans="2:13" x14ac:dyDescent="0.25">
      <c r="B41" s="157" t="s">
        <v>107</v>
      </c>
      <c r="C41" s="158">
        <v>510130</v>
      </c>
      <c r="D41" s="158">
        <v>479071</v>
      </c>
      <c r="E41" s="158">
        <v>125806</v>
      </c>
      <c r="F41" s="158">
        <v>411806</v>
      </c>
      <c r="G41" s="158">
        <v>429701</v>
      </c>
      <c r="H41" s="158">
        <v>451186</v>
      </c>
      <c r="I41" s="160">
        <f>IFERROR(H41/G41-1,"-")</f>
        <v>4.9999883640019505E-2</v>
      </c>
      <c r="J41" s="159">
        <f t="shared" si="23"/>
        <v>-5.8206403643718763E-2</v>
      </c>
      <c r="K41" s="157">
        <f t="shared" si="24"/>
        <v>21485</v>
      </c>
      <c r="L41" s="158">
        <f t="shared" si="25"/>
        <v>-27885</v>
      </c>
      <c r="M41" s="159">
        <f t="shared" si="22"/>
        <v>0.40948413562767733</v>
      </c>
    </row>
    <row r="42" spans="2:13" x14ac:dyDescent="0.25">
      <c r="B42" s="162" t="s">
        <v>110</v>
      </c>
      <c r="C42" s="163">
        <v>276638</v>
      </c>
      <c r="D42" s="163">
        <v>271917</v>
      </c>
      <c r="E42" s="163">
        <v>51075</v>
      </c>
      <c r="F42" s="163">
        <v>219301</v>
      </c>
      <c r="G42" s="163">
        <v>240240</v>
      </c>
      <c r="H42" s="163">
        <v>252138</v>
      </c>
      <c r="I42" s="165">
        <f t="shared" ref="I42:I49" si="26">IFERROR(H42/G42-1,"-")</f>
        <v>4.9525474525474511E-2</v>
      </c>
      <c r="J42" s="164">
        <f t="shared" si="23"/>
        <v>-7.2739107889539856E-2</v>
      </c>
      <c r="K42" s="162">
        <f t="shared" si="24"/>
        <v>11898</v>
      </c>
      <c r="L42" s="163">
        <f t="shared" si="25"/>
        <v>-19779</v>
      </c>
      <c r="M42" s="164">
        <f t="shared" si="22"/>
        <v>0.22883358745371379</v>
      </c>
    </row>
    <row r="43" spans="2:13" x14ac:dyDescent="0.25">
      <c r="B43" s="162" t="s">
        <v>113</v>
      </c>
      <c r="C43" s="163">
        <v>19727</v>
      </c>
      <c r="D43" s="163">
        <v>13131</v>
      </c>
      <c r="E43" s="163">
        <v>4375</v>
      </c>
      <c r="F43" s="163">
        <v>10035</v>
      </c>
      <c r="G43" s="163">
        <v>10219</v>
      </c>
      <c r="H43" s="163">
        <v>11410</v>
      </c>
      <c r="I43" s="165">
        <f t="shared" si="26"/>
        <v>0.11654760739798409</v>
      </c>
      <c r="J43" s="164">
        <f t="shared" si="23"/>
        <v>-0.13106389460056356</v>
      </c>
      <c r="K43" s="162">
        <f t="shared" si="24"/>
        <v>1191</v>
      </c>
      <c r="L43" s="163">
        <f t="shared" si="25"/>
        <v>-1721</v>
      </c>
      <c r="M43" s="164">
        <f t="shared" si="22"/>
        <v>1.0355405503521382E-2</v>
      </c>
    </row>
    <row r="44" spans="2:13" x14ac:dyDescent="0.25">
      <c r="B44" s="162" t="s">
        <v>116</v>
      </c>
      <c r="C44" s="163">
        <v>8222</v>
      </c>
      <c r="D44" s="163">
        <v>7276</v>
      </c>
      <c r="E44" s="163">
        <v>3174</v>
      </c>
      <c r="F44" s="163">
        <v>8569</v>
      </c>
      <c r="G44" s="163">
        <v>8477</v>
      </c>
      <c r="H44" s="163">
        <v>8796</v>
      </c>
      <c r="I44" s="165">
        <f t="shared" si="26"/>
        <v>3.7631237466084766E-2</v>
      </c>
      <c r="J44" s="164">
        <f t="shared" si="23"/>
        <v>0.20890599230346352</v>
      </c>
      <c r="K44" s="162">
        <f t="shared" si="24"/>
        <v>319</v>
      </c>
      <c r="L44" s="163">
        <f t="shared" si="25"/>
        <v>1520</v>
      </c>
      <c r="M44" s="164">
        <f t="shared" si="22"/>
        <v>7.9830102374210416E-3</v>
      </c>
    </row>
    <row r="45" spans="2:13" x14ac:dyDescent="0.25">
      <c r="B45" s="162" t="s">
        <v>123</v>
      </c>
      <c r="C45" s="163">
        <v>25589</v>
      </c>
      <c r="D45" s="163">
        <v>24718</v>
      </c>
      <c r="E45" s="163">
        <v>6697</v>
      </c>
      <c r="F45" s="163">
        <v>24867</v>
      </c>
      <c r="G45" s="163">
        <v>23693</v>
      </c>
      <c r="H45" s="163">
        <v>23956</v>
      </c>
      <c r="I45" s="165">
        <f t="shared" si="26"/>
        <v>1.1100324990503507E-2</v>
      </c>
      <c r="J45" s="164">
        <f t="shared" si="23"/>
        <v>-3.0827736871915201E-2</v>
      </c>
      <c r="K45" s="162">
        <f t="shared" si="24"/>
        <v>263</v>
      </c>
      <c r="L45" s="163">
        <f t="shared" si="25"/>
        <v>-762</v>
      </c>
      <c r="M45" s="164">
        <f t="shared" si="22"/>
        <v>2.1741813693458217E-2</v>
      </c>
    </row>
    <row r="46" spans="2:13" x14ac:dyDescent="0.25">
      <c r="B46" s="162" t="s">
        <v>119</v>
      </c>
      <c r="C46" s="163">
        <v>8311</v>
      </c>
      <c r="D46" s="163">
        <v>6859</v>
      </c>
      <c r="E46" s="163">
        <v>2836</v>
      </c>
      <c r="F46" s="163">
        <v>7087</v>
      </c>
      <c r="G46" s="163">
        <v>7585</v>
      </c>
      <c r="H46" s="163">
        <v>8100</v>
      </c>
      <c r="I46" s="165">
        <f t="shared" si="26"/>
        <v>6.7897165458141062E-2</v>
      </c>
      <c r="J46" s="164">
        <f t="shared" si="23"/>
        <v>0.18093016474704759</v>
      </c>
      <c r="K46" s="162">
        <f t="shared" si="24"/>
        <v>515</v>
      </c>
      <c r="L46" s="163">
        <f t="shared" si="25"/>
        <v>1241</v>
      </c>
      <c r="M46" s="164">
        <f t="shared" si="22"/>
        <v>7.3513395774341102E-3</v>
      </c>
    </row>
    <row r="47" spans="2:13" x14ac:dyDescent="0.25">
      <c r="B47" s="162" t="s">
        <v>128</v>
      </c>
      <c r="C47" s="163">
        <v>16080</v>
      </c>
      <c r="D47" s="163">
        <v>16280</v>
      </c>
      <c r="E47" s="163">
        <v>6316</v>
      </c>
      <c r="F47" s="163">
        <v>12110</v>
      </c>
      <c r="G47" s="163">
        <v>12522</v>
      </c>
      <c r="H47" s="163">
        <v>11771</v>
      </c>
      <c r="I47" s="165">
        <f t="shared" si="26"/>
        <v>-5.9974444976840791E-2</v>
      </c>
      <c r="J47" s="164">
        <f t="shared" si="23"/>
        <v>-0.27696560196560194</v>
      </c>
      <c r="K47" s="162">
        <f t="shared" si="24"/>
        <v>-751</v>
      </c>
      <c r="L47" s="163">
        <f t="shared" si="25"/>
        <v>-4509</v>
      </c>
      <c r="M47" s="164">
        <f t="shared" si="22"/>
        <v>1.0683039279750235E-2</v>
      </c>
    </row>
    <row r="48" spans="2:13" x14ac:dyDescent="0.25">
      <c r="B48" s="162" t="s">
        <v>131</v>
      </c>
      <c r="C48" s="163">
        <v>30054</v>
      </c>
      <c r="D48" s="163">
        <v>25533</v>
      </c>
      <c r="E48" s="163">
        <v>11268</v>
      </c>
      <c r="F48" s="163">
        <v>12031</v>
      </c>
      <c r="G48" s="163">
        <v>13229</v>
      </c>
      <c r="H48" s="163">
        <v>13566</v>
      </c>
      <c r="I48" s="165">
        <f t="shared" si="26"/>
        <v>2.5474336684556675E-2</v>
      </c>
      <c r="J48" s="164">
        <f t="shared" si="23"/>
        <v>-0.46868758077781691</v>
      </c>
      <c r="K48" s="162">
        <f t="shared" si="24"/>
        <v>337</v>
      </c>
      <c r="L48" s="163">
        <f t="shared" si="25"/>
        <v>-11967</v>
      </c>
      <c r="M48" s="164">
        <f t="shared" si="22"/>
        <v>1.2312132433021128E-2</v>
      </c>
    </row>
    <row r="49" spans="2:13" x14ac:dyDescent="0.25">
      <c r="B49" s="168" t="s">
        <v>145</v>
      </c>
      <c r="C49" s="169">
        <f t="shared" ref="C49:H49" si="27">C41-SUM(C42:C48)</f>
        <v>125509</v>
      </c>
      <c r="D49" s="169">
        <f t="shared" si="27"/>
        <v>113357</v>
      </c>
      <c r="E49" s="169">
        <f t="shared" si="27"/>
        <v>40065</v>
      </c>
      <c r="F49" s="169">
        <f t="shared" si="27"/>
        <v>117806</v>
      </c>
      <c r="G49" s="169">
        <f t="shared" si="27"/>
        <v>113736</v>
      </c>
      <c r="H49" s="169">
        <f t="shared" si="27"/>
        <v>121449</v>
      </c>
      <c r="I49" s="171">
        <f t="shared" si="26"/>
        <v>6.7814939860730172E-2</v>
      </c>
      <c r="J49" s="170">
        <f t="shared" si="23"/>
        <v>7.1385093112908748E-2</v>
      </c>
      <c r="K49" s="168">
        <f>H49-G49</f>
        <v>7713</v>
      </c>
      <c r="L49" s="169">
        <f t="shared" si="25"/>
        <v>8092</v>
      </c>
      <c r="M49" s="170">
        <f t="shared" si="22"/>
        <v>0.11022380744935743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5409</v>
      </c>
      <c r="D51" s="176">
        <f t="shared" ref="D51:H51" si="28">IFERROR(D52+D55,"nd")</f>
        <v>5743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-5743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1382</v>
      </c>
      <c r="D52" s="158">
        <v>1802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-1802</v>
      </c>
      <c r="M52" s="159">
        <f t="shared" si="29"/>
        <v>0</v>
      </c>
    </row>
    <row r="53" spans="2:13" x14ac:dyDescent="0.25">
      <c r="B53" s="162" t="s">
        <v>103</v>
      </c>
      <c r="C53" s="163">
        <v>1116</v>
      </c>
      <c r="D53" s="163">
        <v>1103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-1103</v>
      </c>
      <c r="M53" s="164">
        <f t="shared" si="29"/>
        <v>0</v>
      </c>
    </row>
    <row r="54" spans="2:13" x14ac:dyDescent="0.25">
      <c r="B54" s="162" t="s">
        <v>100</v>
      </c>
      <c r="C54" s="163">
        <v>266</v>
      </c>
      <c r="D54" s="163">
        <v>699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-699</v>
      </c>
      <c r="M54" s="164">
        <f t="shared" si="29"/>
        <v>0</v>
      </c>
    </row>
    <row r="55" spans="2:13" x14ac:dyDescent="0.25">
      <c r="B55" s="157" t="s">
        <v>107</v>
      </c>
      <c r="C55" s="158">
        <v>4027</v>
      </c>
      <c r="D55" s="158">
        <v>3941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-3941</v>
      </c>
      <c r="M55" s="159">
        <f t="shared" si="29"/>
        <v>0</v>
      </c>
    </row>
    <row r="56" spans="2:13" x14ac:dyDescent="0.25">
      <c r="B56" s="162" t="s">
        <v>110</v>
      </c>
      <c r="C56" s="163">
        <v>1360</v>
      </c>
      <c r="D56" s="163">
        <v>1523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-1523</v>
      </c>
      <c r="M56" s="164">
        <f t="shared" si="29"/>
        <v>0</v>
      </c>
    </row>
    <row r="57" spans="2:13" x14ac:dyDescent="0.25">
      <c r="B57" s="162" t="s">
        <v>113</v>
      </c>
      <c r="C57" s="163">
        <v>937</v>
      </c>
      <c r="D57" s="163">
        <v>589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-589</v>
      </c>
      <c r="M57" s="164">
        <f t="shared" si="29"/>
        <v>0</v>
      </c>
    </row>
    <row r="58" spans="2:13" x14ac:dyDescent="0.25">
      <c r="B58" s="162" t="s">
        <v>116</v>
      </c>
      <c r="C58" s="163">
        <v>82</v>
      </c>
      <c r="D58" s="163">
        <v>227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-227</v>
      </c>
      <c r="M58" s="164">
        <f t="shared" si="29"/>
        <v>0</v>
      </c>
    </row>
    <row r="59" spans="2:13" x14ac:dyDescent="0.25">
      <c r="B59" s="162" t="s">
        <v>123</v>
      </c>
      <c r="C59" s="163">
        <v>133</v>
      </c>
      <c r="D59" s="163">
        <v>185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-185</v>
      </c>
      <c r="M59" s="164">
        <f t="shared" si="29"/>
        <v>0</v>
      </c>
    </row>
    <row r="60" spans="2:13" x14ac:dyDescent="0.25">
      <c r="B60" s="162" t="s">
        <v>119</v>
      </c>
      <c r="C60" s="163">
        <v>24</v>
      </c>
      <c r="D60" s="163">
        <v>50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-50</v>
      </c>
      <c r="M60" s="164">
        <f t="shared" si="29"/>
        <v>0</v>
      </c>
    </row>
    <row r="61" spans="2:13" x14ac:dyDescent="0.25">
      <c r="B61" s="162" t="s">
        <v>128</v>
      </c>
      <c r="C61" s="163">
        <v>57</v>
      </c>
      <c r="D61" s="163">
        <v>88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-88</v>
      </c>
      <c r="M61" s="164">
        <f t="shared" si="29"/>
        <v>0</v>
      </c>
    </row>
    <row r="62" spans="2:13" x14ac:dyDescent="0.25">
      <c r="B62" s="162" t="s">
        <v>131</v>
      </c>
      <c r="C62" s="163">
        <v>113</v>
      </c>
      <c r="D62" s="163">
        <v>151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-151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1321</v>
      </c>
      <c r="D63" s="169">
        <f t="shared" ref="D63:H63" si="34">IFERROR(D55-SUM(D56:D62),"nd")</f>
        <v>1128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-1128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322</v>
      </c>
      <c r="D66" s="158" t="s">
        <v>322</v>
      </c>
      <c r="E66" s="158" t="s">
        <v>322</v>
      </c>
      <c r="F66" s="158" t="s">
        <v>322</v>
      </c>
      <c r="G66" s="158" t="s">
        <v>322</v>
      </c>
      <c r="H66" s="158" t="s">
        <v>322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322</v>
      </c>
      <c r="D67" s="163" t="s">
        <v>322</v>
      </c>
      <c r="E67" s="163" t="s">
        <v>322</v>
      </c>
      <c r="F67" s="163" t="s">
        <v>322</v>
      </c>
      <c r="G67" s="163" t="s">
        <v>322</v>
      </c>
      <c r="H67" s="163" t="s">
        <v>322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322</v>
      </c>
      <c r="D68" s="163" t="s">
        <v>322</v>
      </c>
      <c r="E68" s="163" t="s">
        <v>322</v>
      </c>
      <c r="F68" s="163" t="s">
        <v>322</v>
      </c>
      <c r="G68" s="163" t="s">
        <v>322</v>
      </c>
      <c r="H68" s="163" t="s">
        <v>322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322</v>
      </c>
      <c r="D69" s="158" t="s">
        <v>322</v>
      </c>
      <c r="E69" s="158" t="s">
        <v>322</v>
      </c>
      <c r="F69" s="158" t="s">
        <v>322</v>
      </c>
      <c r="G69" s="158" t="s">
        <v>322</v>
      </c>
      <c r="H69" s="158" t="s">
        <v>322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322</v>
      </c>
      <c r="D70" s="163" t="s">
        <v>322</v>
      </c>
      <c r="E70" s="163" t="s">
        <v>322</v>
      </c>
      <c r="F70" s="163" t="s">
        <v>322</v>
      </c>
      <c r="G70" s="163" t="s">
        <v>322</v>
      </c>
      <c r="H70" s="163" t="s">
        <v>322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322</v>
      </c>
      <c r="D71" s="163" t="s">
        <v>322</v>
      </c>
      <c r="E71" s="163" t="s">
        <v>322</v>
      </c>
      <c r="F71" s="163" t="s">
        <v>322</v>
      </c>
      <c r="G71" s="163" t="s">
        <v>322</v>
      </c>
      <c r="H71" s="163" t="s">
        <v>322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322</v>
      </c>
      <c r="D72" s="163" t="s">
        <v>322</v>
      </c>
      <c r="E72" s="163" t="s">
        <v>322</v>
      </c>
      <c r="F72" s="163" t="s">
        <v>322</v>
      </c>
      <c r="G72" s="163" t="s">
        <v>322</v>
      </c>
      <c r="H72" s="163" t="s">
        <v>322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322</v>
      </c>
      <c r="D73" s="163" t="s">
        <v>322</v>
      </c>
      <c r="E73" s="163" t="s">
        <v>322</v>
      </c>
      <c r="F73" s="163" t="s">
        <v>322</v>
      </c>
      <c r="G73" s="163" t="s">
        <v>322</v>
      </c>
      <c r="H73" s="163" t="s">
        <v>322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322</v>
      </c>
      <c r="D74" s="163" t="s">
        <v>322</v>
      </c>
      <c r="E74" s="163" t="s">
        <v>322</v>
      </c>
      <c r="F74" s="163" t="s">
        <v>322</v>
      </c>
      <c r="G74" s="163" t="s">
        <v>322</v>
      </c>
      <c r="H74" s="163" t="s">
        <v>322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322</v>
      </c>
      <c r="D75" s="163" t="s">
        <v>322</v>
      </c>
      <c r="E75" s="163" t="s">
        <v>322</v>
      </c>
      <c r="F75" s="163" t="s">
        <v>322</v>
      </c>
      <c r="G75" s="163" t="s">
        <v>322</v>
      </c>
      <c r="H75" s="163" t="s">
        <v>322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322</v>
      </c>
      <c r="D76" s="163" t="s">
        <v>322</v>
      </c>
      <c r="E76" s="163" t="s">
        <v>322</v>
      </c>
      <c r="F76" s="163" t="s">
        <v>322</v>
      </c>
      <c r="G76" s="163" t="s">
        <v>322</v>
      </c>
      <c r="H76" s="163" t="s">
        <v>322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160251</v>
      </c>
      <c r="D79" s="176">
        <f t="shared" ref="D79:H79" si="42">IFERROR(D80+D83,"nd")</f>
        <v>146737</v>
      </c>
      <c r="E79" s="176">
        <f t="shared" si="42"/>
        <v>40055</v>
      </c>
      <c r="F79" s="176">
        <f t="shared" si="42"/>
        <v>124433</v>
      </c>
      <c r="G79" s="176">
        <f t="shared" si="42"/>
        <v>133659</v>
      </c>
      <c r="H79" s="176">
        <f t="shared" si="42"/>
        <v>161773</v>
      </c>
      <c r="I79" s="177">
        <f>IFERROR(H79/G79-1,"-")</f>
        <v>0.21034124151759337</v>
      </c>
      <c r="J79" s="177">
        <f>IFERROR(H79/D79-1,"-")</f>
        <v>0.10246904325425765</v>
      </c>
      <c r="K79" s="176">
        <f>IFERROR(H79-G79,"-")</f>
        <v>28114</v>
      </c>
      <c r="L79" s="176">
        <f>IFERROR(H79-D79,"-")</f>
        <v>15036</v>
      </c>
      <c r="M79" s="177">
        <f>IFERROR(H79/H$9,"-")</f>
        <v>0.14682077252595657</v>
      </c>
    </row>
    <row r="80" spans="2:13" x14ac:dyDescent="0.25">
      <c r="B80" s="157" t="s">
        <v>97</v>
      </c>
      <c r="C80" s="158">
        <v>73941</v>
      </c>
      <c r="D80" s="158">
        <v>67454</v>
      </c>
      <c r="E80" s="158">
        <v>15400</v>
      </c>
      <c r="F80" s="158">
        <v>59697</v>
      </c>
      <c r="G80" s="158">
        <v>59828</v>
      </c>
      <c r="H80" s="158">
        <v>79332</v>
      </c>
      <c r="I80" s="160">
        <f>IFERROR(H80/G80-1,"-")</f>
        <v>0.32600120344988959</v>
      </c>
      <c r="J80" s="159">
        <f t="shared" ref="J80:J91" si="43">IFERROR(H80/D80-1,"-")</f>
        <v>0.17609037269843153</v>
      </c>
      <c r="K80" s="178">
        <f t="shared" ref="K80:K91" si="44">IFERROR(H80-G80,"-")</f>
        <v>19504</v>
      </c>
      <c r="L80" s="158">
        <f t="shared" ref="L80:L91" si="45">IFERROR(H80-D80,"-")</f>
        <v>11878</v>
      </c>
      <c r="M80" s="159">
        <f t="shared" ref="M80:M91" si="46">IFERROR(H80/H$9,"-")</f>
        <v>7.199956436506208E-2</v>
      </c>
    </row>
    <row r="81" spans="2:13" x14ac:dyDescent="0.25">
      <c r="B81" s="162" t="s">
        <v>103</v>
      </c>
      <c r="C81" s="163">
        <v>24677</v>
      </c>
      <c r="D81" s="163">
        <v>21114</v>
      </c>
      <c r="E81" s="163">
        <v>5602</v>
      </c>
      <c r="F81" s="163">
        <v>29559</v>
      </c>
      <c r="G81" s="163">
        <v>30572</v>
      </c>
      <c r="H81" s="163">
        <v>32540</v>
      </c>
      <c r="I81" s="165">
        <f>IFERROR(H81/G81-1,"-")</f>
        <v>6.4372628548999167E-2</v>
      </c>
      <c r="J81" s="164">
        <f t="shared" si="43"/>
        <v>0.54115752581225718</v>
      </c>
      <c r="K81" s="179">
        <f t="shared" si="44"/>
        <v>1968</v>
      </c>
      <c r="L81" s="163">
        <f t="shared" si="45"/>
        <v>11426</v>
      </c>
      <c r="M81" s="164">
        <f t="shared" si="46"/>
        <v>2.9532418499963697E-2</v>
      </c>
    </row>
    <row r="82" spans="2:13" x14ac:dyDescent="0.25">
      <c r="B82" s="162" t="s">
        <v>100</v>
      </c>
      <c r="C82" s="163">
        <v>49264</v>
      </c>
      <c r="D82" s="163">
        <v>46340</v>
      </c>
      <c r="E82" s="163">
        <v>9798</v>
      </c>
      <c r="F82" s="163">
        <v>30138</v>
      </c>
      <c r="G82" s="163">
        <v>29256</v>
      </c>
      <c r="H82" s="163">
        <v>46792</v>
      </c>
      <c r="I82" s="165">
        <f>IFERROR(H82/G82-1,"-")</f>
        <v>0.59939841400054683</v>
      </c>
      <c r="J82" s="164">
        <f t="shared" si="43"/>
        <v>9.7539922313336636E-3</v>
      </c>
      <c r="K82" s="179">
        <f t="shared" si="44"/>
        <v>17536</v>
      </c>
      <c r="L82" s="163">
        <f t="shared" si="45"/>
        <v>452</v>
      </c>
      <c r="M82" s="164">
        <f t="shared" si="46"/>
        <v>4.246714586509838E-2</v>
      </c>
    </row>
    <row r="83" spans="2:13" x14ac:dyDescent="0.25">
      <c r="B83" s="157" t="s">
        <v>107</v>
      </c>
      <c r="C83" s="158">
        <v>86310</v>
      </c>
      <c r="D83" s="158">
        <v>79283</v>
      </c>
      <c r="E83" s="158">
        <v>24655</v>
      </c>
      <c r="F83" s="158">
        <v>64736</v>
      </c>
      <c r="G83" s="158">
        <v>73831</v>
      </c>
      <c r="H83" s="158">
        <v>82441</v>
      </c>
      <c r="I83" s="160">
        <f>IFERROR(H83/G83-1,"-")</f>
        <v>0.11661768091993885</v>
      </c>
      <c r="J83" s="159">
        <f t="shared" si="43"/>
        <v>3.9831994248451741E-2</v>
      </c>
      <c r="K83" s="178">
        <f t="shared" si="44"/>
        <v>8610</v>
      </c>
      <c r="L83" s="158">
        <f t="shared" si="45"/>
        <v>3158</v>
      </c>
      <c r="M83" s="159">
        <f t="shared" si="46"/>
        <v>7.4821208160894506E-2</v>
      </c>
    </row>
    <row r="84" spans="2:13" x14ac:dyDescent="0.25">
      <c r="B84" s="162" t="s">
        <v>110</v>
      </c>
      <c r="C84" s="163">
        <v>11983</v>
      </c>
      <c r="D84" s="163">
        <v>10467</v>
      </c>
      <c r="E84" s="163">
        <v>2323</v>
      </c>
      <c r="F84" s="163">
        <v>8542</v>
      </c>
      <c r="G84" s="163">
        <v>10810</v>
      </c>
      <c r="H84" s="163">
        <v>13223</v>
      </c>
      <c r="I84" s="165">
        <f t="shared" ref="I84:I91" si="47">IFERROR(H84/G84-1,"-")</f>
        <v>0.22321924144310823</v>
      </c>
      <c r="J84" s="164">
        <f t="shared" si="43"/>
        <v>0.26330371644215145</v>
      </c>
      <c r="K84" s="179">
        <f t="shared" si="44"/>
        <v>2413</v>
      </c>
      <c r="L84" s="163">
        <f t="shared" si="45"/>
        <v>2756</v>
      </c>
      <c r="M84" s="164">
        <f t="shared" si="46"/>
        <v>1.2000834966964351E-2</v>
      </c>
    </row>
    <row r="85" spans="2:13" x14ac:dyDescent="0.25">
      <c r="B85" s="162" t="s">
        <v>113</v>
      </c>
      <c r="C85" s="163">
        <v>23784</v>
      </c>
      <c r="D85" s="163">
        <v>18989</v>
      </c>
      <c r="E85" s="163">
        <v>5724</v>
      </c>
      <c r="F85" s="163">
        <v>13909</v>
      </c>
      <c r="G85" s="163">
        <v>13934</v>
      </c>
      <c r="H85" s="163">
        <v>16308</v>
      </c>
      <c r="I85" s="165">
        <f t="shared" si="47"/>
        <v>0.17037462322376928</v>
      </c>
      <c r="J85" s="164">
        <f t="shared" si="43"/>
        <v>-0.14118700300173781</v>
      </c>
      <c r="K85" s="179">
        <f t="shared" si="44"/>
        <v>2374</v>
      </c>
      <c r="L85" s="163">
        <f t="shared" si="45"/>
        <v>-2681</v>
      </c>
      <c r="M85" s="164">
        <f t="shared" si="46"/>
        <v>1.4800697015900675E-2</v>
      </c>
    </row>
    <row r="86" spans="2:13" x14ac:dyDescent="0.25">
      <c r="B86" s="162" t="s">
        <v>116</v>
      </c>
      <c r="C86" s="163">
        <v>5173</v>
      </c>
      <c r="D86" s="163">
        <v>4138</v>
      </c>
      <c r="E86" s="163">
        <v>1211</v>
      </c>
      <c r="F86" s="163">
        <v>4419</v>
      </c>
      <c r="G86" s="163">
        <v>4380</v>
      </c>
      <c r="H86" s="163">
        <v>5448</v>
      </c>
      <c r="I86" s="165">
        <f t="shared" si="47"/>
        <v>0.24383561643835616</v>
      </c>
      <c r="J86" s="164">
        <f t="shared" si="43"/>
        <v>0.31657805703238284</v>
      </c>
      <c r="K86" s="179">
        <f t="shared" si="44"/>
        <v>1068</v>
      </c>
      <c r="L86" s="163">
        <f t="shared" si="45"/>
        <v>1310</v>
      </c>
      <c r="M86" s="164">
        <f t="shared" si="46"/>
        <v>4.9444565454149422E-3</v>
      </c>
    </row>
    <row r="87" spans="2:13" x14ac:dyDescent="0.25">
      <c r="B87" s="162" t="s">
        <v>123</v>
      </c>
      <c r="C87" s="163">
        <v>3932</v>
      </c>
      <c r="D87" s="163">
        <v>2930</v>
      </c>
      <c r="E87" s="163">
        <v>420</v>
      </c>
      <c r="F87" s="163">
        <v>4807</v>
      </c>
      <c r="G87" s="163">
        <v>4798</v>
      </c>
      <c r="H87" s="163">
        <v>5192</v>
      </c>
      <c r="I87" s="165">
        <f t="shared" si="47"/>
        <v>8.2117548978741128E-2</v>
      </c>
      <c r="J87" s="164">
        <f t="shared" si="43"/>
        <v>0.772013651877133</v>
      </c>
      <c r="K87" s="179">
        <f t="shared" si="44"/>
        <v>394</v>
      </c>
      <c r="L87" s="163">
        <f t="shared" si="45"/>
        <v>2262</v>
      </c>
      <c r="M87" s="164">
        <f t="shared" si="46"/>
        <v>4.7121179118565313E-3</v>
      </c>
    </row>
    <row r="88" spans="2:13" x14ac:dyDescent="0.25">
      <c r="B88" s="162" t="s">
        <v>119</v>
      </c>
      <c r="C88" s="163">
        <v>605</v>
      </c>
      <c r="D88" s="163">
        <v>633</v>
      </c>
      <c r="E88" s="163">
        <v>208</v>
      </c>
      <c r="F88" s="163">
        <v>721</v>
      </c>
      <c r="G88" s="163">
        <v>615</v>
      </c>
      <c r="H88" s="163">
        <v>822</v>
      </c>
      <c r="I88" s="165">
        <f t="shared" si="47"/>
        <v>0.33658536585365861</v>
      </c>
      <c r="J88" s="164">
        <f t="shared" si="43"/>
        <v>0.29857819905213279</v>
      </c>
      <c r="K88" s="179">
        <f t="shared" si="44"/>
        <v>207</v>
      </c>
      <c r="L88" s="163">
        <f t="shared" si="45"/>
        <v>189</v>
      </c>
      <c r="M88" s="164">
        <f t="shared" si="46"/>
        <v>7.4602483119146155E-4</v>
      </c>
    </row>
    <row r="89" spans="2:13" x14ac:dyDescent="0.25">
      <c r="B89" s="162" t="s">
        <v>128</v>
      </c>
      <c r="C89" s="163">
        <v>3262</v>
      </c>
      <c r="D89" s="163">
        <v>4146</v>
      </c>
      <c r="E89" s="163">
        <v>1330</v>
      </c>
      <c r="F89" s="163">
        <v>3683</v>
      </c>
      <c r="G89" s="163">
        <v>4100</v>
      </c>
      <c r="H89" s="163">
        <v>3396</v>
      </c>
      <c r="I89" s="165">
        <f t="shared" si="47"/>
        <v>-0.17170731707317077</v>
      </c>
      <c r="J89" s="164">
        <f t="shared" si="43"/>
        <v>-0.18089725036179449</v>
      </c>
      <c r="K89" s="179">
        <f t="shared" si="44"/>
        <v>-704</v>
      </c>
      <c r="L89" s="163">
        <f t="shared" si="45"/>
        <v>-750</v>
      </c>
      <c r="M89" s="164">
        <f t="shared" si="46"/>
        <v>3.0821171857983009E-3</v>
      </c>
    </row>
    <row r="90" spans="2:13" x14ac:dyDescent="0.25">
      <c r="B90" s="162" t="s">
        <v>131</v>
      </c>
      <c r="C90" s="163">
        <v>4923</v>
      </c>
      <c r="D90" s="163">
        <v>5209</v>
      </c>
      <c r="E90" s="163">
        <v>2462</v>
      </c>
      <c r="F90" s="163">
        <v>3107</v>
      </c>
      <c r="G90" s="163">
        <v>4555</v>
      </c>
      <c r="H90" s="163">
        <v>4197</v>
      </c>
      <c r="I90" s="165">
        <f t="shared" si="47"/>
        <v>-7.8594950603732117E-2</v>
      </c>
      <c r="J90" s="164">
        <f t="shared" si="43"/>
        <v>-0.1942791322710693</v>
      </c>
      <c r="K90" s="179">
        <f t="shared" si="44"/>
        <v>-358</v>
      </c>
      <c r="L90" s="163">
        <f t="shared" si="45"/>
        <v>-1012</v>
      </c>
      <c r="M90" s="164">
        <f t="shared" si="46"/>
        <v>3.8090829884556742E-3</v>
      </c>
    </row>
    <row r="91" spans="2:13" x14ac:dyDescent="0.25">
      <c r="B91" s="168" t="s">
        <v>145</v>
      </c>
      <c r="C91" s="169">
        <f>IFERROR(C83-SUM(C84:C90),"nd")</f>
        <v>32648</v>
      </c>
      <c r="D91" s="169">
        <f t="shared" ref="D91:H91" si="48">IFERROR(D83-SUM(D84:D90),"nd")</f>
        <v>32771</v>
      </c>
      <c r="E91" s="169">
        <f t="shared" si="48"/>
        <v>10977</v>
      </c>
      <c r="F91" s="169">
        <f t="shared" si="48"/>
        <v>25548</v>
      </c>
      <c r="G91" s="169">
        <f t="shared" si="48"/>
        <v>30639</v>
      </c>
      <c r="H91" s="169">
        <f t="shared" si="48"/>
        <v>33855</v>
      </c>
      <c r="I91" s="171">
        <f t="shared" si="47"/>
        <v>0.10496426123568003</v>
      </c>
      <c r="J91" s="170">
        <f t="shared" si="43"/>
        <v>3.3078026303744235E-2</v>
      </c>
      <c r="K91" s="180">
        <f t="shared" si="44"/>
        <v>3216</v>
      </c>
      <c r="L91" s="169">
        <f t="shared" si="45"/>
        <v>1084</v>
      </c>
      <c r="M91" s="170">
        <f t="shared" si="46"/>
        <v>3.0725876715312569E-2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322</v>
      </c>
      <c r="D94" s="158" t="s">
        <v>322</v>
      </c>
      <c r="E94" s="158" t="s">
        <v>322</v>
      </c>
      <c r="F94" s="158" t="s">
        <v>322</v>
      </c>
      <c r="G94" s="158" t="s">
        <v>322</v>
      </c>
      <c r="H94" s="158" t="s">
        <v>322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322</v>
      </c>
      <c r="D95" s="163" t="s">
        <v>322</v>
      </c>
      <c r="E95" s="163" t="s">
        <v>322</v>
      </c>
      <c r="F95" s="163" t="s">
        <v>322</v>
      </c>
      <c r="G95" s="163" t="s">
        <v>322</v>
      </c>
      <c r="H95" s="163" t="s">
        <v>322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322</v>
      </c>
      <c r="D96" s="163" t="s">
        <v>322</v>
      </c>
      <c r="E96" s="163" t="s">
        <v>322</v>
      </c>
      <c r="F96" s="163" t="s">
        <v>322</v>
      </c>
      <c r="G96" s="163" t="s">
        <v>322</v>
      </c>
      <c r="H96" s="163" t="s">
        <v>322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322</v>
      </c>
      <c r="D97" s="158" t="s">
        <v>322</v>
      </c>
      <c r="E97" s="158" t="s">
        <v>322</v>
      </c>
      <c r="F97" s="158" t="s">
        <v>322</v>
      </c>
      <c r="G97" s="158" t="s">
        <v>322</v>
      </c>
      <c r="H97" s="158" t="s">
        <v>322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322</v>
      </c>
      <c r="D98" s="163" t="s">
        <v>322</v>
      </c>
      <c r="E98" s="163" t="s">
        <v>322</v>
      </c>
      <c r="F98" s="163" t="s">
        <v>322</v>
      </c>
      <c r="G98" s="163" t="s">
        <v>322</v>
      </c>
      <c r="H98" s="163" t="s">
        <v>322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322</v>
      </c>
      <c r="D99" s="163" t="s">
        <v>322</v>
      </c>
      <c r="E99" s="163" t="s">
        <v>322</v>
      </c>
      <c r="F99" s="163" t="s">
        <v>322</v>
      </c>
      <c r="G99" s="163" t="s">
        <v>322</v>
      </c>
      <c r="H99" s="163" t="s">
        <v>322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322</v>
      </c>
      <c r="D100" s="163" t="s">
        <v>322</v>
      </c>
      <c r="E100" s="163" t="s">
        <v>322</v>
      </c>
      <c r="F100" s="163" t="s">
        <v>322</v>
      </c>
      <c r="G100" s="163" t="s">
        <v>322</v>
      </c>
      <c r="H100" s="163" t="s">
        <v>322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322</v>
      </c>
      <c r="D101" s="163" t="s">
        <v>322</v>
      </c>
      <c r="E101" s="163" t="s">
        <v>322</v>
      </c>
      <c r="F101" s="163" t="s">
        <v>322</v>
      </c>
      <c r="G101" s="163" t="s">
        <v>322</v>
      </c>
      <c r="H101" s="163" t="s">
        <v>322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322</v>
      </c>
      <c r="D102" s="163" t="s">
        <v>322</v>
      </c>
      <c r="E102" s="163" t="s">
        <v>322</v>
      </c>
      <c r="F102" s="163" t="s">
        <v>322</v>
      </c>
      <c r="G102" s="163" t="s">
        <v>322</v>
      </c>
      <c r="H102" s="163" t="s">
        <v>322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322</v>
      </c>
      <c r="D103" s="163" t="s">
        <v>322</v>
      </c>
      <c r="E103" s="163" t="s">
        <v>322</v>
      </c>
      <c r="F103" s="163" t="s">
        <v>322</v>
      </c>
      <c r="G103" s="163" t="s">
        <v>322</v>
      </c>
      <c r="H103" s="163" t="s">
        <v>322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322</v>
      </c>
      <c r="D104" s="163" t="s">
        <v>322</v>
      </c>
      <c r="E104" s="163" t="s">
        <v>322</v>
      </c>
      <c r="F104" s="163" t="s">
        <v>322</v>
      </c>
      <c r="G104" s="163" t="s">
        <v>322</v>
      </c>
      <c r="H104" s="163" t="s">
        <v>322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55179</v>
      </c>
      <c r="D107" s="176">
        <f t="shared" ref="D107:H107" si="56">IFERROR(D108+D111,"nd")</f>
        <v>54669</v>
      </c>
      <c r="E107" s="176">
        <f t="shared" si="56"/>
        <v>13764</v>
      </c>
      <c r="F107" s="176">
        <f t="shared" si="56"/>
        <v>26312</v>
      </c>
      <c r="G107" s="176">
        <f t="shared" si="56"/>
        <v>29007</v>
      </c>
      <c r="H107" s="176">
        <f t="shared" si="56"/>
        <v>29113</v>
      </c>
      <c r="I107" s="177">
        <f>IFERROR(H107/G107-1,"-")</f>
        <v>3.6542903437102314E-3</v>
      </c>
      <c r="J107" s="177">
        <f>IFERROR(H107/D107-1,"-")</f>
        <v>-0.46746785198192764</v>
      </c>
      <c r="K107" s="176">
        <f>IFERROR(H107-G107,"-")</f>
        <v>106</v>
      </c>
      <c r="L107" s="176">
        <f>IFERROR(H107-D107,"-")</f>
        <v>-25556</v>
      </c>
      <c r="M107" s="177">
        <f>IFERROR(H107/H$9,"-")</f>
        <v>2.6422166557757931E-2</v>
      </c>
    </row>
    <row r="108" spans="2:13" x14ac:dyDescent="0.25">
      <c r="B108" s="157" t="s">
        <v>97</v>
      </c>
      <c r="C108" s="158">
        <v>13895</v>
      </c>
      <c r="D108" s="158">
        <v>12662</v>
      </c>
      <c r="E108" s="158">
        <v>2060</v>
      </c>
      <c r="F108" s="158">
        <v>7219</v>
      </c>
      <c r="G108" s="158">
        <v>6756</v>
      </c>
      <c r="H108" s="158">
        <v>5910</v>
      </c>
      <c r="I108" s="160">
        <f>IFERROR(H108/G108-1,"-")</f>
        <v>-0.12522202486678513</v>
      </c>
      <c r="J108" s="159">
        <f t="shared" ref="J108:J119" si="57">IFERROR(H108/D108-1,"-")</f>
        <v>-0.53324909177065227</v>
      </c>
      <c r="K108" s="178">
        <f t="shared" ref="K108:K119" si="58">IFERROR(H108-G108,"-")</f>
        <v>-846</v>
      </c>
      <c r="L108" s="158">
        <f t="shared" ref="L108:L119" si="59">IFERROR(H108-D108,"-")</f>
        <v>-6752</v>
      </c>
      <c r="M108" s="159">
        <f t="shared" ref="M108:M119" si="60">IFERROR(H108/H$9,"-")</f>
        <v>5.3637551731648882E-3</v>
      </c>
    </row>
    <row r="109" spans="2:13" x14ac:dyDescent="0.25">
      <c r="B109" s="162" t="s">
        <v>103</v>
      </c>
      <c r="C109" s="163">
        <v>10480</v>
      </c>
      <c r="D109" s="163">
        <v>8421</v>
      </c>
      <c r="E109" s="163">
        <v>1452</v>
      </c>
      <c r="F109" s="163">
        <v>5249</v>
      </c>
      <c r="G109" s="163">
        <v>4826</v>
      </c>
      <c r="H109" s="163">
        <v>3679</v>
      </c>
      <c r="I109" s="165">
        <f>IFERROR(H109/G109-1,"-")</f>
        <v>-0.23767094902610852</v>
      </c>
      <c r="J109" s="164">
        <f t="shared" si="57"/>
        <v>-0.56311601947512169</v>
      </c>
      <c r="K109" s="179">
        <f t="shared" si="58"/>
        <v>-1147</v>
      </c>
      <c r="L109" s="163">
        <f t="shared" si="59"/>
        <v>-4742</v>
      </c>
      <c r="M109" s="164">
        <f t="shared" si="60"/>
        <v>3.3389602846148263E-3</v>
      </c>
    </row>
    <row r="110" spans="2:13" x14ac:dyDescent="0.25">
      <c r="B110" s="162" t="s">
        <v>100</v>
      </c>
      <c r="C110" s="163">
        <v>3415</v>
      </c>
      <c r="D110" s="163">
        <v>4241</v>
      </c>
      <c r="E110" s="163">
        <v>608</v>
      </c>
      <c r="F110" s="163">
        <v>1970</v>
      </c>
      <c r="G110" s="163">
        <v>1930</v>
      </c>
      <c r="H110" s="163">
        <v>2231</v>
      </c>
      <c r="I110" s="165">
        <f>IFERROR(H110/G110-1,"-")</f>
        <v>0.15595854922279795</v>
      </c>
      <c r="J110" s="164">
        <f t="shared" si="57"/>
        <v>-0.47394482433388352</v>
      </c>
      <c r="K110" s="179">
        <f t="shared" si="58"/>
        <v>301</v>
      </c>
      <c r="L110" s="163">
        <f t="shared" si="59"/>
        <v>-2010</v>
      </c>
      <c r="M110" s="164">
        <f t="shared" si="60"/>
        <v>2.0247948885500616E-3</v>
      </c>
    </row>
    <row r="111" spans="2:13" x14ac:dyDescent="0.25">
      <c r="B111" s="157" t="s">
        <v>107</v>
      </c>
      <c r="C111" s="158">
        <v>41284</v>
      </c>
      <c r="D111" s="158">
        <v>42007</v>
      </c>
      <c r="E111" s="158">
        <v>11704</v>
      </c>
      <c r="F111" s="158">
        <v>19093</v>
      </c>
      <c r="G111" s="158">
        <v>22251</v>
      </c>
      <c r="H111" s="158">
        <v>23203</v>
      </c>
      <c r="I111" s="160">
        <f>IFERROR(H111/G111-1,"-")</f>
        <v>4.278459395083356E-2</v>
      </c>
      <c r="J111" s="159">
        <f t="shared" si="57"/>
        <v>-0.44763967910110225</v>
      </c>
      <c r="K111" s="178">
        <f t="shared" si="58"/>
        <v>952</v>
      </c>
      <c r="L111" s="158">
        <f t="shared" si="59"/>
        <v>-18804</v>
      </c>
      <c r="M111" s="159">
        <f t="shared" si="60"/>
        <v>2.1058411384593044E-2</v>
      </c>
    </row>
    <row r="112" spans="2:13" x14ac:dyDescent="0.25">
      <c r="B112" s="162" t="s">
        <v>110</v>
      </c>
      <c r="C112" s="163">
        <v>24218</v>
      </c>
      <c r="D112" s="163">
        <v>22532</v>
      </c>
      <c r="E112" s="163">
        <v>6095</v>
      </c>
      <c r="F112" s="163">
        <v>11744</v>
      </c>
      <c r="G112" s="163">
        <v>13687</v>
      </c>
      <c r="H112" s="163">
        <v>13430</v>
      </c>
      <c r="I112" s="165">
        <f t="shared" ref="I112:I119" si="61">IFERROR(H112/G112-1,"-")</f>
        <v>-1.8776941623438348E-2</v>
      </c>
      <c r="J112" s="164">
        <f t="shared" si="57"/>
        <v>-0.40395881413101364</v>
      </c>
      <c r="K112" s="179">
        <f t="shared" si="58"/>
        <v>-257</v>
      </c>
      <c r="L112" s="163">
        <f t="shared" si="59"/>
        <v>-9102</v>
      </c>
      <c r="M112" s="164">
        <f t="shared" si="60"/>
        <v>1.2188702533943222E-2</v>
      </c>
    </row>
    <row r="113" spans="2:13" x14ac:dyDescent="0.25">
      <c r="B113" s="162" t="s">
        <v>113</v>
      </c>
      <c r="C113" s="163">
        <v>6388</v>
      </c>
      <c r="D113" s="163">
        <v>4815</v>
      </c>
      <c r="E113" s="163">
        <v>480</v>
      </c>
      <c r="F113" s="163">
        <v>811</v>
      </c>
      <c r="G113" s="163">
        <v>1122</v>
      </c>
      <c r="H113" s="163">
        <v>1129</v>
      </c>
      <c r="I113" s="165">
        <f t="shared" si="61"/>
        <v>6.2388591800357496E-3</v>
      </c>
      <c r="J113" s="164">
        <f t="shared" si="57"/>
        <v>-0.7655244029075805</v>
      </c>
      <c r="K113" s="179">
        <f t="shared" si="58"/>
        <v>7</v>
      </c>
      <c r="L113" s="163">
        <f t="shared" si="59"/>
        <v>-3686</v>
      </c>
      <c r="M113" s="164">
        <f t="shared" si="60"/>
        <v>1.0246496769040878E-3</v>
      </c>
    </row>
    <row r="114" spans="2:13" x14ac:dyDescent="0.25">
      <c r="B114" s="162" t="s">
        <v>116</v>
      </c>
      <c r="C114" s="163">
        <v>1280</v>
      </c>
      <c r="D114" s="163">
        <v>2312</v>
      </c>
      <c r="E114" s="163">
        <v>623</v>
      </c>
      <c r="F114" s="163">
        <v>1073</v>
      </c>
      <c r="G114" s="163">
        <v>1255</v>
      </c>
      <c r="H114" s="163">
        <v>1368</v>
      </c>
      <c r="I114" s="165">
        <f t="shared" si="61"/>
        <v>9.0039840637450297E-2</v>
      </c>
      <c r="J114" s="164">
        <f t="shared" si="57"/>
        <v>-0.40830449826989623</v>
      </c>
      <c r="K114" s="179">
        <f t="shared" si="58"/>
        <v>113</v>
      </c>
      <c r="L114" s="163">
        <f t="shared" si="59"/>
        <v>-944</v>
      </c>
      <c r="M114" s="164">
        <f t="shared" si="60"/>
        <v>1.2415595730777607E-3</v>
      </c>
    </row>
    <row r="115" spans="2:13" x14ac:dyDescent="0.25">
      <c r="B115" s="162" t="s">
        <v>123</v>
      </c>
      <c r="C115" s="163">
        <v>824</v>
      </c>
      <c r="D115" s="163">
        <v>1284</v>
      </c>
      <c r="E115" s="163">
        <v>167</v>
      </c>
      <c r="F115" s="163">
        <v>352</v>
      </c>
      <c r="G115" s="163">
        <v>425</v>
      </c>
      <c r="H115" s="163">
        <v>492</v>
      </c>
      <c r="I115" s="165">
        <f t="shared" si="61"/>
        <v>0.15764705882352947</v>
      </c>
      <c r="J115" s="164">
        <f t="shared" si="57"/>
        <v>-0.61682242990654212</v>
      </c>
      <c r="K115" s="179">
        <f t="shared" si="58"/>
        <v>67</v>
      </c>
      <c r="L115" s="163">
        <f t="shared" si="59"/>
        <v>-792</v>
      </c>
      <c r="M115" s="164">
        <f t="shared" si="60"/>
        <v>4.465258113700719E-4</v>
      </c>
    </row>
    <row r="116" spans="2:13" x14ac:dyDescent="0.25">
      <c r="B116" s="162" t="s">
        <v>119</v>
      </c>
      <c r="C116" s="163">
        <v>673</v>
      </c>
      <c r="D116" s="163">
        <v>719</v>
      </c>
      <c r="E116" s="163">
        <v>262</v>
      </c>
      <c r="F116" s="163">
        <v>366</v>
      </c>
      <c r="G116" s="163">
        <v>379</v>
      </c>
      <c r="H116" s="163">
        <v>397</v>
      </c>
      <c r="I116" s="165">
        <f t="shared" si="61"/>
        <v>4.7493403693931402E-2</v>
      </c>
      <c r="J116" s="164">
        <f t="shared" si="57"/>
        <v>-0.4478442280945758</v>
      </c>
      <c r="K116" s="179">
        <f t="shared" si="58"/>
        <v>18</v>
      </c>
      <c r="L116" s="163">
        <f t="shared" si="59"/>
        <v>-322</v>
      </c>
      <c r="M116" s="164">
        <f t="shared" si="60"/>
        <v>3.6030639657300514E-4</v>
      </c>
    </row>
    <row r="117" spans="2:13" x14ac:dyDescent="0.25">
      <c r="B117" s="162" t="s">
        <v>128</v>
      </c>
      <c r="C117" s="163">
        <v>222</v>
      </c>
      <c r="D117" s="163">
        <v>331</v>
      </c>
      <c r="E117" s="163">
        <v>180</v>
      </c>
      <c r="F117" s="163">
        <v>101</v>
      </c>
      <c r="G117" s="163">
        <v>131</v>
      </c>
      <c r="H117" s="163">
        <v>98</v>
      </c>
      <c r="I117" s="165">
        <f t="shared" si="61"/>
        <v>-0.25190839694656486</v>
      </c>
      <c r="J117" s="164">
        <f t="shared" si="57"/>
        <v>-0.70392749244712993</v>
      </c>
      <c r="K117" s="179">
        <f t="shared" si="58"/>
        <v>-33</v>
      </c>
      <c r="L117" s="163">
        <f t="shared" si="59"/>
        <v>-233</v>
      </c>
      <c r="M117" s="164">
        <f t="shared" si="60"/>
        <v>8.8942133159079361E-5</v>
      </c>
    </row>
    <row r="118" spans="2:13" x14ac:dyDescent="0.25">
      <c r="B118" s="162" t="s">
        <v>131</v>
      </c>
      <c r="C118" s="163">
        <v>360</v>
      </c>
      <c r="D118" s="163">
        <v>409</v>
      </c>
      <c r="E118" s="163">
        <v>383</v>
      </c>
      <c r="F118" s="163">
        <v>97</v>
      </c>
      <c r="G118" s="163">
        <v>107</v>
      </c>
      <c r="H118" s="163">
        <v>110</v>
      </c>
      <c r="I118" s="165">
        <f t="shared" si="61"/>
        <v>2.8037383177569986E-2</v>
      </c>
      <c r="J118" s="164">
        <f t="shared" si="57"/>
        <v>-0.73105134474327627</v>
      </c>
      <c r="K118" s="179">
        <f t="shared" si="58"/>
        <v>3</v>
      </c>
      <c r="L118" s="163">
        <f t="shared" si="59"/>
        <v>-299</v>
      </c>
      <c r="M118" s="164">
        <f t="shared" si="60"/>
        <v>9.9833006607129887E-5</v>
      </c>
    </row>
    <row r="119" spans="2:13" x14ac:dyDescent="0.25">
      <c r="B119" s="168" t="s">
        <v>145</v>
      </c>
      <c r="C119" s="169">
        <f>IFERROR(C111-SUM(C112:C118),"nd")</f>
        <v>7319</v>
      </c>
      <c r="D119" s="169">
        <f t="shared" ref="D119:H119" si="62">IFERROR(D111-SUM(D112:D118),"nd")</f>
        <v>9605</v>
      </c>
      <c r="E119" s="169">
        <f t="shared" si="62"/>
        <v>3514</v>
      </c>
      <c r="F119" s="169">
        <f t="shared" si="62"/>
        <v>4549</v>
      </c>
      <c r="G119" s="169">
        <f t="shared" si="62"/>
        <v>5145</v>
      </c>
      <c r="H119" s="169">
        <f t="shared" si="62"/>
        <v>6179</v>
      </c>
      <c r="I119" s="171">
        <f t="shared" si="61"/>
        <v>0.2009718172983479</v>
      </c>
      <c r="J119" s="170">
        <f t="shared" si="57"/>
        <v>-0.35668922436231132</v>
      </c>
      <c r="K119" s="180">
        <f t="shared" si="58"/>
        <v>1034</v>
      </c>
      <c r="L119" s="169">
        <f t="shared" si="59"/>
        <v>-3426</v>
      </c>
      <c r="M119" s="170">
        <f t="shared" si="60"/>
        <v>5.6078922529586876E-3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322</v>
      </c>
      <c r="D122" s="158" t="s">
        <v>322</v>
      </c>
      <c r="E122" s="158" t="s">
        <v>322</v>
      </c>
      <c r="F122" s="158" t="s">
        <v>322</v>
      </c>
      <c r="G122" s="158" t="s">
        <v>322</v>
      </c>
      <c r="H122" s="158" t="s">
        <v>322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322</v>
      </c>
      <c r="D123" s="163" t="s">
        <v>322</v>
      </c>
      <c r="E123" s="163" t="s">
        <v>322</v>
      </c>
      <c r="F123" s="163" t="s">
        <v>322</v>
      </c>
      <c r="G123" s="163" t="s">
        <v>322</v>
      </c>
      <c r="H123" s="163" t="s">
        <v>322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322</v>
      </c>
      <c r="D124" s="163" t="s">
        <v>322</v>
      </c>
      <c r="E124" s="163" t="s">
        <v>322</v>
      </c>
      <c r="F124" s="163" t="s">
        <v>322</v>
      </c>
      <c r="G124" s="163" t="s">
        <v>322</v>
      </c>
      <c r="H124" s="163" t="s">
        <v>322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322</v>
      </c>
      <c r="D125" s="158" t="s">
        <v>322</v>
      </c>
      <c r="E125" s="158" t="s">
        <v>322</v>
      </c>
      <c r="F125" s="158" t="s">
        <v>322</v>
      </c>
      <c r="G125" s="158" t="s">
        <v>322</v>
      </c>
      <c r="H125" s="158" t="s">
        <v>322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322</v>
      </c>
      <c r="D126" s="163" t="s">
        <v>322</v>
      </c>
      <c r="E126" s="163" t="s">
        <v>322</v>
      </c>
      <c r="F126" s="163" t="s">
        <v>322</v>
      </c>
      <c r="G126" s="163" t="s">
        <v>322</v>
      </c>
      <c r="H126" s="163" t="s">
        <v>322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322</v>
      </c>
      <c r="D127" s="163" t="s">
        <v>322</v>
      </c>
      <c r="E127" s="163" t="s">
        <v>322</v>
      </c>
      <c r="F127" s="163" t="s">
        <v>322</v>
      </c>
      <c r="G127" s="163" t="s">
        <v>322</v>
      </c>
      <c r="H127" s="163" t="s">
        <v>322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322</v>
      </c>
      <c r="D128" s="163" t="s">
        <v>322</v>
      </c>
      <c r="E128" s="163" t="s">
        <v>322</v>
      </c>
      <c r="F128" s="163" t="s">
        <v>322</v>
      </c>
      <c r="G128" s="163" t="s">
        <v>322</v>
      </c>
      <c r="H128" s="163" t="s">
        <v>322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322</v>
      </c>
      <c r="D129" s="163" t="s">
        <v>322</v>
      </c>
      <c r="E129" s="163" t="s">
        <v>322</v>
      </c>
      <c r="F129" s="163" t="s">
        <v>322</v>
      </c>
      <c r="G129" s="163" t="s">
        <v>322</v>
      </c>
      <c r="H129" s="163" t="s">
        <v>322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322</v>
      </c>
      <c r="D130" s="163" t="s">
        <v>322</v>
      </c>
      <c r="E130" s="163" t="s">
        <v>322</v>
      </c>
      <c r="F130" s="163" t="s">
        <v>322</v>
      </c>
      <c r="G130" s="163" t="s">
        <v>322</v>
      </c>
      <c r="H130" s="163" t="s">
        <v>322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322</v>
      </c>
      <c r="D131" s="163" t="s">
        <v>322</v>
      </c>
      <c r="E131" s="163" t="s">
        <v>322</v>
      </c>
      <c r="F131" s="163" t="s">
        <v>322</v>
      </c>
      <c r="G131" s="163" t="s">
        <v>322</v>
      </c>
      <c r="H131" s="163" t="s">
        <v>322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322</v>
      </c>
      <c r="D132" s="163" t="s">
        <v>322</v>
      </c>
      <c r="E132" s="163" t="s">
        <v>322</v>
      </c>
      <c r="F132" s="163" t="s">
        <v>322</v>
      </c>
      <c r="G132" s="163" t="s">
        <v>322</v>
      </c>
      <c r="H132" s="163" t="s">
        <v>322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91566</v>
      </c>
      <c r="D135" s="176">
        <f t="shared" ref="D135:H135" si="70">IFERROR(D136+D139,"nd")</f>
        <v>64553</v>
      </c>
      <c r="E135" s="176">
        <f t="shared" si="70"/>
        <v>17306</v>
      </c>
      <c r="F135" s="176">
        <f t="shared" si="70"/>
        <v>41281</v>
      </c>
      <c r="G135" s="176">
        <f t="shared" si="70"/>
        <v>44935</v>
      </c>
      <c r="H135" s="176">
        <f t="shared" si="70"/>
        <v>47073</v>
      </c>
      <c r="I135" s="177">
        <f>IFERROR(H135/G135-1,"-")</f>
        <v>4.7579837543117787E-2</v>
      </c>
      <c r="J135" s="177">
        <f>IFERROR(H135/D135-1,"-")</f>
        <v>-0.27078524623177858</v>
      </c>
      <c r="K135" s="176">
        <f>IFERROR(H135-G135,"-")</f>
        <v>2138</v>
      </c>
      <c r="L135" s="176">
        <f>IFERROR(H135-D135,"-")</f>
        <v>-17480</v>
      </c>
      <c r="M135" s="177">
        <f>IFERROR(H135/H$9,"-")</f>
        <v>4.2722173818340231E-2</v>
      </c>
    </row>
    <row r="136" spans="2:13" x14ac:dyDescent="0.25">
      <c r="B136" s="157" t="s">
        <v>97</v>
      </c>
      <c r="C136" s="158">
        <v>18431</v>
      </c>
      <c r="D136" s="158">
        <v>9843</v>
      </c>
      <c r="E136" s="158">
        <v>3361</v>
      </c>
      <c r="F136" s="158">
        <v>7300</v>
      </c>
      <c r="G136" s="158">
        <v>8471</v>
      </c>
      <c r="H136" s="158">
        <v>7405</v>
      </c>
      <c r="I136" s="160">
        <f>IFERROR(H136/G136-1,"-")</f>
        <v>-0.12584110494628731</v>
      </c>
      <c r="J136" s="159">
        <f t="shared" ref="J136:J147" si="71">IFERROR(H136/D136-1,"-")</f>
        <v>-0.24768871279081583</v>
      </c>
      <c r="K136" s="178">
        <f t="shared" ref="K136:K147" si="72">IFERROR(H136-G136,"-")</f>
        <v>-1066</v>
      </c>
      <c r="L136" s="158">
        <f t="shared" ref="L136:L147" si="73">IFERROR(H136-D136,"-")</f>
        <v>-2438</v>
      </c>
      <c r="M136" s="159">
        <f t="shared" ref="M136:M147" si="74">IFERROR(H136/H$9,"-")</f>
        <v>6.7205764902345169E-3</v>
      </c>
    </row>
    <row r="137" spans="2:13" x14ac:dyDescent="0.25">
      <c r="B137" s="162" t="s">
        <v>103</v>
      </c>
      <c r="C137" s="163">
        <v>15307</v>
      </c>
      <c r="D137" s="163">
        <v>7338</v>
      </c>
      <c r="E137" s="163">
        <v>2782</v>
      </c>
      <c r="F137" s="163">
        <v>5090</v>
      </c>
      <c r="G137" s="163">
        <v>5907</v>
      </c>
      <c r="H137" s="163">
        <v>5194</v>
      </c>
      <c r="I137" s="165">
        <f>IFERROR(H137/G137-1,"-")</f>
        <v>-0.12070424919586931</v>
      </c>
      <c r="J137" s="164">
        <f t="shared" si="71"/>
        <v>-0.29217770509675656</v>
      </c>
      <c r="K137" s="179">
        <f t="shared" si="72"/>
        <v>-713</v>
      </c>
      <c r="L137" s="163">
        <f t="shared" si="73"/>
        <v>-2144</v>
      </c>
      <c r="M137" s="164">
        <f t="shared" si="74"/>
        <v>4.7139330574312056E-3</v>
      </c>
    </row>
    <row r="138" spans="2:13" x14ac:dyDescent="0.25">
      <c r="B138" s="162" t="s">
        <v>100</v>
      </c>
      <c r="C138" s="163">
        <v>3124</v>
      </c>
      <c r="D138" s="163">
        <v>2505</v>
      </c>
      <c r="E138" s="163">
        <v>579</v>
      </c>
      <c r="F138" s="163">
        <v>2210</v>
      </c>
      <c r="G138" s="163">
        <v>2564</v>
      </c>
      <c r="H138" s="163">
        <v>2211</v>
      </c>
      <c r="I138" s="165">
        <f>IFERROR(H138/G138-1,"-")</f>
        <v>-0.13767550702028086</v>
      </c>
      <c r="J138" s="164">
        <f t="shared" si="71"/>
        <v>-0.11736526946107784</v>
      </c>
      <c r="K138" s="179">
        <f t="shared" si="72"/>
        <v>-353</v>
      </c>
      <c r="L138" s="163">
        <f t="shared" si="73"/>
        <v>-294</v>
      </c>
      <c r="M138" s="164">
        <f t="shared" si="74"/>
        <v>2.0066434328033108E-3</v>
      </c>
    </row>
    <row r="139" spans="2:13" x14ac:dyDescent="0.25">
      <c r="B139" s="157" t="s">
        <v>107</v>
      </c>
      <c r="C139" s="158">
        <v>73135</v>
      </c>
      <c r="D139" s="158">
        <v>54710</v>
      </c>
      <c r="E139" s="158">
        <v>13945</v>
      </c>
      <c r="F139" s="158">
        <v>33981</v>
      </c>
      <c r="G139" s="158">
        <v>36464</v>
      </c>
      <c r="H139" s="158">
        <v>39668</v>
      </c>
      <c r="I139" s="160">
        <f>IFERROR(H139/G139-1,"-")</f>
        <v>8.7867485739359319E-2</v>
      </c>
      <c r="J139" s="159">
        <f t="shared" si="71"/>
        <v>-0.27494059586912811</v>
      </c>
      <c r="K139" s="178">
        <f t="shared" si="72"/>
        <v>3204</v>
      </c>
      <c r="L139" s="158">
        <f t="shared" si="73"/>
        <v>-15042</v>
      </c>
      <c r="M139" s="159">
        <f t="shared" si="74"/>
        <v>3.6001597328105713E-2</v>
      </c>
    </row>
    <row r="140" spans="2:13" x14ac:dyDescent="0.25">
      <c r="B140" s="162" t="s">
        <v>110</v>
      </c>
      <c r="C140" s="163">
        <v>41216</v>
      </c>
      <c r="D140" s="163">
        <v>28061</v>
      </c>
      <c r="E140" s="163">
        <v>6771</v>
      </c>
      <c r="F140" s="163">
        <v>13052</v>
      </c>
      <c r="G140" s="163">
        <v>14726</v>
      </c>
      <c r="H140" s="163">
        <v>17267</v>
      </c>
      <c r="I140" s="165">
        <f t="shared" ref="I140:I147" si="75">IFERROR(H140/G140-1,"-")</f>
        <v>0.1725519489338585</v>
      </c>
      <c r="J140" s="164">
        <f t="shared" si="71"/>
        <v>-0.38466198638680016</v>
      </c>
      <c r="K140" s="179">
        <f t="shared" si="72"/>
        <v>2541</v>
      </c>
      <c r="L140" s="163">
        <f t="shared" si="73"/>
        <v>-10794</v>
      </c>
      <c r="M140" s="164">
        <f t="shared" si="74"/>
        <v>1.5671059318957379E-2</v>
      </c>
    </row>
    <row r="141" spans="2:13" x14ac:dyDescent="0.25">
      <c r="B141" s="162" t="s">
        <v>113</v>
      </c>
      <c r="C141" s="163">
        <v>3069</v>
      </c>
      <c r="D141" s="163">
        <v>2259</v>
      </c>
      <c r="E141" s="163">
        <v>769</v>
      </c>
      <c r="F141" s="163">
        <v>2732</v>
      </c>
      <c r="G141" s="163">
        <v>2398</v>
      </c>
      <c r="H141" s="163">
        <v>2510</v>
      </c>
      <c r="I141" s="165">
        <f t="shared" si="75"/>
        <v>4.6705587989991582E-2</v>
      </c>
      <c r="J141" s="164">
        <f t="shared" si="71"/>
        <v>0.11111111111111116</v>
      </c>
      <c r="K141" s="179">
        <f t="shared" si="72"/>
        <v>112</v>
      </c>
      <c r="L141" s="163">
        <f t="shared" si="73"/>
        <v>251</v>
      </c>
      <c r="M141" s="164">
        <f t="shared" si="74"/>
        <v>2.2780076962172365E-3</v>
      </c>
    </row>
    <row r="142" spans="2:13" x14ac:dyDescent="0.25">
      <c r="B142" s="162" t="s">
        <v>116</v>
      </c>
      <c r="C142" s="163">
        <v>7256</v>
      </c>
      <c r="D142" s="163">
        <v>3199</v>
      </c>
      <c r="E142" s="163">
        <v>658</v>
      </c>
      <c r="F142" s="163">
        <v>3637</v>
      </c>
      <c r="G142" s="163">
        <v>3832</v>
      </c>
      <c r="H142" s="163">
        <v>3808</v>
      </c>
      <c r="I142" s="165">
        <f t="shared" si="75"/>
        <v>-6.2630480167014113E-3</v>
      </c>
      <c r="J142" s="164">
        <f t="shared" si="71"/>
        <v>0.19037199124726478</v>
      </c>
      <c r="K142" s="179">
        <f t="shared" si="72"/>
        <v>-24</v>
      </c>
      <c r="L142" s="163">
        <f t="shared" si="73"/>
        <v>609</v>
      </c>
      <c r="M142" s="164">
        <f t="shared" si="74"/>
        <v>3.4560371741813693E-3</v>
      </c>
    </row>
    <row r="143" spans="2:13" x14ac:dyDescent="0.25">
      <c r="B143" s="162" t="s">
        <v>123</v>
      </c>
      <c r="C143" s="163">
        <v>1482</v>
      </c>
      <c r="D143" s="163">
        <v>1294</v>
      </c>
      <c r="E143" s="163">
        <v>420</v>
      </c>
      <c r="F143" s="163">
        <v>1612</v>
      </c>
      <c r="G143" s="163">
        <v>1415</v>
      </c>
      <c r="H143" s="163">
        <v>1261</v>
      </c>
      <c r="I143" s="165">
        <f t="shared" si="75"/>
        <v>-0.10883392226148414</v>
      </c>
      <c r="J143" s="164">
        <f t="shared" si="71"/>
        <v>-2.5502318392581103E-2</v>
      </c>
      <c r="K143" s="179">
        <f t="shared" si="72"/>
        <v>-154</v>
      </c>
      <c r="L143" s="163">
        <f t="shared" si="73"/>
        <v>-33</v>
      </c>
      <c r="M143" s="164">
        <f t="shared" si="74"/>
        <v>1.1444492848326437E-3</v>
      </c>
    </row>
    <row r="144" spans="2:13" x14ac:dyDescent="0.25">
      <c r="B144" s="162" t="s">
        <v>119</v>
      </c>
      <c r="C144" s="163">
        <v>666</v>
      </c>
      <c r="D144" s="163">
        <v>615</v>
      </c>
      <c r="E144" s="163">
        <v>225</v>
      </c>
      <c r="F144" s="163">
        <v>807</v>
      </c>
      <c r="G144" s="163">
        <v>697</v>
      </c>
      <c r="H144" s="163">
        <v>688</v>
      </c>
      <c r="I144" s="165">
        <f t="shared" si="75"/>
        <v>-1.2912482065997155E-2</v>
      </c>
      <c r="J144" s="164">
        <f t="shared" si="71"/>
        <v>0.11869918699186988</v>
      </c>
      <c r="K144" s="179">
        <f t="shared" si="72"/>
        <v>-9</v>
      </c>
      <c r="L144" s="163">
        <f t="shared" si="73"/>
        <v>73</v>
      </c>
      <c r="M144" s="164">
        <f t="shared" si="74"/>
        <v>6.2441007768823057E-4</v>
      </c>
    </row>
    <row r="145" spans="2:13" x14ac:dyDescent="0.25">
      <c r="B145" s="162" t="s">
        <v>128</v>
      </c>
      <c r="C145" s="163">
        <v>777</v>
      </c>
      <c r="D145" s="163">
        <v>807</v>
      </c>
      <c r="E145" s="163">
        <v>382</v>
      </c>
      <c r="F145" s="163">
        <v>341</v>
      </c>
      <c r="G145" s="163">
        <v>382</v>
      </c>
      <c r="H145" s="163">
        <v>271</v>
      </c>
      <c r="I145" s="165">
        <f t="shared" si="75"/>
        <v>-0.29057591623036649</v>
      </c>
      <c r="J145" s="164">
        <f t="shared" si="71"/>
        <v>-0.66418835192069392</v>
      </c>
      <c r="K145" s="179">
        <f t="shared" si="72"/>
        <v>-111</v>
      </c>
      <c r="L145" s="163">
        <f t="shared" si="73"/>
        <v>-536</v>
      </c>
      <c r="M145" s="164">
        <f t="shared" si="74"/>
        <v>2.4595222536847455E-4</v>
      </c>
    </row>
    <row r="146" spans="2:13" x14ac:dyDescent="0.25">
      <c r="B146" s="162" t="s">
        <v>131</v>
      </c>
      <c r="C146" s="163">
        <v>3150</v>
      </c>
      <c r="D146" s="163">
        <v>1548</v>
      </c>
      <c r="E146" s="163">
        <v>662</v>
      </c>
      <c r="F146" s="163">
        <v>297</v>
      </c>
      <c r="G146" s="163">
        <v>433</v>
      </c>
      <c r="H146" s="163">
        <v>514</v>
      </c>
      <c r="I146" s="165">
        <f t="shared" si="75"/>
        <v>0.18706697459584287</v>
      </c>
      <c r="J146" s="164">
        <f t="shared" si="71"/>
        <v>-0.66795865633074936</v>
      </c>
      <c r="K146" s="179">
        <f t="shared" si="72"/>
        <v>81</v>
      </c>
      <c r="L146" s="163">
        <f t="shared" si="73"/>
        <v>-1034</v>
      </c>
      <c r="M146" s="164">
        <f t="shared" si="74"/>
        <v>4.6649241269149788E-4</v>
      </c>
    </row>
    <row r="147" spans="2:13" x14ac:dyDescent="0.25">
      <c r="B147" s="168" t="s">
        <v>145</v>
      </c>
      <c r="C147" s="169">
        <f>IFERROR(C139-SUM(C140:C146),"nd")</f>
        <v>15519</v>
      </c>
      <c r="D147" s="169">
        <f t="shared" ref="D147:H147" si="76">IFERROR(D139-SUM(D140:D146),"nd")</f>
        <v>16927</v>
      </c>
      <c r="E147" s="169">
        <f t="shared" si="76"/>
        <v>4058</v>
      </c>
      <c r="F147" s="169">
        <f t="shared" si="76"/>
        <v>11503</v>
      </c>
      <c r="G147" s="169">
        <f t="shared" si="76"/>
        <v>12581</v>
      </c>
      <c r="H147" s="169">
        <f t="shared" si="76"/>
        <v>13349</v>
      </c>
      <c r="I147" s="171">
        <f t="shared" si="75"/>
        <v>6.1044432080120892E-2</v>
      </c>
      <c r="J147" s="170">
        <f t="shared" si="71"/>
        <v>-0.21137827140072074</v>
      </c>
      <c r="K147" s="180">
        <f t="shared" si="72"/>
        <v>768</v>
      </c>
      <c r="L147" s="169">
        <f t="shared" si="73"/>
        <v>-3578</v>
      </c>
      <c r="M147" s="170">
        <f t="shared" si="74"/>
        <v>1.2115189138168881E-2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6828</v>
      </c>
      <c r="D149" s="176">
        <f t="shared" ref="D149:H149" si="77">IFERROR(D150+D153,"nd")</f>
        <v>5811</v>
      </c>
      <c r="E149" s="176">
        <f t="shared" si="77"/>
        <v>2200</v>
      </c>
      <c r="F149" s="176">
        <f t="shared" si="77"/>
        <v>11900</v>
      </c>
      <c r="G149" s="176">
        <f t="shared" si="77"/>
        <v>16437</v>
      </c>
      <c r="H149" s="176">
        <f t="shared" si="77"/>
        <v>47141</v>
      </c>
      <c r="I149" s="177">
        <f>IFERROR(H149/G149-1,"-")</f>
        <v>1.867980775080611</v>
      </c>
      <c r="J149" s="177">
        <f>IFERROR(H149/D149-1,"-")</f>
        <v>7.1123730855274481</v>
      </c>
      <c r="K149" s="176">
        <f>IFERROR(H149-G149,"-")</f>
        <v>30704</v>
      </c>
      <c r="L149" s="176">
        <f>IFERROR(H149-D149,"-")</f>
        <v>41330</v>
      </c>
      <c r="M149" s="177">
        <f>IFERROR(H149/H$9,"-")</f>
        <v>4.2783888767879183E-2</v>
      </c>
    </row>
    <row r="150" spans="2:13" x14ac:dyDescent="0.25">
      <c r="B150" s="157" t="s">
        <v>97</v>
      </c>
      <c r="C150" s="158">
        <v>1592</v>
      </c>
      <c r="D150" s="158">
        <v>1265</v>
      </c>
      <c r="E150" s="158">
        <v>436</v>
      </c>
      <c r="F150" s="158">
        <v>2346</v>
      </c>
      <c r="G150" s="158">
        <v>4201</v>
      </c>
      <c r="H150" s="158">
        <v>5399</v>
      </c>
      <c r="I150" s="160">
        <f>IFERROR(H150/G150-1,"-")</f>
        <v>0.28517019757200668</v>
      </c>
      <c r="J150" s="159">
        <f t="shared" ref="J150:J161" si="78">IFERROR(H150/D150-1,"-")</f>
        <v>3.2679841897233199</v>
      </c>
      <c r="K150" s="178">
        <f t="shared" ref="K150:K161" si="79">IFERROR(H150-G150,"-")</f>
        <v>1198</v>
      </c>
      <c r="L150" s="158">
        <f t="shared" ref="L150:L161" si="80">IFERROR(H150-D150,"-")</f>
        <v>4134</v>
      </c>
      <c r="M150" s="159">
        <f t="shared" ref="M150:M161" si="81">IFERROR(H150/H$9,"-")</f>
        <v>4.8999854788354027E-3</v>
      </c>
    </row>
    <row r="151" spans="2:13" x14ac:dyDescent="0.25">
      <c r="B151" s="162" t="s">
        <v>103</v>
      </c>
      <c r="C151" s="163">
        <v>1063</v>
      </c>
      <c r="D151" s="163">
        <v>846</v>
      </c>
      <c r="E151" s="163">
        <v>307</v>
      </c>
      <c r="F151" s="163">
        <v>744</v>
      </c>
      <c r="G151" s="163">
        <v>2062</v>
      </c>
      <c r="H151" s="163">
        <v>3511</v>
      </c>
      <c r="I151" s="165">
        <f>IFERROR(H151/G151-1,"-")</f>
        <v>0.70271580989330751</v>
      </c>
      <c r="J151" s="164">
        <f t="shared" si="78"/>
        <v>3.1501182033096926</v>
      </c>
      <c r="K151" s="179">
        <f t="shared" si="79"/>
        <v>1449</v>
      </c>
      <c r="L151" s="163">
        <f t="shared" si="80"/>
        <v>2665</v>
      </c>
      <c r="M151" s="164">
        <f t="shared" si="81"/>
        <v>3.1864880563421188E-3</v>
      </c>
    </row>
    <row r="152" spans="2:13" x14ac:dyDescent="0.25">
      <c r="B152" s="162" t="s">
        <v>100</v>
      </c>
      <c r="C152" s="163">
        <v>529</v>
      </c>
      <c r="D152" s="163">
        <v>419</v>
      </c>
      <c r="E152" s="163">
        <v>129</v>
      </c>
      <c r="F152" s="163">
        <v>1602</v>
      </c>
      <c r="G152" s="163">
        <v>2139</v>
      </c>
      <c r="H152" s="163">
        <v>1888</v>
      </c>
      <c r="I152" s="165">
        <f>IFERROR(H152/G152-1,"-")</f>
        <v>-0.11734455352968676</v>
      </c>
      <c r="J152" s="164">
        <f t="shared" si="78"/>
        <v>3.5059665871121721</v>
      </c>
      <c r="K152" s="179">
        <f t="shared" si="79"/>
        <v>-251</v>
      </c>
      <c r="L152" s="163">
        <f t="shared" si="80"/>
        <v>1469</v>
      </c>
      <c r="M152" s="164">
        <f t="shared" si="81"/>
        <v>1.7134974224932839E-3</v>
      </c>
    </row>
    <row r="153" spans="2:13" x14ac:dyDescent="0.25">
      <c r="B153" s="157" t="s">
        <v>107</v>
      </c>
      <c r="C153" s="158">
        <v>5236</v>
      </c>
      <c r="D153" s="158">
        <v>4546</v>
      </c>
      <c r="E153" s="158">
        <v>1764</v>
      </c>
      <c r="F153" s="158">
        <v>9554</v>
      </c>
      <c r="G153" s="158">
        <v>12236</v>
      </c>
      <c r="H153" s="158">
        <v>41742</v>
      </c>
      <c r="I153" s="160">
        <f>IFERROR(H153/G153-1,"-")</f>
        <v>2.4114089571755475</v>
      </c>
      <c r="J153" s="159">
        <f t="shared" si="78"/>
        <v>8.1821381434227884</v>
      </c>
      <c r="K153" s="178">
        <f t="shared" si="79"/>
        <v>29506</v>
      </c>
      <c r="L153" s="158">
        <f t="shared" si="80"/>
        <v>37196</v>
      </c>
      <c r="M153" s="159">
        <f t="shared" si="81"/>
        <v>3.7883903289043779E-2</v>
      </c>
    </row>
    <row r="154" spans="2:13" x14ac:dyDescent="0.25">
      <c r="B154" s="162" t="s">
        <v>110</v>
      </c>
      <c r="C154" s="163">
        <v>539</v>
      </c>
      <c r="D154" s="163">
        <v>447</v>
      </c>
      <c r="E154" s="163">
        <v>309</v>
      </c>
      <c r="F154" s="163">
        <v>3113</v>
      </c>
      <c r="G154" s="163">
        <v>2348</v>
      </c>
      <c r="H154" s="163">
        <v>26417</v>
      </c>
      <c r="I154" s="165">
        <f t="shared" ref="I154:I161" si="82">IFERROR(H154/G154-1,"-")</f>
        <v>10.250851788756389</v>
      </c>
      <c r="J154" s="164">
        <f t="shared" si="78"/>
        <v>58.098434004474271</v>
      </c>
      <c r="K154" s="179">
        <f t="shared" si="79"/>
        <v>24069</v>
      </c>
      <c r="L154" s="163">
        <f t="shared" si="80"/>
        <v>25970</v>
      </c>
      <c r="M154" s="164">
        <f t="shared" si="81"/>
        <v>2.3975350323095911E-2</v>
      </c>
    </row>
    <row r="155" spans="2:13" x14ac:dyDescent="0.25">
      <c r="B155" s="162" t="s">
        <v>113</v>
      </c>
      <c r="C155" s="163">
        <v>2911</v>
      </c>
      <c r="D155" s="163">
        <v>2245</v>
      </c>
      <c r="E155" s="163">
        <v>456</v>
      </c>
      <c r="F155" s="163">
        <v>1942</v>
      </c>
      <c r="G155" s="163">
        <v>2849</v>
      </c>
      <c r="H155" s="163">
        <v>3334</v>
      </c>
      <c r="I155" s="165">
        <f t="shared" si="82"/>
        <v>0.17023517023517032</v>
      </c>
      <c r="J155" s="164">
        <f t="shared" si="78"/>
        <v>0.48507795100222717</v>
      </c>
      <c r="K155" s="179">
        <f t="shared" si="79"/>
        <v>485</v>
      </c>
      <c r="L155" s="163">
        <f t="shared" si="80"/>
        <v>1089</v>
      </c>
      <c r="M155" s="164">
        <f t="shared" si="81"/>
        <v>3.0258476729833734E-3</v>
      </c>
    </row>
    <row r="156" spans="2:13" x14ac:dyDescent="0.25">
      <c r="B156" s="162" t="s">
        <v>116</v>
      </c>
      <c r="C156" s="163">
        <v>189</v>
      </c>
      <c r="D156" s="163">
        <v>266</v>
      </c>
      <c r="E156" s="163">
        <v>62</v>
      </c>
      <c r="F156" s="163">
        <v>505</v>
      </c>
      <c r="G156" s="163">
        <v>1287</v>
      </c>
      <c r="H156" s="163">
        <v>1128</v>
      </c>
      <c r="I156" s="165">
        <f t="shared" si="82"/>
        <v>-0.12354312354312358</v>
      </c>
      <c r="J156" s="164">
        <f t="shared" si="78"/>
        <v>3.2406015037593985</v>
      </c>
      <c r="K156" s="179">
        <f t="shared" si="79"/>
        <v>-159</v>
      </c>
      <c r="L156" s="163">
        <f t="shared" si="80"/>
        <v>862</v>
      </c>
      <c r="M156" s="164">
        <f t="shared" si="81"/>
        <v>1.0237421041167502E-3</v>
      </c>
    </row>
    <row r="157" spans="2:13" x14ac:dyDescent="0.25">
      <c r="B157" s="162" t="s">
        <v>123</v>
      </c>
      <c r="C157" s="163">
        <v>198</v>
      </c>
      <c r="D157" s="163">
        <v>172</v>
      </c>
      <c r="E157" s="163">
        <v>30</v>
      </c>
      <c r="F157" s="163">
        <v>963</v>
      </c>
      <c r="G157" s="163">
        <v>912</v>
      </c>
      <c r="H157" s="163">
        <v>2898</v>
      </c>
      <c r="I157" s="165">
        <f t="shared" si="82"/>
        <v>2.1776315789473686</v>
      </c>
      <c r="J157" s="164">
        <f t="shared" si="78"/>
        <v>15.848837209302324</v>
      </c>
      <c r="K157" s="179">
        <f t="shared" si="79"/>
        <v>1986</v>
      </c>
      <c r="L157" s="163">
        <f t="shared" si="80"/>
        <v>2726</v>
      </c>
      <c r="M157" s="164">
        <f t="shared" si="81"/>
        <v>2.6301459377042037E-3</v>
      </c>
    </row>
    <row r="158" spans="2:13" x14ac:dyDescent="0.25">
      <c r="B158" s="162" t="s">
        <v>119</v>
      </c>
      <c r="C158" s="163">
        <v>48</v>
      </c>
      <c r="D158" s="163">
        <v>32</v>
      </c>
      <c r="E158" s="163">
        <v>59</v>
      </c>
      <c r="F158" s="163">
        <v>359</v>
      </c>
      <c r="G158" s="163">
        <v>551</v>
      </c>
      <c r="H158" s="163">
        <v>534</v>
      </c>
      <c r="I158" s="165">
        <f t="shared" si="82"/>
        <v>-3.0852994555353952E-2</v>
      </c>
      <c r="J158" s="164">
        <f t="shared" si="78"/>
        <v>15.6875</v>
      </c>
      <c r="K158" s="179">
        <f t="shared" si="79"/>
        <v>-17</v>
      </c>
      <c r="L158" s="163">
        <f t="shared" si="80"/>
        <v>502</v>
      </c>
      <c r="M158" s="164">
        <f t="shared" si="81"/>
        <v>4.8464386843824876E-4</v>
      </c>
    </row>
    <row r="159" spans="2:13" x14ac:dyDescent="0.25">
      <c r="B159" s="162" t="s">
        <v>128</v>
      </c>
      <c r="C159" s="163">
        <v>48</v>
      </c>
      <c r="D159" s="163">
        <v>71</v>
      </c>
      <c r="E159" s="163">
        <v>153</v>
      </c>
      <c r="F159" s="163">
        <v>211</v>
      </c>
      <c r="G159" s="163">
        <v>215</v>
      </c>
      <c r="H159" s="163">
        <v>817</v>
      </c>
      <c r="I159" s="165">
        <f t="shared" si="82"/>
        <v>2.8</v>
      </c>
      <c r="J159" s="164">
        <f t="shared" si="78"/>
        <v>10.507042253521126</v>
      </c>
      <c r="K159" s="179">
        <f t="shared" si="79"/>
        <v>602</v>
      </c>
      <c r="L159" s="163">
        <f t="shared" si="80"/>
        <v>746</v>
      </c>
      <c r="M159" s="164">
        <f t="shared" si="81"/>
        <v>7.4148696725477386E-4</v>
      </c>
    </row>
    <row r="160" spans="2:13" x14ac:dyDescent="0.25">
      <c r="B160" s="162" t="s">
        <v>131</v>
      </c>
      <c r="C160" s="163">
        <v>30</v>
      </c>
      <c r="D160" s="163">
        <v>68</v>
      </c>
      <c r="E160" s="163">
        <v>160</v>
      </c>
      <c r="F160" s="163">
        <v>159</v>
      </c>
      <c r="G160" s="163">
        <v>89</v>
      </c>
      <c r="H160" s="163">
        <v>2080</v>
      </c>
      <c r="I160" s="165">
        <f t="shared" si="82"/>
        <v>22.370786516853933</v>
      </c>
      <c r="J160" s="164">
        <f t="shared" si="78"/>
        <v>29.588235294117649</v>
      </c>
      <c r="K160" s="179">
        <f t="shared" si="79"/>
        <v>1991</v>
      </c>
      <c r="L160" s="163">
        <f t="shared" si="80"/>
        <v>2012</v>
      </c>
      <c r="M160" s="164">
        <f t="shared" si="81"/>
        <v>1.8877513976620925E-3</v>
      </c>
    </row>
    <row r="161" spans="2:13" x14ac:dyDescent="0.25">
      <c r="B161" s="168" t="s">
        <v>145</v>
      </c>
      <c r="C161" s="169">
        <f>IFERROR(C153-SUM(C154:C160),"nd")</f>
        <v>1273</v>
      </c>
      <c r="D161" s="169">
        <f t="shared" ref="D161:H161" si="83">IFERROR(D153-SUM(D154:D160),"nd")</f>
        <v>1245</v>
      </c>
      <c r="E161" s="169">
        <f t="shared" si="83"/>
        <v>535</v>
      </c>
      <c r="F161" s="169">
        <f t="shared" si="83"/>
        <v>2302</v>
      </c>
      <c r="G161" s="169">
        <f t="shared" si="83"/>
        <v>3985</v>
      </c>
      <c r="H161" s="169">
        <f t="shared" si="83"/>
        <v>4534</v>
      </c>
      <c r="I161" s="171">
        <f t="shared" si="82"/>
        <v>0.13776662484316193</v>
      </c>
      <c r="J161" s="170">
        <f t="shared" si="78"/>
        <v>2.6417670682730923</v>
      </c>
      <c r="K161" s="180">
        <f t="shared" si="79"/>
        <v>549</v>
      </c>
      <c r="L161" s="169">
        <f t="shared" si="80"/>
        <v>3289</v>
      </c>
      <c r="M161" s="170">
        <f t="shared" si="81"/>
        <v>4.1149350177884262E-3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B005F-4190-4EA8-BD42-1CC2FA88B025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262</v>
      </c>
      <c r="D6" s="172" t="s">
        <v>263</v>
      </c>
      <c r="E6" s="172" t="s">
        <v>269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262</v>
      </c>
      <c r="M6" s="172" t="s">
        <v>263</v>
      </c>
      <c r="N6" s="172" t="s">
        <v>269</v>
      </c>
      <c r="O6" s="172" t="s">
        <v>264</v>
      </c>
      <c r="P6" s="172" t="s">
        <v>265</v>
      </c>
      <c r="Q6" s="172" t="s">
        <v>266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262</v>
      </c>
      <c r="V6" s="172" t="s">
        <v>269</v>
      </c>
      <c r="W6" s="172" t="s">
        <v>264</v>
      </c>
      <c r="X6" s="172" t="s">
        <v>265</v>
      </c>
      <c r="Y6" s="172" t="s">
        <v>266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678988</v>
      </c>
      <c r="D8" s="176">
        <f t="shared" si="0"/>
        <v>230721</v>
      </c>
      <c r="E8" s="176">
        <f t="shared" si="0"/>
        <v>287662</v>
      </c>
      <c r="F8" s="176">
        <f t="shared" si="0"/>
        <v>610524</v>
      </c>
      <c r="G8" s="176">
        <f t="shared" si="0"/>
        <v>675162</v>
      </c>
      <c r="H8" s="176">
        <f t="shared" si="0"/>
        <v>693797</v>
      </c>
      <c r="I8" s="177">
        <f>IFERROR(H8/G8-1,"-")</f>
        <v>2.760078321943471E-2</v>
      </c>
      <c r="J8" s="177">
        <f>IFERROR(H8/C8-1,"-")</f>
        <v>2.1810400183802869E-2</v>
      </c>
      <c r="K8" s="177">
        <f>H8/H$8</f>
        <v>1</v>
      </c>
      <c r="L8" s="176">
        <f t="shared" ref="L8:Q8" si="1">L9+L12</f>
        <v>2591150</v>
      </c>
      <c r="M8" s="176">
        <f t="shared" si="1"/>
        <v>897684</v>
      </c>
      <c r="N8" s="176">
        <f t="shared" si="1"/>
        <v>1322963</v>
      </c>
      <c r="O8" s="176">
        <f t="shared" si="1"/>
        <v>2830089</v>
      </c>
      <c r="P8" s="176">
        <f t="shared" si="1"/>
        <v>3075812</v>
      </c>
      <c r="Q8" s="176">
        <f t="shared" si="1"/>
        <v>3239982</v>
      </c>
      <c r="R8" s="177">
        <f>IFERROR(Q8/P8-1,"-")</f>
        <v>5.3374523540450358E-2</v>
      </c>
      <c r="S8" s="177">
        <f>IFERROR(Q8/L8-1,"-")</f>
        <v>0.25040310286938228</v>
      </c>
      <c r="T8" s="177">
        <f>Q8/Q$8</f>
        <v>1</v>
      </c>
      <c r="U8" s="176">
        <f>U9+U12</f>
        <v>3270138</v>
      </c>
      <c r="V8" s="176">
        <f>V9+V12</f>
        <v>1610625</v>
      </c>
      <c r="W8" s="176">
        <f>W9+W12</f>
        <v>3440613</v>
      </c>
      <c r="X8" s="176">
        <f>X9+X12</f>
        <v>3750974</v>
      </c>
      <c r="Y8" s="176">
        <f>Y9+Y12</f>
        <v>3933779</v>
      </c>
      <c r="Z8" s="177">
        <f>IFERROR(Y8/X8-1,"-")</f>
        <v>4.8735341807221166E-2</v>
      </c>
      <c r="AA8" s="177">
        <f t="shared" ref="AA8:AA20" si="2">IFERROR(Y8/U8-1,"-")</f>
        <v>0.20293975361284455</v>
      </c>
      <c r="AB8" s="177">
        <f>Y8/Y$8</f>
        <v>1</v>
      </c>
    </row>
    <row r="9" spans="1:28" x14ac:dyDescent="0.25">
      <c r="A9" s="1"/>
      <c r="B9" s="157" t="s">
        <v>97</v>
      </c>
      <c r="C9" s="158">
        <v>173478</v>
      </c>
      <c r="D9" s="158">
        <v>73688</v>
      </c>
      <c r="E9" s="158">
        <v>109521</v>
      </c>
      <c r="F9" s="158">
        <v>160928</v>
      </c>
      <c r="G9" s="158">
        <v>192278</v>
      </c>
      <c r="H9" s="158">
        <v>198262</v>
      </c>
      <c r="I9" s="159">
        <f>IFERROR(H9/G9-1,"-")</f>
        <v>3.1121605175839173E-2</v>
      </c>
      <c r="J9" s="160">
        <f>IFERROR(H9/C9-1,"-")</f>
        <v>0.14286537774242269</v>
      </c>
      <c r="K9" s="159">
        <f>H9/H$8</f>
        <v>0.28576370321578215</v>
      </c>
      <c r="L9" s="158">
        <v>627587</v>
      </c>
      <c r="M9" s="158">
        <v>279487</v>
      </c>
      <c r="N9" s="158">
        <v>505929</v>
      </c>
      <c r="O9" s="158">
        <v>640399</v>
      </c>
      <c r="P9" s="158">
        <v>630851</v>
      </c>
      <c r="Q9" s="158">
        <v>630608</v>
      </c>
      <c r="R9" s="159">
        <f>IFERROR(Q9/P9-1,"-")</f>
        <v>-3.8519396814773454E-4</v>
      </c>
      <c r="S9" s="160">
        <f>IFERROR(Q9/L9-1,"-")</f>
        <v>4.8136752354652756E-3</v>
      </c>
      <c r="T9" s="159">
        <f>Q9/Q$8</f>
        <v>0.19463318006087688</v>
      </c>
      <c r="U9" s="158">
        <v>801065</v>
      </c>
      <c r="V9" s="158">
        <v>615450</v>
      </c>
      <c r="W9" s="158">
        <v>801327</v>
      </c>
      <c r="X9" s="158">
        <v>823129</v>
      </c>
      <c r="Y9" s="158">
        <v>828870</v>
      </c>
      <c r="Z9" s="159">
        <f>IFERROR(Y9/X9-1,"-")</f>
        <v>6.9746054385158018E-3</v>
      </c>
      <c r="AA9" s="160">
        <f t="shared" si="2"/>
        <v>3.4710042256246298E-2</v>
      </c>
      <c r="AB9" s="159">
        <f>Y9/Y$8</f>
        <v>0.21070578697989897</v>
      </c>
    </row>
    <row r="10" spans="1:28" x14ac:dyDescent="0.25">
      <c r="A10" s="161"/>
      <c r="B10" s="162" t="s">
        <v>103</v>
      </c>
      <c r="C10" s="163">
        <v>84416</v>
      </c>
      <c r="D10" s="163">
        <v>34280</v>
      </c>
      <c r="E10" s="163">
        <v>70781</v>
      </c>
      <c r="F10" s="163">
        <v>90778</v>
      </c>
      <c r="G10" s="163">
        <v>108346</v>
      </c>
      <c r="H10" s="163">
        <v>110381</v>
      </c>
      <c r="I10" s="164">
        <f>IFERROR(H10/G10-1,"-")</f>
        <v>1.8782419286360374E-2</v>
      </c>
      <c r="J10" s="165">
        <f>IFERROR(H10/C10-1,"-")</f>
        <v>0.3075838703563305</v>
      </c>
      <c r="K10" s="164">
        <f>H10/H$8</f>
        <v>0.1590969692864051</v>
      </c>
      <c r="L10" s="163">
        <v>205174</v>
      </c>
      <c r="M10" s="163">
        <v>103442</v>
      </c>
      <c r="N10" s="163">
        <v>231556</v>
      </c>
      <c r="O10" s="163">
        <v>220534</v>
      </c>
      <c r="P10" s="163">
        <v>210153</v>
      </c>
      <c r="Q10" s="163">
        <v>207160</v>
      </c>
      <c r="R10" s="164">
        <f>IFERROR(Q10/P10-1,"-")</f>
        <v>-1.4242004634718475E-2</v>
      </c>
      <c r="S10" s="165">
        <f>IFERROR(Q10/L10-1,"-")</f>
        <v>9.6795890317487032E-3</v>
      </c>
      <c r="T10" s="164">
        <f>Q10/Q$8</f>
        <v>6.3938626819531719E-2</v>
      </c>
      <c r="U10" s="163">
        <v>289590</v>
      </c>
      <c r="V10" s="163">
        <v>302337</v>
      </c>
      <c r="W10" s="163">
        <v>311312</v>
      </c>
      <c r="X10" s="163">
        <v>318499</v>
      </c>
      <c r="Y10" s="163">
        <v>317541</v>
      </c>
      <c r="Z10" s="164">
        <f>IFERROR(Y10/X10-1,"-")</f>
        <v>-3.0078587373900678E-3</v>
      </c>
      <c r="AA10" s="165">
        <f t="shared" si="2"/>
        <v>9.6519216823785392E-2</v>
      </c>
      <c r="AB10" s="164">
        <f>Y10/Y$8</f>
        <v>8.0721616542261274E-2</v>
      </c>
    </row>
    <row r="11" spans="1:28" x14ac:dyDescent="0.25">
      <c r="A11" s="161"/>
      <c r="B11" s="162" t="s">
        <v>100</v>
      </c>
      <c r="C11" s="163">
        <v>89062</v>
      </c>
      <c r="D11" s="163">
        <v>39408</v>
      </c>
      <c r="E11" s="163">
        <v>38740</v>
      </c>
      <c r="F11" s="163">
        <v>70150</v>
      </c>
      <c r="G11" s="163">
        <v>83932</v>
      </c>
      <c r="H11" s="163">
        <v>87881</v>
      </c>
      <c r="I11" s="164">
        <f>IFERROR(H11/G11-1,"-")</f>
        <v>4.7049992851355915E-2</v>
      </c>
      <c r="J11" s="165">
        <f>IFERROR(H11/C11-1,"-")</f>
        <v>-1.3260425321686031E-2</v>
      </c>
      <c r="K11" s="164">
        <f>H11/H$8</f>
        <v>0.12666673392937702</v>
      </c>
      <c r="L11" s="163">
        <v>422413</v>
      </c>
      <c r="M11" s="163">
        <v>176045</v>
      </c>
      <c r="N11" s="163">
        <v>274373</v>
      </c>
      <c r="O11" s="163">
        <v>419865</v>
      </c>
      <c r="P11" s="163">
        <v>420698</v>
      </c>
      <c r="Q11" s="163">
        <v>423448</v>
      </c>
      <c r="R11" s="164">
        <f>IFERROR(Q11/P11-1,"-")</f>
        <v>6.5367555823891976E-3</v>
      </c>
      <c r="S11" s="165">
        <f>IFERROR(Q11/L11-1,"-")</f>
        <v>2.4502086820243907E-3</v>
      </c>
      <c r="T11" s="164">
        <f>Q11/Q$8</f>
        <v>0.13069455324134516</v>
      </c>
      <c r="U11" s="163">
        <v>511475</v>
      </c>
      <c r="V11" s="163">
        <v>313113</v>
      </c>
      <c r="W11" s="163">
        <v>490015</v>
      </c>
      <c r="X11" s="163">
        <v>504630</v>
      </c>
      <c r="Y11" s="163">
        <v>511329</v>
      </c>
      <c r="Z11" s="164">
        <f>IFERROR(Y11/X11-1,"-")</f>
        <v>1.327507282563456E-2</v>
      </c>
      <c r="AA11" s="165">
        <f t="shared" si="2"/>
        <v>-2.8544894667381637E-4</v>
      </c>
      <c r="AB11" s="164">
        <f>Y11/Y$8</f>
        <v>0.12998417043763771</v>
      </c>
    </row>
    <row r="12" spans="1:28" x14ac:dyDescent="0.25">
      <c r="A12" s="1"/>
      <c r="B12" s="157" t="s">
        <v>107</v>
      </c>
      <c r="C12" s="158">
        <v>505510</v>
      </c>
      <c r="D12" s="158">
        <v>157033</v>
      </c>
      <c r="E12" s="158">
        <v>178141</v>
      </c>
      <c r="F12" s="158">
        <v>449596</v>
      </c>
      <c r="G12" s="158">
        <v>482884</v>
      </c>
      <c r="H12" s="158">
        <v>495535</v>
      </c>
      <c r="I12" s="159">
        <f>IFERROR(H12/G12-1,"-")</f>
        <v>2.6198838644477807E-2</v>
      </c>
      <c r="J12" s="160">
        <f>IFERROR(H12/C12-1,"-")</f>
        <v>-1.9732547328440542E-2</v>
      </c>
      <c r="K12" s="159">
        <f>H12/H$8</f>
        <v>0.71423629678421785</v>
      </c>
      <c r="L12" s="158">
        <v>1963563</v>
      </c>
      <c r="M12" s="158">
        <v>618197</v>
      </c>
      <c r="N12" s="158">
        <v>817034</v>
      </c>
      <c r="O12" s="158">
        <v>2189690</v>
      </c>
      <c r="P12" s="158">
        <v>2444961</v>
      </c>
      <c r="Q12" s="158">
        <v>2609374</v>
      </c>
      <c r="R12" s="159">
        <f>IFERROR(Q12/P12-1,"-")</f>
        <v>6.7245653407150385E-2</v>
      </c>
      <c r="S12" s="160">
        <f>IFERROR(Q12/L12-1,"-")</f>
        <v>0.32889751945825019</v>
      </c>
      <c r="T12" s="159">
        <f>Q12/Q$8</f>
        <v>0.80536681993912307</v>
      </c>
      <c r="U12" s="158">
        <v>2469073</v>
      </c>
      <c r="V12" s="158">
        <v>995175</v>
      </c>
      <c r="W12" s="158">
        <v>2639286</v>
      </c>
      <c r="X12" s="158">
        <v>2927845</v>
      </c>
      <c r="Y12" s="158">
        <v>3104909</v>
      </c>
      <c r="Z12" s="159">
        <f>IFERROR(Y12/X12-1,"-")</f>
        <v>6.0475879016819611E-2</v>
      </c>
      <c r="AA12" s="160">
        <f t="shared" si="2"/>
        <v>0.25752013002450713</v>
      </c>
      <c r="AB12" s="159">
        <f>Y12/Y$8</f>
        <v>0.78929421302010105</v>
      </c>
    </row>
    <row r="13" spans="1:28" s="56" customFormat="1" x14ac:dyDescent="0.25">
      <c r="B13" s="162" t="s">
        <v>110</v>
      </c>
      <c r="C13" s="163">
        <v>180115</v>
      </c>
      <c r="D13" s="163">
        <v>52387</v>
      </c>
      <c r="E13" s="163">
        <v>42548</v>
      </c>
      <c r="F13" s="163">
        <v>168258</v>
      </c>
      <c r="G13" s="163">
        <v>188850</v>
      </c>
      <c r="H13" s="163">
        <v>187397</v>
      </c>
      <c r="I13" s="164">
        <f t="shared" ref="I13:I20" si="3">IFERROR(H13/G13-1,"-")</f>
        <v>-7.6939369870266949E-3</v>
      </c>
      <c r="J13" s="165">
        <f t="shared" ref="J13:J20" si="4">IFERROR(H13/C13-1,"-")</f>
        <v>4.0429725453182686E-2</v>
      </c>
      <c r="K13" s="164">
        <f t="shared" ref="K13:K20" si="5">H13/H$8</f>
        <v>0.2701035028978217</v>
      </c>
      <c r="L13" s="163">
        <v>877739</v>
      </c>
      <c r="M13" s="163">
        <v>241190</v>
      </c>
      <c r="N13" s="163">
        <v>234137</v>
      </c>
      <c r="O13" s="163">
        <v>1035310</v>
      </c>
      <c r="P13" s="163">
        <v>1153295</v>
      </c>
      <c r="Q13" s="163">
        <v>1224480</v>
      </c>
      <c r="R13" s="164">
        <f t="shared" ref="R13:R20" si="6">IFERROR(Q13/P13-1,"-")</f>
        <v>6.1723149757867635E-2</v>
      </c>
      <c r="S13" s="165">
        <f t="shared" ref="S13:S20" si="7">IFERROR(Q13/L13-1,"-")</f>
        <v>0.39503884412108836</v>
      </c>
      <c r="T13" s="164">
        <f t="shared" ref="T13:T20" si="8">Q13/Q$8</f>
        <v>0.37792802552606775</v>
      </c>
      <c r="U13" s="163">
        <v>1057854</v>
      </c>
      <c r="V13" s="163">
        <v>276685</v>
      </c>
      <c r="W13" s="163">
        <v>1203568</v>
      </c>
      <c r="X13" s="163">
        <v>1342145</v>
      </c>
      <c r="Y13" s="163">
        <v>1411877</v>
      </c>
      <c r="Z13" s="164">
        <f t="shared" ref="Z13:Z20" si="9">IFERROR(Y13/X13-1,"-")</f>
        <v>5.1955638176202967E-2</v>
      </c>
      <c r="AA13" s="165">
        <f t="shared" si="2"/>
        <v>0.3346614939301642</v>
      </c>
      <c r="AB13" s="164">
        <f t="shared" ref="AB13:AB20" si="10">Y13/Y$8</f>
        <v>0.35891111320691882</v>
      </c>
    </row>
    <row r="14" spans="1:28" s="56" customFormat="1" x14ac:dyDescent="0.25">
      <c r="B14" s="162" t="s">
        <v>113</v>
      </c>
      <c r="C14" s="163">
        <v>75018</v>
      </c>
      <c r="D14" s="163">
        <v>23057</v>
      </c>
      <c r="E14" s="163">
        <v>31807</v>
      </c>
      <c r="F14" s="163">
        <v>57586</v>
      </c>
      <c r="G14" s="163">
        <v>64971</v>
      </c>
      <c r="H14" s="163">
        <v>66072</v>
      </c>
      <c r="I14" s="164">
        <f t="shared" si="3"/>
        <v>1.6946022071385736E-2</v>
      </c>
      <c r="J14" s="165">
        <f t="shared" si="4"/>
        <v>-0.11925137966887944</v>
      </c>
      <c r="K14" s="164">
        <f t="shared" si="5"/>
        <v>9.5232467133758145E-2</v>
      </c>
      <c r="L14" s="163">
        <v>308063</v>
      </c>
      <c r="M14" s="163">
        <v>88171</v>
      </c>
      <c r="N14" s="163">
        <v>132166</v>
      </c>
      <c r="O14" s="163">
        <v>247242</v>
      </c>
      <c r="P14" s="163">
        <v>280066</v>
      </c>
      <c r="Q14" s="163">
        <v>288640</v>
      </c>
      <c r="R14" s="164">
        <f t="shared" si="6"/>
        <v>3.0614212364228344E-2</v>
      </c>
      <c r="S14" s="165">
        <f t="shared" si="7"/>
        <v>-6.3048791967876716E-2</v>
      </c>
      <c r="T14" s="164">
        <f t="shared" si="8"/>
        <v>8.9086914680390206E-2</v>
      </c>
      <c r="U14" s="163">
        <v>383081</v>
      </c>
      <c r="V14" s="163">
        <v>163973</v>
      </c>
      <c r="W14" s="163">
        <v>304828</v>
      </c>
      <c r="X14" s="163">
        <v>345037</v>
      </c>
      <c r="Y14" s="163">
        <v>354712</v>
      </c>
      <c r="Z14" s="164">
        <f t="shared" si="9"/>
        <v>2.8040471021948399E-2</v>
      </c>
      <c r="AA14" s="165">
        <f t="shared" si="2"/>
        <v>-7.4054834356180543E-2</v>
      </c>
      <c r="AB14" s="164">
        <f t="shared" si="10"/>
        <v>9.0170800139001195E-2</v>
      </c>
    </row>
    <row r="15" spans="1:28" x14ac:dyDescent="0.25">
      <c r="A15" s="1"/>
      <c r="B15" s="162" t="s">
        <v>116</v>
      </c>
      <c r="C15" s="163">
        <v>28822</v>
      </c>
      <c r="D15" s="163">
        <v>10399</v>
      </c>
      <c r="E15" s="163">
        <v>19398</v>
      </c>
      <c r="F15" s="163">
        <v>29185</v>
      </c>
      <c r="G15" s="163">
        <v>31987</v>
      </c>
      <c r="H15" s="163">
        <v>31292</v>
      </c>
      <c r="I15" s="164">
        <f t="shared" si="3"/>
        <v>-2.1727576828086459E-2</v>
      </c>
      <c r="J15" s="165">
        <f t="shared" si="4"/>
        <v>8.5698424814377949E-2</v>
      </c>
      <c r="K15" s="164">
        <f t="shared" si="5"/>
        <v>4.5102529990760989E-2</v>
      </c>
      <c r="L15" s="163">
        <v>100608</v>
      </c>
      <c r="M15" s="163">
        <v>34513</v>
      </c>
      <c r="N15" s="163">
        <v>73172</v>
      </c>
      <c r="O15" s="163">
        <v>121870</v>
      </c>
      <c r="P15" s="163">
        <v>132108</v>
      </c>
      <c r="Q15" s="163">
        <v>147946</v>
      </c>
      <c r="R15" s="164">
        <f t="shared" si="6"/>
        <v>0.11988675931813364</v>
      </c>
      <c r="S15" s="165">
        <f>IFERROR(Q15/L15-1,"-")</f>
        <v>0.47051924300254444</v>
      </c>
      <c r="T15" s="164">
        <f t="shared" si="8"/>
        <v>4.5662599360119904E-2</v>
      </c>
      <c r="U15" s="163">
        <v>129430</v>
      </c>
      <c r="V15" s="163">
        <v>92570</v>
      </c>
      <c r="W15" s="163">
        <v>151055</v>
      </c>
      <c r="X15" s="163">
        <v>164095</v>
      </c>
      <c r="Y15" s="163">
        <v>179238</v>
      </c>
      <c r="Z15" s="164">
        <f t="shared" si="9"/>
        <v>9.2281909869283085E-2</v>
      </c>
      <c r="AA15" s="165">
        <f t="shared" si="2"/>
        <v>0.38482577454994971</v>
      </c>
      <c r="AB15" s="164">
        <f t="shared" si="10"/>
        <v>4.5563820438311357E-2</v>
      </c>
    </row>
    <row r="16" spans="1:28" x14ac:dyDescent="0.25">
      <c r="A16" s="1"/>
      <c r="B16" s="162" t="s">
        <v>123</v>
      </c>
      <c r="C16" s="163">
        <v>14257</v>
      </c>
      <c r="D16" s="163">
        <v>4254</v>
      </c>
      <c r="E16" s="163">
        <v>8300</v>
      </c>
      <c r="F16" s="163">
        <v>17949</v>
      </c>
      <c r="G16" s="163">
        <v>13473</v>
      </c>
      <c r="H16" s="163">
        <v>12775</v>
      </c>
      <c r="I16" s="164">
        <f t="shared" si="3"/>
        <v>-5.1807318340384434E-2</v>
      </c>
      <c r="J16" s="165">
        <f t="shared" si="4"/>
        <v>-0.10394893736410182</v>
      </c>
      <c r="K16" s="164">
        <f t="shared" si="5"/>
        <v>1.8413166963823713E-2</v>
      </c>
      <c r="L16" s="163">
        <v>70146</v>
      </c>
      <c r="M16" s="163">
        <v>22193</v>
      </c>
      <c r="N16" s="163">
        <v>48628</v>
      </c>
      <c r="O16" s="163">
        <v>96831</v>
      </c>
      <c r="P16" s="163">
        <v>94543</v>
      </c>
      <c r="Q16" s="163">
        <v>104931</v>
      </c>
      <c r="R16" s="164">
        <f t="shared" si="6"/>
        <v>0.10987592947124591</v>
      </c>
      <c r="S16" s="165">
        <f t="shared" si="7"/>
        <v>0.49589427764947391</v>
      </c>
      <c r="T16" s="164">
        <f t="shared" si="8"/>
        <v>3.2386291034950193E-2</v>
      </c>
      <c r="U16" s="163">
        <v>84403</v>
      </c>
      <c r="V16" s="163">
        <v>56928</v>
      </c>
      <c r="W16" s="163">
        <v>114780</v>
      </c>
      <c r="X16" s="163">
        <v>108016</v>
      </c>
      <c r="Y16" s="163">
        <v>117706</v>
      </c>
      <c r="Z16" s="164">
        <f t="shared" si="9"/>
        <v>8.9708932010072573E-2</v>
      </c>
      <c r="AA16" s="165">
        <f t="shared" si="2"/>
        <v>0.39457128301126732</v>
      </c>
      <c r="AB16" s="164">
        <f t="shared" si="10"/>
        <v>2.9921863937958895E-2</v>
      </c>
    </row>
    <row r="17" spans="1:28" x14ac:dyDescent="0.25">
      <c r="A17" s="56"/>
      <c r="B17" s="162" t="s">
        <v>119</v>
      </c>
      <c r="C17" s="163">
        <v>11302</v>
      </c>
      <c r="D17" s="163">
        <v>4907</v>
      </c>
      <c r="E17" s="163">
        <v>5233</v>
      </c>
      <c r="F17" s="163">
        <v>9402</v>
      </c>
      <c r="G17" s="163">
        <v>9469</v>
      </c>
      <c r="H17" s="163">
        <v>8804</v>
      </c>
      <c r="I17" s="164">
        <f t="shared" si="3"/>
        <v>-7.0229168866828617E-2</v>
      </c>
      <c r="J17" s="165">
        <f t="shared" si="4"/>
        <v>-0.22102282781808524</v>
      </c>
      <c r="K17" s="164">
        <f t="shared" si="5"/>
        <v>1.268959075925667E-2</v>
      </c>
      <c r="L17" s="163">
        <v>96491</v>
      </c>
      <c r="M17" s="163">
        <v>41614</v>
      </c>
      <c r="N17" s="163">
        <v>65010</v>
      </c>
      <c r="O17" s="163">
        <v>109120</v>
      </c>
      <c r="P17" s="163">
        <v>112532</v>
      </c>
      <c r="Q17" s="163">
        <v>118779</v>
      </c>
      <c r="R17" s="164">
        <f t="shared" si="6"/>
        <v>5.5513098496427604E-2</v>
      </c>
      <c r="S17" s="165">
        <f t="shared" si="7"/>
        <v>0.23098527323791851</v>
      </c>
      <c r="T17" s="164">
        <f t="shared" si="8"/>
        <v>3.6660388854012155E-2</v>
      </c>
      <c r="U17" s="163">
        <v>107793</v>
      </c>
      <c r="V17" s="163">
        <v>70243</v>
      </c>
      <c r="W17" s="163">
        <v>118522</v>
      </c>
      <c r="X17" s="163">
        <v>122001</v>
      </c>
      <c r="Y17" s="163">
        <v>127583</v>
      </c>
      <c r="Z17" s="164">
        <f t="shared" si="9"/>
        <v>4.5753723330136609E-2</v>
      </c>
      <c r="AA17" s="165">
        <f t="shared" si="2"/>
        <v>0.18359262660840692</v>
      </c>
      <c r="AB17" s="164">
        <f t="shared" si="10"/>
        <v>3.2432681144517778E-2</v>
      </c>
    </row>
    <row r="18" spans="1:28" x14ac:dyDescent="0.25">
      <c r="A18" s="56"/>
      <c r="B18" s="162" t="s">
        <v>128</v>
      </c>
      <c r="C18" s="163">
        <v>11406</v>
      </c>
      <c r="D18" s="163">
        <v>3311</v>
      </c>
      <c r="E18" s="163">
        <v>1467</v>
      </c>
      <c r="F18" s="163">
        <v>4980</v>
      </c>
      <c r="G18" s="163">
        <v>5343</v>
      </c>
      <c r="H18" s="163">
        <v>4560</v>
      </c>
      <c r="I18" s="164">
        <f t="shared" si="3"/>
        <v>-0.14654688377316116</v>
      </c>
      <c r="J18" s="165">
        <f t="shared" si="4"/>
        <v>-0.60021041557075216</v>
      </c>
      <c r="K18" s="164">
        <f t="shared" si="5"/>
        <v>6.5725276990243548E-3</v>
      </c>
      <c r="L18" s="163">
        <v>27959</v>
      </c>
      <c r="M18" s="163">
        <v>14885</v>
      </c>
      <c r="N18" s="163">
        <v>9402</v>
      </c>
      <c r="O18" s="163">
        <v>30731</v>
      </c>
      <c r="P18" s="163">
        <v>34471</v>
      </c>
      <c r="Q18" s="163">
        <v>32018</v>
      </c>
      <c r="R18" s="164">
        <f t="shared" si="6"/>
        <v>-7.1161265991703138E-2</v>
      </c>
      <c r="S18" s="165">
        <f t="shared" si="7"/>
        <v>0.14517686612539782</v>
      </c>
      <c r="T18" s="164">
        <f t="shared" si="8"/>
        <v>9.8821536662858003E-3</v>
      </c>
      <c r="U18" s="163">
        <v>39365</v>
      </c>
      <c r="V18" s="163">
        <v>10869</v>
      </c>
      <c r="W18" s="163">
        <v>35711</v>
      </c>
      <c r="X18" s="163">
        <v>39814</v>
      </c>
      <c r="Y18" s="163">
        <v>36578</v>
      </c>
      <c r="Z18" s="164">
        <f t="shared" si="9"/>
        <v>-8.1277942432310235E-2</v>
      </c>
      <c r="AA18" s="165">
        <f t="shared" si="2"/>
        <v>-7.0798933062365066E-2</v>
      </c>
      <c r="AB18" s="164">
        <f t="shared" si="10"/>
        <v>9.2984379651220878E-3</v>
      </c>
    </row>
    <row r="19" spans="1:28" x14ac:dyDescent="0.25">
      <c r="A19" s="56"/>
      <c r="B19" s="162" t="s">
        <v>131</v>
      </c>
      <c r="C19" s="163">
        <v>9549</v>
      </c>
      <c r="D19" s="163">
        <v>3393</v>
      </c>
      <c r="E19" s="163">
        <v>1145</v>
      </c>
      <c r="F19" s="163">
        <v>2908</v>
      </c>
      <c r="G19" s="163">
        <v>3724</v>
      </c>
      <c r="H19" s="163">
        <v>2867</v>
      </c>
      <c r="I19" s="164">
        <f t="shared" si="3"/>
        <v>-0.23012889366272826</v>
      </c>
      <c r="J19" s="165">
        <f t="shared" si="4"/>
        <v>-0.69975913708241699</v>
      </c>
      <c r="K19" s="164">
        <f t="shared" si="5"/>
        <v>4.1323326563821984E-3</v>
      </c>
      <c r="L19" s="163">
        <v>40396</v>
      </c>
      <c r="M19" s="163">
        <v>21863</v>
      </c>
      <c r="N19" s="163">
        <v>7375</v>
      </c>
      <c r="O19" s="163">
        <v>25453</v>
      </c>
      <c r="P19" s="163">
        <v>33746</v>
      </c>
      <c r="Q19" s="163">
        <v>31088</v>
      </c>
      <c r="R19" s="164">
        <f t="shared" si="6"/>
        <v>-7.8764890653707065E-2</v>
      </c>
      <c r="S19" s="165">
        <f t="shared" si="7"/>
        <v>-0.230418853351817</v>
      </c>
      <c r="T19" s="164">
        <f t="shared" si="8"/>
        <v>9.5951150345896987E-3</v>
      </c>
      <c r="U19" s="163">
        <v>49945</v>
      </c>
      <c r="V19" s="163">
        <v>8520</v>
      </c>
      <c r="W19" s="163">
        <v>28361</v>
      </c>
      <c r="X19" s="163">
        <v>37470</v>
      </c>
      <c r="Y19" s="163">
        <v>33955</v>
      </c>
      <c r="Z19" s="164">
        <f t="shared" si="9"/>
        <v>-9.3808380037363248E-2</v>
      </c>
      <c r="AA19" s="165">
        <f t="shared" si="2"/>
        <v>-0.32015216738412255</v>
      </c>
      <c r="AB19" s="164">
        <f t="shared" si="10"/>
        <v>8.631649108910287E-3</v>
      </c>
    </row>
    <row r="20" spans="1:28" x14ac:dyDescent="0.25">
      <c r="A20" s="56"/>
      <c r="B20" s="168" t="s">
        <v>145</v>
      </c>
      <c r="C20" s="169">
        <f t="shared" ref="C20:H20" si="11">C12-SUM(C13:C19)</f>
        <v>175041</v>
      </c>
      <c r="D20" s="169">
        <f t="shared" si="11"/>
        <v>55325</v>
      </c>
      <c r="E20" s="169">
        <f t="shared" si="11"/>
        <v>68243</v>
      </c>
      <c r="F20" s="169">
        <f t="shared" si="11"/>
        <v>159328</v>
      </c>
      <c r="G20" s="169">
        <f t="shared" si="11"/>
        <v>165067</v>
      </c>
      <c r="H20" s="169">
        <f t="shared" si="11"/>
        <v>181768</v>
      </c>
      <c r="I20" s="170">
        <f t="shared" si="3"/>
        <v>0.10117709778453587</v>
      </c>
      <c r="J20" s="171">
        <f t="shared" si="4"/>
        <v>3.8430996166612497E-2</v>
      </c>
      <c r="K20" s="170">
        <f t="shared" si="5"/>
        <v>0.26199017868339008</v>
      </c>
      <c r="L20" s="169">
        <f t="shared" ref="L20:Q20" si="12">L12-SUM(L13:L19)</f>
        <v>442161</v>
      </c>
      <c r="M20" s="169">
        <f t="shared" si="12"/>
        <v>153768</v>
      </c>
      <c r="N20" s="169">
        <f t="shared" si="12"/>
        <v>247144</v>
      </c>
      <c r="O20" s="169">
        <f t="shared" si="12"/>
        <v>523133</v>
      </c>
      <c r="P20" s="169">
        <f t="shared" si="12"/>
        <v>604200</v>
      </c>
      <c r="Q20" s="169">
        <f t="shared" si="12"/>
        <v>661492</v>
      </c>
      <c r="R20" s="170">
        <f t="shared" si="6"/>
        <v>9.482290632240975E-2</v>
      </c>
      <c r="S20" s="171">
        <f t="shared" si="7"/>
        <v>0.49604329644631706</v>
      </c>
      <c r="T20" s="170">
        <f t="shared" si="8"/>
        <v>0.20416533178270743</v>
      </c>
      <c r="U20" s="169">
        <f>U12-SUM(U13:U19)</f>
        <v>617202</v>
      </c>
      <c r="V20" s="169">
        <f>V12-SUM(V13:V19)</f>
        <v>315387</v>
      </c>
      <c r="W20" s="169">
        <f>W12-SUM(W13:W19)</f>
        <v>682461</v>
      </c>
      <c r="X20" s="169">
        <f>X12-SUM(X13:X19)</f>
        <v>769267</v>
      </c>
      <c r="Y20" s="169">
        <f>Y12-SUM(Y13:Y19)</f>
        <v>843260</v>
      </c>
      <c r="Z20" s="170">
        <f t="shared" si="9"/>
        <v>9.6186369621990897E-2</v>
      </c>
      <c r="AA20" s="171">
        <f t="shared" si="2"/>
        <v>0.36626258502078746</v>
      </c>
      <c r="AB20" s="170">
        <f t="shared" si="10"/>
        <v>0.2143638470793606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198962</v>
      </c>
      <c r="D22" s="176">
        <f t="shared" si="13"/>
        <v>40634</v>
      </c>
      <c r="E22" s="176">
        <f t="shared" si="13"/>
        <v>53819</v>
      </c>
      <c r="F22" s="176">
        <f t="shared" si="13"/>
        <v>149316</v>
      </c>
      <c r="G22" s="176">
        <f t="shared" si="13"/>
        <v>151939</v>
      </c>
      <c r="H22" s="176">
        <f t="shared" si="13"/>
        <v>140767</v>
      </c>
      <c r="I22" s="177">
        <f>IFERROR(H22/G22-1,"-")</f>
        <v>-7.3529508552774514E-2</v>
      </c>
      <c r="J22" s="177">
        <f>IFERROR(H22/C22-1,"-")</f>
        <v>-0.29249303887174438</v>
      </c>
      <c r="K22" s="177">
        <f>H22/H$8</f>
        <v>0.20289364180012309</v>
      </c>
      <c r="L22" s="176">
        <f t="shared" ref="L22:Q22" si="14">L23+L26</f>
        <v>1059635</v>
      </c>
      <c r="M22" s="176">
        <f t="shared" si="14"/>
        <v>351474</v>
      </c>
      <c r="N22" s="176">
        <f t="shared" si="14"/>
        <v>600383</v>
      </c>
      <c r="O22" s="176">
        <f t="shared" si="14"/>
        <v>1214732</v>
      </c>
      <c r="P22" s="176">
        <f t="shared" si="14"/>
        <v>1261328</v>
      </c>
      <c r="Q22" s="176">
        <f t="shared" si="14"/>
        <v>1305331</v>
      </c>
      <c r="R22" s="177">
        <f>IFERROR(Q22/P22-1,"-")</f>
        <v>3.4886246876308036E-2</v>
      </c>
      <c r="S22" s="177">
        <f>IFERROR(Q22/L22-1,"-")</f>
        <v>0.23186852076422548</v>
      </c>
      <c r="T22" s="177">
        <f>Q22/Q$8</f>
        <v>0.40288217650591884</v>
      </c>
      <c r="U22" s="176">
        <f>U23+U26</f>
        <v>1258597</v>
      </c>
      <c r="V22" s="176">
        <f>V23+V26</f>
        <v>654202</v>
      </c>
      <c r="W22" s="176">
        <f>W23+W26</f>
        <v>1364048</v>
      </c>
      <c r="X22" s="176">
        <f>X23+X26</f>
        <v>1413267</v>
      </c>
      <c r="Y22" s="176">
        <f>Y23+Y26</f>
        <v>1446098</v>
      </c>
      <c r="Z22" s="177">
        <f>IFERROR(Y22/X22-1,"-")</f>
        <v>2.3230571434838643E-2</v>
      </c>
      <c r="AA22" s="177">
        <f t="shared" ref="AA22:AA34" si="15">IFERROR(Y22/U22-1,"-")</f>
        <v>0.14897620127808975</v>
      </c>
      <c r="AB22" s="177">
        <f>Y22/Y$8</f>
        <v>0.36761038177284489</v>
      </c>
    </row>
    <row r="23" spans="1:28" x14ac:dyDescent="0.25">
      <c r="A23" s="56"/>
      <c r="B23" s="157" t="s">
        <v>97</v>
      </c>
      <c r="C23" s="158">
        <v>18516</v>
      </c>
      <c r="D23" s="158">
        <v>2639</v>
      </c>
      <c r="E23" s="158">
        <v>8189</v>
      </c>
      <c r="F23" s="158">
        <v>11686</v>
      </c>
      <c r="G23" s="158">
        <v>11087</v>
      </c>
      <c r="H23" s="158">
        <v>7216</v>
      </c>
      <c r="I23" s="159">
        <f>IFERROR(H23/G23-1,"-")</f>
        <v>-0.34914765040137097</v>
      </c>
      <c r="J23" s="160">
        <f>IFERROR(H23/C23-1,"-")</f>
        <v>-0.61028299848779433</v>
      </c>
      <c r="K23" s="159">
        <f>H23/H$8</f>
        <v>1.0400736814947312E-2</v>
      </c>
      <c r="L23" s="158">
        <v>153393</v>
      </c>
      <c r="M23" s="158">
        <v>74356</v>
      </c>
      <c r="N23" s="158">
        <v>186126</v>
      </c>
      <c r="O23" s="158">
        <v>151334</v>
      </c>
      <c r="P23" s="158">
        <v>122375</v>
      </c>
      <c r="Q23" s="158">
        <v>111965</v>
      </c>
      <c r="R23" s="159">
        <f>IFERROR(Q23/P23-1,"-")</f>
        <v>-8.5066394279877389E-2</v>
      </c>
      <c r="S23" s="160">
        <f>IFERROR(Q23/L23-1,"-")</f>
        <v>-0.2700775133154707</v>
      </c>
      <c r="T23" s="159">
        <f>Q23/Q$8</f>
        <v>3.4557290750380713E-2</v>
      </c>
      <c r="U23" s="158">
        <v>171909</v>
      </c>
      <c r="V23" s="158">
        <v>194315</v>
      </c>
      <c r="W23" s="158">
        <v>163020</v>
      </c>
      <c r="X23" s="158">
        <v>133462</v>
      </c>
      <c r="Y23" s="158">
        <v>119181</v>
      </c>
      <c r="Z23" s="159">
        <f>IFERROR(Y23/X23-1,"-")</f>
        <v>-0.10700424090752425</v>
      </c>
      <c r="AA23" s="160">
        <f t="shared" si="15"/>
        <v>-0.30672041603406452</v>
      </c>
      <c r="AB23" s="159">
        <f>Y23/Y$8</f>
        <v>3.0296821453365836E-2</v>
      </c>
    </row>
    <row r="24" spans="1:28" x14ac:dyDescent="0.25">
      <c r="A24" s="56"/>
      <c r="B24" s="162" t="s">
        <v>103</v>
      </c>
      <c r="C24" s="163">
        <v>9184</v>
      </c>
      <c r="D24" s="163">
        <v>1649</v>
      </c>
      <c r="E24" s="163">
        <v>4067</v>
      </c>
      <c r="F24" s="163">
        <v>5637</v>
      </c>
      <c r="G24" s="163">
        <v>5291</v>
      </c>
      <c r="H24" s="163">
        <v>2301</v>
      </c>
      <c r="I24" s="164">
        <f>IFERROR(H24/G24-1,"-")</f>
        <v>-0.56511056511056512</v>
      </c>
      <c r="J24" s="165">
        <f>IFERROR(H24/C24-1,"-")</f>
        <v>-0.74945557491289194</v>
      </c>
      <c r="K24" s="164">
        <f>H24/H$8</f>
        <v>3.3165320691787366E-3</v>
      </c>
      <c r="L24" s="163">
        <v>70248</v>
      </c>
      <c r="M24" s="163">
        <v>37476</v>
      </c>
      <c r="N24" s="163">
        <v>88262</v>
      </c>
      <c r="O24" s="163">
        <v>59312</v>
      </c>
      <c r="P24" s="163">
        <v>46944</v>
      </c>
      <c r="Q24" s="163">
        <v>39058</v>
      </c>
      <c r="R24" s="164">
        <f>IFERROR(Q24/P24-1,"-")</f>
        <v>-0.16798738922972056</v>
      </c>
      <c r="S24" s="165">
        <f>IFERROR(Q24/L24-1,"-")</f>
        <v>-0.44399840564855941</v>
      </c>
      <c r="T24" s="164">
        <f>Q24/Q$8</f>
        <v>1.2055005243856293E-2</v>
      </c>
      <c r="U24" s="163">
        <v>79432</v>
      </c>
      <c r="V24" s="163">
        <v>92329</v>
      </c>
      <c r="W24" s="163">
        <v>64949</v>
      </c>
      <c r="X24" s="163">
        <v>52235</v>
      </c>
      <c r="Y24" s="163">
        <v>41359</v>
      </c>
      <c r="Z24" s="164">
        <f>IFERROR(Y24/X24-1,"-")</f>
        <v>-0.20821288408155447</v>
      </c>
      <c r="AA24" s="165">
        <f t="shared" si="15"/>
        <v>-0.4793156410514654</v>
      </c>
      <c r="AB24" s="164">
        <f>Y24/Y$8</f>
        <v>1.0513808732010618E-2</v>
      </c>
    </row>
    <row r="25" spans="1:28" x14ac:dyDescent="0.25">
      <c r="A25" s="56"/>
      <c r="B25" s="162" t="s">
        <v>100</v>
      </c>
      <c r="C25" s="163">
        <v>9332</v>
      </c>
      <c r="D25" s="163">
        <v>990</v>
      </c>
      <c r="E25" s="163">
        <v>4122</v>
      </c>
      <c r="F25" s="163">
        <v>6049</v>
      </c>
      <c r="G25" s="163">
        <v>5796</v>
      </c>
      <c r="H25" s="163">
        <v>4915</v>
      </c>
      <c r="I25" s="164">
        <f>IFERROR(H25/G25-1,"-")</f>
        <v>-0.15200138026224985</v>
      </c>
      <c r="J25" s="165">
        <f>IFERROR(H25/C25-1,"-")</f>
        <v>-0.47331761680240036</v>
      </c>
      <c r="K25" s="164">
        <f>H25/H$8</f>
        <v>7.0842047457685747E-3</v>
      </c>
      <c r="L25" s="163">
        <v>83145</v>
      </c>
      <c r="M25" s="163">
        <v>36880</v>
      </c>
      <c r="N25" s="163">
        <v>97864</v>
      </c>
      <c r="O25" s="163">
        <v>92022</v>
      </c>
      <c r="P25" s="163">
        <v>75431</v>
      </c>
      <c r="Q25" s="163">
        <v>72907</v>
      </c>
      <c r="R25" s="164">
        <f>IFERROR(Q25/P25-1,"-")</f>
        <v>-3.3461043867905715E-2</v>
      </c>
      <c r="S25" s="165">
        <f>IFERROR(Q25/L25-1,"-")</f>
        <v>-0.12313428348066635</v>
      </c>
      <c r="T25" s="164">
        <f>Q25/Q$8</f>
        <v>2.250228550652442E-2</v>
      </c>
      <c r="U25" s="163">
        <v>92477</v>
      </c>
      <c r="V25" s="163">
        <v>101986</v>
      </c>
      <c r="W25" s="163">
        <v>98071</v>
      </c>
      <c r="X25" s="163">
        <v>81227</v>
      </c>
      <c r="Y25" s="163">
        <v>77822</v>
      </c>
      <c r="Z25" s="164">
        <f>IFERROR(Y25/X25-1,"-")</f>
        <v>-4.1919558767404941E-2</v>
      </c>
      <c r="AA25" s="165">
        <f t="shared" si="15"/>
        <v>-0.15847183624036243</v>
      </c>
      <c r="AB25" s="164">
        <f>Y25/Y$8</f>
        <v>1.9783012721355214E-2</v>
      </c>
    </row>
    <row r="26" spans="1:28" x14ac:dyDescent="0.25">
      <c r="A26" s="56"/>
      <c r="B26" s="157" t="s">
        <v>107</v>
      </c>
      <c r="C26" s="158">
        <v>180446</v>
      </c>
      <c r="D26" s="158">
        <v>37995</v>
      </c>
      <c r="E26" s="158">
        <v>45630</v>
      </c>
      <c r="F26" s="158">
        <v>137630</v>
      </c>
      <c r="G26" s="158">
        <v>140852</v>
      </c>
      <c r="H26" s="158">
        <v>133551</v>
      </c>
      <c r="I26" s="159">
        <f>IFERROR(H26/G26-1,"-")</f>
        <v>-5.183454974015278E-2</v>
      </c>
      <c r="J26" s="160">
        <f>IFERROR(H26/C26-1,"-")</f>
        <v>-0.25988384336588233</v>
      </c>
      <c r="K26" s="159">
        <f>H26/H$8</f>
        <v>0.19249290498517577</v>
      </c>
      <c r="L26" s="158">
        <v>906242</v>
      </c>
      <c r="M26" s="158">
        <v>277118</v>
      </c>
      <c r="N26" s="158">
        <v>414257</v>
      </c>
      <c r="O26" s="158">
        <v>1063398</v>
      </c>
      <c r="P26" s="158">
        <v>1138953</v>
      </c>
      <c r="Q26" s="158">
        <v>1193366</v>
      </c>
      <c r="R26" s="159">
        <f>IFERROR(Q26/P26-1,"-")</f>
        <v>4.7774578933459155E-2</v>
      </c>
      <c r="S26" s="160">
        <f>IFERROR(Q26/L26-1,"-")</f>
        <v>0.31682927959639917</v>
      </c>
      <c r="T26" s="159">
        <f>Q26/Q$8</f>
        <v>0.36832488575553812</v>
      </c>
      <c r="U26" s="158">
        <v>1086688</v>
      </c>
      <c r="V26" s="158">
        <v>459887</v>
      </c>
      <c r="W26" s="158">
        <v>1201028</v>
      </c>
      <c r="X26" s="158">
        <v>1279805</v>
      </c>
      <c r="Y26" s="158">
        <v>1326917</v>
      </c>
      <c r="Z26" s="159">
        <f>IFERROR(Y26/X26-1,"-")</f>
        <v>3.681185805650089E-2</v>
      </c>
      <c r="AA26" s="160">
        <f t="shared" si="15"/>
        <v>0.22106529196972824</v>
      </c>
      <c r="AB26" s="159">
        <f>Y26/Y$8</f>
        <v>0.33731356031947907</v>
      </c>
    </row>
    <row r="27" spans="1:28" s="56" customFormat="1" x14ac:dyDescent="0.25">
      <c r="B27" s="162" t="s">
        <v>110</v>
      </c>
      <c r="C27" s="163">
        <v>73853</v>
      </c>
      <c r="D27" s="163">
        <v>14391</v>
      </c>
      <c r="E27" s="163">
        <v>12958</v>
      </c>
      <c r="F27" s="163">
        <v>60339</v>
      </c>
      <c r="G27" s="163">
        <v>63668</v>
      </c>
      <c r="H27" s="163">
        <v>58951</v>
      </c>
      <c r="I27" s="164">
        <f t="shared" ref="I27:I34" si="16">IFERROR(H27/G27-1,"-")</f>
        <v>-7.4087453665891867E-2</v>
      </c>
      <c r="J27" s="165">
        <f t="shared" ref="J27:J34" si="17">IFERROR(H27/C27-1,"-")</f>
        <v>-0.2017792100524014</v>
      </c>
      <c r="K27" s="164">
        <f t="shared" ref="K27:K34" si="18">H27/H$8</f>
        <v>8.4968657979207177E-2</v>
      </c>
      <c r="L27" s="163">
        <v>431773</v>
      </c>
      <c r="M27" s="163">
        <v>115658</v>
      </c>
      <c r="N27" s="163">
        <v>131652</v>
      </c>
      <c r="O27" s="163">
        <v>541691</v>
      </c>
      <c r="P27" s="163">
        <v>589310</v>
      </c>
      <c r="Q27" s="163">
        <v>616855</v>
      </c>
      <c r="R27" s="164">
        <f t="shared" ref="R27:R34" si="19">IFERROR(Q27/P27-1,"-")</f>
        <v>4.6741104002986589E-2</v>
      </c>
      <c r="S27" s="165">
        <f t="shared" ref="S27:S34" si="20">IFERROR(Q27/L27-1,"-")</f>
        <v>0.42865579830142231</v>
      </c>
      <c r="T27" s="164">
        <f t="shared" ref="T27:T34" si="21">Q27/Q$8</f>
        <v>0.19038840339236451</v>
      </c>
      <c r="U27" s="163">
        <v>505626</v>
      </c>
      <c r="V27" s="163">
        <v>144610</v>
      </c>
      <c r="W27" s="163">
        <v>602030</v>
      </c>
      <c r="X27" s="163">
        <v>652978</v>
      </c>
      <c r="Y27" s="163">
        <v>675806</v>
      </c>
      <c r="Z27" s="164">
        <f t="shared" ref="Z27:Z34" si="22">IFERROR(Y27/X27-1,"-")</f>
        <v>3.4959830193360242E-2</v>
      </c>
      <c r="AA27" s="165">
        <f t="shared" si="15"/>
        <v>0.33657288193249557</v>
      </c>
      <c r="AB27" s="164">
        <f t="shared" ref="AB27:AB34" si="23">Y27/Y$8</f>
        <v>0.1717956194285444</v>
      </c>
    </row>
    <row r="28" spans="1:28" s="56" customFormat="1" x14ac:dyDescent="0.25">
      <c r="B28" s="162" t="s">
        <v>113</v>
      </c>
      <c r="C28" s="163">
        <v>29777</v>
      </c>
      <c r="D28" s="163">
        <v>7008</v>
      </c>
      <c r="E28" s="163">
        <v>12108</v>
      </c>
      <c r="F28" s="163">
        <v>24852</v>
      </c>
      <c r="G28" s="163">
        <v>27690</v>
      </c>
      <c r="H28" s="163">
        <v>26999</v>
      </c>
      <c r="I28" s="164">
        <f t="shared" si="16"/>
        <v>-2.4954857349223536E-2</v>
      </c>
      <c r="J28" s="165">
        <f t="shared" si="17"/>
        <v>-9.3293481546159795E-2</v>
      </c>
      <c r="K28" s="164">
        <f t="shared" si="18"/>
        <v>3.891484108464003E-2</v>
      </c>
      <c r="L28" s="163">
        <v>129921</v>
      </c>
      <c r="M28" s="163">
        <v>35804</v>
      </c>
      <c r="N28" s="163">
        <v>70307</v>
      </c>
      <c r="O28" s="163">
        <v>117737</v>
      </c>
      <c r="P28" s="163">
        <v>125204</v>
      </c>
      <c r="Q28" s="163">
        <v>126252</v>
      </c>
      <c r="R28" s="164">
        <f t="shared" si="19"/>
        <v>8.3703396057634993E-3</v>
      </c>
      <c r="S28" s="165">
        <f t="shared" si="20"/>
        <v>-2.8240238298658404E-2</v>
      </c>
      <c r="T28" s="164">
        <f t="shared" si="21"/>
        <v>3.8966883149350831E-2</v>
      </c>
      <c r="U28" s="163">
        <v>159698</v>
      </c>
      <c r="V28" s="163">
        <v>82415</v>
      </c>
      <c r="W28" s="163">
        <v>142589</v>
      </c>
      <c r="X28" s="163">
        <v>152894</v>
      </c>
      <c r="Y28" s="163">
        <v>153251</v>
      </c>
      <c r="Z28" s="164">
        <f t="shared" si="22"/>
        <v>2.3349510118120254E-3</v>
      </c>
      <c r="AA28" s="165">
        <f t="shared" si="15"/>
        <v>-4.0369948277373502E-2</v>
      </c>
      <c r="AB28" s="164">
        <f t="shared" si="23"/>
        <v>3.8957704538053611E-2</v>
      </c>
    </row>
    <row r="29" spans="1:28" x14ac:dyDescent="0.25">
      <c r="A29" s="56"/>
      <c r="B29" s="162" t="s">
        <v>116</v>
      </c>
      <c r="C29" s="163">
        <v>8206</v>
      </c>
      <c r="D29" s="163">
        <v>2856</v>
      </c>
      <c r="E29" s="163">
        <v>4680</v>
      </c>
      <c r="F29" s="163">
        <v>3704</v>
      </c>
      <c r="G29" s="163">
        <v>2794</v>
      </c>
      <c r="H29" s="163">
        <v>2835</v>
      </c>
      <c r="I29" s="164">
        <f t="shared" si="16"/>
        <v>1.4674302075876833E-2</v>
      </c>
      <c r="J29" s="165">
        <f t="shared" si="17"/>
        <v>-0.65452108213502314</v>
      </c>
      <c r="K29" s="164">
        <f t="shared" si="18"/>
        <v>4.0862096549855358E-3</v>
      </c>
      <c r="L29" s="163">
        <v>31900</v>
      </c>
      <c r="M29" s="163">
        <v>12495</v>
      </c>
      <c r="N29" s="163">
        <v>26710</v>
      </c>
      <c r="O29" s="163">
        <v>44360</v>
      </c>
      <c r="P29" s="163">
        <v>40291</v>
      </c>
      <c r="Q29" s="163">
        <v>36295</v>
      </c>
      <c r="R29" s="164">
        <f t="shared" si="19"/>
        <v>-9.917847658285972E-2</v>
      </c>
      <c r="S29" s="165">
        <f t="shared" si="20"/>
        <v>0.13777429467084645</v>
      </c>
      <c r="T29" s="164">
        <f t="shared" si="21"/>
        <v>1.1202222728397875E-2</v>
      </c>
      <c r="U29" s="163">
        <v>40106</v>
      </c>
      <c r="V29" s="163">
        <v>31390</v>
      </c>
      <c r="W29" s="163">
        <v>48064</v>
      </c>
      <c r="X29" s="163">
        <v>43085</v>
      </c>
      <c r="Y29" s="163">
        <v>39130</v>
      </c>
      <c r="Z29" s="164">
        <f t="shared" si="22"/>
        <v>-9.1795288383428097E-2</v>
      </c>
      <c r="AA29" s="165">
        <f t="shared" si="15"/>
        <v>-2.433551089612529E-2</v>
      </c>
      <c r="AB29" s="164">
        <f t="shared" si="23"/>
        <v>9.9471780188973499E-3</v>
      </c>
    </row>
    <row r="30" spans="1:28" x14ac:dyDescent="0.25">
      <c r="A30" s="56"/>
      <c r="B30" s="162" t="s">
        <v>123</v>
      </c>
      <c r="C30" s="163">
        <v>7552</v>
      </c>
      <c r="D30" s="163">
        <v>1713</v>
      </c>
      <c r="E30" s="163">
        <v>3184</v>
      </c>
      <c r="F30" s="163">
        <v>7426</v>
      </c>
      <c r="G30" s="163">
        <v>3650</v>
      </c>
      <c r="H30" s="163">
        <v>2980</v>
      </c>
      <c r="I30" s="164">
        <f t="shared" si="16"/>
        <v>-0.18356164383561646</v>
      </c>
      <c r="J30" s="165">
        <f t="shared" si="17"/>
        <v>-0.60540254237288138</v>
      </c>
      <c r="K30" s="164">
        <f t="shared" si="18"/>
        <v>4.295204505064161E-3</v>
      </c>
      <c r="L30" s="163">
        <v>36824</v>
      </c>
      <c r="M30" s="163">
        <v>11356</v>
      </c>
      <c r="N30" s="163">
        <v>27969</v>
      </c>
      <c r="O30" s="163">
        <v>53131</v>
      </c>
      <c r="P30" s="163">
        <v>49875</v>
      </c>
      <c r="Q30" s="163">
        <v>53776</v>
      </c>
      <c r="R30" s="164">
        <f t="shared" si="19"/>
        <v>7.8215538847117738E-2</v>
      </c>
      <c r="S30" s="165">
        <f t="shared" si="20"/>
        <v>0.46035194438409732</v>
      </c>
      <c r="T30" s="164">
        <f t="shared" si="21"/>
        <v>1.6597623073214603E-2</v>
      </c>
      <c r="U30" s="163">
        <v>44376</v>
      </c>
      <c r="V30" s="163">
        <v>31153</v>
      </c>
      <c r="W30" s="163">
        <v>60557</v>
      </c>
      <c r="X30" s="163">
        <v>53525</v>
      </c>
      <c r="Y30" s="163">
        <v>56756</v>
      </c>
      <c r="Z30" s="164">
        <f t="shared" si="22"/>
        <v>6.0364315740308205E-2</v>
      </c>
      <c r="AA30" s="165">
        <f t="shared" si="15"/>
        <v>0.27897962862808723</v>
      </c>
      <c r="AB30" s="164">
        <f t="shared" si="23"/>
        <v>1.4427856775889036E-2</v>
      </c>
    </row>
    <row r="31" spans="1:28" x14ac:dyDescent="0.25">
      <c r="A31" s="56"/>
      <c r="B31" s="162" t="s">
        <v>119</v>
      </c>
      <c r="C31" s="163">
        <v>6422</v>
      </c>
      <c r="D31" s="163">
        <v>1328</v>
      </c>
      <c r="E31" s="163">
        <v>1702</v>
      </c>
      <c r="F31" s="163">
        <v>4039</v>
      </c>
      <c r="G31" s="163">
        <v>2859</v>
      </c>
      <c r="H31" s="163">
        <v>2297</v>
      </c>
      <c r="I31" s="164">
        <f t="shared" si="16"/>
        <v>-0.19657222805176633</v>
      </c>
      <c r="J31" s="165">
        <f t="shared" si="17"/>
        <v>-0.64232326378075366</v>
      </c>
      <c r="K31" s="164">
        <f t="shared" si="18"/>
        <v>3.3107666940041538E-3</v>
      </c>
      <c r="L31" s="163">
        <v>52795</v>
      </c>
      <c r="M31" s="163">
        <v>21856</v>
      </c>
      <c r="N31" s="163">
        <v>38936</v>
      </c>
      <c r="O31" s="163">
        <v>66950</v>
      </c>
      <c r="P31" s="163">
        <v>64706</v>
      </c>
      <c r="Q31" s="163">
        <v>67141</v>
      </c>
      <c r="R31" s="164">
        <f t="shared" si="19"/>
        <v>3.7631749760455024E-2</v>
      </c>
      <c r="S31" s="165">
        <f t="shared" si="20"/>
        <v>0.27173027748839851</v>
      </c>
      <c r="T31" s="164">
        <f t="shared" si="21"/>
        <v>2.0722645990008587E-2</v>
      </c>
      <c r="U31" s="163">
        <v>59217</v>
      </c>
      <c r="V31" s="163">
        <v>40638</v>
      </c>
      <c r="W31" s="163">
        <v>70989</v>
      </c>
      <c r="X31" s="163">
        <v>67565</v>
      </c>
      <c r="Y31" s="163">
        <v>69438</v>
      </c>
      <c r="Z31" s="164">
        <f t="shared" si="22"/>
        <v>2.7721453415229691E-2</v>
      </c>
      <c r="AA31" s="165">
        <f t="shared" si="15"/>
        <v>0.1726024621308071</v>
      </c>
      <c r="AB31" s="164">
        <f t="shared" si="23"/>
        <v>1.7651728782933661E-2</v>
      </c>
    </row>
    <row r="32" spans="1:28" x14ac:dyDescent="0.25">
      <c r="A32" s="56"/>
      <c r="B32" s="162" t="s">
        <v>128</v>
      </c>
      <c r="C32" s="163">
        <v>6303</v>
      </c>
      <c r="D32" s="163">
        <v>1374</v>
      </c>
      <c r="E32" s="163">
        <v>406</v>
      </c>
      <c r="F32" s="163">
        <v>1532</v>
      </c>
      <c r="G32" s="163">
        <v>1878</v>
      </c>
      <c r="H32" s="163">
        <v>2139</v>
      </c>
      <c r="I32" s="164">
        <f t="shared" si="16"/>
        <v>0.13897763578274769</v>
      </c>
      <c r="J32" s="165">
        <f t="shared" si="17"/>
        <v>-0.66063779152784385</v>
      </c>
      <c r="K32" s="164">
        <f t="shared" si="18"/>
        <v>3.0830343746081346E-3</v>
      </c>
      <c r="L32" s="163">
        <v>17058</v>
      </c>
      <c r="M32" s="163">
        <v>8179</v>
      </c>
      <c r="N32" s="163">
        <v>4116</v>
      </c>
      <c r="O32" s="163">
        <v>16554</v>
      </c>
      <c r="P32" s="163">
        <v>17051</v>
      </c>
      <c r="Q32" s="163">
        <v>16578</v>
      </c>
      <c r="R32" s="164">
        <f t="shared" si="19"/>
        <v>-2.774030848630582E-2</v>
      </c>
      <c r="S32" s="165">
        <f t="shared" si="20"/>
        <v>-2.8139289482940533E-2</v>
      </c>
      <c r="T32" s="164">
        <f t="shared" si="21"/>
        <v>5.1166950927505157E-3</v>
      </c>
      <c r="U32" s="163">
        <v>23361</v>
      </c>
      <c r="V32" s="163">
        <v>4522</v>
      </c>
      <c r="W32" s="163">
        <v>18086</v>
      </c>
      <c r="X32" s="163">
        <v>18929</v>
      </c>
      <c r="Y32" s="163">
        <v>18717</v>
      </c>
      <c r="Z32" s="164">
        <f t="shared" si="22"/>
        <v>-1.1199746420835766E-2</v>
      </c>
      <c r="AA32" s="165">
        <f t="shared" si="15"/>
        <v>-0.19879285989469631</v>
      </c>
      <c r="AB32" s="164">
        <f t="shared" si="23"/>
        <v>4.758020214150312E-3</v>
      </c>
    </row>
    <row r="33" spans="1:28" x14ac:dyDescent="0.25">
      <c r="A33" s="56"/>
      <c r="B33" s="162" t="s">
        <v>131</v>
      </c>
      <c r="C33" s="163">
        <v>2730</v>
      </c>
      <c r="D33" s="163">
        <v>667</v>
      </c>
      <c r="E33" s="163">
        <v>98</v>
      </c>
      <c r="F33" s="163">
        <v>649</v>
      </c>
      <c r="G33" s="163">
        <v>712</v>
      </c>
      <c r="H33" s="163">
        <v>463</v>
      </c>
      <c r="I33" s="164">
        <f t="shared" si="16"/>
        <v>-0.3497191011235955</v>
      </c>
      <c r="J33" s="165">
        <f t="shared" si="17"/>
        <v>-0.83040293040293034</v>
      </c>
      <c r="K33" s="164">
        <f t="shared" si="18"/>
        <v>6.6734217645795526E-4</v>
      </c>
      <c r="L33" s="163">
        <v>21368</v>
      </c>
      <c r="M33" s="163">
        <v>10845</v>
      </c>
      <c r="N33" s="163">
        <v>3026</v>
      </c>
      <c r="O33" s="163">
        <v>13418</v>
      </c>
      <c r="P33" s="163">
        <v>17638</v>
      </c>
      <c r="Q33" s="163">
        <v>16317</v>
      </c>
      <c r="R33" s="164">
        <f t="shared" si="19"/>
        <v>-7.4895112824583276E-2</v>
      </c>
      <c r="S33" s="165">
        <f t="shared" si="20"/>
        <v>-0.23638150505428679</v>
      </c>
      <c r="T33" s="164">
        <f t="shared" si="21"/>
        <v>5.0361390896616091E-3</v>
      </c>
      <c r="U33" s="163">
        <v>24098</v>
      </c>
      <c r="V33" s="163">
        <v>3124</v>
      </c>
      <c r="W33" s="163">
        <v>14067</v>
      </c>
      <c r="X33" s="163">
        <v>18350</v>
      </c>
      <c r="Y33" s="163">
        <v>16780</v>
      </c>
      <c r="Z33" s="164">
        <f t="shared" si="22"/>
        <v>-8.5558583106267072E-2</v>
      </c>
      <c r="AA33" s="165">
        <f t="shared" si="15"/>
        <v>-0.30367665366420449</v>
      </c>
      <c r="AB33" s="164">
        <f t="shared" si="23"/>
        <v>4.2656183786633668E-3</v>
      </c>
    </row>
    <row r="34" spans="1:28" x14ac:dyDescent="0.25">
      <c r="A34" s="56"/>
      <c r="B34" s="168" t="s">
        <v>145</v>
      </c>
      <c r="C34" s="169">
        <f t="shared" ref="C34:H34" si="24">C26-SUM(C27:C33)</f>
        <v>45603</v>
      </c>
      <c r="D34" s="169">
        <f t="shared" si="24"/>
        <v>8658</v>
      </c>
      <c r="E34" s="169">
        <f t="shared" si="24"/>
        <v>10494</v>
      </c>
      <c r="F34" s="169">
        <f t="shared" si="24"/>
        <v>35089</v>
      </c>
      <c r="G34" s="169">
        <f t="shared" si="24"/>
        <v>37601</v>
      </c>
      <c r="H34" s="169">
        <f t="shared" si="24"/>
        <v>36887</v>
      </c>
      <c r="I34" s="170">
        <f t="shared" si="16"/>
        <v>-1.898885667934358E-2</v>
      </c>
      <c r="J34" s="171">
        <f t="shared" si="17"/>
        <v>-0.19112777668135872</v>
      </c>
      <c r="K34" s="170">
        <f t="shared" si="18"/>
        <v>5.3166848516208634E-2</v>
      </c>
      <c r="L34" s="169">
        <f t="shared" ref="L34:Q34" si="25">L26-SUM(L27:L33)</f>
        <v>184603</v>
      </c>
      <c r="M34" s="169">
        <f t="shared" si="25"/>
        <v>60925</v>
      </c>
      <c r="N34" s="169">
        <f t="shared" si="25"/>
        <v>111541</v>
      </c>
      <c r="O34" s="169">
        <f t="shared" si="25"/>
        <v>209557</v>
      </c>
      <c r="P34" s="169">
        <f t="shared" si="25"/>
        <v>234878</v>
      </c>
      <c r="Q34" s="169">
        <f t="shared" si="25"/>
        <v>260152</v>
      </c>
      <c r="R34" s="170">
        <f t="shared" si="19"/>
        <v>0.10760479908718579</v>
      </c>
      <c r="S34" s="171">
        <f t="shared" si="20"/>
        <v>0.40925120393493053</v>
      </c>
      <c r="T34" s="170">
        <f t="shared" si="21"/>
        <v>8.0294273239789604E-2</v>
      </c>
      <c r="U34" s="169">
        <f>U26-SUM(U27:U33)</f>
        <v>230206</v>
      </c>
      <c r="V34" s="169">
        <f>V26-SUM(V27:V33)</f>
        <v>122035</v>
      </c>
      <c r="W34" s="169">
        <f>W26-SUM(W27:W33)</f>
        <v>244646</v>
      </c>
      <c r="X34" s="169">
        <f>X26-SUM(X27:X33)</f>
        <v>272479</v>
      </c>
      <c r="Y34" s="169">
        <f>Y26-SUM(Y27:Y33)</f>
        <v>297039</v>
      </c>
      <c r="Z34" s="170">
        <f t="shared" si="22"/>
        <v>9.0135386580250332E-2</v>
      </c>
      <c r="AA34" s="171">
        <f t="shared" si="15"/>
        <v>0.29031823670972945</v>
      </c>
      <c r="AB34" s="170">
        <f t="shared" si="23"/>
        <v>7.5509834182347302E-2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160945</v>
      </c>
      <c r="D36" s="176">
        <f t="shared" si="26"/>
        <v>49320</v>
      </c>
      <c r="E36" s="176">
        <f t="shared" si="26"/>
        <v>41074</v>
      </c>
      <c r="F36" s="176">
        <f t="shared" si="26"/>
        <v>163251</v>
      </c>
      <c r="G36" s="176">
        <f t="shared" si="26"/>
        <v>184640</v>
      </c>
      <c r="H36" s="176">
        <f t="shared" si="26"/>
        <v>191961</v>
      </c>
      <c r="I36" s="177">
        <f>IFERROR(H36/G36-1,"-")</f>
        <v>3.9650129982669036E-2</v>
      </c>
      <c r="J36" s="177">
        <f>IFERROR(H36/C36-1,"-")</f>
        <v>0.19271179595513988</v>
      </c>
      <c r="K36" s="177">
        <f>H36/H$8</f>
        <v>0.27668179597202064</v>
      </c>
      <c r="L36" s="176">
        <f t="shared" ref="L36:Q36" si="27">L37+L40</f>
        <v>505376</v>
      </c>
      <c r="M36" s="176">
        <f t="shared" si="27"/>
        <v>137960</v>
      </c>
      <c r="N36" s="176">
        <f t="shared" si="27"/>
        <v>170304</v>
      </c>
      <c r="O36" s="176">
        <f t="shared" si="27"/>
        <v>520752</v>
      </c>
      <c r="P36" s="176">
        <f t="shared" si="27"/>
        <v>558199</v>
      </c>
      <c r="Q36" s="176">
        <f t="shared" si="27"/>
        <v>597619</v>
      </c>
      <c r="R36" s="177">
        <f>IFERROR(Q36/P36-1,"-")</f>
        <v>7.0619976030053877E-2</v>
      </c>
      <c r="S36" s="177">
        <f>IFERROR(Q36/L36-1,"-")</f>
        <v>0.18252350725004751</v>
      </c>
      <c r="T36" s="177">
        <f>Q36/Q$8</f>
        <v>0.18445133337160516</v>
      </c>
      <c r="U36" s="176">
        <f>U37+U40</f>
        <v>666321</v>
      </c>
      <c r="V36" s="176">
        <f>V37+V40</f>
        <v>211378</v>
      </c>
      <c r="W36" s="176">
        <f>W37+W40</f>
        <v>684003</v>
      </c>
      <c r="X36" s="176">
        <f>X37+X40</f>
        <v>742839</v>
      </c>
      <c r="Y36" s="176">
        <f>Y37+Y40</f>
        <v>789580</v>
      </c>
      <c r="Z36" s="177">
        <f>IFERROR(Y36/X36-1,"-")</f>
        <v>6.2922113674699354E-2</v>
      </c>
      <c r="AA36" s="177">
        <f t="shared" ref="AA36:AA48" si="28">IFERROR(Y36/U36-1,"-")</f>
        <v>0.18498441441887614</v>
      </c>
      <c r="AB36" s="177">
        <f>Y36/Y$8</f>
        <v>0.20071793560339815</v>
      </c>
    </row>
    <row r="37" spans="1:28" x14ac:dyDescent="0.25">
      <c r="A37" s="56"/>
      <c r="B37" s="157" t="s">
        <v>97</v>
      </c>
      <c r="C37" s="158">
        <v>14750</v>
      </c>
      <c r="D37" s="158">
        <v>4808</v>
      </c>
      <c r="E37" s="158">
        <v>5116</v>
      </c>
      <c r="F37" s="158">
        <v>20930</v>
      </c>
      <c r="G37" s="158">
        <v>26613</v>
      </c>
      <c r="H37" s="158">
        <v>29494</v>
      </c>
      <c r="I37" s="159">
        <f>IFERROR(H37/G37-1,"-")</f>
        <v>0.10825536391988888</v>
      </c>
      <c r="J37" s="160">
        <f>IFERROR(H37/C37-1,"-")</f>
        <v>0.99959322033898301</v>
      </c>
      <c r="K37" s="159">
        <f>H37/H$8</f>
        <v>4.251099384978603E-2</v>
      </c>
      <c r="L37" s="158">
        <v>59958</v>
      </c>
      <c r="M37" s="158">
        <v>16433</v>
      </c>
      <c r="N37" s="158">
        <v>29287</v>
      </c>
      <c r="O37" s="158">
        <v>56189</v>
      </c>
      <c r="P37" s="158">
        <v>49077</v>
      </c>
      <c r="Q37" s="158">
        <v>46018</v>
      </c>
      <c r="R37" s="159">
        <f>IFERROR(Q37/P37-1,"-")</f>
        <v>-6.2330623306233068E-2</v>
      </c>
      <c r="S37" s="160">
        <f>IFERROR(Q37/L37-1,"-")</f>
        <v>-0.23249608058974613</v>
      </c>
      <c r="T37" s="159">
        <f>Q37/Q$8</f>
        <v>1.420316532622712E-2</v>
      </c>
      <c r="U37" s="158">
        <v>74708</v>
      </c>
      <c r="V37" s="158">
        <v>34403</v>
      </c>
      <c r="W37" s="158">
        <v>77119</v>
      </c>
      <c r="X37" s="158">
        <v>75690</v>
      </c>
      <c r="Y37" s="158">
        <v>75512</v>
      </c>
      <c r="Z37" s="159">
        <f>IFERROR(Y37/X37-1,"-")</f>
        <v>-2.3516977143611673E-3</v>
      </c>
      <c r="AA37" s="160">
        <f t="shared" si="28"/>
        <v>1.0761899662686814E-2</v>
      </c>
      <c r="AB37" s="159">
        <f>Y37/Y$8</f>
        <v>1.9195791120955194E-2</v>
      </c>
    </row>
    <row r="38" spans="1:28" x14ac:dyDescent="0.25">
      <c r="A38" s="56"/>
      <c r="B38" s="162" t="s">
        <v>103</v>
      </c>
      <c r="C38" s="163">
        <v>9120</v>
      </c>
      <c r="D38" s="163">
        <v>1956</v>
      </c>
      <c r="E38" s="163">
        <v>3744</v>
      </c>
      <c r="F38" s="163">
        <v>9051</v>
      </c>
      <c r="G38" s="163">
        <v>14791</v>
      </c>
      <c r="H38" s="163">
        <v>20075</v>
      </c>
      <c r="I38" s="164">
        <f>IFERROR(H38/G38-1,"-")</f>
        <v>0.35724427016428906</v>
      </c>
      <c r="J38" s="165">
        <f>IFERROR(H38/C38-1,"-")</f>
        <v>1.2012061403508771</v>
      </c>
      <c r="K38" s="164">
        <f>H38/H$8</f>
        <v>2.8934976657437262E-2</v>
      </c>
      <c r="L38" s="163">
        <v>7679</v>
      </c>
      <c r="M38" s="163">
        <v>1593</v>
      </c>
      <c r="N38" s="163">
        <v>4215</v>
      </c>
      <c r="O38" s="163">
        <v>8616</v>
      </c>
      <c r="P38" s="163">
        <v>12478</v>
      </c>
      <c r="Q38" s="163">
        <v>9666</v>
      </c>
      <c r="R38" s="164">
        <f>IFERROR(Q38/P38-1,"-")</f>
        <v>-0.22535662766468989</v>
      </c>
      <c r="S38" s="165">
        <f>IFERROR(Q38/L38-1,"-")</f>
        <v>0.25875765073577295</v>
      </c>
      <c r="T38" s="164">
        <f>Q38/Q$8</f>
        <v>2.9833499074994863E-3</v>
      </c>
      <c r="U38" s="163">
        <v>16799</v>
      </c>
      <c r="V38" s="163">
        <v>7959</v>
      </c>
      <c r="W38" s="163">
        <v>17667</v>
      </c>
      <c r="X38" s="163">
        <v>27269</v>
      </c>
      <c r="Y38" s="163">
        <v>29741</v>
      </c>
      <c r="Z38" s="164">
        <f>IFERROR(Y38/X38-1,"-")</f>
        <v>9.0652389159851854E-2</v>
      </c>
      <c r="AA38" s="165">
        <f t="shared" si="28"/>
        <v>0.77040300017858199</v>
      </c>
      <c r="AB38" s="164">
        <f>Y38/Y$8</f>
        <v>7.5604145530290337E-3</v>
      </c>
    </row>
    <row r="39" spans="1:28" x14ac:dyDescent="0.25">
      <c r="A39" s="56"/>
      <c r="B39" s="162" t="s">
        <v>100</v>
      </c>
      <c r="C39" s="163">
        <v>5630</v>
      </c>
      <c r="D39" s="163">
        <v>2852</v>
      </c>
      <c r="E39" s="163">
        <v>1372</v>
      </c>
      <c r="F39" s="163">
        <v>11879</v>
      </c>
      <c r="G39" s="163">
        <v>11822</v>
      </c>
      <c r="H39" s="163">
        <v>9419</v>
      </c>
      <c r="I39" s="164">
        <f>IFERROR(H39/G39-1,"-")</f>
        <v>-0.20326509896802569</v>
      </c>
      <c r="J39" s="165">
        <f>IFERROR(H39/C39-1,"-")</f>
        <v>0.6730017761989342</v>
      </c>
      <c r="K39" s="164">
        <f>H39/H$8</f>
        <v>1.357601719234877E-2</v>
      </c>
      <c r="L39" s="163">
        <v>52279</v>
      </c>
      <c r="M39" s="163">
        <v>14840</v>
      </c>
      <c r="N39" s="163">
        <v>25072</v>
      </c>
      <c r="O39" s="163">
        <v>47573</v>
      </c>
      <c r="P39" s="163">
        <v>36599</v>
      </c>
      <c r="Q39" s="163">
        <v>36352</v>
      </c>
      <c r="R39" s="164">
        <f>IFERROR(Q39/P39-1,"-")</f>
        <v>-6.7488182737233116E-3</v>
      </c>
      <c r="S39" s="165">
        <f>IFERROR(Q39/L39-1,"-")</f>
        <v>-0.30465387631745056</v>
      </c>
      <c r="T39" s="164">
        <f>Q39/Q$8</f>
        <v>1.1219815418727635E-2</v>
      </c>
      <c r="U39" s="163">
        <v>57909</v>
      </c>
      <c r="V39" s="163">
        <v>26444</v>
      </c>
      <c r="W39" s="163">
        <v>59452</v>
      </c>
      <c r="X39" s="163">
        <v>48421</v>
      </c>
      <c r="Y39" s="163">
        <v>45771</v>
      </c>
      <c r="Z39" s="164">
        <f>IFERROR(Y39/X39-1,"-")</f>
        <v>-5.4728320356869919E-2</v>
      </c>
      <c r="AA39" s="165">
        <f t="shared" si="28"/>
        <v>-0.20960472465419888</v>
      </c>
      <c r="AB39" s="164">
        <f>Y39/Y$8</f>
        <v>1.163537656792616E-2</v>
      </c>
    </row>
    <row r="40" spans="1:28" x14ac:dyDescent="0.25">
      <c r="A40" s="56"/>
      <c r="B40" s="157" t="s">
        <v>107</v>
      </c>
      <c r="C40" s="158">
        <v>146195</v>
      </c>
      <c r="D40" s="158">
        <v>44512</v>
      </c>
      <c r="E40" s="158">
        <v>35958</v>
      </c>
      <c r="F40" s="158">
        <v>142321</v>
      </c>
      <c r="G40" s="158">
        <v>158027</v>
      </c>
      <c r="H40" s="158">
        <v>162467</v>
      </c>
      <c r="I40" s="159">
        <f>IFERROR(H40/G40-1,"-")</f>
        <v>2.8096464528213572E-2</v>
      </c>
      <c r="J40" s="160">
        <f>IFERROR(H40/C40-1,"-")</f>
        <v>0.11130339614897911</v>
      </c>
      <c r="K40" s="159">
        <f>H40/H$8</f>
        <v>0.23417080212223459</v>
      </c>
      <c r="L40" s="158">
        <v>445418</v>
      </c>
      <c r="M40" s="158">
        <v>121527</v>
      </c>
      <c r="N40" s="158">
        <v>141017</v>
      </c>
      <c r="O40" s="158">
        <v>464563</v>
      </c>
      <c r="P40" s="158">
        <v>509122</v>
      </c>
      <c r="Q40" s="158">
        <v>551601</v>
      </c>
      <c r="R40" s="159">
        <f>IFERROR(Q40/P40-1,"-")</f>
        <v>8.3435797313806903E-2</v>
      </c>
      <c r="S40" s="160">
        <f>IFERROR(Q40/L40-1,"-")</f>
        <v>0.23838955767391523</v>
      </c>
      <c r="T40" s="159">
        <f>Q40/Q$8</f>
        <v>0.17024816804537804</v>
      </c>
      <c r="U40" s="158">
        <v>591613</v>
      </c>
      <c r="V40" s="158">
        <v>176975</v>
      </c>
      <c r="W40" s="158">
        <v>606884</v>
      </c>
      <c r="X40" s="158">
        <v>667149</v>
      </c>
      <c r="Y40" s="158">
        <v>714068</v>
      </c>
      <c r="Z40" s="159">
        <f>IFERROR(Y40/X40-1,"-")</f>
        <v>7.0327617968399814E-2</v>
      </c>
      <c r="AA40" s="160">
        <f t="shared" si="28"/>
        <v>0.2069849715946066</v>
      </c>
      <c r="AB40" s="159">
        <f>Y40/Y$8</f>
        <v>0.18152214448244297</v>
      </c>
    </row>
    <row r="41" spans="1:28" s="56" customFormat="1" x14ac:dyDescent="0.25">
      <c r="B41" s="162" t="s">
        <v>110</v>
      </c>
      <c r="C41" s="163">
        <v>80069</v>
      </c>
      <c r="D41" s="163">
        <v>22162</v>
      </c>
      <c r="E41" s="163">
        <v>14389</v>
      </c>
      <c r="F41" s="163">
        <v>68705</v>
      </c>
      <c r="G41" s="163">
        <v>68719</v>
      </c>
      <c r="H41" s="163">
        <v>69421</v>
      </c>
      <c r="I41" s="164">
        <f t="shared" ref="I41:I48" si="29">IFERROR(H41/G41-1,"-")</f>
        <v>1.0215515359653038E-2</v>
      </c>
      <c r="J41" s="165">
        <f t="shared" ref="J41:J48" si="30">IFERROR(H41/C41-1,"-")</f>
        <v>-0.132985300178596</v>
      </c>
      <c r="K41" s="164">
        <f t="shared" ref="K41:K48" si="31">H41/H$8</f>
        <v>0.10005952749867757</v>
      </c>
      <c r="L41" s="163">
        <v>241043</v>
      </c>
      <c r="M41" s="163">
        <v>57590</v>
      </c>
      <c r="N41" s="163">
        <v>52001</v>
      </c>
      <c r="O41" s="163">
        <v>245730</v>
      </c>
      <c r="P41" s="163">
        <v>276355</v>
      </c>
      <c r="Q41" s="163">
        <v>311927</v>
      </c>
      <c r="R41" s="164">
        <f t="shared" ref="R41:R48" si="32">IFERROR(Q41/P41-1,"-")</f>
        <v>0.12871849613721476</v>
      </c>
      <c r="S41" s="165">
        <f t="shared" ref="S41:S48" si="33">IFERROR(Q41/L41-1,"-")</f>
        <v>0.29407201204764299</v>
      </c>
      <c r="T41" s="164">
        <f t="shared" ref="T41:T48" si="34">Q41/Q$8</f>
        <v>9.6274300289322601E-2</v>
      </c>
      <c r="U41" s="163">
        <v>321112</v>
      </c>
      <c r="V41" s="163">
        <v>66390</v>
      </c>
      <c r="W41" s="163">
        <v>314435</v>
      </c>
      <c r="X41" s="163">
        <v>345074</v>
      </c>
      <c r="Y41" s="163">
        <v>381348</v>
      </c>
      <c r="Z41" s="164">
        <f t="shared" ref="Z41:Z48" si="35">IFERROR(Y41/X41-1,"-")</f>
        <v>0.10511948161843554</v>
      </c>
      <c r="AA41" s="165">
        <f t="shared" si="28"/>
        <v>0.18758563990134292</v>
      </c>
      <c r="AB41" s="164">
        <f t="shared" ref="AB41:AB48" si="36">Y41/Y$8</f>
        <v>9.6941897346037989E-2</v>
      </c>
    </row>
    <row r="42" spans="1:28" s="56" customFormat="1" x14ac:dyDescent="0.25">
      <c r="B42" s="162" t="s">
        <v>113</v>
      </c>
      <c r="C42" s="163">
        <v>10523</v>
      </c>
      <c r="D42" s="163">
        <v>3067</v>
      </c>
      <c r="E42" s="163">
        <v>1933</v>
      </c>
      <c r="F42" s="163">
        <v>6947</v>
      </c>
      <c r="G42" s="163">
        <v>9794</v>
      </c>
      <c r="H42" s="163">
        <v>9940</v>
      </c>
      <c r="I42" s="164">
        <f t="shared" si="29"/>
        <v>1.4907085971002765E-2</v>
      </c>
      <c r="J42" s="165">
        <f t="shared" si="30"/>
        <v>-5.5402451772308292E-2</v>
      </c>
      <c r="K42" s="164">
        <f t="shared" si="31"/>
        <v>1.4326957308838177E-2</v>
      </c>
      <c r="L42" s="163">
        <v>24748</v>
      </c>
      <c r="M42" s="163">
        <v>6841</v>
      </c>
      <c r="N42" s="163">
        <v>8933</v>
      </c>
      <c r="O42" s="163">
        <v>17332</v>
      </c>
      <c r="P42" s="163">
        <v>20145</v>
      </c>
      <c r="Q42" s="163">
        <v>17980</v>
      </c>
      <c r="R42" s="164">
        <f t="shared" si="32"/>
        <v>-0.10747083643584021</v>
      </c>
      <c r="S42" s="165">
        <f t="shared" si="33"/>
        <v>-0.27347664457733956</v>
      </c>
      <c r="T42" s="164">
        <f t="shared" si="34"/>
        <v>5.549413546124639E-3</v>
      </c>
      <c r="U42" s="163">
        <v>35271</v>
      </c>
      <c r="V42" s="163">
        <v>10866</v>
      </c>
      <c r="W42" s="163">
        <v>24279</v>
      </c>
      <c r="X42" s="163">
        <v>29939</v>
      </c>
      <c r="Y42" s="163">
        <v>27920</v>
      </c>
      <c r="Z42" s="164">
        <f t="shared" si="35"/>
        <v>-6.7437122148368389E-2</v>
      </c>
      <c r="AA42" s="165">
        <f t="shared" si="28"/>
        <v>-0.2084148450568456</v>
      </c>
      <c r="AB42" s="164">
        <f t="shared" si="36"/>
        <v>7.0975009018046003E-3</v>
      </c>
    </row>
    <row r="43" spans="1:28" x14ac:dyDescent="0.25">
      <c r="A43" s="56"/>
      <c r="B43" s="162" t="s">
        <v>116</v>
      </c>
      <c r="C43" s="163">
        <v>6154</v>
      </c>
      <c r="D43" s="163">
        <v>1938</v>
      </c>
      <c r="E43" s="163">
        <v>1420</v>
      </c>
      <c r="F43" s="163">
        <v>5140</v>
      </c>
      <c r="G43" s="163">
        <v>7344</v>
      </c>
      <c r="H43" s="163">
        <v>7709</v>
      </c>
      <c r="I43" s="164">
        <f t="shared" si="29"/>
        <v>4.9700435729847392E-2</v>
      </c>
      <c r="J43" s="165">
        <f t="shared" si="30"/>
        <v>0.25268118297042563</v>
      </c>
      <c r="K43" s="164">
        <f t="shared" si="31"/>
        <v>1.1111319305214638E-2</v>
      </c>
      <c r="L43" s="163">
        <v>9206</v>
      </c>
      <c r="M43" s="163">
        <v>3582</v>
      </c>
      <c r="N43" s="163">
        <v>7152</v>
      </c>
      <c r="O43" s="163">
        <v>10878</v>
      </c>
      <c r="P43" s="163">
        <v>11024</v>
      </c>
      <c r="Q43" s="163">
        <v>10381</v>
      </c>
      <c r="R43" s="164">
        <f t="shared" si="32"/>
        <v>-5.8327285921625505E-2</v>
      </c>
      <c r="S43" s="165">
        <f t="shared" si="33"/>
        <v>0.12763415164023462</v>
      </c>
      <c r="T43" s="164">
        <f t="shared" si="34"/>
        <v>3.2040301458464895E-3</v>
      </c>
      <c r="U43" s="163">
        <v>15360</v>
      </c>
      <c r="V43" s="163">
        <v>8572</v>
      </c>
      <c r="W43" s="163">
        <v>16018</v>
      </c>
      <c r="X43" s="163">
        <v>18368</v>
      </c>
      <c r="Y43" s="163">
        <v>18090</v>
      </c>
      <c r="Z43" s="164">
        <f t="shared" si="35"/>
        <v>-1.5135017421602837E-2</v>
      </c>
      <c r="AA43" s="165">
        <f t="shared" si="28"/>
        <v>0.177734375</v>
      </c>
      <c r="AB43" s="164">
        <f t="shared" si="36"/>
        <v>4.5986314940417343E-3</v>
      </c>
    </row>
    <row r="44" spans="1:28" x14ac:dyDescent="0.25">
      <c r="A44" s="56"/>
      <c r="B44" s="162" t="s">
        <v>123</v>
      </c>
      <c r="C44" s="163">
        <v>2760</v>
      </c>
      <c r="D44" s="163">
        <v>779</v>
      </c>
      <c r="E44" s="163">
        <v>1170</v>
      </c>
      <c r="F44" s="163">
        <v>2957</v>
      </c>
      <c r="G44" s="163">
        <v>3144</v>
      </c>
      <c r="H44" s="163">
        <v>3492</v>
      </c>
      <c r="I44" s="164">
        <f t="shared" si="29"/>
        <v>0.11068702290076327</v>
      </c>
      <c r="J44" s="165">
        <f t="shared" si="30"/>
        <v>0.26521739130434785</v>
      </c>
      <c r="K44" s="164">
        <f t="shared" si="31"/>
        <v>5.0331725274107555E-3</v>
      </c>
      <c r="L44" s="163">
        <v>22593</v>
      </c>
      <c r="M44" s="163">
        <v>5572</v>
      </c>
      <c r="N44" s="163">
        <v>11399</v>
      </c>
      <c r="O44" s="163">
        <v>25421</v>
      </c>
      <c r="P44" s="163">
        <v>23936</v>
      </c>
      <c r="Q44" s="163">
        <v>26000</v>
      </c>
      <c r="R44" s="164">
        <f t="shared" si="32"/>
        <v>8.6229946524064127E-2</v>
      </c>
      <c r="S44" s="165">
        <f t="shared" si="33"/>
        <v>0.15079892001947504</v>
      </c>
      <c r="T44" s="164">
        <f t="shared" si="34"/>
        <v>8.0247359398910242E-3</v>
      </c>
      <c r="U44" s="163">
        <v>25353</v>
      </c>
      <c r="V44" s="163">
        <v>12569</v>
      </c>
      <c r="W44" s="163">
        <v>28378</v>
      </c>
      <c r="X44" s="163">
        <v>27080</v>
      </c>
      <c r="Y44" s="163">
        <v>29492</v>
      </c>
      <c r="Z44" s="164">
        <f t="shared" si="35"/>
        <v>8.9069423929099001E-2</v>
      </c>
      <c r="AA44" s="165">
        <f t="shared" si="28"/>
        <v>0.16325484163609838</v>
      </c>
      <c r="AB44" s="164">
        <f t="shared" si="36"/>
        <v>7.497116640258642E-3</v>
      </c>
    </row>
    <row r="45" spans="1:28" x14ac:dyDescent="0.25">
      <c r="A45" s="56"/>
      <c r="B45" s="162" t="s">
        <v>119</v>
      </c>
      <c r="C45" s="163">
        <v>2244</v>
      </c>
      <c r="D45" s="163">
        <v>1031</v>
      </c>
      <c r="E45" s="163">
        <v>606</v>
      </c>
      <c r="F45" s="163">
        <v>1588</v>
      </c>
      <c r="G45" s="163">
        <v>2044</v>
      </c>
      <c r="H45" s="163">
        <v>2156</v>
      </c>
      <c r="I45" s="164">
        <f t="shared" si="29"/>
        <v>5.4794520547945202E-2</v>
      </c>
      <c r="J45" s="165">
        <f t="shared" si="30"/>
        <v>-3.9215686274509776E-2</v>
      </c>
      <c r="K45" s="164">
        <f t="shared" si="31"/>
        <v>3.1075372191001114E-3</v>
      </c>
      <c r="L45" s="163">
        <v>28011</v>
      </c>
      <c r="M45" s="163">
        <v>10156</v>
      </c>
      <c r="N45" s="163">
        <v>13966</v>
      </c>
      <c r="O45" s="163">
        <v>25926</v>
      </c>
      <c r="P45" s="163">
        <v>30144</v>
      </c>
      <c r="Q45" s="163">
        <v>30141</v>
      </c>
      <c r="R45" s="164">
        <f t="shared" si="32"/>
        <v>-9.9522292993592387E-5</v>
      </c>
      <c r="S45" s="165">
        <f t="shared" si="33"/>
        <v>7.6041555103352199E-2</v>
      </c>
      <c r="T45" s="164">
        <f t="shared" si="34"/>
        <v>9.3028294601636679E-3</v>
      </c>
      <c r="U45" s="163">
        <v>30255</v>
      </c>
      <c r="V45" s="163">
        <v>14572</v>
      </c>
      <c r="W45" s="163">
        <v>27514</v>
      </c>
      <c r="X45" s="163">
        <v>32188</v>
      </c>
      <c r="Y45" s="163">
        <v>32297</v>
      </c>
      <c r="Z45" s="164">
        <f t="shared" si="35"/>
        <v>3.3863551634150113E-3</v>
      </c>
      <c r="AA45" s="165">
        <f t="shared" si="28"/>
        <v>6.7492976367542479E-2</v>
      </c>
      <c r="AB45" s="164">
        <f t="shared" si="36"/>
        <v>8.2101714407443842E-3</v>
      </c>
    </row>
    <row r="46" spans="1:28" x14ac:dyDescent="0.25">
      <c r="A46" s="56"/>
      <c r="B46" s="162" t="s">
        <v>128</v>
      </c>
      <c r="C46" s="163">
        <v>3179</v>
      </c>
      <c r="D46" s="163">
        <v>1099</v>
      </c>
      <c r="E46" s="163">
        <v>510</v>
      </c>
      <c r="F46" s="163">
        <v>1964</v>
      </c>
      <c r="G46" s="163">
        <v>2019</v>
      </c>
      <c r="H46" s="163">
        <v>1339</v>
      </c>
      <c r="I46" s="164">
        <f t="shared" si="29"/>
        <v>-0.3368003962357603</v>
      </c>
      <c r="J46" s="165">
        <f t="shared" si="30"/>
        <v>-0.57879836426549236</v>
      </c>
      <c r="K46" s="164">
        <f t="shared" si="31"/>
        <v>1.9299593396915813E-3</v>
      </c>
      <c r="L46" s="163">
        <v>3879</v>
      </c>
      <c r="M46" s="163">
        <v>2260</v>
      </c>
      <c r="N46" s="163">
        <v>2075</v>
      </c>
      <c r="O46" s="163">
        <v>5708</v>
      </c>
      <c r="P46" s="163">
        <v>6085</v>
      </c>
      <c r="Q46" s="163">
        <v>6045</v>
      </c>
      <c r="R46" s="164">
        <f t="shared" si="32"/>
        <v>-6.5735414954807281E-3</v>
      </c>
      <c r="S46" s="165">
        <f t="shared" si="33"/>
        <v>0.55839133797370466</v>
      </c>
      <c r="T46" s="164">
        <f t="shared" si="34"/>
        <v>1.8657511060246631E-3</v>
      </c>
      <c r="U46" s="163">
        <v>7058</v>
      </c>
      <c r="V46" s="163">
        <v>2585</v>
      </c>
      <c r="W46" s="163">
        <v>7672</v>
      </c>
      <c r="X46" s="163">
        <v>8104</v>
      </c>
      <c r="Y46" s="163">
        <v>7384</v>
      </c>
      <c r="Z46" s="164">
        <f t="shared" si="35"/>
        <v>-8.8845014807502509E-2</v>
      </c>
      <c r="AA46" s="165">
        <f t="shared" si="28"/>
        <v>4.618872201756874E-2</v>
      </c>
      <c r="AB46" s="164">
        <f t="shared" si="36"/>
        <v>1.8770754533998988E-3</v>
      </c>
    </row>
    <row r="47" spans="1:28" x14ac:dyDescent="0.25">
      <c r="A47" s="56"/>
      <c r="B47" s="162" t="s">
        <v>131</v>
      </c>
      <c r="C47" s="163">
        <v>3536</v>
      </c>
      <c r="D47" s="163">
        <v>1071</v>
      </c>
      <c r="E47" s="163">
        <v>456</v>
      </c>
      <c r="F47" s="163">
        <v>1102</v>
      </c>
      <c r="G47" s="163">
        <v>1691</v>
      </c>
      <c r="H47" s="163">
        <v>1141</v>
      </c>
      <c r="I47" s="164">
        <f t="shared" si="29"/>
        <v>-0.3252513305736251</v>
      </c>
      <c r="J47" s="165">
        <f t="shared" si="30"/>
        <v>-0.67731900452488691</v>
      </c>
      <c r="K47" s="164">
        <f t="shared" si="31"/>
        <v>1.6445732685497342E-3</v>
      </c>
      <c r="L47" s="163">
        <v>6203</v>
      </c>
      <c r="M47" s="163">
        <v>3973</v>
      </c>
      <c r="N47" s="163">
        <v>2040</v>
      </c>
      <c r="O47" s="163">
        <v>5478</v>
      </c>
      <c r="P47" s="163">
        <v>7026</v>
      </c>
      <c r="Q47" s="163">
        <v>5860</v>
      </c>
      <c r="R47" s="164">
        <f t="shared" si="32"/>
        <v>-0.16595502419584396</v>
      </c>
      <c r="S47" s="165">
        <f t="shared" si="33"/>
        <v>-5.5295824600999466E-2</v>
      </c>
      <c r="T47" s="164">
        <f t="shared" si="34"/>
        <v>1.8086520233754385E-3</v>
      </c>
      <c r="U47" s="163">
        <v>9739</v>
      </c>
      <c r="V47" s="163">
        <v>2496</v>
      </c>
      <c r="W47" s="163">
        <v>6580</v>
      </c>
      <c r="X47" s="163">
        <v>8717</v>
      </c>
      <c r="Y47" s="163">
        <v>7001</v>
      </c>
      <c r="Z47" s="164">
        <f t="shared" si="35"/>
        <v>-0.19685671676035332</v>
      </c>
      <c r="AA47" s="165">
        <f t="shared" si="28"/>
        <v>-0.28113769380839926</v>
      </c>
      <c r="AB47" s="164">
        <f t="shared" si="36"/>
        <v>1.7797136036366049E-3</v>
      </c>
    </row>
    <row r="48" spans="1:28" x14ac:dyDescent="0.25">
      <c r="A48" s="56"/>
      <c r="B48" s="168" t="s">
        <v>145</v>
      </c>
      <c r="C48" s="169">
        <f t="shared" ref="C48:H48" si="37">C40-SUM(C41:C47)</f>
        <v>37730</v>
      </c>
      <c r="D48" s="169">
        <f t="shared" si="37"/>
        <v>13365</v>
      </c>
      <c r="E48" s="169">
        <f t="shared" si="37"/>
        <v>15474</v>
      </c>
      <c r="F48" s="169">
        <f t="shared" si="37"/>
        <v>53918</v>
      </c>
      <c r="G48" s="169">
        <f t="shared" si="37"/>
        <v>63272</v>
      </c>
      <c r="H48" s="169">
        <f t="shared" si="37"/>
        <v>67269</v>
      </c>
      <c r="I48" s="170">
        <f t="shared" si="29"/>
        <v>6.3171703123024336E-2</v>
      </c>
      <c r="J48" s="171">
        <f t="shared" si="30"/>
        <v>0.78290485025178902</v>
      </c>
      <c r="K48" s="170">
        <f t="shared" si="31"/>
        <v>9.6957755654752037E-2</v>
      </c>
      <c r="L48" s="169">
        <f t="shared" ref="L48:Q48" si="38">L40-SUM(L41:L47)</f>
        <v>109735</v>
      </c>
      <c r="M48" s="169">
        <f t="shared" si="38"/>
        <v>31553</v>
      </c>
      <c r="N48" s="169">
        <f t="shared" si="38"/>
        <v>43451</v>
      </c>
      <c r="O48" s="169">
        <f t="shared" si="38"/>
        <v>128090</v>
      </c>
      <c r="P48" s="169">
        <f t="shared" si="38"/>
        <v>134407</v>
      </c>
      <c r="Q48" s="169">
        <f t="shared" si="38"/>
        <v>143267</v>
      </c>
      <c r="R48" s="170">
        <f t="shared" si="32"/>
        <v>6.591918575669431E-2</v>
      </c>
      <c r="S48" s="171">
        <f t="shared" si="33"/>
        <v>0.30557251560577758</v>
      </c>
      <c r="T48" s="170">
        <f t="shared" si="34"/>
        <v>4.4218455534629511E-2</v>
      </c>
      <c r="U48" s="169">
        <f>U40-SUM(U41:U47)</f>
        <v>147465</v>
      </c>
      <c r="V48" s="169">
        <f>V40-SUM(V41:V47)</f>
        <v>58925</v>
      </c>
      <c r="W48" s="169">
        <f>W40-SUM(W41:W47)</f>
        <v>182008</v>
      </c>
      <c r="X48" s="169">
        <f>X40-SUM(X41:X47)</f>
        <v>197679</v>
      </c>
      <c r="Y48" s="169">
        <f>Y40-SUM(Y41:Y47)</f>
        <v>210536</v>
      </c>
      <c r="Z48" s="170">
        <f t="shared" si="35"/>
        <v>6.5039786724943038E-2</v>
      </c>
      <c r="AA48" s="171">
        <f t="shared" si="28"/>
        <v>0.42770148848879397</v>
      </c>
      <c r="AB48" s="170">
        <f t="shared" si="36"/>
        <v>5.3520037602519104E-2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2010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35706</v>
      </c>
      <c r="V50" s="176">
        <f>V51+V54</f>
        <v>17682</v>
      </c>
      <c r="W50" s="176">
        <f>W51+W54</f>
        <v>33031</v>
      </c>
      <c r="X50" s="176">
        <f>X51+X54</f>
        <v>45093</v>
      </c>
      <c r="Y50" s="176">
        <f>Y51+Y54</f>
        <v>38656</v>
      </c>
      <c r="Z50" s="177">
        <f>IFERROR(Y50/X50-1,"-")</f>
        <v>-0.14274942895793141</v>
      </c>
      <c r="AA50" s="177">
        <f t="shared" ref="AA50:AA62" si="41">IFERROR(Y50/U50-1,"-")</f>
        <v>8.2619167646894143E-2</v>
      </c>
      <c r="AB50" s="177">
        <f>Y50/Y$8</f>
        <v>9.8266831969970863E-3</v>
      </c>
    </row>
    <row r="51" spans="1:28" x14ac:dyDescent="0.25">
      <c r="A51" s="56"/>
      <c r="B51" s="157" t="s">
        <v>97</v>
      </c>
      <c r="C51" s="158">
        <v>0</v>
      </c>
      <c r="D51" s="158">
        <v>1209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8208</v>
      </c>
      <c r="V51" s="158">
        <v>4741</v>
      </c>
      <c r="W51" s="158">
        <v>5534</v>
      </c>
      <c r="X51" s="158">
        <v>18094</v>
      </c>
      <c r="Y51" s="158">
        <v>9908</v>
      </c>
      <c r="Z51" s="159">
        <f>IFERROR(Y51/X51-1,"-")</f>
        <v>-0.45241516524814851</v>
      </c>
      <c r="AA51" s="160">
        <f t="shared" si="41"/>
        <v>0.20711500974658859</v>
      </c>
      <c r="AB51" s="159">
        <f>Y51/Y$8</f>
        <v>2.5186976695945554E-3</v>
      </c>
    </row>
    <row r="52" spans="1:28" x14ac:dyDescent="0.25">
      <c r="A52" s="56"/>
      <c r="B52" s="162" t="s">
        <v>103</v>
      </c>
      <c r="C52" s="163">
        <v>0</v>
      </c>
      <c r="D52" s="163">
        <v>1116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4545</v>
      </c>
      <c r="V52" s="163">
        <v>2350</v>
      </c>
      <c r="W52" s="163">
        <v>2742</v>
      </c>
      <c r="X52" s="163">
        <v>13197</v>
      </c>
      <c r="Y52" s="163">
        <v>6601</v>
      </c>
      <c r="Z52" s="164">
        <f>IFERROR(Y52/X52-1,"-")</f>
        <v>-0.49981056300674398</v>
      </c>
      <c r="AA52" s="165">
        <f t="shared" si="41"/>
        <v>0.45236523652365235</v>
      </c>
      <c r="AB52" s="164">
        <f>Y52/Y$8</f>
        <v>1.6780302096279431E-3</v>
      </c>
    </row>
    <row r="53" spans="1:28" x14ac:dyDescent="0.25">
      <c r="A53" s="56"/>
      <c r="B53" s="162" t="s">
        <v>100</v>
      </c>
      <c r="C53" s="163">
        <v>0</v>
      </c>
      <c r="D53" s="163">
        <v>93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3663</v>
      </c>
      <c r="V53" s="163">
        <v>2391</v>
      </c>
      <c r="W53" s="163">
        <v>2792</v>
      </c>
      <c r="X53" s="163">
        <v>4897</v>
      </c>
      <c r="Y53" s="163">
        <v>3307</v>
      </c>
      <c r="Z53" s="164">
        <f>IFERROR(Y53/X53-1,"-")</f>
        <v>-0.324688584847866</v>
      </c>
      <c r="AA53" s="165">
        <f t="shared" si="41"/>
        <v>-9.7188097188097178E-2</v>
      </c>
      <c r="AB53" s="164">
        <f>Y53/Y$8</f>
        <v>8.4066745996661224E-4</v>
      </c>
    </row>
    <row r="54" spans="1:28" x14ac:dyDescent="0.25">
      <c r="A54" s="56"/>
      <c r="B54" s="157" t="s">
        <v>107</v>
      </c>
      <c r="C54" s="158">
        <v>0</v>
      </c>
      <c r="D54" s="158">
        <v>801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27498</v>
      </c>
      <c r="V54" s="158">
        <v>12941</v>
      </c>
      <c r="W54" s="158">
        <v>27497</v>
      </c>
      <c r="X54" s="158">
        <v>26999</v>
      </c>
      <c r="Y54" s="158">
        <v>28748</v>
      </c>
      <c r="Z54" s="159">
        <f>IFERROR(Y54/X54-1,"-")</f>
        <v>6.4780177043594289E-2</v>
      </c>
      <c r="AA54" s="160">
        <f t="shared" si="41"/>
        <v>4.5457851480107614E-2</v>
      </c>
      <c r="AB54" s="159">
        <f>Y54/Y$8</f>
        <v>7.3079855274025309E-3</v>
      </c>
    </row>
    <row r="55" spans="1:28" s="56" customFormat="1" x14ac:dyDescent="0.25">
      <c r="B55" s="162" t="s">
        <v>110</v>
      </c>
      <c r="C55" s="163">
        <v>0</v>
      </c>
      <c r="D55" s="163">
        <v>91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7935</v>
      </c>
      <c r="V55" s="163">
        <v>2536</v>
      </c>
      <c r="W55" s="163">
        <v>9425</v>
      </c>
      <c r="X55" s="163">
        <v>8384</v>
      </c>
      <c r="Y55" s="163">
        <v>10019</v>
      </c>
      <c r="Z55" s="164">
        <f t="shared" ref="Z55:Z62" si="48">IFERROR(Y55/X55-1,"-")</f>
        <v>0.19501431297709915</v>
      </c>
      <c r="AA55" s="165">
        <f t="shared" si="41"/>
        <v>0.26263390044108381</v>
      </c>
      <c r="AB55" s="164">
        <f t="shared" ref="AB55:AB62" si="49">Y55/Y$8</f>
        <v>2.5469148114319589E-3</v>
      </c>
    </row>
    <row r="56" spans="1:28" s="56" customFormat="1" x14ac:dyDescent="0.25">
      <c r="B56" s="162" t="s">
        <v>113</v>
      </c>
      <c r="C56" s="163">
        <v>0</v>
      </c>
      <c r="D56" s="163">
        <v>343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8150</v>
      </c>
      <c r="V56" s="163">
        <v>4223</v>
      </c>
      <c r="W56" s="163">
        <v>6022</v>
      </c>
      <c r="X56" s="163">
        <v>5228</v>
      </c>
      <c r="Y56" s="163">
        <v>5680</v>
      </c>
      <c r="Z56" s="164">
        <f t="shared" si="48"/>
        <v>8.6457536342769759E-2</v>
      </c>
      <c r="AA56" s="165">
        <f t="shared" si="41"/>
        <v>-0.30306748466257671</v>
      </c>
      <c r="AB56" s="164">
        <f t="shared" si="49"/>
        <v>1.4439041949229989E-3</v>
      </c>
    </row>
    <row r="57" spans="1:28" x14ac:dyDescent="0.25">
      <c r="A57" s="56"/>
      <c r="B57" s="162" t="s">
        <v>116</v>
      </c>
      <c r="C57" s="163">
        <v>0</v>
      </c>
      <c r="D57" s="163">
        <v>67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1834</v>
      </c>
      <c r="V57" s="163">
        <v>1537</v>
      </c>
      <c r="W57" s="163">
        <v>2376</v>
      </c>
      <c r="X57" s="163">
        <v>2600</v>
      </c>
      <c r="Y57" s="163">
        <v>2129</v>
      </c>
      <c r="Z57" s="164">
        <f t="shared" si="48"/>
        <v>-0.18115384615384611</v>
      </c>
      <c r="AA57" s="165">
        <f t="shared" si="41"/>
        <v>0.16085059978189742</v>
      </c>
      <c r="AB57" s="164">
        <f t="shared" si="49"/>
        <v>5.4120986461110294E-4</v>
      </c>
    </row>
    <row r="58" spans="1:28" x14ac:dyDescent="0.25">
      <c r="A58" s="56"/>
      <c r="B58" s="162" t="s">
        <v>123</v>
      </c>
      <c r="C58" s="163">
        <v>0</v>
      </c>
      <c r="D58" s="163">
        <v>31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500</v>
      </c>
      <c r="V58" s="163">
        <v>313</v>
      </c>
      <c r="W58" s="163">
        <v>804</v>
      </c>
      <c r="X58" s="163">
        <v>715</v>
      </c>
      <c r="Y58" s="163">
        <v>965</v>
      </c>
      <c r="Z58" s="164">
        <f t="shared" si="48"/>
        <v>0.34965034965034958</v>
      </c>
      <c r="AA58" s="165">
        <f t="shared" si="41"/>
        <v>0.92999999999999994</v>
      </c>
      <c r="AB58" s="164">
        <f t="shared" si="49"/>
        <v>2.4531118804589684E-4</v>
      </c>
    </row>
    <row r="59" spans="1:28" x14ac:dyDescent="0.25">
      <c r="A59" s="56"/>
      <c r="B59" s="162" t="s">
        <v>119</v>
      </c>
      <c r="C59" s="163">
        <v>0</v>
      </c>
      <c r="D59" s="163">
        <v>34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611</v>
      </c>
      <c r="V59" s="163">
        <v>423</v>
      </c>
      <c r="W59" s="163">
        <v>589</v>
      </c>
      <c r="X59" s="163">
        <v>591</v>
      </c>
      <c r="Y59" s="163">
        <v>687</v>
      </c>
      <c r="Z59" s="164">
        <f t="shared" si="48"/>
        <v>0.1624365482233503</v>
      </c>
      <c r="AA59" s="165">
        <f t="shared" si="41"/>
        <v>0.12438625204582654</v>
      </c>
      <c r="AB59" s="164">
        <f t="shared" si="49"/>
        <v>1.7464122920987681E-4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150</v>
      </c>
      <c r="V60" s="163">
        <v>77</v>
      </c>
      <c r="W60" s="163">
        <v>91</v>
      </c>
      <c r="X60" s="163">
        <v>197</v>
      </c>
      <c r="Y60" s="163">
        <v>107</v>
      </c>
      <c r="Z60" s="164">
        <f t="shared" si="48"/>
        <v>-0.45685279187817263</v>
      </c>
      <c r="AA60" s="165">
        <f t="shared" si="41"/>
        <v>-0.28666666666666663</v>
      </c>
      <c r="AB60" s="164">
        <f t="shared" si="49"/>
        <v>2.7200307897317058E-5</v>
      </c>
    </row>
    <row r="61" spans="1:28" x14ac:dyDescent="0.25">
      <c r="A61" s="56"/>
      <c r="B61" s="162" t="s">
        <v>131</v>
      </c>
      <c r="C61" s="163">
        <v>0</v>
      </c>
      <c r="D61" s="163">
        <v>8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300</v>
      </c>
      <c r="V61" s="163">
        <v>69</v>
      </c>
      <c r="W61" s="163">
        <v>120</v>
      </c>
      <c r="X61" s="163">
        <v>168</v>
      </c>
      <c r="Y61" s="163">
        <v>109</v>
      </c>
      <c r="Z61" s="164">
        <f t="shared" si="48"/>
        <v>-0.35119047619047616</v>
      </c>
      <c r="AA61" s="165">
        <f t="shared" si="41"/>
        <v>-0.63666666666666671</v>
      </c>
      <c r="AB61" s="164">
        <f t="shared" si="49"/>
        <v>2.7708724867360369E-5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227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8018</v>
      </c>
      <c r="V62" s="169">
        <f>V54-SUM(V55:V61)</f>
        <v>3763</v>
      </c>
      <c r="W62" s="169">
        <f>W54-SUM(W55:W61)</f>
        <v>8070</v>
      </c>
      <c r="X62" s="169">
        <f>X54-SUM(X55:X61)</f>
        <v>9116</v>
      </c>
      <c r="Y62" s="169">
        <f>Y54-SUM(Y55:Y61)</f>
        <v>9052</v>
      </c>
      <c r="Z62" s="170">
        <f t="shared" si="48"/>
        <v>-7.0206230802983827E-3</v>
      </c>
      <c r="AA62" s="171">
        <f t="shared" si="41"/>
        <v>0.12895984035919184</v>
      </c>
      <c r="AB62" s="170">
        <f t="shared" si="49"/>
        <v>2.3010952064160188E-3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11996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112688</v>
      </c>
      <c r="M64" s="176">
        <f t="shared" si="53"/>
        <v>30883</v>
      </c>
      <c r="N64" s="176">
        <f t="shared" si="53"/>
        <v>44291</v>
      </c>
      <c r="O64" s="176">
        <f t="shared" si="53"/>
        <v>0</v>
      </c>
      <c r="P64" s="176">
        <f t="shared" si="53"/>
        <v>98149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124684</v>
      </c>
      <c r="V64" s="176">
        <f>V65+V68</f>
        <v>54485</v>
      </c>
      <c r="W64" s="176">
        <f>W65+W68</f>
        <v>138119</v>
      </c>
      <c r="X64" s="176">
        <f>X65+X68</f>
        <v>159302</v>
      </c>
      <c r="Y64" s="176">
        <f>Y65+Y68</f>
        <v>179445</v>
      </c>
      <c r="Z64" s="177">
        <f>IFERROR(Y64/X64-1,"-")</f>
        <v>0.12644536791754035</v>
      </c>
      <c r="AA64" s="177">
        <f t="shared" ref="AA64:AA76" si="54">IFERROR(Y64/U64-1,"-")</f>
        <v>0.43919829328542548</v>
      </c>
      <c r="AB64" s="177">
        <f>Y64/Y$8</f>
        <v>4.5616441594710837E-2</v>
      </c>
    </row>
    <row r="65" spans="1:28" x14ac:dyDescent="0.25">
      <c r="A65" s="56"/>
      <c r="B65" s="157" t="s">
        <v>97</v>
      </c>
      <c r="C65" s="158">
        <v>1930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37118</v>
      </c>
      <c r="M65" s="158">
        <v>12691</v>
      </c>
      <c r="N65" s="158">
        <v>23633</v>
      </c>
      <c r="O65" s="158">
        <v>0</v>
      </c>
      <c r="P65" s="158">
        <v>36190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39048</v>
      </c>
      <c r="V65" s="158">
        <v>25120</v>
      </c>
      <c r="W65" s="158">
        <v>30198</v>
      </c>
      <c r="X65" s="158">
        <v>41999</v>
      </c>
      <c r="Y65" s="158">
        <v>54803</v>
      </c>
      <c r="Z65" s="159">
        <f>IFERROR(Y65/X65-1,"-")</f>
        <v>0.30486440153336991</v>
      </c>
      <c r="AA65" s="160">
        <f t="shared" si="54"/>
        <v>0.40347777094857618</v>
      </c>
      <c r="AB65" s="159">
        <f>Y65/Y$8</f>
        <v>1.3931387604641745E-2</v>
      </c>
    </row>
    <row r="66" spans="1:28" x14ac:dyDescent="0.25">
      <c r="A66" s="56"/>
      <c r="B66" s="162" t="s">
        <v>103</v>
      </c>
      <c r="C66" s="163">
        <v>1468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19903</v>
      </c>
      <c r="M66" s="163">
        <v>4435</v>
      </c>
      <c r="N66" s="163">
        <v>20260</v>
      </c>
      <c r="O66" s="163">
        <v>0</v>
      </c>
      <c r="P66" s="163">
        <v>25396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21371</v>
      </c>
      <c r="V66" s="163">
        <v>21207</v>
      </c>
      <c r="W66" s="163">
        <v>22806</v>
      </c>
      <c r="X66" s="163">
        <v>29747</v>
      </c>
      <c r="Y66" s="163">
        <v>33601</v>
      </c>
      <c r="Z66" s="164">
        <f>IFERROR(Y66/X66-1,"-")</f>
        <v>0.12955928328907107</v>
      </c>
      <c r="AA66" s="165">
        <f t="shared" si="54"/>
        <v>0.5722708343081746</v>
      </c>
      <c r="AB66" s="164">
        <f>Y66/Y$8</f>
        <v>8.5416593052126209E-3</v>
      </c>
    </row>
    <row r="67" spans="1:28" x14ac:dyDescent="0.25">
      <c r="A67" s="56"/>
      <c r="B67" s="162" t="s">
        <v>100</v>
      </c>
      <c r="C67" s="163">
        <v>462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17215</v>
      </c>
      <c r="M67" s="163">
        <v>8256</v>
      </c>
      <c r="N67" s="163">
        <v>3373</v>
      </c>
      <c r="O67" s="163">
        <v>0</v>
      </c>
      <c r="P67" s="163">
        <v>10794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17677</v>
      </c>
      <c r="V67" s="163">
        <v>3913</v>
      </c>
      <c r="W67" s="163">
        <v>7392</v>
      </c>
      <c r="X67" s="163">
        <v>12252</v>
      </c>
      <c r="Y67" s="163">
        <v>21202</v>
      </c>
      <c r="Z67" s="164">
        <f>IFERROR(Y67/X67-1,"-")</f>
        <v>0.73049298073783864</v>
      </c>
      <c r="AA67" s="165">
        <f t="shared" si="54"/>
        <v>0.19941166487526174</v>
      </c>
      <c r="AB67" s="164">
        <f>Y67/Y$8</f>
        <v>5.3897282994291237E-3</v>
      </c>
    </row>
    <row r="68" spans="1:28" x14ac:dyDescent="0.25">
      <c r="A68" s="56"/>
      <c r="B68" s="157" t="s">
        <v>107</v>
      </c>
      <c r="C68" s="158">
        <v>10066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75570</v>
      </c>
      <c r="M68" s="158">
        <v>18192</v>
      </c>
      <c r="N68" s="158">
        <v>20658</v>
      </c>
      <c r="O68" s="158">
        <v>0</v>
      </c>
      <c r="P68" s="158">
        <v>61959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85636</v>
      </c>
      <c r="V68" s="158">
        <v>29365</v>
      </c>
      <c r="W68" s="158">
        <v>107921</v>
      </c>
      <c r="X68" s="158">
        <v>117303</v>
      </c>
      <c r="Y68" s="158">
        <v>124642</v>
      </c>
      <c r="Z68" s="159">
        <f>IFERROR(Y68/X68-1,"-")</f>
        <v>6.256446979190633E-2</v>
      </c>
      <c r="AA68" s="160">
        <f t="shared" si="54"/>
        <v>0.45548601055630811</v>
      </c>
      <c r="AB68" s="159">
        <f>Y68/Y$8</f>
        <v>3.1685053990069094E-2</v>
      </c>
    </row>
    <row r="69" spans="1:28" s="56" customFormat="1" x14ac:dyDescent="0.25">
      <c r="B69" s="162" t="s">
        <v>110</v>
      </c>
      <c r="C69" s="163">
        <v>1422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35504</v>
      </c>
      <c r="M69" s="163">
        <v>7503</v>
      </c>
      <c r="N69" s="163">
        <v>5486</v>
      </c>
      <c r="O69" s="163">
        <v>0</v>
      </c>
      <c r="P69" s="163">
        <v>24143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36926</v>
      </c>
      <c r="V69" s="163">
        <v>6760</v>
      </c>
      <c r="W69" s="163">
        <v>48443</v>
      </c>
      <c r="X69" s="163">
        <v>44229</v>
      </c>
      <c r="Y69" s="163">
        <v>42331</v>
      </c>
      <c r="Z69" s="164">
        <f t="shared" ref="Z69:Z76" si="61">IFERROR(Y69/X69-1,"-")</f>
        <v>-4.2913020868660778E-2</v>
      </c>
      <c r="AA69" s="165">
        <f t="shared" si="54"/>
        <v>0.14637382873855809</v>
      </c>
      <c r="AB69" s="164">
        <f t="shared" ref="AB69:AB76" si="62">Y69/Y$8</f>
        <v>1.0760899379451667E-2</v>
      </c>
    </row>
    <row r="70" spans="1:28" s="56" customFormat="1" x14ac:dyDescent="0.25">
      <c r="B70" s="162" t="s">
        <v>113</v>
      </c>
      <c r="C70" s="163">
        <v>1805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8670</v>
      </c>
      <c r="M70" s="163">
        <v>2395</v>
      </c>
      <c r="N70" s="163">
        <v>2729</v>
      </c>
      <c r="O70" s="163">
        <v>0</v>
      </c>
      <c r="P70" s="163">
        <v>5792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10475</v>
      </c>
      <c r="V70" s="163">
        <v>3150</v>
      </c>
      <c r="W70" s="163">
        <v>6597</v>
      </c>
      <c r="X70" s="163">
        <v>8921</v>
      </c>
      <c r="Y70" s="163">
        <v>8974</v>
      </c>
      <c r="Z70" s="164">
        <f t="shared" si="61"/>
        <v>5.9410380002242746E-3</v>
      </c>
      <c r="AA70" s="165">
        <f t="shared" si="54"/>
        <v>-0.14329355608591887</v>
      </c>
      <c r="AB70" s="164">
        <f t="shared" si="62"/>
        <v>2.2812669445843297E-3</v>
      </c>
    </row>
    <row r="71" spans="1:28" x14ac:dyDescent="0.25">
      <c r="A71" s="56"/>
      <c r="B71" s="162" t="s">
        <v>116</v>
      </c>
      <c r="C71" s="163">
        <v>2242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7796</v>
      </c>
      <c r="M71" s="163">
        <v>1950</v>
      </c>
      <c r="N71" s="163">
        <v>3553</v>
      </c>
      <c r="O71" s="163">
        <v>0</v>
      </c>
      <c r="P71" s="163">
        <v>7370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10038</v>
      </c>
      <c r="V71" s="163">
        <v>5169</v>
      </c>
      <c r="W71" s="163">
        <v>15657</v>
      </c>
      <c r="X71" s="163">
        <v>14855</v>
      </c>
      <c r="Y71" s="163">
        <v>18378</v>
      </c>
      <c r="Z71" s="164">
        <f t="shared" si="61"/>
        <v>0.23715920565466164</v>
      </c>
      <c r="AA71" s="165">
        <f t="shared" si="54"/>
        <v>0.83084279736999411</v>
      </c>
      <c r="AB71" s="164">
        <f t="shared" si="62"/>
        <v>4.6718435377279708E-3</v>
      </c>
    </row>
    <row r="72" spans="1:28" x14ac:dyDescent="0.25">
      <c r="A72" s="56"/>
      <c r="B72" s="162" t="s">
        <v>123</v>
      </c>
      <c r="C72" s="163">
        <v>100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1446</v>
      </c>
      <c r="M72" s="163">
        <v>260</v>
      </c>
      <c r="N72" s="163">
        <v>818</v>
      </c>
      <c r="O72" s="163">
        <v>0</v>
      </c>
      <c r="P72" s="163">
        <v>1851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1546</v>
      </c>
      <c r="V72" s="163">
        <v>1357</v>
      </c>
      <c r="W72" s="163">
        <v>2181</v>
      </c>
      <c r="X72" s="163">
        <v>3231</v>
      </c>
      <c r="Y72" s="163">
        <v>4006</v>
      </c>
      <c r="Z72" s="164">
        <f t="shared" si="61"/>
        <v>0.23986381925100586</v>
      </c>
      <c r="AA72" s="165">
        <f t="shared" si="54"/>
        <v>1.5912031047865458</v>
      </c>
      <c r="AB72" s="164">
        <f t="shared" si="62"/>
        <v>1.0183591909967489E-3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2070</v>
      </c>
      <c r="M73" s="163">
        <v>665</v>
      </c>
      <c r="N73" s="163">
        <v>1017</v>
      </c>
      <c r="O73" s="163">
        <v>0</v>
      </c>
      <c r="P73" s="163">
        <v>1286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2070</v>
      </c>
      <c r="V73" s="163">
        <v>1332</v>
      </c>
      <c r="W73" s="163">
        <v>2676</v>
      </c>
      <c r="X73" s="163">
        <v>2222</v>
      </c>
      <c r="Y73" s="163">
        <v>3575</v>
      </c>
      <c r="Z73" s="164">
        <f t="shared" si="61"/>
        <v>0.60891089108910901</v>
      </c>
      <c r="AA73" s="165">
        <f t="shared" si="54"/>
        <v>0.72705314009661826</v>
      </c>
      <c r="AB73" s="164">
        <f t="shared" si="62"/>
        <v>9.0879533395241574E-4</v>
      </c>
    </row>
    <row r="74" spans="1:28" x14ac:dyDescent="0.25">
      <c r="A74" s="56"/>
      <c r="B74" s="162" t="s">
        <v>128</v>
      </c>
      <c r="C74" s="163">
        <v>233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1602</v>
      </c>
      <c r="M74" s="163">
        <v>554</v>
      </c>
      <c r="N74" s="163">
        <v>128</v>
      </c>
      <c r="O74" s="163">
        <v>0</v>
      </c>
      <c r="P74" s="163">
        <v>442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1835</v>
      </c>
      <c r="V74" s="163">
        <v>1174</v>
      </c>
      <c r="W74" s="163">
        <v>1940</v>
      </c>
      <c r="X74" s="163">
        <v>3621</v>
      </c>
      <c r="Y74" s="163">
        <v>2076</v>
      </c>
      <c r="Z74" s="164">
        <f t="shared" si="61"/>
        <v>-0.42667771333885662</v>
      </c>
      <c r="AA74" s="165">
        <f t="shared" si="54"/>
        <v>0.13133514986376027</v>
      </c>
      <c r="AB74" s="164">
        <f t="shared" si="62"/>
        <v>5.2773681490495526E-4</v>
      </c>
    </row>
    <row r="75" spans="1:28" x14ac:dyDescent="0.25">
      <c r="A75" s="56"/>
      <c r="B75" s="162" t="s">
        <v>131</v>
      </c>
      <c r="C75" s="163">
        <v>180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1757</v>
      </c>
      <c r="M75" s="163">
        <v>734</v>
      </c>
      <c r="N75" s="163">
        <v>59</v>
      </c>
      <c r="O75" s="163">
        <v>0</v>
      </c>
      <c r="P75" s="163">
        <v>128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1937</v>
      </c>
      <c r="V75" s="163">
        <v>140</v>
      </c>
      <c r="W75" s="163">
        <v>547</v>
      </c>
      <c r="X75" s="163">
        <v>1016</v>
      </c>
      <c r="Y75" s="163">
        <v>449</v>
      </c>
      <c r="Z75" s="164">
        <f t="shared" si="61"/>
        <v>-0.55807086614173229</v>
      </c>
      <c r="AA75" s="165">
        <f t="shared" si="54"/>
        <v>-0.76819824470831177</v>
      </c>
      <c r="AB75" s="164">
        <f t="shared" si="62"/>
        <v>1.1413960977472298E-4</v>
      </c>
    </row>
    <row r="76" spans="1:28" x14ac:dyDescent="0.25">
      <c r="A76" s="56"/>
      <c r="B76" s="168" t="s">
        <v>145</v>
      </c>
      <c r="C76" s="169">
        <f t="shared" ref="C76:H76" si="63">C68-SUM(C69:C75)</f>
        <v>4084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16725</v>
      </c>
      <c r="M76" s="169">
        <f t="shared" si="64"/>
        <v>4131</v>
      </c>
      <c r="N76" s="169">
        <f t="shared" si="64"/>
        <v>6868</v>
      </c>
      <c r="O76" s="169">
        <f t="shared" si="64"/>
        <v>0</v>
      </c>
      <c r="P76" s="169">
        <f t="shared" si="64"/>
        <v>20947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20809</v>
      </c>
      <c r="V76" s="169">
        <f>V68-SUM(V69:V75)</f>
        <v>10283</v>
      </c>
      <c r="W76" s="169">
        <f>W68-SUM(W69:W75)</f>
        <v>29880</v>
      </c>
      <c r="X76" s="169">
        <f>X68-SUM(X69:X75)</f>
        <v>39208</v>
      </c>
      <c r="Y76" s="169">
        <f>Y68-SUM(Y69:Y75)</f>
        <v>44853</v>
      </c>
      <c r="Z76" s="170">
        <f t="shared" si="61"/>
        <v>0.14397571924097119</v>
      </c>
      <c r="AA76" s="171">
        <f t="shared" si="54"/>
        <v>1.1554615791244172</v>
      </c>
      <c r="AB76" s="170">
        <f t="shared" si="62"/>
        <v>1.1402013178676281E-2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121531</v>
      </c>
      <c r="D78" s="176">
        <f t="shared" si="65"/>
        <v>31053</v>
      </c>
      <c r="E78" s="176">
        <f t="shared" si="65"/>
        <v>62988</v>
      </c>
      <c r="F78" s="176">
        <f t="shared" si="65"/>
        <v>91106</v>
      </c>
      <c r="G78" s="176">
        <f t="shared" si="65"/>
        <v>94827</v>
      </c>
      <c r="H78" s="176">
        <f t="shared" si="65"/>
        <v>109606</v>
      </c>
      <c r="I78" s="177">
        <f>IFERROR(H78/G78-1,"-")</f>
        <v>0.15585223617745991</v>
      </c>
      <c r="J78" s="177">
        <f>IFERROR(H78/C78-1,"-")</f>
        <v>-9.8123112621471109E-2</v>
      </c>
      <c r="K78" s="177">
        <f>H78/H$8</f>
        <v>0.15797992784632969</v>
      </c>
      <c r="L78" s="176">
        <f t="shared" ref="L78:Q78" si="66">L79+L82</f>
        <v>461438</v>
      </c>
      <c r="M78" s="176">
        <f t="shared" si="66"/>
        <v>131431</v>
      </c>
      <c r="N78" s="176">
        <f t="shared" si="66"/>
        <v>187089</v>
      </c>
      <c r="O78" s="176">
        <f t="shared" si="66"/>
        <v>433586</v>
      </c>
      <c r="P78" s="176">
        <f t="shared" si="66"/>
        <v>506823</v>
      </c>
      <c r="Q78" s="176">
        <f t="shared" si="66"/>
        <v>575056</v>
      </c>
      <c r="R78" s="177">
        <f>IFERROR(Q78/P78-1,"-")</f>
        <v>0.13462885464945362</v>
      </c>
      <c r="S78" s="177">
        <f>IFERROR(Q78/L78-1,"-")</f>
        <v>0.24622592851043912</v>
      </c>
      <c r="T78" s="177">
        <f>Q78/Q$8</f>
        <v>0.17748740579422972</v>
      </c>
      <c r="U78" s="176">
        <f>U79+U82</f>
        <v>582969</v>
      </c>
      <c r="V78" s="176">
        <f>V79+V82</f>
        <v>250077</v>
      </c>
      <c r="W78" s="176">
        <f>W79+W82</f>
        <v>524692</v>
      </c>
      <c r="X78" s="176">
        <f>X79+X82</f>
        <v>601650</v>
      </c>
      <c r="Y78" s="176">
        <f>Y79+Y82</f>
        <v>684662</v>
      </c>
      <c r="Z78" s="177">
        <f>IFERROR(Y78/X78-1,"-")</f>
        <v>0.13797390509432383</v>
      </c>
      <c r="AA78" s="177">
        <f t="shared" ref="AA78:AA90" si="67">IFERROR(Y78/U78-1,"-")</f>
        <v>0.17443980726247887</v>
      </c>
      <c r="AB78" s="177">
        <f>Y78/Y$8</f>
        <v>0.1740468897718962</v>
      </c>
    </row>
    <row r="79" spans="1:28" x14ac:dyDescent="0.25">
      <c r="A79" s="56"/>
      <c r="B79" s="157" t="s">
        <v>97</v>
      </c>
      <c r="C79" s="158">
        <v>53980</v>
      </c>
      <c r="D79" s="158">
        <v>13270</v>
      </c>
      <c r="E79" s="158">
        <v>34823</v>
      </c>
      <c r="F79" s="158">
        <v>46322</v>
      </c>
      <c r="G79" s="158">
        <v>46244</v>
      </c>
      <c r="H79" s="158">
        <v>52894</v>
      </c>
      <c r="I79" s="159">
        <f>IFERROR(H79/G79-1,"-")</f>
        <v>0.14380243923536029</v>
      </c>
      <c r="J79" s="160">
        <f>IFERROR(H79/C79-1,"-")</f>
        <v>-2.0118562430529785E-2</v>
      </c>
      <c r="K79" s="159">
        <f>H79/H$8</f>
        <v>7.6238438621095223E-2</v>
      </c>
      <c r="L79" s="158">
        <v>211748</v>
      </c>
      <c r="M79" s="158">
        <v>60439</v>
      </c>
      <c r="N79" s="158">
        <v>99016</v>
      </c>
      <c r="O79" s="158">
        <v>213719</v>
      </c>
      <c r="P79" s="158">
        <v>216606</v>
      </c>
      <c r="Q79" s="158">
        <v>229566</v>
      </c>
      <c r="R79" s="159">
        <f>IFERROR(Q79/P79-1,"-")</f>
        <v>5.9832137613916592E-2</v>
      </c>
      <c r="S79" s="160">
        <f>IFERROR(Q79/L79-1,"-")</f>
        <v>8.4147193834180234E-2</v>
      </c>
      <c r="T79" s="159">
        <f>Q79/Q$8</f>
        <v>7.0854097337577804E-2</v>
      </c>
      <c r="U79" s="158">
        <v>265728</v>
      </c>
      <c r="V79" s="158">
        <v>133839</v>
      </c>
      <c r="W79" s="158">
        <v>260041</v>
      </c>
      <c r="X79" s="158">
        <v>262850</v>
      </c>
      <c r="Y79" s="158">
        <v>282460</v>
      </c>
      <c r="Z79" s="159">
        <f>IFERROR(Y79/X79-1,"-")</f>
        <v>7.4605288187179042E-2</v>
      </c>
      <c r="AA79" s="160">
        <f t="shared" si="67"/>
        <v>6.2966642581888221E-2</v>
      </c>
      <c r="AB79" s="159">
        <f>Y79/Y$8</f>
        <v>7.1803728679216597E-2</v>
      </c>
    </row>
    <row r="80" spans="1:28" x14ac:dyDescent="0.25">
      <c r="A80" s="56"/>
      <c r="B80" s="162" t="s">
        <v>103</v>
      </c>
      <c r="C80" s="163">
        <v>18930</v>
      </c>
      <c r="D80" s="163">
        <v>6251</v>
      </c>
      <c r="E80" s="163">
        <v>22162</v>
      </c>
      <c r="F80" s="163">
        <v>28401</v>
      </c>
      <c r="G80" s="163">
        <v>28275</v>
      </c>
      <c r="H80" s="163">
        <v>28546</v>
      </c>
      <c r="I80" s="164">
        <f>IFERROR(H80/G80-1,"-")</f>
        <v>9.5844385499557205E-3</v>
      </c>
      <c r="J80" s="165">
        <f>IFERROR(H80/C80-1,"-")</f>
        <v>0.50797675647120966</v>
      </c>
      <c r="K80" s="164">
        <f>H80/H$8</f>
        <v>4.1144599933409916E-2</v>
      </c>
      <c r="L80" s="163">
        <v>27777</v>
      </c>
      <c r="M80" s="163">
        <v>10563</v>
      </c>
      <c r="N80" s="163">
        <v>21774</v>
      </c>
      <c r="O80" s="163">
        <v>33682</v>
      </c>
      <c r="P80" s="163">
        <v>28337</v>
      </c>
      <c r="Q80" s="163">
        <v>39809</v>
      </c>
      <c r="R80" s="164">
        <f>IFERROR(Q80/P80-1,"-")</f>
        <v>0.40484172636482341</v>
      </c>
      <c r="S80" s="165">
        <f>IFERROR(Q80/L80-1,"-")</f>
        <v>0.43316412859560072</v>
      </c>
      <c r="T80" s="164">
        <f>Q80/Q$8</f>
        <v>1.2286796655043146E-2</v>
      </c>
      <c r="U80" s="163">
        <v>46707</v>
      </c>
      <c r="V80" s="163">
        <v>43936</v>
      </c>
      <c r="W80" s="163">
        <v>62083</v>
      </c>
      <c r="X80" s="163">
        <v>56612</v>
      </c>
      <c r="Y80" s="163">
        <v>68355</v>
      </c>
      <c r="Z80" s="164">
        <f>IFERROR(Y80/X80-1,"-")</f>
        <v>0.20742952024305805</v>
      </c>
      <c r="AA80" s="165">
        <f t="shared" si="67"/>
        <v>0.46348513070845909</v>
      </c>
      <c r="AB80" s="164">
        <f>Y80/Y$8</f>
        <v>1.737642099365521E-2</v>
      </c>
    </row>
    <row r="81" spans="1:28" x14ac:dyDescent="0.25">
      <c r="A81" s="56"/>
      <c r="B81" s="162" t="s">
        <v>100</v>
      </c>
      <c r="C81" s="163">
        <v>35050</v>
      </c>
      <c r="D81" s="163">
        <v>7019</v>
      </c>
      <c r="E81" s="163">
        <v>12661</v>
      </c>
      <c r="F81" s="163">
        <v>17921</v>
      </c>
      <c r="G81" s="163">
        <v>17969</v>
      </c>
      <c r="H81" s="163">
        <v>24348</v>
      </c>
      <c r="I81" s="164">
        <f>IFERROR(H81/G81-1,"-")</f>
        <v>0.35500027825699809</v>
      </c>
      <c r="J81" s="165">
        <f>IFERROR(H81/C81-1,"-")</f>
        <v>-0.30533523537803142</v>
      </c>
      <c r="K81" s="164">
        <f>H81/H$8</f>
        <v>3.50938386876853E-2</v>
      </c>
      <c r="L81" s="163">
        <v>183971</v>
      </c>
      <c r="M81" s="163">
        <v>49876</v>
      </c>
      <c r="N81" s="163">
        <v>77242</v>
      </c>
      <c r="O81" s="163">
        <v>180037</v>
      </c>
      <c r="P81" s="163">
        <v>188269</v>
      </c>
      <c r="Q81" s="163">
        <v>189757</v>
      </c>
      <c r="R81" s="164">
        <f>IFERROR(Q81/P81-1,"-")</f>
        <v>7.9035847643531554E-3</v>
      </c>
      <c r="S81" s="165">
        <f>IFERROR(Q81/L81-1,"-")</f>
        <v>3.1450609063385038E-2</v>
      </c>
      <c r="T81" s="164">
        <f>Q81/Q$8</f>
        <v>5.8567300682534656E-2</v>
      </c>
      <c r="U81" s="163">
        <v>219021</v>
      </c>
      <c r="V81" s="163">
        <v>89903</v>
      </c>
      <c r="W81" s="163">
        <v>197958</v>
      </c>
      <c r="X81" s="163">
        <v>206238</v>
      </c>
      <c r="Y81" s="163">
        <v>214105</v>
      </c>
      <c r="Z81" s="164">
        <f>IFERROR(Y81/X81-1,"-")</f>
        <v>3.8145249663010805E-2</v>
      </c>
      <c r="AA81" s="165">
        <f t="shared" si="67"/>
        <v>-2.2445336291953777E-2</v>
      </c>
      <c r="AB81" s="164">
        <f>Y81/Y$8</f>
        <v>5.4427307685561394E-2</v>
      </c>
    </row>
    <row r="82" spans="1:28" x14ac:dyDescent="0.25">
      <c r="A82" s="56"/>
      <c r="B82" s="157" t="s">
        <v>107</v>
      </c>
      <c r="C82" s="158">
        <v>67551</v>
      </c>
      <c r="D82" s="158">
        <v>17783</v>
      </c>
      <c r="E82" s="158">
        <v>28165</v>
      </c>
      <c r="F82" s="158">
        <v>44784</v>
      </c>
      <c r="G82" s="158">
        <v>48583</v>
      </c>
      <c r="H82" s="158">
        <v>56712</v>
      </c>
      <c r="I82" s="159">
        <f>IFERROR(H82/G82-1,"-")</f>
        <v>0.16732190272317471</v>
      </c>
      <c r="J82" s="160">
        <f>IFERROR(H82/C82-1,"-")</f>
        <v>-0.1604565439445752</v>
      </c>
      <c r="K82" s="159">
        <f>H82/H$8</f>
        <v>8.174148922523447E-2</v>
      </c>
      <c r="L82" s="158">
        <v>249690</v>
      </c>
      <c r="M82" s="158">
        <v>70992</v>
      </c>
      <c r="N82" s="158">
        <v>88073</v>
      </c>
      <c r="O82" s="158">
        <v>219867</v>
      </c>
      <c r="P82" s="158">
        <v>290217</v>
      </c>
      <c r="Q82" s="158">
        <v>345490</v>
      </c>
      <c r="R82" s="159">
        <f>IFERROR(Q82/P82-1,"-")</f>
        <v>0.19045403956349904</v>
      </c>
      <c r="S82" s="160">
        <f>IFERROR(Q82/L82-1,"-")</f>
        <v>0.38367575793984532</v>
      </c>
      <c r="T82" s="159">
        <f>Q82/Q$8</f>
        <v>0.10663330845665192</v>
      </c>
      <c r="U82" s="158">
        <v>317241</v>
      </c>
      <c r="V82" s="158">
        <v>116238</v>
      </c>
      <c r="W82" s="158">
        <v>264651</v>
      </c>
      <c r="X82" s="158">
        <v>338800</v>
      </c>
      <c r="Y82" s="158">
        <v>402202</v>
      </c>
      <c r="Z82" s="159">
        <f>IFERROR(Y82/X82-1,"-")</f>
        <v>0.18713695395513574</v>
      </c>
      <c r="AA82" s="160">
        <f t="shared" si="67"/>
        <v>0.26781216803628793</v>
      </c>
      <c r="AB82" s="159">
        <f>Y82/Y$8</f>
        <v>0.10224316109267959</v>
      </c>
    </row>
    <row r="83" spans="1:28" s="56" customFormat="1" x14ac:dyDescent="0.25">
      <c r="B83" s="162" t="s">
        <v>110</v>
      </c>
      <c r="C83" s="163">
        <v>8503</v>
      </c>
      <c r="D83" s="163">
        <v>2453</v>
      </c>
      <c r="E83" s="163">
        <v>2873</v>
      </c>
      <c r="F83" s="163">
        <v>5152</v>
      </c>
      <c r="G83" s="163">
        <v>6461</v>
      </c>
      <c r="H83" s="163">
        <v>8386</v>
      </c>
      <c r="I83" s="164">
        <f t="shared" ref="I83:I90" si="68">IFERROR(H83/G83-1,"-")</f>
        <v>0.29794149512459378</v>
      </c>
      <c r="J83" s="165">
        <f t="shared" ref="J83:J90" si="69">IFERROR(H83/C83-1,"-")</f>
        <v>-1.3759849464894724E-2</v>
      </c>
      <c r="K83" s="164">
        <f t="shared" ref="K83:K90" si="70">H83/H$8</f>
        <v>1.2087109053512771E-2</v>
      </c>
      <c r="L83" s="163">
        <v>49339</v>
      </c>
      <c r="M83" s="163">
        <v>14532</v>
      </c>
      <c r="N83" s="163">
        <v>9373</v>
      </c>
      <c r="O83" s="163">
        <v>51168</v>
      </c>
      <c r="P83" s="163">
        <v>68288</v>
      </c>
      <c r="Q83" s="163">
        <v>79779</v>
      </c>
      <c r="R83" s="164">
        <f t="shared" ref="R83:R90" si="71">IFERROR(Q83/P83-1,"-")</f>
        <v>0.16827261012183703</v>
      </c>
      <c r="S83" s="165">
        <f t="shared" ref="S83:S90" si="72">IFERROR(Q83/L83-1,"-")</f>
        <v>0.61695616044103052</v>
      </c>
      <c r="T83" s="164">
        <f t="shared" ref="T83:T90" si="73">Q83/Q$8</f>
        <v>2.4623284944175615E-2</v>
      </c>
      <c r="U83" s="163">
        <v>57842</v>
      </c>
      <c r="V83" s="163">
        <v>12246</v>
      </c>
      <c r="W83" s="163">
        <v>56320</v>
      </c>
      <c r="X83" s="163">
        <v>74749</v>
      </c>
      <c r="Y83" s="163">
        <v>88165</v>
      </c>
      <c r="Z83" s="164">
        <f t="shared" ref="Z83:Z90" si="74">IFERROR(Y83/X83-1,"-")</f>
        <v>0.17948066194865486</v>
      </c>
      <c r="AA83" s="165">
        <f t="shared" si="67"/>
        <v>0.52423844265412667</v>
      </c>
      <c r="AB83" s="164">
        <f t="shared" ref="AB83:AB90" si="75">Y83/Y$8</f>
        <v>2.2412291081934189E-2</v>
      </c>
    </row>
    <row r="84" spans="1:28" s="56" customFormat="1" x14ac:dyDescent="0.25">
      <c r="B84" s="162" t="s">
        <v>113</v>
      </c>
      <c r="C84" s="163">
        <v>18797</v>
      </c>
      <c r="D84" s="163">
        <v>5112</v>
      </c>
      <c r="E84" s="163">
        <v>6906</v>
      </c>
      <c r="F84" s="163">
        <v>11609</v>
      </c>
      <c r="G84" s="163">
        <v>13126</v>
      </c>
      <c r="H84" s="163">
        <v>13868</v>
      </c>
      <c r="I84" s="164">
        <f t="shared" si="68"/>
        <v>5.6529026359896317E-2</v>
      </c>
      <c r="J84" s="165">
        <f t="shared" si="69"/>
        <v>-0.262222695110922</v>
      </c>
      <c r="K84" s="164">
        <f t="shared" si="70"/>
        <v>1.9988555730278454E-2</v>
      </c>
      <c r="L84" s="163">
        <v>108166</v>
      </c>
      <c r="M84" s="163">
        <v>26057</v>
      </c>
      <c r="N84" s="163">
        <v>29133</v>
      </c>
      <c r="O84" s="163">
        <v>75097</v>
      </c>
      <c r="P84" s="163">
        <v>87633</v>
      </c>
      <c r="Q84" s="163">
        <v>97245</v>
      </c>
      <c r="R84" s="164">
        <f t="shared" si="71"/>
        <v>0.10968470781554895</v>
      </c>
      <c r="S84" s="165">
        <f t="shared" si="72"/>
        <v>-0.10096518314442615</v>
      </c>
      <c r="T84" s="164">
        <f t="shared" si="73"/>
        <v>3.0014055633642411E-2</v>
      </c>
      <c r="U84" s="163">
        <v>126963</v>
      </c>
      <c r="V84" s="163">
        <v>36039</v>
      </c>
      <c r="W84" s="163">
        <v>86706</v>
      </c>
      <c r="X84" s="163">
        <v>100759</v>
      </c>
      <c r="Y84" s="163">
        <v>111113</v>
      </c>
      <c r="Z84" s="164">
        <f t="shared" si="74"/>
        <v>0.10276005121130627</v>
      </c>
      <c r="AA84" s="165">
        <f t="shared" si="67"/>
        <v>-0.12483952017516919</v>
      </c>
      <c r="AB84" s="164">
        <f t="shared" si="75"/>
        <v>2.8245867396211124E-2</v>
      </c>
    </row>
    <row r="85" spans="1:28" x14ac:dyDescent="0.25">
      <c r="A85" s="56"/>
      <c r="B85" s="162" t="s">
        <v>116</v>
      </c>
      <c r="C85" s="163">
        <v>5039</v>
      </c>
      <c r="D85" s="163">
        <v>1563</v>
      </c>
      <c r="E85" s="163">
        <v>4888</v>
      </c>
      <c r="F85" s="163">
        <v>5437</v>
      </c>
      <c r="G85" s="163">
        <v>4941</v>
      </c>
      <c r="H85" s="163">
        <v>5665</v>
      </c>
      <c r="I85" s="164">
        <f t="shared" si="68"/>
        <v>0.1465290427039061</v>
      </c>
      <c r="J85" s="165">
        <f t="shared" si="69"/>
        <v>0.12423099821393135</v>
      </c>
      <c r="K85" s="164">
        <f t="shared" si="70"/>
        <v>8.1652125910028437E-3</v>
      </c>
      <c r="L85" s="163">
        <v>14523</v>
      </c>
      <c r="M85" s="163">
        <v>4869</v>
      </c>
      <c r="N85" s="163">
        <v>9733</v>
      </c>
      <c r="O85" s="163">
        <v>18107</v>
      </c>
      <c r="P85" s="163">
        <v>29605</v>
      </c>
      <c r="Q85" s="163">
        <v>42958</v>
      </c>
      <c r="R85" s="164">
        <f t="shared" si="71"/>
        <v>0.45103867589934143</v>
      </c>
      <c r="S85" s="165">
        <f t="shared" si="72"/>
        <v>1.9579288025889969</v>
      </c>
      <c r="T85" s="164">
        <f t="shared" si="73"/>
        <v>1.3258715634839947E-2</v>
      </c>
      <c r="U85" s="163">
        <v>19562</v>
      </c>
      <c r="V85" s="163">
        <v>14621</v>
      </c>
      <c r="W85" s="163">
        <v>23544</v>
      </c>
      <c r="X85" s="163">
        <v>34546</v>
      </c>
      <c r="Y85" s="163">
        <v>48623</v>
      </c>
      <c r="Z85" s="164">
        <f t="shared" si="74"/>
        <v>0.40748567127887458</v>
      </c>
      <c r="AA85" s="165">
        <f t="shared" si="67"/>
        <v>1.4855842960842449</v>
      </c>
      <c r="AB85" s="164">
        <f t="shared" si="75"/>
        <v>1.2360379167207919E-2</v>
      </c>
    </row>
    <row r="86" spans="1:28" x14ac:dyDescent="0.25">
      <c r="A86" s="56"/>
      <c r="B86" s="162" t="s">
        <v>123</v>
      </c>
      <c r="C86" s="163">
        <v>1770</v>
      </c>
      <c r="D86" s="163">
        <v>261</v>
      </c>
      <c r="E86" s="163">
        <v>795</v>
      </c>
      <c r="F86" s="163">
        <v>1046</v>
      </c>
      <c r="G86" s="163">
        <v>1024</v>
      </c>
      <c r="H86" s="163">
        <v>1333</v>
      </c>
      <c r="I86" s="164">
        <f t="shared" si="68"/>
        <v>0.3017578125</v>
      </c>
      <c r="J86" s="165">
        <f t="shared" si="69"/>
        <v>-0.24689265536723159</v>
      </c>
      <c r="K86" s="164">
        <f t="shared" si="70"/>
        <v>1.921311276929707E-3</v>
      </c>
      <c r="L86" s="163">
        <v>4012</v>
      </c>
      <c r="M86" s="163">
        <v>1143</v>
      </c>
      <c r="N86" s="163">
        <v>2509</v>
      </c>
      <c r="O86" s="163">
        <v>3937</v>
      </c>
      <c r="P86" s="163">
        <v>5714</v>
      </c>
      <c r="Q86" s="163">
        <v>10248</v>
      </c>
      <c r="R86" s="164">
        <f t="shared" si="71"/>
        <v>0.79348967448372409</v>
      </c>
      <c r="S86" s="165">
        <f t="shared" si="72"/>
        <v>1.5543369890329015</v>
      </c>
      <c r="T86" s="164">
        <f t="shared" si="73"/>
        <v>3.1629805350770466E-3</v>
      </c>
      <c r="U86" s="163">
        <v>5782</v>
      </c>
      <c r="V86" s="163">
        <v>3304</v>
      </c>
      <c r="W86" s="163">
        <v>4983</v>
      </c>
      <c r="X86" s="163">
        <v>6738</v>
      </c>
      <c r="Y86" s="163">
        <v>11581</v>
      </c>
      <c r="Z86" s="164">
        <f t="shared" si="74"/>
        <v>0.71875927574948051</v>
      </c>
      <c r="AA86" s="165">
        <f t="shared" si="67"/>
        <v>1.0029401591144933</v>
      </c>
      <c r="AB86" s="164">
        <f t="shared" si="75"/>
        <v>2.9439884650357836E-3</v>
      </c>
    </row>
    <row r="87" spans="1:28" x14ac:dyDescent="0.25">
      <c r="A87" s="56"/>
      <c r="B87" s="162" t="s">
        <v>119</v>
      </c>
      <c r="C87" s="163">
        <v>890</v>
      </c>
      <c r="D87" s="163">
        <v>215</v>
      </c>
      <c r="E87" s="163">
        <v>704</v>
      </c>
      <c r="F87" s="163">
        <v>837</v>
      </c>
      <c r="G87" s="163">
        <v>715</v>
      </c>
      <c r="H87" s="163">
        <v>804</v>
      </c>
      <c r="I87" s="164">
        <f t="shared" si="68"/>
        <v>0.12447552447552446</v>
      </c>
      <c r="J87" s="165">
        <f t="shared" si="69"/>
        <v>-9.6629213483146015E-2</v>
      </c>
      <c r="K87" s="164">
        <f t="shared" si="70"/>
        <v>1.1588404100911361E-3</v>
      </c>
      <c r="L87" s="163">
        <v>4300</v>
      </c>
      <c r="M87" s="163">
        <v>1517</v>
      </c>
      <c r="N87" s="163">
        <v>3401</v>
      </c>
      <c r="O87" s="163">
        <v>3639</v>
      </c>
      <c r="P87" s="163">
        <v>5025</v>
      </c>
      <c r="Q87" s="163">
        <v>6440</v>
      </c>
      <c r="R87" s="164">
        <f t="shared" si="71"/>
        <v>0.28159203980099501</v>
      </c>
      <c r="S87" s="165">
        <f t="shared" si="72"/>
        <v>0.49767441860465111</v>
      </c>
      <c r="T87" s="164">
        <f t="shared" si="73"/>
        <v>1.9876653635730076E-3</v>
      </c>
      <c r="U87" s="163">
        <v>5190</v>
      </c>
      <c r="V87" s="163">
        <v>4105</v>
      </c>
      <c r="W87" s="163">
        <v>4476</v>
      </c>
      <c r="X87" s="163">
        <v>5740</v>
      </c>
      <c r="Y87" s="163">
        <v>7244</v>
      </c>
      <c r="Z87" s="164">
        <f t="shared" si="74"/>
        <v>0.26202090592334493</v>
      </c>
      <c r="AA87" s="165">
        <f t="shared" si="67"/>
        <v>0.39576107899807322</v>
      </c>
      <c r="AB87" s="164">
        <f t="shared" si="75"/>
        <v>1.8414862654968669E-3</v>
      </c>
    </row>
    <row r="88" spans="1:28" x14ac:dyDescent="0.25">
      <c r="A88" s="56"/>
      <c r="B88" s="162" t="s">
        <v>128</v>
      </c>
      <c r="C88" s="163">
        <v>733</v>
      </c>
      <c r="D88" s="163">
        <v>282</v>
      </c>
      <c r="E88" s="163">
        <v>236</v>
      </c>
      <c r="F88" s="163">
        <v>372</v>
      </c>
      <c r="G88" s="163">
        <v>389</v>
      </c>
      <c r="H88" s="163">
        <v>429</v>
      </c>
      <c r="I88" s="164">
        <f t="shared" si="68"/>
        <v>0.10282776349614386</v>
      </c>
      <c r="J88" s="165">
        <f t="shared" si="69"/>
        <v>-0.41473396998635748</v>
      </c>
      <c r="K88" s="164">
        <f t="shared" si="70"/>
        <v>6.1833648747400174E-4</v>
      </c>
      <c r="L88" s="163">
        <v>2619</v>
      </c>
      <c r="M88" s="163">
        <v>1420</v>
      </c>
      <c r="N88" s="163">
        <v>616</v>
      </c>
      <c r="O88" s="163">
        <v>2517</v>
      </c>
      <c r="P88" s="163">
        <v>3023</v>
      </c>
      <c r="Q88" s="163">
        <v>2753</v>
      </c>
      <c r="R88" s="164">
        <f t="shared" si="71"/>
        <v>-8.9315249751902082E-2</v>
      </c>
      <c r="S88" s="165">
        <f t="shared" si="72"/>
        <v>5.1164566628484121E-2</v>
      </c>
      <c r="T88" s="164">
        <f t="shared" si="73"/>
        <v>8.4969607855846111E-4</v>
      </c>
      <c r="U88" s="163">
        <v>3352</v>
      </c>
      <c r="V88" s="163">
        <v>852</v>
      </c>
      <c r="W88" s="163">
        <v>2889</v>
      </c>
      <c r="X88" s="163">
        <v>3412</v>
      </c>
      <c r="Y88" s="163">
        <v>3182</v>
      </c>
      <c r="Z88" s="164">
        <f t="shared" si="74"/>
        <v>-6.7409144196951987E-2</v>
      </c>
      <c r="AA88" s="165">
        <f t="shared" si="67"/>
        <v>-5.0715990453460646E-2</v>
      </c>
      <c r="AB88" s="164">
        <f t="shared" si="75"/>
        <v>8.0889139933890543E-4</v>
      </c>
    </row>
    <row r="89" spans="1:28" x14ac:dyDescent="0.25">
      <c r="A89" s="56"/>
      <c r="B89" s="162" t="s">
        <v>131</v>
      </c>
      <c r="C89" s="163">
        <v>1847</v>
      </c>
      <c r="D89" s="163">
        <v>398</v>
      </c>
      <c r="E89" s="163">
        <v>268</v>
      </c>
      <c r="F89" s="163">
        <v>554</v>
      </c>
      <c r="G89" s="163">
        <v>567</v>
      </c>
      <c r="H89" s="163">
        <v>510</v>
      </c>
      <c r="I89" s="164">
        <f t="shared" si="68"/>
        <v>-0.10052910052910058</v>
      </c>
      <c r="J89" s="165">
        <f t="shared" si="69"/>
        <v>-0.72387655657823502</v>
      </c>
      <c r="K89" s="164">
        <f t="shared" si="70"/>
        <v>7.3508533475930276E-4</v>
      </c>
      <c r="L89" s="163">
        <v>3937</v>
      </c>
      <c r="M89" s="163">
        <v>1916</v>
      </c>
      <c r="N89" s="163">
        <v>621</v>
      </c>
      <c r="O89" s="163">
        <v>2308</v>
      </c>
      <c r="P89" s="163">
        <v>3090</v>
      </c>
      <c r="Q89" s="163">
        <v>3352</v>
      </c>
      <c r="R89" s="164">
        <f t="shared" si="71"/>
        <v>8.4789644012944976E-2</v>
      </c>
      <c r="S89" s="165">
        <f t="shared" si="72"/>
        <v>-0.14859029718059436</v>
      </c>
      <c r="T89" s="164">
        <f t="shared" si="73"/>
        <v>1.0345736488659506E-3</v>
      </c>
      <c r="U89" s="163">
        <v>5784</v>
      </c>
      <c r="V89" s="163">
        <v>889</v>
      </c>
      <c r="W89" s="163">
        <v>2862</v>
      </c>
      <c r="X89" s="163">
        <v>3657</v>
      </c>
      <c r="Y89" s="163">
        <v>3862</v>
      </c>
      <c r="Z89" s="164">
        <f t="shared" si="74"/>
        <v>5.6056877221766443E-2</v>
      </c>
      <c r="AA89" s="165">
        <f t="shared" si="67"/>
        <v>-0.33229598893499313</v>
      </c>
      <c r="AB89" s="164">
        <f t="shared" si="75"/>
        <v>9.817531691536307E-4</v>
      </c>
    </row>
    <row r="90" spans="1:28" x14ac:dyDescent="0.25">
      <c r="A90" s="56"/>
      <c r="B90" s="168" t="s">
        <v>145</v>
      </c>
      <c r="C90" s="169">
        <f t="shared" ref="C90:H90" si="76">C82-SUM(C83:C89)</f>
        <v>29972</v>
      </c>
      <c r="D90" s="169">
        <f t="shared" si="76"/>
        <v>7499</v>
      </c>
      <c r="E90" s="169">
        <f t="shared" si="76"/>
        <v>11495</v>
      </c>
      <c r="F90" s="169">
        <f t="shared" si="76"/>
        <v>19777</v>
      </c>
      <c r="G90" s="169">
        <f t="shared" si="76"/>
        <v>21360</v>
      </c>
      <c r="H90" s="169">
        <f t="shared" si="76"/>
        <v>25717</v>
      </c>
      <c r="I90" s="170">
        <f t="shared" si="68"/>
        <v>0.20397940074906362</v>
      </c>
      <c r="J90" s="171">
        <f t="shared" si="69"/>
        <v>-0.14196583477912716</v>
      </c>
      <c r="K90" s="170">
        <f t="shared" si="70"/>
        <v>3.7067038341186256E-2</v>
      </c>
      <c r="L90" s="169">
        <f t="shared" ref="L90:Q90" si="77">L82-SUM(L83:L89)</f>
        <v>62794</v>
      </c>
      <c r="M90" s="169">
        <f t="shared" si="77"/>
        <v>19538</v>
      </c>
      <c r="N90" s="169">
        <f t="shared" si="77"/>
        <v>32687</v>
      </c>
      <c r="O90" s="169">
        <f t="shared" si="77"/>
        <v>63094</v>
      </c>
      <c r="P90" s="169">
        <f t="shared" si="77"/>
        <v>87839</v>
      </c>
      <c r="Q90" s="169">
        <f t="shared" si="77"/>
        <v>102715</v>
      </c>
      <c r="R90" s="170">
        <f t="shared" si="71"/>
        <v>0.16935529776067582</v>
      </c>
      <c r="S90" s="171">
        <f t="shared" si="72"/>
        <v>0.6357454533872664</v>
      </c>
      <c r="T90" s="170">
        <f t="shared" si="73"/>
        <v>3.1702336617919484E-2</v>
      </c>
      <c r="U90" s="169">
        <f>U82-SUM(U83:U89)</f>
        <v>92766</v>
      </c>
      <c r="V90" s="169">
        <f>V82-SUM(V83:V89)</f>
        <v>44182</v>
      </c>
      <c r="W90" s="169">
        <f>W82-SUM(W83:W89)</f>
        <v>82871</v>
      </c>
      <c r="X90" s="169">
        <f>X82-SUM(X83:X89)</f>
        <v>109199</v>
      </c>
      <c r="Y90" s="169">
        <f>Y82-SUM(Y83:Y89)</f>
        <v>128432</v>
      </c>
      <c r="Z90" s="170">
        <f t="shared" si="74"/>
        <v>0.17612798652002315</v>
      </c>
      <c r="AA90" s="171">
        <f t="shared" si="67"/>
        <v>0.38447275941616543</v>
      </c>
      <c r="AB90" s="170">
        <f t="shared" si="75"/>
        <v>3.2648504148301165E-2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11833</v>
      </c>
      <c r="D92" s="176">
        <f t="shared" si="78"/>
        <v>4061</v>
      </c>
      <c r="E92" s="176">
        <f t="shared" si="78"/>
        <v>0</v>
      </c>
      <c r="F92" s="176">
        <f t="shared" si="78"/>
        <v>4083</v>
      </c>
      <c r="G92" s="176">
        <f t="shared" si="78"/>
        <v>6020</v>
      </c>
      <c r="H92" s="176">
        <f t="shared" si="78"/>
        <v>7110</v>
      </c>
      <c r="I92" s="177">
        <f>IFERROR(H92/G92-1,"-")</f>
        <v>0.18106312292358795</v>
      </c>
      <c r="J92" s="177">
        <f>IFERROR(H92/C92-1,"-")</f>
        <v>-0.39913800388743348</v>
      </c>
      <c r="K92" s="177">
        <f>H92/H$8</f>
        <v>1.0247954372820868E-2</v>
      </c>
      <c r="L92" s="176">
        <f t="shared" ref="L92:Q92" si="79">L93+L96</f>
        <v>38287</v>
      </c>
      <c r="M92" s="176">
        <f t="shared" si="79"/>
        <v>8693</v>
      </c>
      <c r="N92" s="176">
        <f t="shared" si="79"/>
        <v>0</v>
      </c>
      <c r="O92" s="176">
        <f t="shared" si="79"/>
        <v>29792</v>
      </c>
      <c r="P92" s="176">
        <f t="shared" si="79"/>
        <v>38567</v>
      </c>
      <c r="Q92" s="176">
        <f t="shared" si="79"/>
        <v>45050</v>
      </c>
      <c r="R92" s="177">
        <f>IFERROR(Q92/P92-1,"-")</f>
        <v>0.16809707781263783</v>
      </c>
      <c r="S92" s="177">
        <f>IFERROR(Q92/L92-1,"-")</f>
        <v>0.17663959046151434</v>
      </c>
      <c r="T92" s="177">
        <f>Q92/Q$8</f>
        <v>1.3904398234311178E-2</v>
      </c>
      <c r="U92" s="176">
        <f>U93+U96</f>
        <v>50120</v>
      </c>
      <c r="V92" s="176">
        <f>V93+V96</f>
        <v>28901</v>
      </c>
      <c r="W92" s="176">
        <f>W93+W96</f>
        <v>46319</v>
      </c>
      <c r="X92" s="176">
        <f>X93+X96</f>
        <v>53572</v>
      </c>
      <c r="Y92" s="176">
        <f>Y93+Y96</f>
        <v>52160</v>
      </c>
      <c r="Z92" s="177">
        <f>IFERROR(Y92/X92-1,"-")</f>
        <v>-2.6357052191443242E-2</v>
      </c>
      <c r="AA92" s="177">
        <f t="shared" ref="AA92:AA104" si="80">IFERROR(Y92/U92-1,"-")</f>
        <v>4.0702314445331123E-2</v>
      </c>
      <c r="AB92" s="177">
        <f>Y92/Y$8</f>
        <v>1.3259514578729512E-2</v>
      </c>
    </row>
    <row r="93" spans="1:28" x14ac:dyDescent="0.25">
      <c r="A93" s="56"/>
      <c r="B93" s="157" t="s">
        <v>97</v>
      </c>
      <c r="C93" s="158">
        <v>8178</v>
      </c>
      <c r="D93" s="158">
        <v>2731</v>
      </c>
      <c r="E93" s="158">
        <v>0</v>
      </c>
      <c r="F93" s="158">
        <v>3173</v>
      </c>
      <c r="G93" s="158">
        <v>4137</v>
      </c>
      <c r="H93" s="158">
        <v>5137</v>
      </c>
      <c r="I93" s="159">
        <f>IFERROR(H93/G93-1,"-")</f>
        <v>0.24172105390379506</v>
      </c>
      <c r="J93" s="160">
        <f>IFERROR(H93/C93-1,"-")</f>
        <v>-0.371851308388359</v>
      </c>
      <c r="K93" s="159">
        <f>H93/H$8</f>
        <v>7.4041830679579188E-3</v>
      </c>
      <c r="L93" s="158">
        <v>24963</v>
      </c>
      <c r="M93" s="158">
        <v>4723</v>
      </c>
      <c r="N93" s="158">
        <v>0</v>
      </c>
      <c r="O93" s="158">
        <v>20574</v>
      </c>
      <c r="P93" s="158">
        <v>24445</v>
      </c>
      <c r="Q93" s="158">
        <v>27462</v>
      </c>
      <c r="R93" s="159">
        <f>IFERROR(Q93/P93-1,"-")</f>
        <v>0.12341992227449383</v>
      </c>
      <c r="S93" s="160">
        <f>IFERROR(Q93/L93-1,"-")</f>
        <v>0.10010816007691381</v>
      </c>
      <c r="T93" s="159">
        <f>Q93/Q$8</f>
        <v>8.4759730146648955E-3</v>
      </c>
      <c r="U93" s="158">
        <v>33141</v>
      </c>
      <c r="V93" s="158">
        <v>18779</v>
      </c>
      <c r="W93" s="158">
        <v>30450</v>
      </c>
      <c r="X93" s="158">
        <v>35140</v>
      </c>
      <c r="Y93" s="158">
        <v>32599</v>
      </c>
      <c r="Z93" s="159">
        <f>IFERROR(Y93/X93-1,"-")</f>
        <v>-7.2310756972111534E-2</v>
      </c>
      <c r="AA93" s="160">
        <f t="shared" si="80"/>
        <v>-1.6354364684228018E-2</v>
      </c>
      <c r="AB93" s="159">
        <f>Y93/Y$8</f>
        <v>8.2869424032209239E-3</v>
      </c>
    </row>
    <row r="94" spans="1:28" x14ac:dyDescent="0.25">
      <c r="A94" s="56"/>
      <c r="B94" s="162" t="s">
        <v>103</v>
      </c>
      <c r="C94" s="163">
        <v>5883</v>
      </c>
      <c r="D94" s="163">
        <v>2063</v>
      </c>
      <c r="E94" s="163">
        <v>0</v>
      </c>
      <c r="F94" s="163">
        <v>2303</v>
      </c>
      <c r="G94" s="163">
        <v>2888</v>
      </c>
      <c r="H94" s="163">
        <v>3724</v>
      </c>
      <c r="I94" s="164">
        <f>IFERROR(H94/G94-1,"-")</f>
        <v>0.28947368421052633</v>
      </c>
      <c r="J94" s="165">
        <f>IFERROR(H94/C94-1,"-")</f>
        <v>-0.36698963114057459</v>
      </c>
      <c r="K94" s="164">
        <f>H94/H$8</f>
        <v>5.3675642875365562E-3</v>
      </c>
      <c r="L94" s="163">
        <v>10694</v>
      </c>
      <c r="M94" s="163">
        <v>2176</v>
      </c>
      <c r="N94" s="163">
        <v>0</v>
      </c>
      <c r="O94" s="163">
        <v>8938</v>
      </c>
      <c r="P94" s="163">
        <v>5331</v>
      </c>
      <c r="Q94" s="163">
        <v>6683</v>
      </c>
      <c r="R94" s="164">
        <f>IFERROR(Q94/P94-1,"-")</f>
        <v>0.25361095479272189</v>
      </c>
      <c r="S94" s="165">
        <f>IFERROR(Q94/L94-1,"-")</f>
        <v>-0.37507013278473911</v>
      </c>
      <c r="T94" s="164">
        <f>Q94/Q$8</f>
        <v>2.0626657802419891E-3</v>
      </c>
      <c r="U94" s="163">
        <v>16577</v>
      </c>
      <c r="V94" s="163">
        <v>9525</v>
      </c>
      <c r="W94" s="163">
        <v>14475</v>
      </c>
      <c r="X94" s="163">
        <v>10867</v>
      </c>
      <c r="Y94" s="163">
        <v>10407</v>
      </c>
      <c r="Z94" s="164">
        <f>IFERROR(Y94/X94-1,"-")</f>
        <v>-4.2329989877611163E-2</v>
      </c>
      <c r="AA94" s="165">
        <f t="shared" si="80"/>
        <v>-0.37220244917656997</v>
      </c>
      <c r="AB94" s="164">
        <f>Y94/Y$8</f>
        <v>2.645547703620361E-3</v>
      </c>
    </row>
    <row r="95" spans="1:28" x14ac:dyDescent="0.25">
      <c r="A95" s="56"/>
      <c r="B95" s="162" t="s">
        <v>100</v>
      </c>
      <c r="C95" s="163">
        <v>2295</v>
      </c>
      <c r="D95" s="163">
        <v>668</v>
      </c>
      <c r="E95" s="163">
        <v>0</v>
      </c>
      <c r="F95" s="163">
        <v>870</v>
      </c>
      <c r="G95" s="163">
        <v>1249</v>
      </c>
      <c r="H95" s="163">
        <v>1413</v>
      </c>
      <c r="I95" s="164">
        <f>IFERROR(H95/G95-1,"-")</f>
        <v>0.13130504403522814</v>
      </c>
      <c r="J95" s="165">
        <f>IFERROR(H95/C95-1,"-")</f>
        <v>-0.38431372549019605</v>
      </c>
      <c r="K95" s="164">
        <f>H95/H$8</f>
        <v>2.0366187804213625E-3</v>
      </c>
      <c r="L95" s="163">
        <v>14269</v>
      </c>
      <c r="M95" s="163">
        <v>2547</v>
      </c>
      <c r="N95" s="163">
        <v>0</v>
      </c>
      <c r="O95" s="163">
        <v>11636</v>
      </c>
      <c r="P95" s="163">
        <v>19114</v>
      </c>
      <c r="Q95" s="163">
        <v>20779</v>
      </c>
      <c r="R95" s="164">
        <f>IFERROR(Q95/P95-1,"-")</f>
        <v>8.7108925394998371E-2</v>
      </c>
      <c r="S95" s="165">
        <f>IFERROR(Q95/L95-1,"-")</f>
        <v>0.45623379353843996</v>
      </c>
      <c r="T95" s="164">
        <f>Q95/Q$8</f>
        <v>6.4133072344229073E-3</v>
      </c>
      <c r="U95" s="163">
        <v>16564</v>
      </c>
      <c r="V95" s="163">
        <v>9254</v>
      </c>
      <c r="W95" s="163">
        <v>15975</v>
      </c>
      <c r="X95" s="163">
        <v>24273</v>
      </c>
      <c r="Y95" s="163">
        <v>22192</v>
      </c>
      <c r="Z95" s="164">
        <f>IFERROR(Y95/X95-1,"-")</f>
        <v>-8.5733119103530653E-2</v>
      </c>
      <c r="AA95" s="165">
        <f t="shared" si="80"/>
        <v>0.33977300169041302</v>
      </c>
      <c r="AB95" s="164">
        <f>Y95/Y$8</f>
        <v>5.6413946996005625E-3</v>
      </c>
    </row>
    <row r="96" spans="1:28" x14ac:dyDescent="0.25">
      <c r="A96" s="56"/>
      <c r="B96" s="157" t="s">
        <v>107</v>
      </c>
      <c r="C96" s="158">
        <v>3655</v>
      </c>
      <c r="D96" s="158">
        <v>1330</v>
      </c>
      <c r="E96" s="158">
        <v>0</v>
      </c>
      <c r="F96" s="158">
        <v>910</v>
      </c>
      <c r="G96" s="158">
        <v>1883</v>
      </c>
      <c r="H96" s="158">
        <v>1973</v>
      </c>
      <c r="I96" s="159">
        <f>IFERROR(H96/G96-1,"-")</f>
        <v>4.779607010090281E-2</v>
      </c>
      <c r="J96" s="160">
        <f>IFERROR(H96/C96-1,"-")</f>
        <v>-0.46019151846785222</v>
      </c>
      <c r="K96" s="159">
        <f>H96/H$8</f>
        <v>2.8437713048629497E-3</v>
      </c>
      <c r="L96" s="158">
        <v>13324</v>
      </c>
      <c r="M96" s="158">
        <v>3970</v>
      </c>
      <c r="N96" s="158">
        <v>0</v>
      </c>
      <c r="O96" s="158">
        <v>9218</v>
      </c>
      <c r="P96" s="158">
        <v>14122</v>
      </c>
      <c r="Q96" s="158">
        <v>17588</v>
      </c>
      <c r="R96" s="159">
        <f>IFERROR(Q96/P96-1,"-")</f>
        <v>0.24543265826370209</v>
      </c>
      <c r="S96" s="160">
        <f>IFERROR(Q96/L96-1,"-")</f>
        <v>0.32002401681176829</v>
      </c>
      <c r="T96" s="159">
        <f>Q96/Q$8</f>
        <v>5.4284252196462818E-3</v>
      </c>
      <c r="U96" s="158">
        <v>16979</v>
      </c>
      <c r="V96" s="158">
        <v>10122</v>
      </c>
      <c r="W96" s="158">
        <v>15869</v>
      </c>
      <c r="X96" s="158">
        <v>18432</v>
      </c>
      <c r="Y96" s="158">
        <v>19561</v>
      </c>
      <c r="Z96" s="159">
        <f>IFERROR(Y96/X96-1,"-")</f>
        <v>6.125217013888884E-2</v>
      </c>
      <c r="AA96" s="160">
        <f t="shared" si="80"/>
        <v>0.15207020437010432</v>
      </c>
      <c r="AB96" s="159">
        <f>Y96/Y$8</f>
        <v>4.9725721755085883E-3</v>
      </c>
    </row>
    <row r="97" spans="1:28" s="56" customFormat="1" x14ac:dyDescent="0.25">
      <c r="B97" s="162" t="s">
        <v>110</v>
      </c>
      <c r="C97" s="163">
        <v>182</v>
      </c>
      <c r="D97" s="163">
        <v>79</v>
      </c>
      <c r="E97" s="163">
        <v>0</v>
      </c>
      <c r="F97" s="163">
        <v>33</v>
      </c>
      <c r="G97" s="163">
        <v>120</v>
      </c>
      <c r="H97" s="163">
        <v>155</v>
      </c>
      <c r="I97" s="164">
        <f t="shared" ref="I97:I104" si="81">IFERROR(H97/G97-1,"-")</f>
        <v>0.29166666666666674</v>
      </c>
      <c r="J97" s="165">
        <f t="shared" ref="J97:J104" si="82">IFERROR(H97/C97-1,"-")</f>
        <v>-0.14835164835164838</v>
      </c>
      <c r="K97" s="164">
        <f t="shared" ref="K97:K104" si="83">H97/H$8</f>
        <v>2.2340828801508222E-4</v>
      </c>
      <c r="L97" s="163">
        <v>2011</v>
      </c>
      <c r="M97" s="163">
        <v>915</v>
      </c>
      <c r="N97" s="163">
        <v>0</v>
      </c>
      <c r="O97" s="163">
        <v>1152</v>
      </c>
      <c r="P97" s="163">
        <v>2043</v>
      </c>
      <c r="Q97" s="163">
        <v>2615</v>
      </c>
      <c r="R97" s="164">
        <f t="shared" ref="R97:R104" si="84">IFERROR(Q97/P97-1,"-")</f>
        <v>0.27998042094958397</v>
      </c>
      <c r="S97" s="165">
        <f t="shared" ref="S97:S104" si="85">IFERROR(Q97/L97-1,"-")</f>
        <v>0.30034808552958725</v>
      </c>
      <c r="T97" s="164">
        <f t="shared" ref="T97:T104" si="86">Q97/Q$8</f>
        <v>8.0710324933903953E-4</v>
      </c>
      <c r="U97" s="163">
        <v>2193</v>
      </c>
      <c r="V97" s="163">
        <v>750</v>
      </c>
      <c r="W97" s="163">
        <v>2100</v>
      </c>
      <c r="X97" s="163">
        <v>2476</v>
      </c>
      <c r="Y97" s="163">
        <v>2770</v>
      </c>
      <c r="Z97" s="164">
        <f t="shared" ref="Z97:Z104" si="87">IFERROR(Y97/X97-1,"-")</f>
        <v>0.11873990306946691</v>
      </c>
      <c r="AA97" s="165">
        <f t="shared" si="80"/>
        <v>0.26310989512083904</v>
      </c>
      <c r="AB97" s="164">
        <f t="shared" ref="AB97:AB104" si="88">Y97/Y$8</f>
        <v>7.0415750350998367E-4</v>
      </c>
    </row>
    <row r="98" spans="1:28" s="56" customFormat="1" x14ac:dyDescent="0.25">
      <c r="B98" s="162" t="s">
        <v>113</v>
      </c>
      <c r="C98" s="163">
        <v>501</v>
      </c>
      <c r="D98" s="163">
        <v>299</v>
      </c>
      <c r="E98" s="163">
        <v>0</v>
      </c>
      <c r="F98" s="163">
        <v>120</v>
      </c>
      <c r="G98" s="163">
        <v>247</v>
      </c>
      <c r="H98" s="163">
        <v>303</v>
      </c>
      <c r="I98" s="164">
        <f t="shared" si="81"/>
        <v>0.22672064777327927</v>
      </c>
      <c r="J98" s="165">
        <f t="shared" si="82"/>
        <v>-0.39520958083832336</v>
      </c>
      <c r="K98" s="164">
        <f t="shared" si="83"/>
        <v>4.3672716947464459E-4</v>
      </c>
      <c r="L98" s="163">
        <v>3025</v>
      </c>
      <c r="M98" s="163">
        <v>772</v>
      </c>
      <c r="N98" s="163">
        <v>0</v>
      </c>
      <c r="O98" s="163">
        <v>1871</v>
      </c>
      <c r="P98" s="163">
        <v>2802</v>
      </c>
      <c r="Q98" s="163">
        <v>3471</v>
      </c>
      <c r="R98" s="164">
        <f t="shared" si="84"/>
        <v>0.23875802997858675</v>
      </c>
      <c r="S98" s="165">
        <f t="shared" si="85"/>
        <v>0.14743801652892552</v>
      </c>
      <c r="T98" s="164">
        <f t="shared" si="86"/>
        <v>1.0713022479754517E-3</v>
      </c>
      <c r="U98" s="163">
        <v>3526</v>
      </c>
      <c r="V98" s="163">
        <v>2047</v>
      </c>
      <c r="W98" s="163">
        <v>3121</v>
      </c>
      <c r="X98" s="163">
        <v>3392</v>
      </c>
      <c r="Y98" s="163">
        <v>3774</v>
      </c>
      <c r="Z98" s="164">
        <f t="shared" si="87"/>
        <v>0.11261792452830188</v>
      </c>
      <c r="AA98" s="165">
        <f t="shared" si="80"/>
        <v>7.0334656834940334E-2</v>
      </c>
      <c r="AB98" s="164">
        <f t="shared" si="88"/>
        <v>9.59382822471725E-4</v>
      </c>
    </row>
    <row r="99" spans="1:28" x14ac:dyDescent="0.25">
      <c r="A99" s="56"/>
      <c r="B99" s="162" t="s">
        <v>116</v>
      </c>
      <c r="C99" s="163">
        <v>1092</v>
      </c>
      <c r="D99" s="163">
        <v>539</v>
      </c>
      <c r="E99" s="163">
        <v>0</v>
      </c>
      <c r="F99" s="163">
        <v>255</v>
      </c>
      <c r="G99" s="163">
        <v>683</v>
      </c>
      <c r="H99" s="163">
        <v>554</v>
      </c>
      <c r="I99" s="164">
        <f t="shared" si="81"/>
        <v>-0.18887262079062961</v>
      </c>
      <c r="J99" s="165">
        <f t="shared" si="82"/>
        <v>-0.4926739926739927</v>
      </c>
      <c r="K99" s="164">
        <f t="shared" si="83"/>
        <v>7.9850446167971324E-4</v>
      </c>
      <c r="L99" s="163">
        <v>2424</v>
      </c>
      <c r="M99" s="163">
        <v>622</v>
      </c>
      <c r="N99" s="163">
        <v>0</v>
      </c>
      <c r="O99" s="163">
        <v>1704</v>
      </c>
      <c r="P99" s="163">
        <v>2384</v>
      </c>
      <c r="Q99" s="163">
        <v>2851</v>
      </c>
      <c r="R99" s="164">
        <f t="shared" si="84"/>
        <v>0.19588926174496635</v>
      </c>
      <c r="S99" s="165">
        <f t="shared" si="85"/>
        <v>0.17615511551155105</v>
      </c>
      <c r="T99" s="164">
        <f t="shared" si="86"/>
        <v>8.799431601780504E-4</v>
      </c>
      <c r="U99" s="163">
        <v>3516</v>
      </c>
      <c r="V99" s="163">
        <v>3177</v>
      </c>
      <c r="W99" s="163">
        <v>3055</v>
      </c>
      <c r="X99" s="163">
        <v>3581</v>
      </c>
      <c r="Y99" s="163">
        <v>3405</v>
      </c>
      <c r="Z99" s="164">
        <f t="shared" si="87"/>
        <v>-4.9148282602624938E-2</v>
      </c>
      <c r="AA99" s="165">
        <f t="shared" si="80"/>
        <v>-3.1569965870307137E-2</v>
      </c>
      <c r="AB99" s="164">
        <f t="shared" si="88"/>
        <v>8.6557989149873443E-4</v>
      </c>
    </row>
    <row r="100" spans="1:28" x14ac:dyDescent="0.25">
      <c r="A100" s="56"/>
      <c r="B100" s="162" t="s">
        <v>123</v>
      </c>
      <c r="C100" s="163">
        <v>56</v>
      </c>
      <c r="D100" s="163">
        <v>55</v>
      </c>
      <c r="E100" s="163">
        <v>0</v>
      </c>
      <c r="F100" s="163">
        <v>25</v>
      </c>
      <c r="G100" s="163">
        <v>50</v>
      </c>
      <c r="H100" s="163">
        <v>76</v>
      </c>
      <c r="I100" s="164">
        <f t="shared" si="81"/>
        <v>0.52</v>
      </c>
      <c r="J100" s="165">
        <f t="shared" si="82"/>
        <v>0.35714285714285721</v>
      </c>
      <c r="K100" s="164">
        <f t="shared" si="83"/>
        <v>1.0954212831707257E-4</v>
      </c>
      <c r="L100" s="163">
        <v>563</v>
      </c>
      <c r="M100" s="163">
        <v>210</v>
      </c>
      <c r="N100" s="163">
        <v>0</v>
      </c>
      <c r="O100" s="163">
        <v>624</v>
      </c>
      <c r="P100" s="163">
        <v>691</v>
      </c>
      <c r="Q100" s="163">
        <v>782</v>
      </c>
      <c r="R100" s="164">
        <f t="shared" si="84"/>
        <v>0.13169319826338644</v>
      </c>
      <c r="S100" s="165">
        <f t="shared" si="85"/>
        <v>0.38898756660746003</v>
      </c>
      <c r="T100" s="164">
        <f t="shared" si="86"/>
        <v>2.4135936557672234E-4</v>
      </c>
      <c r="U100" s="163">
        <v>619</v>
      </c>
      <c r="V100" s="163">
        <v>325</v>
      </c>
      <c r="W100" s="163">
        <v>1051</v>
      </c>
      <c r="X100" s="163">
        <v>825</v>
      </c>
      <c r="Y100" s="163">
        <v>858</v>
      </c>
      <c r="Z100" s="164">
        <f t="shared" si="87"/>
        <v>4.0000000000000036E-2</v>
      </c>
      <c r="AA100" s="165">
        <f t="shared" si="80"/>
        <v>0.38610662358642966</v>
      </c>
      <c r="AB100" s="164">
        <f t="shared" si="88"/>
        <v>2.1811088014857979E-4</v>
      </c>
    </row>
    <row r="101" spans="1:28" x14ac:dyDescent="0.25">
      <c r="A101" s="56"/>
      <c r="B101" s="162" t="s">
        <v>119</v>
      </c>
      <c r="C101" s="163">
        <v>98</v>
      </c>
      <c r="D101" s="163">
        <v>30</v>
      </c>
      <c r="E101" s="163">
        <v>0</v>
      </c>
      <c r="F101" s="163">
        <v>15</v>
      </c>
      <c r="G101" s="163">
        <v>65</v>
      </c>
      <c r="H101" s="163">
        <v>44</v>
      </c>
      <c r="I101" s="164">
        <f t="shared" si="81"/>
        <v>-0.32307692307692304</v>
      </c>
      <c r="J101" s="165">
        <f t="shared" si="82"/>
        <v>-0.55102040816326525</v>
      </c>
      <c r="K101" s="164">
        <f t="shared" si="83"/>
        <v>6.3419126920410431E-5</v>
      </c>
      <c r="L101" s="163">
        <v>381</v>
      </c>
      <c r="M101" s="163">
        <v>102</v>
      </c>
      <c r="N101" s="163">
        <v>0</v>
      </c>
      <c r="O101" s="163">
        <v>365</v>
      </c>
      <c r="P101" s="163">
        <v>414</v>
      </c>
      <c r="Q101" s="163">
        <v>716</v>
      </c>
      <c r="R101" s="164">
        <f t="shared" si="84"/>
        <v>0.72946859903381633</v>
      </c>
      <c r="S101" s="165">
        <f t="shared" si="85"/>
        <v>0.87926509186351698</v>
      </c>
      <c r="T101" s="164">
        <f t="shared" si="86"/>
        <v>2.2098888203699897E-4</v>
      </c>
      <c r="U101" s="163">
        <v>479</v>
      </c>
      <c r="V101" s="163">
        <v>438</v>
      </c>
      <c r="W101" s="163">
        <v>630</v>
      </c>
      <c r="X101" s="163">
        <v>571</v>
      </c>
      <c r="Y101" s="163">
        <v>760</v>
      </c>
      <c r="Z101" s="164">
        <f t="shared" si="87"/>
        <v>0.33099824868651484</v>
      </c>
      <c r="AA101" s="165">
        <f t="shared" si="80"/>
        <v>0.58663883089770352</v>
      </c>
      <c r="AB101" s="164">
        <f t="shared" si="88"/>
        <v>1.931984486164576E-4</v>
      </c>
    </row>
    <row r="102" spans="1:28" x14ac:dyDescent="0.25">
      <c r="A102" s="56"/>
      <c r="B102" s="162" t="s">
        <v>128</v>
      </c>
      <c r="C102" s="163">
        <v>36</v>
      </c>
      <c r="D102" s="163">
        <v>22</v>
      </c>
      <c r="E102" s="163">
        <v>0</v>
      </c>
      <c r="F102" s="163">
        <v>0</v>
      </c>
      <c r="G102" s="163">
        <v>15</v>
      </c>
      <c r="H102" s="163">
        <v>28</v>
      </c>
      <c r="I102" s="164">
        <f t="shared" si="81"/>
        <v>0.8666666666666667</v>
      </c>
      <c r="J102" s="165">
        <f t="shared" si="82"/>
        <v>-0.22222222222222221</v>
      </c>
      <c r="K102" s="164">
        <f t="shared" si="83"/>
        <v>4.0357626222079366E-5</v>
      </c>
      <c r="L102" s="163">
        <v>99</v>
      </c>
      <c r="M102" s="163">
        <v>90</v>
      </c>
      <c r="N102" s="163">
        <v>0</v>
      </c>
      <c r="O102" s="163">
        <v>89</v>
      </c>
      <c r="P102" s="163">
        <v>106</v>
      </c>
      <c r="Q102" s="163">
        <v>198</v>
      </c>
      <c r="R102" s="164">
        <f t="shared" si="84"/>
        <v>0.86792452830188682</v>
      </c>
      <c r="S102" s="165">
        <f t="shared" si="85"/>
        <v>1</v>
      </c>
      <c r="T102" s="164">
        <f t="shared" si="86"/>
        <v>6.1111450619170103E-5</v>
      </c>
      <c r="U102" s="163">
        <v>135</v>
      </c>
      <c r="V102" s="163">
        <v>73</v>
      </c>
      <c r="W102" s="163">
        <v>248</v>
      </c>
      <c r="X102" s="163">
        <v>136</v>
      </c>
      <c r="Y102" s="163">
        <v>226</v>
      </c>
      <c r="Z102" s="164">
        <f t="shared" si="87"/>
        <v>0.66176470588235303</v>
      </c>
      <c r="AA102" s="165">
        <f t="shared" si="80"/>
        <v>0.67407407407407405</v>
      </c>
      <c r="AB102" s="164">
        <f t="shared" si="88"/>
        <v>5.7451117614893976E-5</v>
      </c>
    </row>
    <row r="103" spans="1:28" x14ac:dyDescent="0.25">
      <c r="A103" s="56"/>
      <c r="B103" s="162" t="s">
        <v>131</v>
      </c>
      <c r="C103" s="163">
        <v>54</v>
      </c>
      <c r="D103" s="163">
        <v>0</v>
      </c>
      <c r="E103" s="163">
        <v>0</v>
      </c>
      <c r="F103" s="163">
        <v>0</v>
      </c>
      <c r="G103" s="163">
        <v>4</v>
      </c>
      <c r="H103" s="163">
        <v>21</v>
      </c>
      <c r="I103" s="164">
        <f t="shared" si="81"/>
        <v>4.25</v>
      </c>
      <c r="J103" s="165">
        <f t="shared" si="82"/>
        <v>-0.61111111111111116</v>
      </c>
      <c r="K103" s="164">
        <f t="shared" si="83"/>
        <v>3.0268219666559528E-5</v>
      </c>
      <c r="L103" s="163">
        <v>176</v>
      </c>
      <c r="M103" s="163">
        <v>61</v>
      </c>
      <c r="N103" s="163">
        <v>0</v>
      </c>
      <c r="O103" s="163">
        <v>64</v>
      </c>
      <c r="P103" s="163">
        <v>211</v>
      </c>
      <c r="Q103" s="163">
        <v>321</v>
      </c>
      <c r="R103" s="164">
        <f t="shared" si="84"/>
        <v>0.52132701421800953</v>
      </c>
      <c r="S103" s="165">
        <f t="shared" si="85"/>
        <v>0.82386363636363646</v>
      </c>
      <c r="T103" s="164">
        <f t="shared" si="86"/>
        <v>9.9074624488654562E-5</v>
      </c>
      <c r="U103" s="163">
        <v>230</v>
      </c>
      <c r="V103" s="163">
        <v>80</v>
      </c>
      <c r="W103" s="163">
        <v>133</v>
      </c>
      <c r="X103" s="163">
        <v>238</v>
      </c>
      <c r="Y103" s="163">
        <v>342</v>
      </c>
      <c r="Z103" s="164">
        <f t="shared" si="87"/>
        <v>0.43697478991596639</v>
      </c>
      <c r="AA103" s="165">
        <f t="shared" si="80"/>
        <v>0.48695652173913051</v>
      </c>
      <c r="AB103" s="164">
        <f t="shared" si="88"/>
        <v>8.6939301877405928E-5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1636</v>
      </c>
      <c r="D104" s="169">
        <f t="shared" si="89"/>
        <v>306</v>
      </c>
      <c r="E104" s="169">
        <f t="shared" si="89"/>
        <v>0</v>
      </c>
      <c r="F104" s="169">
        <f t="shared" si="89"/>
        <v>462</v>
      </c>
      <c r="G104" s="169">
        <f t="shared" si="89"/>
        <v>699</v>
      </c>
      <c r="H104" s="169">
        <f t="shared" si="89"/>
        <v>792</v>
      </c>
      <c r="I104" s="170">
        <f t="shared" si="81"/>
        <v>0.13304721030042921</v>
      </c>
      <c r="J104" s="171">
        <f t="shared" si="82"/>
        <v>-0.5158924205378973</v>
      </c>
      <c r="K104" s="170">
        <f t="shared" si="83"/>
        <v>1.1415442845673879E-3</v>
      </c>
      <c r="L104" s="169">
        <f t="shared" ref="L104:Q104" si="90">L96-SUM(L97:L103)</f>
        <v>4645</v>
      </c>
      <c r="M104" s="169">
        <f t="shared" si="90"/>
        <v>1198</v>
      </c>
      <c r="N104" s="169">
        <f t="shared" si="90"/>
        <v>0</v>
      </c>
      <c r="O104" s="169">
        <f t="shared" si="90"/>
        <v>3349</v>
      </c>
      <c r="P104" s="169">
        <f t="shared" si="90"/>
        <v>5471</v>
      </c>
      <c r="Q104" s="169">
        <f t="shared" si="90"/>
        <v>6634</v>
      </c>
      <c r="R104" s="170">
        <f t="shared" si="84"/>
        <v>0.21257539755072208</v>
      </c>
      <c r="S104" s="171">
        <f t="shared" si="85"/>
        <v>0.42820236813778245</v>
      </c>
      <c r="T104" s="170">
        <f t="shared" si="86"/>
        <v>2.0475422394321944E-3</v>
      </c>
      <c r="U104" s="169">
        <f>U96-SUM(U97:U103)</f>
        <v>6281</v>
      </c>
      <c r="V104" s="169">
        <f>V96-SUM(V97:V103)</f>
        <v>3232</v>
      </c>
      <c r="W104" s="169">
        <f>W96-SUM(W97:W103)</f>
        <v>5531</v>
      </c>
      <c r="X104" s="169">
        <f>X96-SUM(X97:X103)</f>
        <v>7213</v>
      </c>
      <c r="Y104" s="169">
        <f>Y96-SUM(Y97:Y103)</f>
        <v>7426</v>
      </c>
      <c r="Z104" s="170">
        <f t="shared" si="87"/>
        <v>2.953001525024268E-2</v>
      </c>
      <c r="AA104" s="171">
        <f t="shared" si="80"/>
        <v>0.18229581276866735</v>
      </c>
      <c r="AB104" s="170">
        <f t="shared" si="88"/>
        <v>1.8877522097708081E-3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76524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76524</v>
      </c>
      <c r="V106" s="176">
        <f>V107+V110</f>
        <v>82936</v>
      </c>
      <c r="W106" s="176">
        <f>W107+W110</f>
        <v>154656</v>
      </c>
      <c r="X106" s="176">
        <f>X107+X110</f>
        <v>203248</v>
      </c>
      <c r="Y106" s="176">
        <f>Y107+Y110</f>
        <v>191718</v>
      </c>
      <c r="Z106" s="177">
        <f>IFERROR(Y106/X106-1,"-")</f>
        <v>-5.6728725497913857E-2</v>
      </c>
      <c r="AA106" s="177">
        <f t="shared" ref="AA106:AA118" si="93">IFERROR(Y106/U106-1,"-")</f>
        <v>1.5053316606554805</v>
      </c>
      <c r="AB106" s="177">
        <f>Y106/Y$8</f>
        <v>4.8736342331381605E-2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16190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16190</v>
      </c>
      <c r="V107" s="158">
        <v>35879</v>
      </c>
      <c r="W107" s="158">
        <v>38429</v>
      </c>
      <c r="X107" s="158">
        <v>45215</v>
      </c>
      <c r="Y107" s="158">
        <v>40928</v>
      </c>
      <c r="Z107" s="159">
        <f>IFERROR(Y107/X107-1,"-")</f>
        <v>-9.4813668030520826E-2</v>
      </c>
      <c r="AA107" s="160">
        <f t="shared" si="93"/>
        <v>1.5279802347127855</v>
      </c>
      <c r="AB107" s="159">
        <f>Y107/Y$8</f>
        <v>1.0404244874966285E-2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2842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2842</v>
      </c>
      <c r="V108" s="163">
        <v>18316</v>
      </c>
      <c r="W108" s="163">
        <v>10411</v>
      </c>
      <c r="X108" s="163">
        <v>14026</v>
      </c>
      <c r="Y108" s="163">
        <v>11728</v>
      </c>
      <c r="Z108" s="164">
        <f>IFERROR(Y108/X108-1,"-")</f>
        <v>-0.16383858548410091</v>
      </c>
      <c r="AA108" s="165">
        <f t="shared" si="93"/>
        <v>3.1266713581984522</v>
      </c>
      <c r="AB108" s="164">
        <f>Y108/Y$8</f>
        <v>2.9813571123339668E-3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13348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13348</v>
      </c>
      <c r="V109" s="163">
        <v>17563</v>
      </c>
      <c r="W109" s="163">
        <v>28018</v>
      </c>
      <c r="X109" s="163">
        <v>31189</v>
      </c>
      <c r="Y109" s="163">
        <v>29200</v>
      </c>
      <c r="Z109" s="164">
        <f>IFERROR(Y109/X109-1,"-")</f>
        <v>-6.3772483888550502E-2</v>
      </c>
      <c r="AA109" s="165">
        <f t="shared" si="93"/>
        <v>1.1875936469883128</v>
      </c>
      <c r="AB109" s="164">
        <f>Y109/Y$8</f>
        <v>7.4228877626323188E-3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60334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60334</v>
      </c>
      <c r="V110" s="158">
        <v>47057</v>
      </c>
      <c r="W110" s="158">
        <v>116227</v>
      </c>
      <c r="X110" s="158">
        <v>158033</v>
      </c>
      <c r="Y110" s="158">
        <v>150790</v>
      </c>
      <c r="Z110" s="159">
        <f>IFERROR(Y110/X110-1,"-")</f>
        <v>-4.5832199603880186E-2</v>
      </c>
      <c r="AA110" s="160">
        <f t="shared" si="93"/>
        <v>1.4992541518878246</v>
      </c>
      <c r="AB110" s="159">
        <f>Y110/Y$8</f>
        <v>3.8332097456415318E-2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33907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33907</v>
      </c>
      <c r="V111" s="163">
        <v>19164</v>
      </c>
      <c r="W111" s="163">
        <v>69939</v>
      </c>
      <c r="X111" s="163">
        <v>104488</v>
      </c>
      <c r="Y111" s="163">
        <v>94156</v>
      </c>
      <c r="Z111" s="164">
        <f t="shared" ref="Z111:Z118" si="100">IFERROR(Y111/X111-1,"-")</f>
        <v>-9.888216828726748E-2</v>
      </c>
      <c r="AA111" s="165">
        <f t="shared" si="93"/>
        <v>1.7768897277848232</v>
      </c>
      <c r="AB111" s="164">
        <f t="shared" ref="AB111:AB118" si="101">Y111/Y$8</f>
        <v>2.3935254115698926E-2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4111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4111</v>
      </c>
      <c r="V112" s="163">
        <v>6032</v>
      </c>
      <c r="W112" s="163">
        <v>5298</v>
      </c>
      <c r="X112" s="163">
        <v>6683</v>
      </c>
      <c r="Y112" s="163">
        <v>6617</v>
      </c>
      <c r="Z112" s="164">
        <f t="shared" si="100"/>
        <v>-9.8758042795151768E-3</v>
      </c>
      <c r="AA112" s="165">
        <f t="shared" si="93"/>
        <v>0.60958404281196787</v>
      </c>
      <c r="AB112" s="164">
        <f t="shared" si="101"/>
        <v>1.6820975453882895E-3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8661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8661</v>
      </c>
      <c r="V113" s="163">
        <v>5382</v>
      </c>
      <c r="W113" s="163">
        <v>7819</v>
      </c>
      <c r="X113" s="163">
        <v>11295</v>
      </c>
      <c r="Y113" s="163">
        <v>11852</v>
      </c>
      <c r="Z113" s="164">
        <f t="shared" si="100"/>
        <v>4.9313855688357666E-2</v>
      </c>
      <c r="AA113" s="165">
        <f t="shared" si="93"/>
        <v>0.36843320632721399</v>
      </c>
      <c r="AB113" s="164">
        <f t="shared" si="101"/>
        <v>3.0128789644766523E-3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1026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1026</v>
      </c>
      <c r="V114" s="163">
        <v>2972</v>
      </c>
      <c r="W114" s="163">
        <v>5391</v>
      </c>
      <c r="X114" s="163">
        <v>5420</v>
      </c>
      <c r="Y114" s="163">
        <v>5449</v>
      </c>
      <c r="Z114" s="164">
        <f t="shared" si="100"/>
        <v>5.3505535055351494E-3</v>
      </c>
      <c r="AA114" s="165">
        <f t="shared" si="93"/>
        <v>4.3109161793372319</v>
      </c>
      <c r="AB114" s="164">
        <f t="shared" si="101"/>
        <v>1.3851820348829967E-3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2736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2736</v>
      </c>
      <c r="V115" s="163">
        <v>3611</v>
      </c>
      <c r="W115" s="163">
        <v>4029</v>
      </c>
      <c r="X115" s="163">
        <v>4502</v>
      </c>
      <c r="Y115" s="163">
        <v>4368</v>
      </c>
      <c r="Z115" s="164">
        <f t="shared" si="100"/>
        <v>-2.9764549089293602E-2</v>
      </c>
      <c r="AA115" s="165">
        <f t="shared" si="93"/>
        <v>0.59649122807017552</v>
      </c>
      <c r="AB115" s="164">
        <f t="shared" si="101"/>
        <v>1.1103826625745879E-3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389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389</v>
      </c>
      <c r="V116" s="163">
        <v>209</v>
      </c>
      <c r="W116" s="163">
        <v>1042</v>
      </c>
      <c r="X116" s="163">
        <v>1150</v>
      </c>
      <c r="Y116" s="163">
        <v>927</v>
      </c>
      <c r="Z116" s="164">
        <f t="shared" si="100"/>
        <v>-0.19391304347826088</v>
      </c>
      <c r="AA116" s="165">
        <f t="shared" si="93"/>
        <v>1.3830334190231364</v>
      </c>
      <c r="AB116" s="164">
        <f t="shared" si="101"/>
        <v>2.3565126561507396E-4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969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969</v>
      </c>
      <c r="V117" s="163">
        <v>325</v>
      </c>
      <c r="W117" s="163">
        <v>764</v>
      </c>
      <c r="X117" s="163">
        <v>618</v>
      </c>
      <c r="Y117" s="163">
        <v>1180</v>
      </c>
      <c r="Z117" s="164">
        <f t="shared" si="100"/>
        <v>0.90938511326860838</v>
      </c>
      <c r="AA117" s="165">
        <f t="shared" si="93"/>
        <v>0.21775025799793601</v>
      </c>
      <c r="AB117" s="164">
        <f t="shared" si="101"/>
        <v>2.9996601232555261E-4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8535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8535</v>
      </c>
      <c r="V118" s="169">
        <f>V110-SUM(V111:V117)</f>
        <v>9362</v>
      </c>
      <c r="W118" s="169">
        <f>W110-SUM(W111:W117)</f>
        <v>21945</v>
      </c>
      <c r="X118" s="169">
        <f>X110-SUM(X111:X117)</f>
        <v>23877</v>
      </c>
      <c r="Y118" s="169">
        <f>Y110-SUM(Y111:Y117)</f>
        <v>26241</v>
      </c>
      <c r="Z118" s="170">
        <f t="shared" si="100"/>
        <v>9.9007412991581889E-2</v>
      </c>
      <c r="AA118" s="171">
        <f t="shared" si="93"/>
        <v>2.0745166959578207</v>
      </c>
      <c r="AB118" s="170">
        <f t="shared" si="101"/>
        <v>6.6706848554532426E-3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98537</v>
      </c>
      <c r="D120" s="176">
        <f t="shared" si="104"/>
        <v>41197</v>
      </c>
      <c r="E120" s="176">
        <f t="shared" si="104"/>
        <v>54223</v>
      </c>
      <c r="F120" s="176">
        <f t="shared" si="104"/>
        <v>83036</v>
      </c>
      <c r="G120" s="176">
        <f t="shared" si="104"/>
        <v>85886</v>
      </c>
      <c r="H120" s="176">
        <f t="shared" si="104"/>
        <v>90432</v>
      </c>
      <c r="I120" s="177">
        <f>IFERROR(H120/G120-1,"-")</f>
        <v>5.2930628973290261E-2</v>
      </c>
      <c r="J120" s="177">
        <f>IFERROR(H120/C120-1,"-")</f>
        <v>-8.2253366755634993E-2</v>
      </c>
      <c r="K120" s="177">
        <f>H120/H$8</f>
        <v>0.1303436019469672</v>
      </c>
      <c r="L120" s="176">
        <f t="shared" ref="L120:Q120" si="105">L121+L124</f>
        <v>100955</v>
      </c>
      <c r="M120" s="176">
        <f t="shared" si="105"/>
        <v>43257</v>
      </c>
      <c r="N120" s="176">
        <f t="shared" si="105"/>
        <v>91837</v>
      </c>
      <c r="O120" s="176">
        <f t="shared" si="105"/>
        <v>122130</v>
      </c>
      <c r="P120" s="176">
        <f t="shared" si="105"/>
        <v>132646</v>
      </c>
      <c r="Q120" s="176">
        <f t="shared" si="105"/>
        <v>135810</v>
      </c>
      <c r="R120" s="177">
        <f>IFERROR(Q120/P120-1,"-")</f>
        <v>2.3852962019208945E-2</v>
      </c>
      <c r="S120" s="177">
        <f>IFERROR(Q120/L120-1,"-")</f>
        <v>0.34525283542172258</v>
      </c>
      <c r="T120" s="177">
        <f>Q120/Q$8</f>
        <v>4.1916899538330769E-2</v>
      </c>
      <c r="U120" s="176">
        <f>U121+U124</f>
        <v>199492</v>
      </c>
      <c r="V120" s="176">
        <f>V121+V124</f>
        <v>146060</v>
      </c>
      <c r="W120" s="176">
        <f>W121+W124</f>
        <v>205166</v>
      </c>
      <c r="X120" s="176">
        <f>X121+X124</f>
        <v>218532</v>
      </c>
      <c r="Y120" s="176">
        <f>Y121+Y124</f>
        <v>226242</v>
      </c>
      <c r="Z120" s="177">
        <f>IFERROR(Y120/X120-1,"-")</f>
        <v>3.5280874196913947E-2</v>
      </c>
      <c r="AA120" s="177">
        <f t="shared" ref="AA120:AA132" si="106">IFERROR(Y120/U120-1,"-")</f>
        <v>0.13409059009885116</v>
      </c>
      <c r="AB120" s="177">
        <f>Y120/Y$8</f>
        <v>5.7512636068269216E-2</v>
      </c>
    </row>
    <row r="121" spans="1:28" x14ac:dyDescent="0.25">
      <c r="A121" s="56"/>
      <c r="B121" s="157" t="s">
        <v>97</v>
      </c>
      <c r="C121" s="158">
        <v>45265</v>
      </c>
      <c r="D121" s="158">
        <v>19832</v>
      </c>
      <c r="E121" s="158">
        <v>29317</v>
      </c>
      <c r="F121" s="158">
        <v>47300</v>
      </c>
      <c r="G121" s="158">
        <v>56402</v>
      </c>
      <c r="H121" s="158">
        <v>61696</v>
      </c>
      <c r="I121" s="159">
        <f>IFERROR(H121/G121-1,"-")</f>
        <v>9.3861919790078296E-2</v>
      </c>
      <c r="J121" s="160">
        <f>IFERROR(H121/C121-1,"-")</f>
        <v>0.3629956920357893</v>
      </c>
      <c r="K121" s="159">
        <f>H121/H$8</f>
        <v>8.8925146692764592E-2</v>
      </c>
      <c r="L121" s="158">
        <v>64622</v>
      </c>
      <c r="M121" s="158">
        <v>28674</v>
      </c>
      <c r="N121" s="158">
        <v>65491</v>
      </c>
      <c r="O121" s="158">
        <v>76892</v>
      </c>
      <c r="P121" s="158">
        <v>79579</v>
      </c>
      <c r="Q121" s="158">
        <v>81761</v>
      </c>
      <c r="R121" s="159">
        <f>IFERROR(Q121/P121-1,"-")</f>
        <v>2.7419294034858543E-2</v>
      </c>
      <c r="S121" s="160">
        <f>IFERROR(Q121/L121-1,"-")</f>
        <v>0.26521927516944688</v>
      </c>
      <c r="T121" s="159">
        <f>Q121/Q$8</f>
        <v>2.523501673774731E-2</v>
      </c>
      <c r="U121" s="158">
        <v>109887</v>
      </c>
      <c r="V121" s="158">
        <v>94808</v>
      </c>
      <c r="W121" s="158">
        <v>124192</v>
      </c>
      <c r="X121" s="158">
        <v>135981</v>
      </c>
      <c r="Y121" s="158">
        <v>143457</v>
      </c>
      <c r="Z121" s="159">
        <f>IFERROR(Y121/X121-1,"-")</f>
        <v>5.4978269022878168E-2</v>
      </c>
      <c r="AA121" s="160">
        <f t="shared" si="106"/>
        <v>0.30549564552676833</v>
      </c>
      <c r="AB121" s="159">
        <f>Y121/Y$8</f>
        <v>3.6467986635751529E-2</v>
      </c>
    </row>
    <row r="122" spans="1:28" x14ac:dyDescent="0.25">
      <c r="A122" s="56"/>
      <c r="B122" s="162" t="s">
        <v>103</v>
      </c>
      <c r="C122" s="163">
        <v>21837</v>
      </c>
      <c r="D122" s="163">
        <v>9400</v>
      </c>
      <c r="E122" s="163">
        <v>13902</v>
      </c>
      <c r="F122" s="163">
        <v>26958</v>
      </c>
      <c r="G122" s="163">
        <v>26669</v>
      </c>
      <c r="H122" s="163">
        <v>35257</v>
      </c>
      <c r="I122" s="164">
        <f>IFERROR(H122/G122-1,"-")</f>
        <v>0.32202182309047966</v>
      </c>
      <c r="J122" s="165">
        <f>IFERROR(H122/C122-1,"-")</f>
        <v>0.61455328112836005</v>
      </c>
      <c r="K122" s="164">
        <f>H122/H$8</f>
        <v>5.0817458132566155E-2</v>
      </c>
      <c r="L122" s="163">
        <v>33295</v>
      </c>
      <c r="M122" s="163">
        <v>12454</v>
      </c>
      <c r="N122" s="163">
        <v>34007</v>
      </c>
      <c r="O122" s="163">
        <v>37169</v>
      </c>
      <c r="P122" s="163">
        <v>34235</v>
      </c>
      <c r="Q122" s="163">
        <v>33354</v>
      </c>
      <c r="R122" s="164">
        <f>IFERROR(Q122/P122-1,"-")</f>
        <v>-2.5733898057543447E-2</v>
      </c>
      <c r="S122" s="165">
        <f>IFERROR(Q122/L122-1,"-")</f>
        <v>1.7720378435199802E-3</v>
      </c>
      <c r="T122" s="164">
        <f>Q122/Q$8</f>
        <v>1.0294501636120201E-2</v>
      </c>
      <c r="U122" s="163">
        <v>55132</v>
      </c>
      <c r="V122" s="163">
        <v>47909</v>
      </c>
      <c r="W122" s="163">
        <v>64127</v>
      </c>
      <c r="X122" s="163">
        <v>60904</v>
      </c>
      <c r="Y122" s="163">
        <v>68611</v>
      </c>
      <c r="Z122" s="164">
        <f>IFERROR(Y122/X122-1,"-")</f>
        <v>0.12654341258373836</v>
      </c>
      <c r="AA122" s="165">
        <f t="shared" si="106"/>
        <v>0.24448596096640784</v>
      </c>
      <c r="AB122" s="164">
        <f>Y122/Y$8</f>
        <v>1.7441498365820755E-2</v>
      </c>
    </row>
    <row r="123" spans="1:28" x14ac:dyDescent="0.25">
      <c r="A123" s="56"/>
      <c r="B123" s="162" t="s">
        <v>100</v>
      </c>
      <c r="C123" s="163">
        <v>23428</v>
      </c>
      <c r="D123" s="163">
        <v>10432</v>
      </c>
      <c r="E123" s="163">
        <v>15415</v>
      </c>
      <c r="F123" s="163">
        <v>20342</v>
      </c>
      <c r="G123" s="163">
        <v>29733</v>
      </c>
      <c r="H123" s="163">
        <v>26439</v>
      </c>
      <c r="I123" s="164">
        <f>IFERROR(H123/G123-1,"-")</f>
        <v>-0.11078599535869238</v>
      </c>
      <c r="J123" s="165">
        <f>IFERROR(H123/C123-1,"-")</f>
        <v>0.12852142735188665</v>
      </c>
      <c r="K123" s="164">
        <f>H123/H$8</f>
        <v>3.8107688560198444E-2</v>
      </c>
      <c r="L123" s="163">
        <v>31327</v>
      </c>
      <c r="M123" s="163">
        <v>16220</v>
      </c>
      <c r="N123" s="163">
        <v>31484</v>
      </c>
      <c r="O123" s="163">
        <v>39723</v>
      </c>
      <c r="P123" s="163">
        <v>45344</v>
      </c>
      <c r="Q123" s="163">
        <v>48407</v>
      </c>
      <c r="R123" s="164">
        <f>IFERROR(Q123/P123-1,"-")</f>
        <v>6.7550282286520824E-2</v>
      </c>
      <c r="S123" s="165">
        <f>IFERROR(Q123/L123-1,"-")</f>
        <v>0.54521658633127967</v>
      </c>
      <c r="T123" s="164">
        <f>Q123/Q$8</f>
        <v>1.4940515101627107E-2</v>
      </c>
      <c r="U123" s="163">
        <v>54755</v>
      </c>
      <c r="V123" s="163">
        <v>46899</v>
      </c>
      <c r="W123" s="163">
        <v>60065</v>
      </c>
      <c r="X123" s="163">
        <v>75077</v>
      </c>
      <c r="Y123" s="163">
        <v>74846</v>
      </c>
      <c r="Z123" s="164">
        <f>IFERROR(Y123/X123-1,"-")</f>
        <v>-3.076841109793893E-3</v>
      </c>
      <c r="AA123" s="165">
        <f t="shared" si="106"/>
        <v>0.36692539494110132</v>
      </c>
      <c r="AB123" s="164">
        <f>Y123/Y$8</f>
        <v>1.902648826993077E-2</v>
      </c>
    </row>
    <row r="124" spans="1:28" x14ac:dyDescent="0.25">
      <c r="A124" s="56"/>
      <c r="B124" s="157" t="s">
        <v>107</v>
      </c>
      <c r="C124" s="158">
        <v>53272</v>
      </c>
      <c r="D124" s="158">
        <v>21365</v>
      </c>
      <c r="E124" s="158">
        <v>24906</v>
      </c>
      <c r="F124" s="158">
        <v>35736</v>
      </c>
      <c r="G124" s="158">
        <v>29484</v>
      </c>
      <c r="H124" s="158">
        <v>28736</v>
      </c>
      <c r="I124" s="159">
        <f>IFERROR(H124/G124-1,"-")</f>
        <v>-2.5369692036358749E-2</v>
      </c>
      <c r="J124" s="160">
        <f>IFERROR(H124/C124-1,"-")</f>
        <v>-0.4605796666166091</v>
      </c>
      <c r="K124" s="159">
        <f>H124/H$8</f>
        <v>4.1418455254202596E-2</v>
      </c>
      <c r="L124" s="158">
        <v>36333</v>
      </c>
      <c r="M124" s="158">
        <v>14583</v>
      </c>
      <c r="N124" s="158">
        <v>26346</v>
      </c>
      <c r="O124" s="158">
        <v>45238</v>
      </c>
      <c r="P124" s="158">
        <v>53067</v>
      </c>
      <c r="Q124" s="158">
        <v>54049</v>
      </c>
      <c r="R124" s="159">
        <f>IFERROR(Q124/P124-1,"-")</f>
        <v>1.8504908888763216E-2</v>
      </c>
      <c r="S124" s="160">
        <f>IFERROR(Q124/L124-1,"-")</f>
        <v>0.48760080367709802</v>
      </c>
      <c r="T124" s="159">
        <f>Q124/Q$8</f>
        <v>1.6681882800583459E-2</v>
      </c>
      <c r="U124" s="158">
        <v>89605</v>
      </c>
      <c r="V124" s="158">
        <v>51252</v>
      </c>
      <c r="W124" s="158">
        <v>80974</v>
      </c>
      <c r="X124" s="158">
        <v>82551</v>
      </c>
      <c r="Y124" s="158">
        <v>82785</v>
      </c>
      <c r="Z124" s="159">
        <f>IFERROR(Y124/X124-1,"-")</f>
        <v>2.8346113311770171E-3</v>
      </c>
      <c r="AA124" s="160">
        <f t="shared" si="106"/>
        <v>-7.6111824116957716E-2</v>
      </c>
      <c r="AB124" s="159">
        <f>Y124/Y$8</f>
        <v>2.1044649432517687E-2</v>
      </c>
    </row>
    <row r="125" spans="1:28" s="56" customFormat="1" x14ac:dyDescent="0.25">
      <c r="B125" s="162" t="s">
        <v>110</v>
      </c>
      <c r="C125" s="163">
        <v>2679</v>
      </c>
      <c r="D125" s="163">
        <v>1259</v>
      </c>
      <c r="E125" s="163">
        <v>470</v>
      </c>
      <c r="F125" s="163">
        <v>2150</v>
      </c>
      <c r="G125" s="163">
        <v>2789</v>
      </c>
      <c r="H125" s="163">
        <v>2110</v>
      </c>
      <c r="I125" s="164">
        <f t="shared" ref="I125:I132" si="107">IFERROR(H125/G125-1,"-")</f>
        <v>-0.24345643599856581</v>
      </c>
      <c r="J125" s="165">
        <f t="shared" ref="J125:J132" si="108">IFERROR(H125/C125-1,"-")</f>
        <v>-0.21239268383725274</v>
      </c>
      <c r="K125" s="164">
        <f t="shared" ref="K125:K132" si="109">H125/H$8</f>
        <v>3.0412354045924097E-3</v>
      </c>
      <c r="L125" s="163">
        <v>6654</v>
      </c>
      <c r="M125" s="163">
        <v>2202</v>
      </c>
      <c r="N125" s="163">
        <v>2180</v>
      </c>
      <c r="O125" s="163">
        <v>6454</v>
      </c>
      <c r="P125" s="163">
        <v>7725</v>
      </c>
      <c r="Q125" s="163">
        <v>7374</v>
      </c>
      <c r="R125" s="164">
        <f t="shared" ref="R125:R132" si="110">IFERROR(Q125/P125-1,"-")</f>
        <v>-4.5436893203883444E-2</v>
      </c>
      <c r="S125" s="165">
        <f t="shared" ref="S125:S132" si="111">IFERROR(Q125/L125-1,"-")</f>
        <v>0.10820559062218216</v>
      </c>
      <c r="T125" s="164">
        <f t="shared" ref="T125:T132" si="112">Q125/Q$8</f>
        <v>2.2759385700290929E-3</v>
      </c>
      <c r="U125" s="163">
        <v>9333</v>
      </c>
      <c r="V125" s="163">
        <v>2650</v>
      </c>
      <c r="W125" s="163">
        <v>8604</v>
      </c>
      <c r="X125" s="163">
        <v>10514</v>
      </c>
      <c r="Y125" s="163">
        <v>9484</v>
      </c>
      <c r="Z125" s="164">
        <f t="shared" ref="Z125:Z132" si="113">IFERROR(Y125/X125-1,"-")</f>
        <v>-9.7964618603766374E-2</v>
      </c>
      <c r="AA125" s="165">
        <f t="shared" si="106"/>
        <v>1.6179149255330483E-2</v>
      </c>
      <c r="AB125" s="164">
        <f t="shared" ref="AB125:AB132" si="114">Y125/Y$8</f>
        <v>2.4109132719453735E-3</v>
      </c>
    </row>
    <row r="126" spans="1:28" s="56" customFormat="1" x14ac:dyDescent="0.25">
      <c r="B126" s="162" t="s">
        <v>113</v>
      </c>
      <c r="C126" s="163">
        <v>3546</v>
      </c>
      <c r="D126" s="163">
        <v>1575</v>
      </c>
      <c r="E126" s="163">
        <v>1973</v>
      </c>
      <c r="F126" s="163">
        <v>3388</v>
      </c>
      <c r="G126" s="163">
        <v>3903</v>
      </c>
      <c r="H126" s="163">
        <v>3866</v>
      </c>
      <c r="I126" s="164">
        <f t="shared" si="107"/>
        <v>-9.4798872662055222E-3</v>
      </c>
      <c r="J126" s="165">
        <f t="shared" si="108"/>
        <v>9.0242526790750066E-2</v>
      </c>
      <c r="K126" s="164">
        <f t="shared" si="109"/>
        <v>5.5722351062342445E-3</v>
      </c>
      <c r="L126" s="163">
        <v>4785</v>
      </c>
      <c r="M126" s="163">
        <v>2057</v>
      </c>
      <c r="N126" s="163">
        <v>3994</v>
      </c>
      <c r="O126" s="163">
        <v>5823</v>
      </c>
      <c r="P126" s="163">
        <v>7551</v>
      </c>
      <c r="Q126" s="163">
        <v>7362</v>
      </c>
      <c r="R126" s="164">
        <f t="shared" si="110"/>
        <v>-2.5029797377830731E-2</v>
      </c>
      <c r="S126" s="165">
        <f t="shared" si="111"/>
        <v>0.53855799373040747</v>
      </c>
      <c r="T126" s="164">
        <f t="shared" si="112"/>
        <v>2.2722348457491432E-3</v>
      </c>
      <c r="U126" s="163">
        <v>8331</v>
      </c>
      <c r="V126" s="163">
        <v>5967</v>
      </c>
      <c r="W126" s="163">
        <v>9211</v>
      </c>
      <c r="X126" s="163">
        <v>11454</v>
      </c>
      <c r="Y126" s="163">
        <v>11228</v>
      </c>
      <c r="Z126" s="164">
        <f t="shared" si="113"/>
        <v>-1.9731098306268513E-2</v>
      </c>
      <c r="AA126" s="165">
        <f t="shared" si="106"/>
        <v>0.34773736646260955</v>
      </c>
      <c r="AB126" s="164">
        <f t="shared" si="114"/>
        <v>2.8542528698231396E-3</v>
      </c>
    </row>
    <row r="127" spans="1:28" x14ac:dyDescent="0.25">
      <c r="A127" s="56"/>
      <c r="B127" s="162" t="s">
        <v>116</v>
      </c>
      <c r="C127" s="163">
        <v>2730</v>
      </c>
      <c r="D127" s="163">
        <v>1146</v>
      </c>
      <c r="E127" s="163">
        <v>1837</v>
      </c>
      <c r="F127" s="163">
        <v>2425</v>
      </c>
      <c r="G127" s="163">
        <v>2763</v>
      </c>
      <c r="H127" s="163">
        <v>2451</v>
      </c>
      <c r="I127" s="164">
        <f t="shared" si="107"/>
        <v>-0.1129207383279045</v>
      </c>
      <c r="J127" s="165">
        <f t="shared" si="108"/>
        <v>-0.10219780219780217</v>
      </c>
      <c r="K127" s="164">
        <f t="shared" si="109"/>
        <v>3.5327336382255906E-3</v>
      </c>
      <c r="L127" s="163">
        <v>3362</v>
      </c>
      <c r="M127" s="163">
        <v>1384</v>
      </c>
      <c r="N127" s="163">
        <v>4545</v>
      </c>
      <c r="O127" s="163">
        <v>5072</v>
      </c>
      <c r="P127" s="163">
        <v>5268</v>
      </c>
      <c r="Q127" s="163">
        <v>5269</v>
      </c>
      <c r="R127" s="164">
        <f t="shared" si="110"/>
        <v>1.8982536066824984E-4</v>
      </c>
      <c r="S127" s="165">
        <f t="shared" si="111"/>
        <v>0.56722189173111248</v>
      </c>
      <c r="T127" s="164">
        <f t="shared" si="112"/>
        <v>1.6262436025879156E-3</v>
      </c>
      <c r="U127" s="163">
        <v>6092</v>
      </c>
      <c r="V127" s="163">
        <v>6382</v>
      </c>
      <c r="W127" s="163">
        <v>7497</v>
      </c>
      <c r="X127" s="163">
        <v>8031</v>
      </c>
      <c r="Y127" s="163">
        <v>7720</v>
      </c>
      <c r="Z127" s="164">
        <f t="shared" si="113"/>
        <v>-3.8724940854189982E-2</v>
      </c>
      <c r="AA127" s="165">
        <f t="shared" si="106"/>
        <v>0.26723571897570575</v>
      </c>
      <c r="AB127" s="164">
        <f t="shared" si="114"/>
        <v>1.9624895043671747E-3</v>
      </c>
    </row>
    <row r="128" spans="1:28" x14ac:dyDescent="0.25">
      <c r="A128" s="56"/>
      <c r="B128" s="162" t="s">
        <v>123</v>
      </c>
      <c r="C128" s="163">
        <v>692</v>
      </c>
      <c r="D128" s="163">
        <v>338</v>
      </c>
      <c r="E128" s="163">
        <v>287</v>
      </c>
      <c r="F128" s="163">
        <v>723</v>
      </c>
      <c r="G128" s="163">
        <v>596</v>
      </c>
      <c r="H128" s="163">
        <v>571</v>
      </c>
      <c r="I128" s="164">
        <f t="shared" si="107"/>
        <v>-4.1946308724832182E-2</v>
      </c>
      <c r="J128" s="165">
        <f t="shared" si="108"/>
        <v>-0.17485549132947975</v>
      </c>
      <c r="K128" s="164">
        <f t="shared" si="109"/>
        <v>8.2300730617168995E-4</v>
      </c>
      <c r="L128" s="163">
        <v>786</v>
      </c>
      <c r="M128" s="163">
        <v>334</v>
      </c>
      <c r="N128" s="163">
        <v>788</v>
      </c>
      <c r="O128" s="163">
        <v>1556</v>
      </c>
      <c r="P128" s="163">
        <v>1750</v>
      </c>
      <c r="Q128" s="163">
        <v>1538</v>
      </c>
      <c r="R128" s="164">
        <f t="shared" si="110"/>
        <v>-0.12114285714285711</v>
      </c>
      <c r="S128" s="165">
        <f t="shared" si="111"/>
        <v>0.95674300254452915</v>
      </c>
      <c r="T128" s="164">
        <f t="shared" si="112"/>
        <v>4.7469399521355365E-4</v>
      </c>
      <c r="U128" s="163">
        <v>1478</v>
      </c>
      <c r="V128" s="163">
        <v>1075</v>
      </c>
      <c r="W128" s="163">
        <v>2279</v>
      </c>
      <c r="X128" s="163">
        <v>2346</v>
      </c>
      <c r="Y128" s="163">
        <v>2109</v>
      </c>
      <c r="Z128" s="164">
        <f t="shared" si="113"/>
        <v>-0.10102301790281332</v>
      </c>
      <c r="AA128" s="165">
        <f t="shared" si="106"/>
        <v>0.42692828146143436</v>
      </c>
      <c r="AB128" s="164">
        <f t="shared" si="114"/>
        <v>5.3612569491066984E-4</v>
      </c>
    </row>
    <row r="129" spans="1:28" x14ac:dyDescent="0.25">
      <c r="A129" s="56"/>
      <c r="B129" s="162" t="s">
        <v>119</v>
      </c>
      <c r="C129" s="163">
        <v>595</v>
      </c>
      <c r="D129" s="163">
        <v>276</v>
      </c>
      <c r="E129" s="163">
        <v>253</v>
      </c>
      <c r="F129" s="163">
        <v>537</v>
      </c>
      <c r="G129" s="163">
        <v>441</v>
      </c>
      <c r="H129" s="163">
        <v>504</v>
      </c>
      <c r="I129" s="164">
        <f t="shared" si="107"/>
        <v>0.14285714285714279</v>
      </c>
      <c r="J129" s="165">
        <f t="shared" si="108"/>
        <v>-0.15294117647058825</v>
      </c>
      <c r="K129" s="164">
        <f t="shared" si="109"/>
        <v>7.2643727199742862E-4</v>
      </c>
      <c r="L129" s="163">
        <v>724</v>
      </c>
      <c r="M129" s="163">
        <v>406</v>
      </c>
      <c r="N129" s="163">
        <v>905</v>
      </c>
      <c r="O129" s="163">
        <v>1018</v>
      </c>
      <c r="P129" s="163">
        <v>1265</v>
      </c>
      <c r="Q129" s="163">
        <v>1277</v>
      </c>
      <c r="R129" s="164">
        <f t="shared" si="110"/>
        <v>9.4861660079050836E-3</v>
      </c>
      <c r="S129" s="165">
        <f t="shared" si="111"/>
        <v>0.76381215469613251</v>
      </c>
      <c r="T129" s="164">
        <f t="shared" si="112"/>
        <v>3.941379921246476E-4</v>
      </c>
      <c r="U129" s="163">
        <v>1319</v>
      </c>
      <c r="V129" s="163">
        <v>1158</v>
      </c>
      <c r="W129" s="163">
        <v>1555</v>
      </c>
      <c r="X129" s="163">
        <v>1706</v>
      </c>
      <c r="Y129" s="163">
        <v>1781</v>
      </c>
      <c r="Z129" s="164">
        <f t="shared" si="113"/>
        <v>4.3962485345838243E-2</v>
      </c>
      <c r="AA129" s="165">
        <f t="shared" si="106"/>
        <v>0.35026535253980295</v>
      </c>
      <c r="AB129" s="164">
        <f t="shared" si="114"/>
        <v>4.5274531182356713E-4</v>
      </c>
    </row>
    <row r="130" spans="1:28" x14ac:dyDescent="0.25">
      <c r="A130" s="56"/>
      <c r="B130" s="162" t="s">
        <v>128</v>
      </c>
      <c r="C130" s="163">
        <v>383</v>
      </c>
      <c r="D130" s="163">
        <v>181</v>
      </c>
      <c r="E130" s="163">
        <v>86</v>
      </c>
      <c r="F130" s="163">
        <v>201</v>
      </c>
      <c r="G130" s="163">
        <v>193</v>
      </c>
      <c r="H130" s="163">
        <v>199</v>
      </c>
      <c r="I130" s="164">
        <f t="shared" si="107"/>
        <v>3.1088082901554515E-2</v>
      </c>
      <c r="J130" s="165">
        <f t="shared" si="108"/>
        <v>-0.48041775456919056</v>
      </c>
      <c r="K130" s="164">
        <f t="shared" si="109"/>
        <v>2.8682741493549267E-4</v>
      </c>
      <c r="L130" s="163">
        <v>1034</v>
      </c>
      <c r="M130" s="163">
        <v>482</v>
      </c>
      <c r="N130" s="163">
        <v>288</v>
      </c>
      <c r="O130" s="163">
        <v>710</v>
      </c>
      <c r="P130" s="163">
        <v>960</v>
      </c>
      <c r="Q130" s="163">
        <v>977</v>
      </c>
      <c r="R130" s="164">
        <f t="shared" si="110"/>
        <v>1.7708333333333437E-2</v>
      </c>
      <c r="S130" s="165">
        <f t="shared" si="111"/>
        <v>-5.5125725338491249E-2</v>
      </c>
      <c r="T130" s="164">
        <f t="shared" si="112"/>
        <v>3.0154488512590502E-4</v>
      </c>
      <c r="U130" s="163">
        <v>1417</v>
      </c>
      <c r="V130" s="163">
        <v>374</v>
      </c>
      <c r="W130" s="163">
        <v>911</v>
      </c>
      <c r="X130" s="163">
        <v>1153</v>
      </c>
      <c r="Y130" s="163">
        <v>1176</v>
      </c>
      <c r="Z130" s="164">
        <f t="shared" si="113"/>
        <v>1.9947961838681749E-2</v>
      </c>
      <c r="AA130" s="165">
        <f t="shared" si="106"/>
        <v>-0.17007762879322508</v>
      </c>
      <c r="AB130" s="164">
        <f t="shared" si="114"/>
        <v>2.9894917838546597E-4</v>
      </c>
    </row>
    <row r="131" spans="1:28" x14ac:dyDescent="0.25">
      <c r="A131" s="56"/>
      <c r="B131" s="162" t="s">
        <v>131</v>
      </c>
      <c r="C131" s="163">
        <v>400</v>
      </c>
      <c r="D131" s="163">
        <v>186</v>
      </c>
      <c r="E131" s="163">
        <v>136</v>
      </c>
      <c r="F131" s="163">
        <v>214</v>
      </c>
      <c r="G131" s="163">
        <v>319</v>
      </c>
      <c r="H131" s="163">
        <v>290</v>
      </c>
      <c r="I131" s="164">
        <f t="shared" si="107"/>
        <v>-9.0909090909090939E-2</v>
      </c>
      <c r="J131" s="165">
        <f t="shared" si="108"/>
        <v>-0.27500000000000002</v>
      </c>
      <c r="K131" s="164">
        <f t="shared" si="109"/>
        <v>4.179897001572506E-4</v>
      </c>
      <c r="L131" s="163">
        <v>1895</v>
      </c>
      <c r="M131" s="163">
        <v>871</v>
      </c>
      <c r="N131" s="163">
        <v>459</v>
      </c>
      <c r="O131" s="163">
        <v>1314</v>
      </c>
      <c r="P131" s="163">
        <v>1779</v>
      </c>
      <c r="Q131" s="163">
        <v>1736</v>
      </c>
      <c r="R131" s="164">
        <f t="shared" si="110"/>
        <v>-2.417088251826871E-2</v>
      </c>
      <c r="S131" s="165">
        <f t="shared" si="111"/>
        <v>-8.3905013192612121E-2</v>
      </c>
      <c r="T131" s="164">
        <f t="shared" si="112"/>
        <v>5.358054458327238E-4</v>
      </c>
      <c r="U131" s="163">
        <v>2295</v>
      </c>
      <c r="V131" s="163">
        <v>595</v>
      </c>
      <c r="W131" s="163">
        <v>1528</v>
      </c>
      <c r="X131" s="163">
        <v>2098</v>
      </c>
      <c r="Y131" s="163">
        <v>2026</v>
      </c>
      <c r="Z131" s="164">
        <f t="shared" si="113"/>
        <v>-3.4318398474737832E-2</v>
      </c>
      <c r="AA131" s="165">
        <f t="shared" si="106"/>
        <v>-0.11721132897603481</v>
      </c>
      <c r="AB131" s="164">
        <f t="shared" si="114"/>
        <v>5.1502639065387256E-4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42247</v>
      </c>
      <c r="D132" s="169">
        <f t="shared" si="115"/>
        <v>16404</v>
      </c>
      <c r="E132" s="169">
        <f t="shared" si="115"/>
        <v>19864</v>
      </c>
      <c r="F132" s="169">
        <f t="shared" si="115"/>
        <v>26098</v>
      </c>
      <c r="G132" s="169">
        <f t="shared" si="115"/>
        <v>18480</v>
      </c>
      <c r="H132" s="169">
        <f t="shared" si="115"/>
        <v>18745</v>
      </c>
      <c r="I132" s="170">
        <f t="shared" si="107"/>
        <v>1.433982683982693E-2</v>
      </c>
      <c r="J132" s="171">
        <f t="shared" si="108"/>
        <v>-0.55629985561104933</v>
      </c>
      <c r="K132" s="170">
        <f t="shared" si="109"/>
        <v>2.7017989411888491E-2</v>
      </c>
      <c r="L132" s="169">
        <f t="shared" ref="L132:Q132" si="116">L124-SUM(L125:L131)</f>
        <v>17093</v>
      </c>
      <c r="M132" s="169">
        <f t="shared" si="116"/>
        <v>6847</v>
      </c>
      <c r="N132" s="169">
        <f t="shared" si="116"/>
        <v>13187</v>
      </c>
      <c r="O132" s="169">
        <f t="shared" si="116"/>
        <v>23291</v>
      </c>
      <c r="P132" s="169">
        <f t="shared" si="116"/>
        <v>26769</v>
      </c>
      <c r="Q132" s="169">
        <f t="shared" si="116"/>
        <v>28516</v>
      </c>
      <c r="R132" s="170">
        <f t="shared" si="110"/>
        <v>6.5262056856812078E-2</v>
      </c>
      <c r="S132" s="171">
        <f t="shared" si="111"/>
        <v>0.66828526297314683</v>
      </c>
      <c r="T132" s="170">
        <f t="shared" si="112"/>
        <v>8.8012834639204784E-3</v>
      </c>
      <c r="U132" s="169">
        <f>U124-SUM(U125:U131)</f>
        <v>59340</v>
      </c>
      <c r="V132" s="169">
        <f>V124-SUM(V125:V131)</f>
        <v>33051</v>
      </c>
      <c r="W132" s="169">
        <f>W124-SUM(W125:W131)</f>
        <v>49389</v>
      </c>
      <c r="X132" s="169">
        <f>X124-SUM(X125:X131)</f>
        <v>45249</v>
      </c>
      <c r="Y132" s="169">
        <f>Y124-SUM(Y125:Y131)</f>
        <v>47261</v>
      </c>
      <c r="Z132" s="170">
        <f t="shared" si="113"/>
        <v>4.4465071051293936E-2</v>
      </c>
      <c r="AA132" s="171">
        <f t="shared" si="106"/>
        <v>-0.20355578024941012</v>
      </c>
      <c r="AB132" s="170">
        <f t="shared" si="114"/>
        <v>1.2014147210608426E-2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26894</v>
      </c>
      <c r="D134" s="176">
        <f t="shared" si="117"/>
        <v>9862</v>
      </c>
      <c r="E134" s="176">
        <f t="shared" si="117"/>
        <v>21230</v>
      </c>
      <c r="F134" s="176">
        <f t="shared" si="117"/>
        <v>43964</v>
      </c>
      <c r="G134" s="176">
        <f t="shared" si="117"/>
        <v>44924</v>
      </c>
      <c r="H134" s="176">
        <f t="shared" si="117"/>
        <v>48799</v>
      </c>
      <c r="I134" s="177">
        <f>IFERROR(H134/G134-1,"-")</f>
        <v>8.6256789244056664E-2</v>
      </c>
      <c r="J134" s="177">
        <f>IFERROR(H134/C134-1,"-")</f>
        <v>0.8144939391685877</v>
      </c>
      <c r="K134" s="177">
        <f>H134/H$8</f>
        <v>7.0336135786116111E-2</v>
      </c>
      <c r="L134" s="176">
        <f t="shared" ref="L134:Q134" si="118">L135+L138</f>
        <v>137803</v>
      </c>
      <c r="M134" s="176">
        <f t="shared" si="118"/>
        <v>40956</v>
      </c>
      <c r="N134" s="176">
        <f t="shared" si="118"/>
        <v>52069</v>
      </c>
      <c r="O134" s="176">
        <f t="shared" si="118"/>
        <v>148587</v>
      </c>
      <c r="P134" s="176">
        <f t="shared" si="118"/>
        <v>164593</v>
      </c>
      <c r="Q134" s="176">
        <f t="shared" si="118"/>
        <v>168648</v>
      </c>
      <c r="R134" s="177">
        <f>IFERROR(Q134/P134-1,"-")</f>
        <v>2.4636527677361686E-2</v>
      </c>
      <c r="S134" s="177">
        <f>IFERROR(Q134/L134-1,"-")</f>
        <v>0.22383402393271545</v>
      </c>
      <c r="T134" s="177">
        <f>Q134/Q$8</f>
        <v>5.2052141030413134E-2</v>
      </c>
      <c r="U134" s="176">
        <f>U135+U138</f>
        <v>164697</v>
      </c>
      <c r="V134" s="176">
        <f>V135+V138</f>
        <v>100895</v>
      </c>
      <c r="W134" s="176">
        <f>W135+W138</f>
        <v>192551</v>
      </c>
      <c r="X134" s="176">
        <f>X135+X138</f>
        <v>209517</v>
      </c>
      <c r="Y134" s="176">
        <f>Y135+Y138</f>
        <v>217447</v>
      </c>
      <c r="Z134" s="177">
        <f>IFERROR(Y134/X134-1,"-")</f>
        <v>3.784895736384164E-2</v>
      </c>
      <c r="AA134" s="177">
        <f t="shared" ref="AA134:AA146" si="119">IFERROR(Y134/U134-1,"-")</f>
        <v>0.32028512966234968</v>
      </c>
      <c r="AB134" s="177">
        <f>Y134/Y$8</f>
        <v>5.5276872442503761E-2</v>
      </c>
    </row>
    <row r="135" spans="1:28" x14ac:dyDescent="0.25">
      <c r="A135" s="56"/>
      <c r="B135" s="157" t="s">
        <v>97</v>
      </c>
      <c r="C135" s="158">
        <v>8056</v>
      </c>
      <c r="D135" s="158">
        <v>2454</v>
      </c>
      <c r="E135" s="158">
        <v>5957</v>
      </c>
      <c r="F135" s="158">
        <v>5258</v>
      </c>
      <c r="G135" s="158">
        <v>7485</v>
      </c>
      <c r="H135" s="158">
        <v>6555</v>
      </c>
      <c r="I135" s="159">
        <f>IFERROR(H135/G135-1,"-")</f>
        <v>-0.12424849699398799</v>
      </c>
      <c r="J135" s="160">
        <f>IFERROR(H135/C135-1,"-")</f>
        <v>-0.18632075471698117</v>
      </c>
      <c r="K135" s="159">
        <f>H135/H$8</f>
        <v>9.44800856734751E-3</v>
      </c>
      <c r="L135" s="158">
        <v>25462</v>
      </c>
      <c r="M135" s="158">
        <v>6197</v>
      </c>
      <c r="N135" s="158">
        <v>13561</v>
      </c>
      <c r="O135" s="158">
        <v>14681</v>
      </c>
      <c r="P135" s="158">
        <v>14179</v>
      </c>
      <c r="Q135" s="158">
        <v>13829</v>
      </c>
      <c r="R135" s="159">
        <f>IFERROR(Q135/P135-1,"-")</f>
        <v>-2.4684392411312484E-2</v>
      </c>
      <c r="S135" s="160">
        <f>IFERROR(Q135/L135-1,"-")</f>
        <v>-0.45687691461786195</v>
      </c>
      <c r="T135" s="159">
        <f>Q135/Q$8</f>
        <v>4.2682335889520371E-3</v>
      </c>
      <c r="U135" s="158">
        <v>33518</v>
      </c>
      <c r="V135" s="158">
        <v>36157</v>
      </c>
      <c r="W135" s="158">
        <v>19939</v>
      </c>
      <c r="X135" s="158">
        <v>21664</v>
      </c>
      <c r="Y135" s="158">
        <v>20384</v>
      </c>
      <c r="Z135" s="159">
        <f>IFERROR(Y135/X135-1,"-")</f>
        <v>-5.9084194977843452E-2</v>
      </c>
      <c r="AA135" s="160">
        <f t="shared" si="119"/>
        <v>-0.39184915567754641</v>
      </c>
      <c r="AB135" s="159">
        <f>Y135/Y$8</f>
        <v>5.1817857586814106E-3</v>
      </c>
    </row>
    <row r="136" spans="1:28" x14ac:dyDescent="0.25">
      <c r="A136" s="56"/>
      <c r="B136" s="162" t="s">
        <v>103</v>
      </c>
      <c r="C136" s="163">
        <v>8056</v>
      </c>
      <c r="D136" s="163">
        <v>2454</v>
      </c>
      <c r="E136" s="163">
        <v>5957</v>
      </c>
      <c r="F136" s="163">
        <v>5187</v>
      </c>
      <c r="G136" s="163">
        <v>7485</v>
      </c>
      <c r="H136" s="163">
        <v>6555</v>
      </c>
      <c r="I136" s="164">
        <f>IFERROR(H136/G136-1,"-")</f>
        <v>-0.12424849699398799</v>
      </c>
      <c r="J136" s="165">
        <f>IFERROR(H136/C136-1,"-")</f>
        <v>-0.18632075471698117</v>
      </c>
      <c r="K136" s="164">
        <f>H136/H$8</f>
        <v>9.44800856734751E-3</v>
      </c>
      <c r="L136" s="163">
        <v>8556</v>
      </c>
      <c r="M136" s="163">
        <v>3528</v>
      </c>
      <c r="N136" s="163">
        <v>7957</v>
      </c>
      <c r="O136" s="163">
        <v>8665</v>
      </c>
      <c r="P136" s="163">
        <v>6440</v>
      </c>
      <c r="Q136" s="163">
        <v>6180</v>
      </c>
      <c r="R136" s="164">
        <f>IFERROR(Q136/P136-1,"-")</f>
        <v>-4.0372670807453437E-2</v>
      </c>
      <c r="S136" s="165">
        <f>IFERROR(Q136/L136-1,"-")</f>
        <v>-0.27769985974754563</v>
      </c>
      <c r="T136" s="164">
        <f>Q136/Q$8</f>
        <v>1.9074180041740972E-3</v>
      </c>
      <c r="U136" s="163">
        <v>16612</v>
      </c>
      <c r="V136" s="163">
        <v>28458</v>
      </c>
      <c r="W136" s="163">
        <v>13852</v>
      </c>
      <c r="X136" s="163">
        <v>13925</v>
      </c>
      <c r="Y136" s="163">
        <v>12735</v>
      </c>
      <c r="Z136" s="164">
        <f>IFERROR(Y136/X136-1,"-")</f>
        <v>-8.5457809694793552E-2</v>
      </c>
      <c r="AA136" s="165">
        <f t="shared" si="119"/>
        <v>-0.23338550445461115</v>
      </c>
      <c r="AB136" s="164">
        <f>Y136/Y$8</f>
        <v>3.2373450567507733E-3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16906</v>
      </c>
      <c r="M137" s="163">
        <v>2669</v>
      </c>
      <c r="N137" s="163">
        <v>5604</v>
      </c>
      <c r="O137" s="163">
        <v>6016</v>
      </c>
      <c r="P137" s="163">
        <v>7739</v>
      </c>
      <c r="Q137" s="163">
        <v>7649</v>
      </c>
      <c r="R137" s="164">
        <f>IFERROR(Q137/P137-1,"-")</f>
        <v>-1.1629409484429476E-2</v>
      </c>
      <c r="S137" s="165">
        <f>IFERROR(Q137/L137-1,"-")</f>
        <v>-0.54755708032651129</v>
      </c>
      <c r="T137" s="164">
        <f>Q137/Q$8</f>
        <v>2.3608155847779401E-3</v>
      </c>
      <c r="U137" s="163">
        <v>16906</v>
      </c>
      <c r="V137" s="163">
        <v>7699</v>
      </c>
      <c r="W137" s="163">
        <v>6087</v>
      </c>
      <c r="X137" s="163">
        <v>7739</v>
      </c>
      <c r="Y137" s="163">
        <v>7649</v>
      </c>
      <c r="Z137" s="164">
        <f>IFERROR(Y137/X137-1,"-")</f>
        <v>-1.1629409484429476E-2</v>
      </c>
      <c r="AA137" s="165">
        <f t="shared" si="119"/>
        <v>-0.54755708032651129</v>
      </c>
      <c r="AB137" s="164">
        <f>Y137/Y$8</f>
        <v>1.9444407019306373E-3</v>
      </c>
    </row>
    <row r="138" spans="1:28" x14ac:dyDescent="0.25">
      <c r="A138" s="56"/>
      <c r="B138" s="157" t="s">
        <v>107</v>
      </c>
      <c r="C138" s="158">
        <v>18838</v>
      </c>
      <c r="D138" s="158">
        <v>7408</v>
      </c>
      <c r="E138" s="158">
        <v>15273</v>
      </c>
      <c r="F138" s="158">
        <v>38706</v>
      </c>
      <c r="G138" s="158">
        <v>37439</v>
      </c>
      <c r="H138" s="158">
        <v>42244</v>
      </c>
      <c r="I138" s="159">
        <f>IFERROR(H138/G138-1,"-")</f>
        <v>0.1283421031544647</v>
      </c>
      <c r="J138" s="160">
        <f>IFERROR(H138/C138-1,"-")</f>
        <v>1.2424885868988214</v>
      </c>
      <c r="K138" s="159">
        <f>H138/H$8</f>
        <v>6.0888127218768601E-2</v>
      </c>
      <c r="L138" s="158">
        <v>112341</v>
      </c>
      <c r="M138" s="158">
        <v>34759</v>
      </c>
      <c r="N138" s="158">
        <v>38508</v>
      </c>
      <c r="O138" s="158">
        <v>133906</v>
      </c>
      <c r="P138" s="158">
        <v>150414</v>
      </c>
      <c r="Q138" s="158">
        <v>154819</v>
      </c>
      <c r="R138" s="159">
        <f>IFERROR(Q138/P138-1,"-")</f>
        <v>2.928583775446425E-2</v>
      </c>
      <c r="S138" s="160">
        <f>IFERROR(Q138/L138-1,"-")</f>
        <v>0.37811662705512683</v>
      </c>
      <c r="T138" s="159">
        <f>Q138/Q$8</f>
        <v>4.7783907441461097E-2</v>
      </c>
      <c r="U138" s="158">
        <v>131179</v>
      </c>
      <c r="V138" s="158">
        <v>64738</v>
      </c>
      <c r="W138" s="158">
        <v>172612</v>
      </c>
      <c r="X138" s="158">
        <v>187853</v>
      </c>
      <c r="Y138" s="158">
        <v>197063</v>
      </c>
      <c r="Z138" s="159">
        <f>IFERROR(Y138/X138-1,"-")</f>
        <v>4.9027697188759323E-2</v>
      </c>
      <c r="AA138" s="160">
        <f t="shared" si="119"/>
        <v>0.50224502397487392</v>
      </c>
      <c r="AB138" s="159">
        <f>Y138/Y$8</f>
        <v>5.009508668382235E-2</v>
      </c>
    </row>
    <row r="139" spans="1:28" s="56" customFormat="1" x14ac:dyDescent="0.25">
      <c r="B139" s="162" t="s">
        <v>110</v>
      </c>
      <c r="C139" s="163">
        <v>10942</v>
      </c>
      <c r="D139" s="163">
        <v>3361</v>
      </c>
      <c r="E139" s="163">
        <v>6961</v>
      </c>
      <c r="F139" s="163">
        <v>20088</v>
      </c>
      <c r="G139" s="163">
        <v>18831</v>
      </c>
      <c r="H139" s="163">
        <v>24281</v>
      </c>
      <c r="I139" s="164">
        <f t="shared" ref="I139:I146" si="120">IFERROR(H139/G139-1,"-")</f>
        <v>0.28941638787106361</v>
      </c>
      <c r="J139" s="165">
        <f t="shared" ref="J139:J146" si="121">IFERROR(H139/C139-1,"-")</f>
        <v>1.2190641564613416</v>
      </c>
      <c r="K139" s="164">
        <f t="shared" ref="K139:K146" si="122">H139/H$8</f>
        <v>3.4997268653511042E-2</v>
      </c>
      <c r="L139" s="163">
        <v>52480</v>
      </c>
      <c r="M139" s="163">
        <v>12472</v>
      </c>
      <c r="N139" s="163">
        <v>9894</v>
      </c>
      <c r="O139" s="163">
        <v>55203</v>
      </c>
      <c r="P139" s="163">
        <v>63592</v>
      </c>
      <c r="Q139" s="163">
        <v>65382</v>
      </c>
      <c r="R139" s="164">
        <f t="shared" ref="R139:R146" si="123">IFERROR(Q139/P139-1,"-")</f>
        <v>2.8148194741477006E-2</v>
      </c>
      <c r="S139" s="165">
        <f t="shared" ref="S139:S146" si="124">IFERROR(Q139/L139-1,"-")</f>
        <v>0.24584603658536586</v>
      </c>
      <c r="T139" s="164">
        <f t="shared" ref="T139:T146" si="125">Q139/Q$8</f>
        <v>2.0179741739305958E-2</v>
      </c>
      <c r="U139" s="163">
        <v>63422</v>
      </c>
      <c r="V139" s="163">
        <v>17187</v>
      </c>
      <c r="W139" s="163">
        <v>75291</v>
      </c>
      <c r="X139" s="163">
        <v>82423</v>
      </c>
      <c r="Y139" s="163">
        <v>89663</v>
      </c>
      <c r="Z139" s="164">
        <f t="shared" ref="Z139:Z146" si="126">IFERROR(Y139/X139-1,"-")</f>
        <v>8.7839559346299056E-2</v>
      </c>
      <c r="AA139" s="165">
        <f t="shared" si="119"/>
        <v>0.41375232569140041</v>
      </c>
      <c r="AB139" s="164">
        <f t="shared" ref="AB139:AB146" si="127">Y139/Y$8</f>
        <v>2.2793095392496628E-2</v>
      </c>
    </row>
    <row r="140" spans="1:28" s="56" customFormat="1" x14ac:dyDescent="0.25">
      <c r="B140" s="162" t="s">
        <v>113</v>
      </c>
      <c r="C140" s="163">
        <v>1856</v>
      </c>
      <c r="D140" s="163">
        <v>1257</v>
      </c>
      <c r="E140" s="163">
        <v>1096</v>
      </c>
      <c r="F140" s="163">
        <v>1366</v>
      </c>
      <c r="G140" s="163">
        <v>1677</v>
      </c>
      <c r="H140" s="163">
        <v>1497</v>
      </c>
      <c r="I140" s="164">
        <f t="shared" si="120"/>
        <v>-0.10733452593917714</v>
      </c>
      <c r="J140" s="165">
        <f t="shared" si="121"/>
        <v>-0.19342672413793105</v>
      </c>
      <c r="K140" s="164">
        <f t="shared" si="122"/>
        <v>2.1576916590876007E-3</v>
      </c>
      <c r="L140" s="163">
        <v>9602</v>
      </c>
      <c r="M140" s="163">
        <v>2280</v>
      </c>
      <c r="N140" s="163">
        <v>4297</v>
      </c>
      <c r="O140" s="163">
        <v>10804</v>
      </c>
      <c r="P140" s="163">
        <v>14860</v>
      </c>
      <c r="Q140" s="163">
        <v>15668</v>
      </c>
      <c r="R140" s="164">
        <f t="shared" si="123"/>
        <v>5.4374158815612361E-2</v>
      </c>
      <c r="S140" s="165">
        <f t="shared" si="124"/>
        <v>0.63174338679441777</v>
      </c>
      <c r="T140" s="164">
        <f t="shared" si="125"/>
        <v>4.8358293348543299E-3</v>
      </c>
      <c r="U140" s="163">
        <v>11458</v>
      </c>
      <c r="V140" s="163">
        <v>6624</v>
      </c>
      <c r="W140" s="163">
        <v>12170</v>
      </c>
      <c r="X140" s="163">
        <v>16537</v>
      </c>
      <c r="Y140" s="163">
        <v>17165</v>
      </c>
      <c r="Z140" s="164">
        <f t="shared" si="126"/>
        <v>3.7975448993166738E-2</v>
      </c>
      <c r="AA140" s="165">
        <f t="shared" si="119"/>
        <v>0.49807994414382972</v>
      </c>
      <c r="AB140" s="164">
        <f t="shared" si="127"/>
        <v>4.3634886453967035E-3</v>
      </c>
    </row>
    <row r="141" spans="1:28" x14ac:dyDescent="0.25">
      <c r="A141" s="56"/>
      <c r="B141" s="162" t="s">
        <v>116</v>
      </c>
      <c r="C141" s="163">
        <v>765</v>
      </c>
      <c r="D141" s="163">
        <v>147</v>
      </c>
      <c r="E141" s="163">
        <v>1269</v>
      </c>
      <c r="F141" s="163">
        <v>5521</v>
      </c>
      <c r="G141" s="163">
        <v>4751</v>
      </c>
      <c r="H141" s="163">
        <v>4713</v>
      </c>
      <c r="I141" s="164">
        <f t="shared" si="120"/>
        <v>-7.9983161439697303E-3</v>
      </c>
      <c r="J141" s="165">
        <f t="shared" si="121"/>
        <v>5.1607843137254905</v>
      </c>
      <c r="K141" s="164">
        <f t="shared" si="122"/>
        <v>6.7930532994521457E-3</v>
      </c>
      <c r="L141" s="163">
        <v>14334</v>
      </c>
      <c r="M141" s="163">
        <v>3786</v>
      </c>
      <c r="N141" s="163">
        <v>6481</v>
      </c>
      <c r="O141" s="163">
        <v>15840</v>
      </c>
      <c r="P141" s="163">
        <v>14681</v>
      </c>
      <c r="Q141" s="163">
        <v>14670</v>
      </c>
      <c r="R141" s="164">
        <f t="shared" si="123"/>
        <v>-7.4926776105166404E-4</v>
      </c>
      <c r="S141" s="165">
        <f t="shared" si="124"/>
        <v>2.3440770196734961E-2</v>
      </c>
      <c r="T141" s="164">
        <f t="shared" si="125"/>
        <v>4.5278029322385121E-3</v>
      </c>
      <c r="U141" s="163">
        <v>15099</v>
      </c>
      <c r="V141" s="163">
        <v>11419</v>
      </c>
      <c r="W141" s="163">
        <v>21361</v>
      </c>
      <c r="X141" s="163">
        <v>19432</v>
      </c>
      <c r="Y141" s="163">
        <v>19383</v>
      </c>
      <c r="Z141" s="164">
        <f t="shared" si="126"/>
        <v>-2.5216138328529869E-3</v>
      </c>
      <c r="AA141" s="165">
        <f t="shared" si="119"/>
        <v>0.2837273991655076</v>
      </c>
      <c r="AB141" s="164">
        <f t="shared" si="127"/>
        <v>4.9273230651747336E-3</v>
      </c>
    </row>
    <row r="142" spans="1:28" x14ac:dyDescent="0.25">
      <c r="A142" s="56"/>
      <c r="B142" s="162" t="s">
        <v>123</v>
      </c>
      <c r="C142" s="163">
        <v>499</v>
      </c>
      <c r="D142" s="163">
        <v>113</v>
      </c>
      <c r="E142" s="163">
        <v>2066</v>
      </c>
      <c r="F142" s="163">
        <v>4122</v>
      </c>
      <c r="G142" s="163">
        <v>3377</v>
      </c>
      <c r="H142" s="163">
        <v>1945</v>
      </c>
      <c r="I142" s="164">
        <f t="shared" si="120"/>
        <v>-0.42404501036422859</v>
      </c>
      <c r="J142" s="165">
        <f t="shared" si="121"/>
        <v>2.8977955911823647</v>
      </c>
      <c r="K142" s="164">
        <f t="shared" si="122"/>
        <v>2.8034136786408703E-3</v>
      </c>
      <c r="L142" s="163">
        <v>1834</v>
      </c>
      <c r="M142" s="163">
        <v>447</v>
      </c>
      <c r="N142" s="163">
        <v>876</v>
      </c>
      <c r="O142" s="163">
        <v>3607</v>
      </c>
      <c r="P142" s="163">
        <v>3466</v>
      </c>
      <c r="Q142" s="163">
        <v>2839</v>
      </c>
      <c r="R142" s="164">
        <f t="shared" si="123"/>
        <v>-0.18090017311021356</v>
      </c>
      <c r="S142" s="165">
        <f t="shared" si="124"/>
        <v>0.54798255179934574</v>
      </c>
      <c r="T142" s="164">
        <f t="shared" si="125"/>
        <v>8.7623943589810072E-4</v>
      </c>
      <c r="U142" s="163">
        <v>2333</v>
      </c>
      <c r="V142" s="163">
        <v>3057</v>
      </c>
      <c r="W142" s="163">
        <v>7729</v>
      </c>
      <c r="X142" s="163">
        <v>6843</v>
      </c>
      <c r="Y142" s="163">
        <v>4784</v>
      </c>
      <c r="Z142" s="164">
        <f t="shared" si="126"/>
        <v>-0.3008914218909835</v>
      </c>
      <c r="AA142" s="165">
        <f t="shared" si="119"/>
        <v>1.0505786540934419</v>
      </c>
      <c r="AB142" s="164">
        <f t="shared" si="127"/>
        <v>1.2161333923435963E-3</v>
      </c>
    </row>
    <row r="143" spans="1:28" x14ac:dyDescent="0.25">
      <c r="A143" s="56"/>
      <c r="B143" s="162" t="s">
        <v>119</v>
      </c>
      <c r="C143" s="163">
        <v>203</v>
      </c>
      <c r="D143" s="163">
        <v>428</v>
      </c>
      <c r="E143" s="163">
        <v>835</v>
      </c>
      <c r="F143" s="163">
        <v>383</v>
      </c>
      <c r="G143" s="163">
        <v>1143</v>
      </c>
      <c r="H143" s="163">
        <v>791</v>
      </c>
      <c r="I143" s="164">
        <f t="shared" si="120"/>
        <v>-0.30796150481189855</v>
      </c>
      <c r="J143" s="165">
        <f t="shared" si="121"/>
        <v>2.896551724137931</v>
      </c>
      <c r="K143" s="164">
        <f t="shared" si="122"/>
        <v>1.1401029407737422E-3</v>
      </c>
      <c r="L143" s="163">
        <v>2975</v>
      </c>
      <c r="M143" s="163">
        <v>773</v>
      </c>
      <c r="N143" s="163">
        <v>1219</v>
      </c>
      <c r="O143" s="163">
        <v>2901</v>
      </c>
      <c r="P143" s="163">
        <v>3128</v>
      </c>
      <c r="Q143" s="163">
        <v>3587</v>
      </c>
      <c r="R143" s="164">
        <f t="shared" si="123"/>
        <v>0.14673913043478271</v>
      </c>
      <c r="S143" s="165">
        <f t="shared" si="124"/>
        <v>0.20571428571428574</v>
      </c>
      <c r="T143" s="164">
        <f t="shared" si="125"/>
        <v>1.1071049160149655E-3</v>
      </c>
      <c r="U143" s="163">
        <v>3178</v>
      </c>
      <c r="V143" s="163">
        <v>2458</v>
      </c>
      <c r="W143" s="163">
        <v>3284</v>
      </c>
      <c r="X143" s="163">
        <v>4271</v>
      </c>
      <c r="Y143" s="163">
        <v>4378</v>
      </c>
      <c r="Z143" s="164">
        <f t="shared" si="126"/>
        <v>2.5052680870990329E-2</v>
      </c>
      <c r="AA143" s="165">
        <f t="shared" si="119"/>
        <v>0.37759597230962871</v>
      </c>
      <c r="AB143" s="164">
        <f t="shared" si="127"/>
        <v>1.1129247474248045E-3</v>
      </c>
    </row>
    <row r="144" spans="1:28" x14ac:dyDescent="0.25">
      <c r="A144" s="56"/>
      <c r="B144" s="162" t="s">
        <v>128</v>
      </c>
      <c r="C144" s="163">
        <v>286</v>
      </c>
      <c r="D144" s="163">
        <v>142</v>
      </c>
      <c r="E144" s="163">
        <v>40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-0.97902097902097907</v>
      </c>
      <c r="K144" s="164">
        <f t="shared" si="122"/>
        <v>8.6480627618741509E-6</v>
      </c>
      <c r="L144" s="163">
        <v>1016</v>
      </c>
      <c r="M144" s="163">
        <v>1439</v>
      </c>
      <c r="N144" s="163">
        <v>720</v>
      </c>
      <c r="O144" s="163">
        <v>2348</v>
      </c>
      <c r="P144" s="163">
        <v>2610</v>
      </c>
      <c r="Q144" s="163">
        <v>2449</v>
      </c>
      <c r="R144" s="164">
        <f t="shared" si="123"/>
        <v>-6.168582375478926E-2</v>
      </c>
      <c r="S144" s="165">
        <f t="shared" si="124"/>
        <v>1.4104330708661417</v>
      </c>
      <c r="T144" s="164">
        <f t="shared" si="125"/>
        <v>7.5586839679973536E-4</v>
      </c>
      <c r="U144" s="163">
        <v>1302</v>
      </c>
      <c r="V144" s="163">
        <v>779</v>
      </c>
      <c r="W144" s="163">
        <v>2427</v>
      </c>
      <c r="X144" s="163">
        <v>2749</v>
      </c>
      <c r="Y144" s="163">
        <v>2455</v>
      </c>
      <c r="Z144" s="164">
        <f t="shared" si="126"/>
        <v>-0.10694798108403059</v>
      </c>
      <c r="AA144" s="165">
        <f t="shared" si="119"/>
        <v>0.8855606758832566</v>
      </c>
      <c r="AB144" s="164">
        <f t="shared" si="127"/>
        <v>6.2408183072816244E-4</v>
      </c>
    </row>
    <row r="145" spans="1:28" x14ac:dyDescent="0.25">
      <c r="A145" s="56"/>
      <c r="B145" s="162" t="s">
        <v>131</v>
      </c>
      <c r="C145" s="163">
        <v>344</v>
      </c>
      <c r="D145" s="163">
        <v>815</v>
      </c>
      <c r="E145" s="163">
        <v>56</v>
      </c>
      <c r="F145" s="163">
        <v>49</v>
      </c>
      <c r="G145" s="163">
        <v>78</v>
      </c>
      <c r="H145" s="163">
        <v>54</v>
      </c>
      <c r="I145" s="164">
        <f t="shared" si="120"/>
        <v>-0.30769230769230771</v>
      </c>
      <c r="J145" s="165">
        <f t="shared" si="121"/>
        <v>-0.84302325581395343</v>
      </c>
      <c r="K145" s="164">
        <f t="shared" si="122"/>
        <v>7.7832564856867358E-5</v>
      </c>
      <c r="L145" s="163">
        <v>3427</v>
      </c>
      <c r="M145" s="163">
        <v>2465</v>
      </c>
      <c r="N145" s="163">
        <v>401</v>
      </c>
      <c r="O145" s="163">
        <v>1148</v>
      </c>
      <c r="P145" s="163">
        <v>1805</v>
      </c>
      <c r="Q145" s="163">
        <v>1679</v>
      </c>
      <c r="R145" s="164">
        <f t="shared" si="123"/>
        <v>-6.9806094182825462E-2</v>
      </c>
      <c r="S145" s="165">
        <f t="shared" si="124"/>
        <v>-0.51006711409395966</v>
      </c>
      <c r="T145" s="164">
        <f t="shared" si="125"/>
        <v>5.182127555029627E-4</v>
      </c>
      <c r="U145" s="163">
        <v>3771</v>
      </c>
      <c r="V145" s="163">
        <v>494</v>
      </c>
      <c r="W145" s="163">
        <v>1197</v>
      </c>
      <c r="X145" s="163">
        <v>1883</v>
      </c>
      <c r="Y145" s="163">
        <v>1733</v>
      </c>
      <c r="Z145" s="164">
        <f t="shared" si="126"/>
        <v>-7.966011683483798E-2</v>
      </c>
      <c r="AA145" s="165">
        <f t="shared" si="119"/>
        <v>-0.54044020153805361</v>
      </c>
      <c r="AB145" s="164">
        <f t="shared" si="127"/>
        <v>4.405433045425277E-4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3943</v>
      </c>
      <c r="D146" s="169">
        <f t="shared" si="128"/>
        <v>1145</v>
      </c>
      <c r="E146" s="169">
        <f t="shared" si="128"/>
        <v>2950</v>
      </c>
      <c r="F146" s="169">
        <f t="shared" si="128"/>
        <v>7098</v>
      </c>
      <c r="G146" s="169">
        <f t="shared" si="128"/>
        <v>7443</v>
      </c>
      <c r="H146" s="169">
        <f t="shared" si="128"/>
        <v>8957</v>
      </c>
      <c r="I146" s="170">
        <f t="shared" si="120"/>
        <v>0.2034126024452505</v>
      </c>
      <c r="J146" s="171">
        <f t="shared" si="121"/>
        <v>1.2716205934567588</v>
      </c>
      <c r="K146" s="170">
        <f t="shared" si="122"/>
        <v>1.291011635968446E-2</v>
      </c>
      <c r="L146" s="169">
        <f t="shared" ref="L146:Q146" si="129">L138-SUM(L139:L145)</f>
        <v>26673</v>
      </c>
      <c r="M146" s="169">
        <f t="shared" si="129"/>
        <v>11097</v>
      </c>
      <c r="N146" s="169">
        <f t="shared" si="129"/>
        <v>14620</v>
      </c>
      <c r="O146" s="169">
        <f t="shared" si="129"/>
        <v>42055</v>
      </c>
      <c r="P146" s="169">
        <f t="shared" si="129"/>
        <v>46272</v>
      </c>
      <c r="Q146" s="169">
        <f t="shared" si="129"/>
        <v>48545</v>
      </c>
      <c r="R146" s="170">
        <f t="shared" si="123"/>
        <v>4.9122579529737198E-2</v>
      </c>
      <c r="S146" s="171">
        <f t="shared" si="124"/>
        <v>0.82000524875342107</v>
      </c>
      <c r="T146" s="170">
        <f t="shared" si="125"/>
        <v>1.4983107930846529E-2</v>
      </c>
      <c r="U146" s="169">
        <f>U138-SUM(U139:U145)</f>
        <v>30616</v>
      </c>
      <c r="V146" s="169">
        <f>V138-SUM(V139:V145)</f>
        <v>22720</v>
      </c>
      <c r="W146" s="169">
        <f>W138-SUM(W139:W145)</f>
        <v>49153</v>
      </c>
      <c r="X146" s="169">
        <f>X138-SUM(X139:X145)</f>
        <v>53715</v>
      </c>
      <c r="Y146" s="169">
        <f>Y138-SUM(Y139:Y145)</f>
        <v>57502</v>
      </c>
      <c r="Z146" s="170">
        <f t="shared" si="126"/>
        <v>7.0501722051568461E-2</v>
      </c>
      <c r="AA146" s="171">
        <f t="shared" si="119"/>
        <v>0.87816827802456232</v>
      </c>
      <c r="AB146" s="170">
        <f t="shared" si="127"/>
        <v>1.4617496305715192E-2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24793</v>
      </c>
      <c r="D148" s="176">
        <f t="shared" si="130"/>
        <v>10044</v>
      </c>
      <c r="E148" s="176">
        <f t="shared" si="130"/>
        <v>12812</v>
      </c>
      <c r="F148" s="176">
        <f t="shared" si="130"/>
        <v>27278</v>
      </c>
      <c r="G148" s="176">
        <f t="shared" si="130"/>
        <v>27693</v>
      </c>
      <c r="H148" s="176">
        <f t="shared" si="130"/>
        <v>32856</v>
      </c>
      <c r="I148" s="177">
        <f>IFERROR(H148/G148-1,"-")</f>
        <v>0.18643700574152322</v>
      </c>
      <c r="J148" s="177">
        <f>IFERROR(H148/C148-1,"-")</f>
        <v>0.3252127616665994</v>
      </c>
      <c r="K148" s="177">
        <f>H148/H$8</f>
        <v>4.7356791684022848E-2</v>
      </c>
      <c r="L148" s="176">
        <f t="shared" ref="L148:Q148" si="131">L149+L152</f>
        <v>86235</v>
      </c>
      <c r="M148" s="176">
        <f t="shared" si="131"/>
        <v>25537</v>
      </c>
      <c r="N148" s="176">
        <f t="shared" si="131"/>
        <v>49272</v>
      </c>
      <c r="O148" s="176">
        <f t="shared" si="131"/>
        <v>70750</v>
      </c>
      <c r="P148" s="176">
        <f t="shared" si="131"/>
        <v>76261</v>
      </c>
      <c r="Q148" s="176">
        <f t="shared" si="131"/>
        <v>74915</v>
      </c>
      <c r="R148" s="177">
        <f>IFERROR(Q148/P148-1,"-")</f>
        <v>-1.764991279946504E-2</v>
      </c>
      <c r="S148" s="177">
        <f>IFERROR(Q148/L148-1,"-")</f>
        <v>-0.13126920623876615</v>
      </c>
      <c r="T148" s="177">
        <f>Q148/Q$8</f>
        <v>2.3122042036036003E-2</v>
      </c>
      <c r="U148" s="176">
        <f>U149+U152</f>
        <v>111028</v>
      </c>
      <c r="V148" s="176">
        <f>V149+V152</f>
        <v>62084</v>
      </c>
      <c r="W148" s="176">
        <f>W149+W152</f>
        <v>98028</v>
      </c>
      <c r="X148" s="176">
        <f>X149+X152</f>
        <v>103954</v>
      </c>
      <c r="Y148" s="176">
        <f>Y149+Y152</f>
        <v>107771</v>
      </c>
      <c r="Z148" s="177">
        <f>IFERROR(Y148/X148-1,"-")</f>
        <v>3.6718163803220571E-2</v>
      </c>
      <c r="AA148" s="177">
        <f t="shared" ref="AA148:AA160" si="132">IFERROR(Y148/U148-1,"-")</f>
        <v>-2.9334942537017739E-2</v>
      </c>
      <c r="AB148" s="177">
        <f>Y148/Y$8</f>
        <v>2.7396302639268753E-2</v>
      </c>
    </row>
    <row r="149" spans="1:28" x14ac:dyDescent="0.25">
      <c r="A149" s="56"/>
      <c r="B149" s="157" t="s">
        <v>97</v>
      </c>
      <c r="C149" s="158">
        <v>15623</v>
      </c>
      <c r="D149" s="158">
        <v>6970</v>
      </c>
      <c r="E149" s="158">
        <v>7102</v>
      </c>
      <c r="F149" s="158">
        <v>16322</v>
      </c>
      <c r="G149" s="158">
        <v>16442</v>
      </c>
      <c r="H149" s="158">
        <v>17507</v>
      </c>
      <c r="I149" s="159">
        <f>IFERROR(H149/G149-1,"-")</f>
        <v>6.4773141953533564E-2</v>
      </c>
      <c r="J149" s="160">
        <f>IFERROR(H149/C149-1,"-")</f>
        <v>0.12059143570377007</v>
      </c>
      <c r="K149" s="159">
        <f>H149/H$8</f>
        <v>2.5233605795355125E-2</v>
      </c>
      <c r="L149" s="158">
        <v>33105</v>
      </c>
      <c r="M149" s="158">
        <v>10610</v>
      </c>
      <c r="N149" s="158">
        <v>29315</v>
      </c>
      <c r="O149" s="158">
        <v>36083</v>
      </c>
      <c r="P149" s="158">
        <v>36592</v>
      </c>
      <c r="Q149" s="158">
        <v>32131</v>
      </c>
      <c r="R149" s="159">
        <f>IFERROR(Q149/P149-1,"-")</f>
        <v>-0.12191189331001306</v>
      </c>
      <c r="S149" s="160">
        <f>IFERROR(Q149/L149-1,"-")</f>
        <v>-2.9421537532094866E-2</v>
      </c>
      <c r="T149" s="159">
        <f>Q149/Q$8</f>
        <v>9.917030403255327E-3</v>
      </c>
      <c r="U149" s="158">
        <v>48728</v>
      </c>
      <c r="V149" s="158">
        <v>36417</v>
      </c>
      <c r="W149" s="158">
        <v>52405</v>
      </c>
      <c r="X149" s="158">
        <v>53034</v>
      </c>
      <c r="Y149" s="158">
        <v>49638</v>
      </c>
      <c r="Z149" s="159">
        <f>IFERROR(Y149/X149-1,"-")</f>
        <v>-6.4034393030885872E-2</v>
      </c>
      <c r="AA149" s="160">
        <f t="shared" si="132"/>
        <v>1.8675094401576109E-2</v>
      </c>
      <c r="AB149" s="159">
        <f>Y149/Y$8</f>
        <v>1.2618400779504898E-2</v>
      </c>
    </row>
    <row r="150" spans="1:28" x14ac:dyDescent="0.25">
      <c r="A150" s="56"/>
      <c r="B150" s="162" t="s">
        <v>103</v>
      </c>
      <c r="C150" s="163">
        <v>5532</v>
      </c>
      <c r="D150" s="163">
        <v>2383</v>
      </c>
      <c r="E150" s="163">
        <v>3530</v>
      </c>
      <c r="F150" s="163">
        <v>6007</v>
      </c>
      <c r="G150" s="163">
        <v>5276</v>
      </c>
      <c r="H150" s="163">
        <v>5295</v>
      </c>
      <c r="I150" s="164">
        <f>IFERROR(H150/G150-1,"-")</f>
        <v>3.6012130401819054E-3</v>
      </c>
      <c r="J150" s="165">
        <f>IFERROR(H150/C150-1,"-")</f>
        <v>-4.2841648590021708E-2</v>
      </c>
      <c r="K150" s="164">
        <f>H150/H$8</f>
        <v>7.6319153873539375E-3</v>
      </c>
      <c r="L150" s="163">
        <v>24041</v>
      </c>
      <c r="M150" s="163">
        <v>8273</v>
      </c>
      <c r="N150" s="163">
        <v>25826</v>
      </c>
      <c r="O150" s="163">
        <v>32193</v>
      </c>
      <c r="P150" s="163">
        <v>34441</v>
      </c>
      <c r="Q150" s="163">
        <v>29108</v>
      </c>
      <c r="R150" s="164">
        <f>IFERROR(Q150/P150-1,"-")</f>
        <v>-0.15484451670973554</v>
      </c>
      <c r="S150" s="165">
        <f>IFERROR(Q150/L150-1,"-")</f>
        <v>0.21076494322199579</v>
      </c>
      <c r="T150" s="164">
        <f>Q150/Q$8</f>
        <v>8.9840005283979979E-3</v>
      </c>
      <c r="U150" s="163">
        <v>29573</v>
      </c>
      <c r="V150" s="163">
        <v>29356</v>
      </c>
      <c r="W150" s="163">
        <v>38200</v>
      </c>
      <c r="X150" s="163">
        <v>39717</v>
      </c>
      <c r="Y150" s="163">
        <v>34403</v>
      </c>
      <c r="Z150" s="164">
        <f>IFERROR(Y150/X150-1,"-")</f>
        <v>-0.13379661102298768</v>
      </c>
      <c r="AA150" s="165">
        <f t="shared" si="132"/>
        <v>0.16332465424542653</v>
      </c>
      <c r="AB150" s="164">
        <f>Y150/Y$8</f>
        <v>8.7455345101999891E-3</v>
      </c>
    </row>
    <row r="151" spans="1:28" x14ac:dyDescent="0.25">
      <c r="A151" s="56"/>
      <c r="B151" s="162" t="s">
        <v>100</v>
      </c>
      <c r="C151" s="163">
        <v>10091</v>
      </c>
      <c r="D151" s="163">
        <v>4587</v>
      </c>
      <c r="E151" s="163">
        <v>3572</v>
      </c>
      <c r="F151" s="163">
        <v>10315</v>
      </c>
      <c r="G151" s="163">
        <v>11166</v>
      </c>
      <c r="H151" s="163">
        <v>12212</v>
      </c>
      <c r="I151" s="164">
        <f>IFERROR(H151/G151-1,"-")</f>
        <v>9.3677234461758907E-2</v>
      </c>
      <c r="J151" s="165">
        <f>IFERROR(H151/C151-1,"-")</f>
        <v>0.21018729560994953</v>
      </c>
      <c r="K151" s="164">
        <f>H151/H$8</f>
        <v>1.7601690408001188E-2</v>
      </c>
      <c r="L151" s="163">
        <v>9064</v>
      </c>
      <c r="M151" s="163">
        <v>2337</v>
      </c>
      <c r="N151" s="163">
        <v>3489</v>
      </c>
      <c r="O151" s="163">
        <v>3890</v>
      </c>
      <c r="P151" s="163">
        <v>2151</v>
      </c>
      <c r="Q151" s="163">
        <v>3023</v>
      </c>
      <c r="R151" s="164">
        <f>IFERROR(Q151/P151-1,"-")</f>
        <v>0.40539284053928415</v>
      </c>
      <c r="S151" s="165">
        <f>IFERROR(Q151/L151-1,"-")</f>
        <v>-0.66648278905560465</v>
      </c>
      <c r="T151" s="164">
        <f>Q151/Q$8</f>
        <v>9.3302987485732942E-4</v>
      </c>
      <c r="U151" s="163">
        <v>19155</v>
      </c>
      <c r="V151" s="163">
        <v>7061</v>
      </c>
      <c r="W151" s="163">
        <v>14205</v>
      </c>
      <c r="X151" s="163">
        <v>13317</v>
      </c>
      <c r="Y151" s="163">
        <v>15235</v>
      </c>
      <c r="Z151" s="164">
        <f>IFERROR(Y151/X151-1,"-")</f>
        <v>0.14402643237966517</v>
      </c>
      <c r="AA151" s="165">
        <f t="shared" si="132"/>
        <v>-0.20464630644740278</v>
      </c>
      <c r="AB151" s="164">
        <f>Y151/Y$8</f>
        <v>3.87286626930491E-3</v>
      </c>
    </row>
    <row r="152" spans="1:28" x14ac:dyDescent="0.25">
      <c r="A152" s="56"/>
      <c r="B152" s="157" t="s">
        <v>107</v>
      </c>
      <c r="C152" s="158">
        <v>9170</v>
      </c>
      <c r="D152" s="158">
        <v>3074</v>
      </c>
      <c r="E152" s="158">
        <v>5710</v>
      </c>
      <c r="F152" s="158">
        <v>10956</v>
      </c>
      <c r="G152" s="158">
        <v>11251</v>
      </c>
      <c r="H152" s="158">
        <v>15349</v>
      </c>
      <c r="I152" s="159">
        <f>IFERROR(H152/G152-1,"-")</f>
        <v>0.36423429028530796</v>
      </c>
      <c r="J152" s="160">
        <f>IFERROR(H152/C152-1,"-")</f>
        <v>0.67382769901853878</v>
      </c>
      <c r="K152" s="159">
        <f>H152/H$8</f>
        <v>2.2123185888667723E-2</v>
      </c>
      <c r="L152" s="158">
        <v>53130</v>
      </c>
      <c r="M152" s="158">
        <v>14927</v>
      </c>
      <c r="N152" s="158">
        <v>19957</v>
      </c>
      <c r="O152" s="158">
        <v>34667</v>
      </c>
      <c r="P152" s="158">
        <v>39669</v>
      </c>
      <c r="Q152" s="158">
        <v>42784</v>
      </c>
      <c r="R152" s="159">
        <f>IFERROR(Q152/P152-1,"-")</f>
        <v>7.8524792659255382E-2</v>
      </c>
      <c r="S152" s="160">
        <f>IFERROR(Q152/L152-1,"-")</f>
        <v>-0.19472990777338606</v>
      </c>
      <c r="T152" s="159">
        <f>Q152/Q$8</f>
        <v>1.3205011632780676E-2</v>
      </c>
      <c r="U152" s="158">
        <v>62300</v>
      </c>
      <c r="V152" s="158">
        <v>25667</v>
      </c>
      <c r="W152" s="158">
        <v>45623</v>
      </c>
      <c r="X152" s="158">
        <v>50920</v>
      </c>
      <c r="Y152" s="158">
        <v>58133</v>
      </c>
      <c r="Z152" s="159">
        <f>IFERROR(Y152/X152-1,"-")</f>
        <v>0.14165357423409275</v>
      </c>
      <c r="AA152" s="160">
        <f t="shared" si="132"/>
        <v>-6.6886035313001635E-2</v>
      </c>
      <c r="AB152" s="159">
        <f>Y152/Y$8</f>
        <v>1.4777901859763855E-2</v>
      </c>
    </row>
    <row r="153" spans="1:28" s="56" customFormat="1" x14ac:dyDescent="0.25">
      <c r="B153" s="162" t="s">
        <v>110</v>
      </c>
      <c r="C153" s="163">
        <v>986</v>
      </c>
      <c r="D153" s="163">
        <v>379</v>
      </c>
      <c r="E153" s="163">
        <v>321</v>
      </c>
      <c r="F153" s="163">
        <v>846</v>
      </c>
      <c r="G153" s="163">
        <v>857</v>
      </c>
      <c r="H153" s="163">
        <v>1236</v>
      </c>
      <c r="I153" s="164">
        <f t="shared" ref="I153:I160" si="133">IFERROR(H153/G153-1,"-")</f>
        <v>0.44224037339556599</v>
      </c>
      <c r="J153" s="165">
        <f t="shared" ref="J153:J160" si="134">IFERROR(H153/C153-1,"-")</f>
        <v>0.25354969574036512</v>
      </c>
      <c r="K153" s="164">
        <f t="shared" ref="K153:K160" si="135">H153/H$8</f>
        <v>1.7815009289460751E-3</v>
      </c>
      <c r="L153" s="163">
        <v>18572</v>
      </c>
      <c r="M153" s="163">
        <v>4961</v>
      </c>
      <c r="N153" s="163">
        <v>3999</v>
      </c>
      <c r="O153" s="163">
        <v>16135</v>
      </c>
      <c r="P153" s="163">
        <v>15973</v>
      </c>
      <c r="Q153" s="163">
        <v>16899</v>
      </c>
      <c r="R153" s="164">
        <f t="shared" ref="R153:R160" si="136">IFERROR(Q153/P153-1,"-")</f>
        <v>5.797282914918922E-2</v>
      </c>
      <c r="S153" s="165">
        <f t="shared" ref="S153:S160" si="137">IFERROR(Q153/L153-1,"-")</f>
        <v>-9.0081843635580472E-2</v>
      </c>
      <c r="T153" s="164">
        <f t="shared" ref="T153:T160" si="138">Q153/Q$8</f>
        <v>5.2157697172391703E-3</v>
      </c>
      <c r="U153" s="163">
        <v>19558</v>
      </c>
      <c r="V153" s="163">
        <v>4320</v>
      </c>
      <c r="W153" s="163">
        <v>16981</v>
      </c>
      <c r="X153" s="163">
        <v>16830</v>
      </c>
      <c r="Y153" s="163">
        <v>18135</v>
      </c>
      <c r="Z153" s="164">
        <f t="shared" ref="Z153:Z160" si="139">IFERROR(Y153/X153-1,"-")</f>
        <v>7.7540106951871746E-2</v>
      </c>
      <c r="AA153" s="165">
        <f t="shared" si="132"/>
        <v>-7.2757950710706565E-2</v>
      </c>
      <c r="AB153" s="164">
        <f t="shared" ref="AB153:AB160" si="140">Y153/Y$8</f>
        <v>4.6100708758677091E-3</v>
      </c>
    </row>
    <row r="154" spans="1:28" s="56" customFormat="1" x14ac:dyDescent="0.25">
      <c r="B154" s="162" t="s">
        <v>113</v>
      </c>
      <c r="C154" s="163">
        <v>1785</v>
      </c>
      <c r="D154" s="163">
        <v>564</v>
      </c>
      <c r="E154" s="163">
        <v>1068</v>
      </c>
      <c r="F154" s="163">
        <v>2112</v>
      </c>
      <c r="G154" s="163">
        <v>2197</v>
      </c>
      <c r="H154" s="163">
        <v>2601</v>
      </c>
      <c r="I154" s="164">
        <f t="shared" si="133"/>
        <v>0.1838871187983615</v>
      </c>
      <c r="J154" s="165">
        <f t="shared" si="134"/>
        <v>0.45714285714285707</v>
      </c>
      <c r="K154" s="164">
        <f t="shared" si="135"/>
        <v>3.7489352072724441E-3</v>
      </c>
      <c r="L154" s="163">
        <v>13313</v>
      </c>
      <c r="M154" s="163">
        <v>3757</v>
      </c>
      <c r="N154" s="163">
        <v>5419</v>
      </c>
      <c r="O154" s="163">
        <v>6723</v>
      </c>
      <c r="P154" s="163">
        <v>7033</v>
      </c>
      <c r="Q154" s="163">
        <v>6389</v>
      </c>
      <c r="R154" s="164">
        <f t="shared" si="136"/>
        <v>-9.1568320773496414E-2</v>
      </c>
      <c r="S154" s="165">
        <f t="shared" si="137"/>
        <v>-0.5200931420416135</v>
      </c>
      <c r="T154" s="164">
        <f t="shared" si="138"/>
        <v>1.9719245353832212E-3</v>
      </c>
      <c r="U154" s="163">
        <v>15098</v>
      </c>
      <c r="V154" s="163">
        <v>6487</v>
      </c>
      <c r="W154" s="163">
        <v>8835</v>
      </c>
      <c r="X154" s="163">
        <v>9230</v>
      </c>
      <c r="Y154" s="163">
        <v>8990</v>
      </c>
      <c r="Z154" s="164">
        <f t="shared" si="139"/>
        <v>-2.6002166847237218E-2</v>
      </c>
      <c r="AA154" s="165">
        <f t="shared" si="132"/>
        <v>-0.40455689495297387</v>
      </c>
      <c r="AB154" s="164">
        <f t="shared" si="140"/>
        <v>2.2853342803446763E-3</v>
      </c>
    </row>
    <row r="155" spans="1:28" x14ac:dyDescent="0.25">
      <c r="A155" s="56"/>
      <c r="B155" s="162" t="s">
        <v>116</v>
      </c>
      <c r="C155" s="163">
        <v>1170</v>
      </c>
      <c r="D155" s="163">
        <v>445</v>
      </c>
      <c r="E155" s="163">
        <v>1149</v>
      </c>
      <c r="F155" s="163">
        <v>2005</v>
      </c>
      <c r="G155" s="163">
        <v>2032</v>
      </c>
      <c r="H155" s="163">
        <v>2639</v>
      </c>
      <c r="I155" s="164">
        <f t="shared" si="133"/>
        <v>0.29872047244094491</v>
      </c>
      <c r="J155" s="165">
        <f t="shared" si="134"/>
        <v>1.2555555555555555</v>
      </c>
      <c r="K155" s="164">
        <f t="shared" si="135"/>
        <v>3.8037062714309806E-3</v>
      </c>
      <c r="L155" s="163">
        <v>7992</v>
      </c>
      <c r="M155" s="163">
        <v>1611</v>
      </c>
      <c r="N155" s="163">
        <v>3474</v>
      </c>
      <c r="O155" s="163">
        <v>3659</v>
      </c>
      <c r="P155" s="163">
        <v>6270</v>
      </c>
      <c r="Q155" s="163">
        <v>7889</v>
      </c>
      <c r="R155" s="164">
        <f t="shared" si="136"/>
        <v>0.25821371610845301</v>
      </c>
      <c r="S155" s="165">
        <f t="shared" si="137"/>
        <v>-1.2887887887887861E-2</v>
      </c>
      <c r="T155" s="164">
        <f t="shared" si="138"/>
        <v>2.4348900703769342E-3</v>
      </c>
      <c r="U155" s="163">
        <v>9162</v>
      </c>
      <c r="V155" s="163">
        <v>4623</v>
      </c>
      <c r="W155" s="163">
        <v>5664</v>
      </c>
      <c r="X155" s="163">
        <v>8302</v>
      </c>
      <c r="Y155" s="163">
        <v>10528</v>
      </c>
      <c r="Z155" s="164">
        <f t="shared" si="139"/>
        <v>0.26812816188870148</v>
      </c>
      <c r="AA155" s="165">
        <f t="shared" si="132"/>
        <v>0.1490940842610784</v>
      </c>
      <c r="AB155" s="164">
        <f t="shared" si="140"/>
        <v>2.6763069303079811E-3</v>
      </c>
    </row>
    <row r="156" spans="1:28" x14ac:dyDescent="0.25">
      <c r="A156" s="56"/>
      <c r="B156" s="162" t="s">
        <v>123</v>
      </c>
      <c r="C156" s="163">
        <v>474</v>
      </c>
      <c r="D156" s="163">
        <v>236</v>
      </c>
      <c r="E156" s="163">
        <v>263</v>
      </c>
      <c r="F156" s="163">
        <v>672</v>
      </c>
      <c r="G156" s="163">
        <v>563</v>
      </c>
      <c r="H156" s="163">
        <v>797</v>
      </c>
      <c r="I156" s="164">
        <f t="shared" si="133"/>
        <v>0.41563055062166954</v>
      </c>
      <c r="J156" s="165">
        <f t="shared" si="134"/>
        <v>0.68143459915611815</v>
      </c>
      <c r="K156" s="164">
        <f t="shared" si="135"/>
        <v>1.1487510035356164E-3</v>
      </c>
      <c r="L156" s="163">
        <v>916</v>
      </c>
      <c r="M156" s="163">
        <v>320</v>
      </c>
      <c r="N156" s="163">
        <v>504</v>
      </c>
      <c r="O156" s="163">
        <v>755</v>
      </c>
      <c r="P156" s="163">
        <v>730</v>
      </c>
      <c r="Q156" s="163">
        <v>909</v>
      </c>
      <c r="R156" s="164">
        <f t="shared" si="136"/>
        <v>0.24520547945205484</v>
      </c>
      <c r="S156" s="165">
        <f t="shared" si="137"/>
        <v>-7.6419213973799582E-3</v>
      </c>
      <c r="T156" s="164">
        <f t="shared" si="138"/>
        <v>2.8055711420619004E-4</v>
      </c>
      <c r="U156" s="163">
        <v>1390</v>
      </c>
      <c r="V156" s="163">
        <v>767</v>
      </c>
      <c r="W156" s="163">
        <v>1427</v>
      </c>
      <c r="X156" s="163">
        <v>1293</v>
      </c>
      <c r="Y156" s="163">
        <v>1706</v>
      </c>
      <c r="Z156" s="164">
        <f t="shared" si="139"/>
        <v>0.31941221964423816</v>
      </c>
      <c r="AA156" s="165">
        <f t="shared" si="132"/>
        <v>0.22733812949640297</v>
      </c>
      <c r="AB156" s="164">
        <f t="shared" si="140"/>
        <v>4.3367967544694303E-4</v>
      </c>
    </row>
    <row r="157" spans="1:28" x14ac:dyDescent="0.25">
      <c r="A157" s="56"/>
      <c r="B157" s="162" t="s">
        <v>119</v>
      </c>
      <c r="C157" s="163">
        <v>385</v>
      </c>
      <c r="D157" s="163">
        <v>194</v>
      </c>
      <c r="E157" s="163">
        <v>271</v>
      </c>
      <c r="F157" s="163">
        <v>536</v>
      </c>
      <c r="G157" s="163">
        <v>486</v>
      </c>
      <c r="H157" s="163">
        <v>664</v>
      </c>
      <c r="I157" s="164">
        <f t="shared" si="133"/>
        <v>0.36625514403292181</v>
      </c>
      <c r="J157" s="165">
        <f t="shared" si="134"/>
        <v>0.72467532467532458</v>
      </c>
      <c r="K157" s="164">
        <f t="shared" si="135"/>
        <v>9.5705227898073935E-4</v>
      </c>
      <c r="L157" s="163">
        <v>2353</v>
      </c>
      <c r="M157" s="163">
        <v>956</v>
      </c>
      <c r="N157" s="163">
        <v>1212</v>
      </c>
      <c r="O157" s="163">
        <v>2244</v>
      </c>
      <c r="P157" s="163">
        <v>2159</v>
      </c>
      <c r="Q157" s="163">
        <v>2391</v>
      </c>
      <c r="R157" s="164">
        <f t="shared" si="136"/>
        <v>0.10745715609078288</v>
      </c>
      <c r="S157" s="165">
        <f t="shared" si="137"/>
        <v>1.6149596260093491E-2</v>
      </c>
      <c r="T157" s="164">
        <f t="shared" si="138"/>
        <v>7.3796706277997844E-4</v>
      </c>
      <c r="U157" s="163">
        <v>2738</v>
      </c>
      <c r="V157" s="163">
        <v>1483</v>
      </c>
      <c r="W157" s="163">
        <v>2780</v>
      </c>
      <c r="X157" s="163">
        <v>2645</v>
      </c>
      <c r="Y157" s="163">
        <v>3055</v>
      </c>
      <c r="Z157" s="164">
        <f t="shared" si="139"/>
        <v>0.15500945179584114</v>
      </c>
      <c r="AA157" s="165">
        <f t="shared" si="132"/>
        <v>0.1157779401022645</v>
      </c>
      <c r="AB157" s="164">
        <f t="shared" si="140"/>
        <v>7.766069217411553E-4</v>
      </c>
    </row>
    <row r="158" spans="1:28" x14ac:dyDescent="0.25">
      <c r="A158" s="56"/>
      <c r="B158" s="162" t="s">
        <v>128</v>
      </c>
      <c r="C158" s="163">
        <v>141</v>
      </c>
      <c r="D158" s="163">
        <v>52</v>
      </c>
      <c r="E158" s="163">
        <v>48</v>
      </c>
      <c r="F158" s="163">
        <v>158</v>
      </c>
      <c r="G158" s="163">
        <v>129</v>
      </c>
      <c r="H158" s="163">
        <v>91</v>
      </c>
      <c r="I158" s="164">
        <f t="shared" si="133"/>
        <v>-0.29457364341085268</v>
      </c>
      <c r="J158" s="165">
        <f t="shared" si="134"/>
        <v>-0.35460992907801414</v>
      </c>
      <c r="K158" s="164">
        <f t="shared" si="135"/>
        <v>1.3116228522175796E-4</v>
      </c>
      <c r="L158" s="163">
        <v>225</v>
      </c>
      <c r="M158" s="163">
        <v>172</v>
      </c>
      <c r="N158" s="163">
        <v>176</v>
      </c>
      <c r="O158" s="163">
        <v>247</v>
      </c>
      <c r="P158" s="163">
        <v>234</v>
      </c>
      <c r="Q158" s="163">
        <v>237</v>
      </c>
      <c r="R158" s="164">
        <f t="shared" si="136"/>
        <v>1.2820512820512775E-2</v>
      </c>
      <c r="S158" s="165">
        <f t="shared" si="137"/>
        <v>5.3333333333333233E-2</v>
      </c>
      <c r="T158" s="164">
        <f t="shared" si="138"/>
        <v>7.3148554529006642E-5</v>
      </c>
      <c r="U158" s="163">
        <v>366</v>
      </c>
      <c r="V158" s="163">
        <v>224</v>
      </c>
      <c r="W158" s="163">
        <v>405</v>
      </c>
      <c r="X158" s="163">
        <v>363</v>
      </c>
      <c r="Y158" s="163">
        <v>328</v>
      </c>
      <c r="Z158" s="164">
        <f t="shared" si="139"/>
        <v>-9.6418732782369121E-2</v>
      </c>
      <c r="AA158" s="165">
        <f t="shared" si="132"/>
        <v>-0.10382513661202186</v>
      </c>
      <c r="AB158" s="164">
        <f t="shared" si="140"/>
        <v>8.3380383087102762E-5</v>
      </c>
    </row>
    <row r="159" spans="1:28" x14ac:dyDescent="0.25">
      <c r="A159" s="56"/>
      <c r="B159" s="162" t="s">
        <v>131</v>
      </c>
      <c r="C159" s="163">
        <v>205</v>
      </c>
      <c r="D159" s="163">
        <v>67</v>
      </c>
      <c r="E159" s="163">
        <v>58</v>
      </c>
      <c r="F159" s="163">
        <v>84</v>
      </c>
      <c r="G159" s="163">
        <v>130</v>
      </c>
      <c r="H159" s="163">
        <v>99</v>
      </c>
      <c r="I159" s="164">
        <f t="shared" si="133"/>
        <v>-0.2384615384615385</v>
      </c>
      <c r="J159" s="165">
        <f t="shared" si="134"/>
        <v>-0.51707317073170733</v>
      </c>
      <c r="K159" s="164">
        <f t="shared" si="135"/>
        <v>1.4269303557092348E-4</v>
      </c>
      <c r="L159" s="163">
        <v>617</v>
      </c>
      <c r="M159" s="163">
        <v>227</v>
      </c>
      <c r="N159" s="163">
        <v>250</v>
      </c>
      <c r="O159" s="163">
        <v>479</v>
      </c>
      <c r="P159" s="163">
        <v>595</v>
      </c>
      <c r="Q159" s="163">
        <v>374</v>
      </c>
      <c r="R159" s="164">
        <f t="shared" si="136"/>
        <v>-0.37142857142857144</v>
      </c>
      <c r="S159" s="165">
        <f t="shared" si="137"/>
        <v>-0.39384116693679094</v>
      </c>
      <c r="T159" s="164">
        <f t="shared" si="138"/>
        <v>1.1543274005843243E-4</v>
      </c>
      <c r="U159" s="163">
        <v>822</v>
      </c>
      <c r="V159" s="163">
        <v>308</v>
      </c>
      <c r="W159" s="163">
        <v>563</v>
      </c>
      <c r="X159" s="163">
        <v>725</v>
      </c>
      <c r="Y159" s="163">
        <v>473</v>
      </c>
      <c r="Z159" s="164">
        <f t="shared" si="139"/>
        <v>-0.34758620689655173</v>
      </c>
      <c r="AA159" s="165">
        <f t="shared" si="132"/>
        <v>-0.42457420924574207</v>
      </c>
      <c r="AB159" s="164">
        <f t="shared" si="140"/>
        <v>1.202406134152427E-4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4024</v>
      </c>
      <c r="D160" s="169">
        <f t="shared" si="141"/>
        <v>1137</v>
      </c>
      <c r="E160" s="169">
        <f t="shared" si="141"/>
        <v>2532</v>
      </c>
      <c r="F160" s="169">
        <f t="shared" si="141"/>
        <v>4543</v>
      </c>
      <c r="G160" s="169">
        <f t="shared" si="141"/>
        <v>4857</v>
      </c>
      <c r="H160" s="169">
        <f t="shared" si="141"/>
        <v>7222</v>
      </c>
      <c r="I160" s="170">
        <f t="shared" si="133"/>
        <v>0.48692608606135468</v>
      </c>
      <c r="J160" s="171">
        <f t="shared" si="134"/>
        <v>0.79473161033797224</v>
      </c>
      <c r="K160" s="170">
        <f t="shared" si="135"/>
        <v>1.0409384877709186E-2</v>
      </c>
      <c r="L160" s="169">
        <f t="shared" ref="L160:Q160" si="142">L152-SUM(L153:L159)</f>
        <v>9142</v>
      </c>
      <c r="M160" s="169">
        <f t="shared" si="142"/>
        <v>2923</v>
      </c>
      <c r="N160" s="169">
        <f t="shared" si="142"/>
        <v>4923</v>
      </c>
      <c r="O160" s="169">
        <f t="shared" si="142"/>
        <v>4425</v>
      </c>
      <c r="P160" s="169">
        <f t="shared" si="142"/>
        <v>6675</v>
      </c>
      <c r="Q160" s="169">
        <f t="shared" si="142"/>
        <v>7696</v>
      </c>
      <c r="R160" s="170">
        <f t="shared" si="136"/>
        <v>0.15295880149812735</v>
      </c>
      <c r="S160" s="171">
        <f t="shared" si="137"/>
        <v>-0.15817107853861301</v>
      </c>
      <c r="T160" s="170">
        <f t="shared" si="138"/>
        <v>2.3753218382077429E-3</v>
      </c>
      <c r="U160" s="169">
        <f>U152-SUM(U153:U159)</f>
        <v>13166</v>
      </c>
      <c r="V160" s="169">
        <f>V152-SUM(V153:V159)</f>
        <v>7455</v>
      </c>
      <c r="W160" s="169">
        <f>W152-SUM(W153:W159)</f>
        <v>8968</v>
      </c>
      <c r="X160" s="169">
        <f>X152-SUM(X153:X159)</f>
        <v>11532</v>
      </c>
      <c r="Y160" s="169">
        <f>Y152-SUM(Y153:Y159)</f>
        <v>14918</v>
      </c>
      <c r="Z160" s="170">
        <f t="shared" si="139"/>
        <v>0.2936177592785294</v>
      </c>
      <c r="AA160" s="171">
        <f t="shared" si="132"/>
        <v>0.13307002886222086</v>
      </c>
      <c r="AB160" s="170">
        <f t="shared" si="140"/>
        <v>3.7922821795530457E-3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032A1-8F81-477D-B576-8864BCFC21D2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3AD7A-3A2D-4CE5-805F-C5E4E1AE4B1A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67" t="s">
        <v>223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noviembre 2024</v>
      </c>
    </row>
    <row r="7" spans="2:14" x14ac:dyDescent="0.25">
      <c r="B7" s="268" t="s">
        <v>45</v>
      </c>
      <c r="C7" s="271" t="s">
        <v>8</v>
      </c>
      <c r="D7" s="15" t="s">
        <v>30</v>
      </c>
      <c r="E7" s="16">
        <v>107365</v>
      </c>
      <c r="F7" s="16">
        <v>88426</v>
      </c>
      <c r="G7" s="16">
        <v>107366</v>
      </c>
      <c r="H7" s="16">
        <v>113999</v>
      </c>
      <c r="I7" s="16">
        <v>113916</v>
      </c>
      <c r="J7" s="17">
        <f>I7/H7-1</f>
        <v>-7.280765620750751E-4</v>
      </c>
      <c r="K7" s="16">
        <f>I7-H7</f>
        <v>-83</v>
      </c>
      <c r="L7" s="17">
        <f>I7/E7-1</f>
        <v>6.1016159828622074E-2</v>
      </c>
      <c r="M7" s="16">
        <f>I7-E7</f>
        <v>6551</v>
      </c>
      <c r="N7" s="18">
        <f>I7/$I$7</f>
        <v>1</v>
      </c>
    </row>
    <row r="8" spans="2:14" x14ac:dyDescent="0.25">
      <c r="B8" s="269"/>
      <c r="C8" s="272"/>
      <c r="D8" s="19" t="s">
        <v>31</v>
      </c>
      <c r="E8" s="20">
        <v>63841</v>
      </c>
      <c r="F8" s="20">
        <v>52634</v>
      </c>
      <c r="G8" s="20">
        <v>65777</v>
      </c>
      <c r="H8" s="20">
        <v>71022</v>
      </c>
      <c r="I8" s="20">
        <v>70390</v>
      </c>
      <c r="J8" s="21">
        <f t="shared" ref="J8:J20" si="0">I8/H8-1</f>
        <v>-8.898651122187462E-3</v>
      </c>
      <c r="K8" s="20">
        <f t="shared" ref="K8:K17" si="1">I8-H8</f>
        <v>-632</v>
      </c>
      <c r="L8" s="21">
        <f t="shared" ref="L8:L20" si="2">I8/E8-1</f>
        <v>0.10258297958991869</v>
      </c>
      <c r="M8" s="20">
        <f t="shared" ref="M8:M17" si="3">I8-E8</f>
        <v>6549</v>
      </c>
      <c r="N8" s="22">
        <f>I8/$I$7</f>
        <v>0.61791144351978655</v>
      </c>
    </row>
    <row r="9" spans="2:14" x14ac:dyDescent="0.25">
      <c r="B9" s="269"/>
      <c r="C9" s="273"/>
      <c r="D9" s="23" t="s">
        <v>32</v>
      </c>
      <c r="E9" s="24">
        <v>43524</v>
      </c>
      <c r="F9" s="24">
        <v>35792</v>
      </c>
      <c r="G9" s="24">
        <v>41589</v>
      </c>
      <c r="H9" s="24">
        <v>42977</v>
      </c>
      <c r="I9" s="24">
        <v>43526</v>
      </c>
      <c r="J9" s="25">
        <f>IFERROR(I9/H9-1,"-")</f>
        <v>1.2774274612001868E-2</v>
      </c>
      <c r="K9" s="24">
        <f>IFERROR(I9-H9,"-")</f>
        <v>549</v>
      </c>
      <c r="L9" s="25">
        <f>IFERROR(I9/E9-1,"-")</f>
        <v>4.5951658854903599E-5</v>
      </c>
      <c r="M9" s="24">
        <f>IFERROR(I9-E9,"-")</f>
        <v>2</v>
      </c>
      <c r="N9" s="25">
        <f>IFERROR(I9/$I$7,"-")</f>
        <v>0.3820885564802135</v>
      </c>
    </row>
    <row r="10" spans="2:14" x14ac:dyDescent="0.25">
      <c r="B10" s="269"/>
      <c r="C10" s="274" t="s">
        <v>33</v>
      </c>
      <c r="D10" s="26" t="s">
        <v>30</v>
      </c>
      <c r="E10" s="27">
        <v>130913</v>
      </c>
      <c r="F10" s="27">
        <v>108519</v>
      </c>
      <c r="G10" s="27">
        <v>129722</v>
      </c>
      <c r="H10" s="27">
        <v>139970</v>
      </c>
      <c r="I10" s="27">
        <v>129189</v>
      </c>
      <c r="J10" s="28">
        <f t="shared" si="0"/>
        <v>-7.7023647924555294E-2</v>
      </c>
      <c r="K10" s="27">
        <f t="shared" si="1"/>
        <v>-10781</v>
      </c>
      <c r="L10" s="28">
        <f t="shared" si="2"/>
        <v>-1.3169051201943227E-2</v>
      </c>
      <c r="M10" s="27">
        <f t="shared" si="3"/>
        <v>-1724</v>
      </c>
      <c r="N10" s="18">
        <f>I10/$I$10</f>
        <v>1</v>
      </c>
    </row>
    <row r="11" spans="2:14" x14ac:dyDescent="0.25">
      <c r="B11" s="269"/>
      <c r="C11" s="275"/>
      <c r="D11" s="4" t="s">
        <v>31</v>
      </c>
      <c r="E11" s="29">
        <v>77314</v>
      </c>
      <c r="F11" s="29">
        <v>64447</v>
      </c>
      <c r="G11" s="29">
        <v>79497</v>
      </c>
      <c r="H11" s="29">
        <v>86406</v>
      </c>
      <c r="I11" s="29">
        <v>85262</v>
      </c>
      <c r="J11" s="30">
        <f t="shared" si="0"/>
        <v>-1.323982130870538E-2</v>
      </c>
      <c r="K11" s="29">
        <f t="shared" si="1"/>
        <v>-1144</v>
      </c>
      <c r="L11" s="30">
        <f t="shared" si="2"/>
        <v>0.10280156245958039</v>
      </c>
      <c r="M11" s="29">
        <f t="shared" si="3"/>
        <v>7948</v>
      </c>
      <c r="N11" s="31">
        <f>I11/$I$10</f>
        <v>0.65997879076391952</v>
      </c>
    </row>
    <row r="12" spans="2:14" x14ac:dyDescent="0.25">
      <c r="B12" s="269"/>
      <c r="C12" s="276"/>
      <c r="D12" s="32" t="s">
        <v>32</v>
      </c>
      <c r="E12" s="33">
        <v>53599</v>
      </c>
      <c r="F12" s="33">
        <v>44072</v>
      </c>
      <c r="G12" s="33">
        <v>50225</v>
      </c>
      <c r="H12" s="33">
        <v>53564</v>
      </c>
      <c r="I12" s="33">
        <v>43927</v>
      </c>
      <c r="J12" s="34">
        <f>IFERROR(I12/H12-1,"-")</f>
        <v>-0.17991561496527519</v>
      </c>
      <c r="K12" s="33">
        <f>IFERROR(I12-H12,"-")</f>
        <v>-9637</v>
      </c>
      <c r="L12" s="34">
        <f>IFERROR(I12/E12-1,"-")</f>
        <v>-0.18045112781954886</v>
      </c>
      <c r="M12" s="33">
        <f>IFERROR(I12-E12,"-")</f>
        <v>-9672</v>
      </c>
      <c r="N12" s="34">
        <f>IFERROR(I12/$I$10,"-")</f>
        <v>0.34002120923608048</v>
      </c>
    </row>
    <row r="13" spans="2:14" x14ac:dyDescent="0.25">
      <c r="B13" s="269"/>
      <c r="C13" s="271" t="s">
        <v>21</v>
      </c>
      <c r="D13" s="15" t="s">
        <v>30</v>
      </c>
      <c r="E13" s="16">
        <v>828275</v>
      </c>
      <c r="F13" s="16">
        <v>660916</v>
      </c>
      <c r="G13" s="16">
        <v>785918</v>
      </c>
      <c r="H13" s="16">
        <v>847777</v>
      </c>
      <c r="I13" s="16">
        <v>817457</v>
      </c>
      <c r="J13" s="17">
        <f t="shared" si="0"/>
        <v>-3.5764121933008375E-2</v>
      </c>
      <c r="K13" s="16">
        <f t="shared" si="1"/>
        <v>-30320</v>
      </c>
      <c r="L13" s="17">
        <f t="shared" si="2"/>
        <v>-1.3060879538800529E-2</v>
      </c>
      <c r="M13" s="16">
        <f t="shared" si="3"/>
        <v>-10818</v>
      </c>
      <c r="N13" s="18">
        <f>I13/$I$13</f>
        <v>1</v>
      </c>
    </row>
    <row r="14" spans="2:14" x14ac:dyDescent="0.25">
      <c r="B14" s="269"/>
      <c r="C14" s="272"/>
      <c r="D14" s="19" t="s">
        <v>31</v>
      </c>
      <c r="E14" s="20">
        <v>469816</v>
      </c>
      <c r="F14" s="20">
        <v>382750</v>
      </c>
      <c r="G14" s="20">
        <v>471403</v>
      </c>
      <c r="H14" s="20">
        <v>495470</v>
      </c>
      <c r="I14" s="20">
        <v>484662</v>
      </c>
      <c r="J14" s="21">
        <f t="shared" si="0"/>
        <v>-2.1813631501402697E-2</v>
      </c>
      <c r="K14" s="20">
        <f t="shared" si="1"/>
        <v>-10808</v>
      </c>
      <c r="L14" s="21">
        <f t="shared" si="2"/>
        <v>3.1599604951725757E-2</v>
      </c>
      <c r="M14" s="20">
        <f t="shared" si="3"/>
        <v>14846</v>
      </c>
      <c r="N14" s="22">
        <f>I14/$I$13</f>
        <v>0.59288990124251184</v>
      </c>
    </row>
    <row r="15" spans="2:14" x14ac:dyDescent="0.25">
      <c r="B15" s="269"/>
      <c r="C15" s="273"/>
      <c r="D15" s="23" t="s">
        <v>32</v>
      </c>
      <c r="E15" s="24">
        <v>358459</v>
      </c>
      <c r="F15" s="24">
        <v>278166</v>
      </c>
      <c r="G15" s="24">
        <v>314515</v>
      </c>
      <c r="H15" s="24">
        <v>352307</v>
      </c>
      <c r="I15" s="24">
        <v>332795</v>
      </c>
      <c r="J15" s="25">
        <f>IFERROR(I15/H15-1,"-")</f>
        <v>-5.5383514945771761E-2</v>
      </c>
      <c r="K15" s="24">
        <f>IFERROR(I15-H15,"-")</f>
        <v>-19512</v>
      </c>
      <c r="L15" s="25">
        <f>IFERROR(I15/E15-1,"-")</f>
        <v>-7.1595356791153253E-2</v>
      </c>
      <c r="M15" s="24">
        <f>IFERROR(I15-E15,"-")</f>
        <v>-25664</v>
      </c>
      <c r="N15" s="25">
        <f>IFERROR(I15/$I$13,"-")</f>
        <v>0.40711009875748816</v>
      </c>
    </row>
    <row r="16" spans="2:14" x14ac:dyDescent="0.25">
      <c r="B16" s="269"/>
      <c r="C16" s="274" t="s">
        <v>22</v>
      </c>
      <c r="D16" s="26" t="s">
        <v>30</v>
      </c>
      <c r="E16" s="35">
        <v>7.7145717878265732</v>
      </c>
      <c r="F16" s="35">
        <v>7.474227037296723</v>
      </c>
      <c r="G16" s="35">
        <v>7.319989568392228</v>
      </c>
      <c r="H16" s="35">
        <v>7.4367055851367114</v>
      </c>
      <c r="I16" s="35">
        <v>7.1759629902735345</v>
      </c>
      <c r="J16" s="36">
        <f t="shared" si="0"/>
        <v>-3.5061572880376923E-2</v>
      </c>
      <c r="K16" s="37">
        <f t="shared" si="1"/>
        <v>-0.26074259486317697</v>
      </c>
      <c r="L16" s="36">
        <f t="shared" si="2"/>
        <v>-6.9817069873269189E-2</v>
      </c>
      <c r="M16" s="37">
        <f t="shared" si="3"/>
        <v>-0.5386087975530387</v>
      </c>
      <c r="N16" s="38"/>
    </row>
    <row r="17" spans="2:14" x14ac:dyDescent="0.25">
      <c r="B17" s="269"/>
      <c r="C17" s="275"/>
      <c r="D17" s="4" t="s">
        <v>31</v>
      </c>
      <c r="E17" s="39">
        <f>E14/E8</f>
        <v>7.3591579079275071</v>
      </c>
      <c r="F17" s="39">
        <f t="shared" ref="F17:I17" si="4">F14/F8</f>
        <v>7.2719154918873734</v>
      </c>
      <c r="G17" s="39">
        <f t="shared" si="4"/>
        <v>7.1666844033628774</v>
      </c>
      <c r="H17" s="39">
        <f t="shared" si="4"/>
        <v>6.9762890371997406</v>
      </c>
      <c r="I17" s="39">
        <f t="shared" si="4"/>
        <v>6.8853814462281573</v>
      </c>
      <c r="J17" s="40">
        <f t="shared" si="0"/>
        <v>-1.3030938151621263E-2</v>
      </c>
      <c r="K17" s="41">
        <f t="shared" si="1"/>
        <v>-9.0907590971583296E-2</v>
      </c>
      <c r="L17" s="40">
        <f t="shared" si="2"/>
        <v>-6.4379167783447544E-2</v>
      </c>
      <c r="M17" s="41">
        <f t="shared" si="3"/>
        <v>-0.47377646169934984</v>
      </c>
      <c r="N17" s="42"/>
    </row>
    <row r="18" spans="2:14" x14ac:dyDescent="0.25">
      <c r="B18" s="269"/>
      <c r="C18" s="276"/>
      <c r="D18" s="32" t="s">
        <v>32</v>
      </c>
      <c r="E18" s="43">
        <f>IFERROR(E15/E9,"-")</f>
        <v>8.2358928407315499</v>
      </c>
      <c r="F18" s="43">
        <f t="shared" ref="F18:I18" si="5">IFERROR(F15/F9,"-")</f>
        <v>7.7717367009387575</v>
      </c>
      <c r="G18" s="43">
        <f t="shared" si="5"/>
        <v>7.5624564187645769</v>
      </c>
      <c r="H18" s="43">
        <f t="shared" si="5"/>
        <v>8.1975707936803399</v>
      </c>
      <c r="I18" s="43">
        <f t="shared" si="5"/>
        <v>7.6458898129853425</v>
      </c>
      <c r="J18" s="34">
        <f>IFERROR(I18/H18-1,"-")</f>
        <v>-6.7298105082581161E-2</v>
      </c>
      <c r="K18" s="33">
        <f>IFERROR(I18-H18,"-")</f>
        <v>-0.55168098069499738</v>
      </c>
      <c r="L18" s="34">
        <f>IFERROR(I18/E18-1,"-")</f>
        <v>-7.1638016564309792E-2</v>
      </c>
      <c r="M18" s="33">
        <f>IFERROR(I18-E18,"-")</f>
        <v>-0.59000302774620739</v>
      </c>
      <c r="N18" s="34"/>
    </row>
    <row r="19" spans="2:14" x14ac:dyDescent="0.25">
      <c r="B19" s="269"/>
      <c r="C19" s="277" t="s">
        <v>34</v>
      </c>
      <c r="D19" s="15" t="s">
        <v>30</v>
      </c>
      <c r="E19" s="18">
        <v>0.66639999999999999</v>
      </c>
      <c r="F19" s="18">
        <v>0.61499999999999999</v>
      </c>
      <c r="G19" s="18">
        <v>0.66959999999999997</v>
      </c>
      <c r="H19" s="18">
        <v>0.73970000000000002</v>
      </c>
      <c r="I19" s="18">
        <v>0.71489999999999998</v>
      </c>
      <c r="J19" s="17">
        <f t="shared" si="0"/>
        <v>-3.3527105583344707E-2</v>
      </c>
      <c r="K19" s="44">
        <f>(I19-H19)*100</f>
        <v>-2.4800000000000044</v>
      </c>
      <c r="L19" s="17">
        <f t="shared" si="2"/>
        <v>7.277911164465789E-2</v>
      </c>
      <c r="M19" s="44">
        <f>(I19-E19)*100</f>
        <v>4.8499999999999988</v>
      </c>
      <c r="N19" s="18"/>
    </row>
    <row r="20" spans="2:14" x14ac:dyDescent="0.25">
      <c r="B20" s="269"/>
      <c r="C20" s="278"/>
      <c r="D20" s="19" t="s">
        <v>31</v>
      </c>
      <c r="E20" s="22">
        <v>0.72719999999999996</v>
      </c>
      <c r="F20" s="22">
        <v>0.66430000000000011</v>
      </c>
      <c r="G20" s="22">
        <v>0.72659999999999991</v>
      </c>
      <c r="H20" s="22">
        <v>0.78749999999999998</v>
      </c>
      <c r="I20" s="22">
        <v>0.73769999999999991</v>
      </c>
      <c r="J20" s="21">
        <f t="shared" si="0"/>
        <v>-6.3238095238095315E-2</v>
      </c>
      <c r="K20" s="45">
        <f>(I20-H20)*100</f>
        <v>-4.9800000000000066</v>
      </c>
      <c r="L20" s="21">
        <f t="shared" si="2"/>
        <v>1.4438943894389267E-2</v>
      </c>
      <c r="M20" s="45">
        <f>(I20-E20)*100</f>
        <v>1.0499999999999954</v>
      </c>
      <c r="N20" s="22"/>
    </row>
    <row r="21" spans="2:14" x14ac:dyDescent="0.25">
      <c r="B21" s="269"/>
      <c r="C21" s="279"/>
      <c r="D21" s="23" t="s">
        <v>32</v>
      </c>
      <c r="E21" s="25">
        <v>0.60049999999999992</v>
      </c>
      <c r="F21" s="25">
        <v>0.55799999999999994</v>
      </c>
      <c r="G21" s="25">
        <v>0.59920000000000007</v>
      </c>
      <c r="H21" s="25">
        <v>0.68140000000000001</v>
      </c>
      <c r="I21" s="25">
        <v>0.68409999999999993</v>
      </c>
      <c r="J21" s="25">
        <f>IFERROR(I21/H21-1,"-")</f>
        <v>3.9624302905780784E-3</v>
      </c>
      <c r="K21" s="24">
        <f>IFERROR(I21-H21,"-")</f>
        <v>2.6999999999999247E-3</v>
      </c>
      <c r="L21" s="25">
        <f>IFERROR(I21/E21-1,"-")</f>
        <v>0.13921731890091604</v>
      </c>
      <c r="M21" s="24">
        <f>IFERROR(I21-E21,"-")</f>
        <v>8.3600000000000008E-2</v>
      </c>
      <c r="N21" s="46"/>
    </row>
    <row r="22" spans="2:14" x14ac:dyDescent="0.25">
      <c r="B22" s="269"/>
      <c r="C22" s="280" t="s">
        <v>35</v>
      </c>
      <c r="D22" s="26" t="s">
        <v>30</v>
      </c>
      <c r="E22" s="27">
        <v>41433</v>
      </c>
      <c r="F22" s="27">
        <v>35821</v>
      </c>
      <c r="G22" s="27">
        <v>39121</v>
      </c>
      <c r="H22" s="27">
        <v>38205</v>
      </c>
      <c r="I22" s="27">
        <v>38115</v>
      </c>
      <c r="J22" s="36">
        <f>I22/H22-1</f>
        <v>-2.3557126030624431E-3</v>
      </c>
      <c r="K22" s="27">
        <f>I22-H22</f>
        <v>-90</v>
      </c>
      <c r="L22" s="36">
        <f>I22/E22-1</f>
        <v>-8.0081094779523521E-2</v>
      </c>
      <c r="M22" s="27">
        <f>I22-E22</f>
        <v>-3318</v>
      </c>
      <c r="N22" s="38">
        <f>I22/$I$22</f>
        <v>1</v>
      </c>
    </row>
    <row r="23" spans="2:14" x14ac:dyDescent="0.25">
      <c r="B23" s="269"/>
      <c r="C23" s="281"/>
      <c r="D23" s="4" t="s">
        <v>31</v>
      </c>
      <c r="E23" s="29">
        <v>21536</v>
      </c>
      <c r="F23" s="29">
        <v>19205</v>
      </c>
      <c r="G23" s="29">
        <v>21626</v>
      </c>
      <c r="H23" s="29">
        <v>20971</v>
      </c>
      <c r="I23" s="29">
        <v>21899</v>
      </c>
      <c r="J23" s="40">
        <f>I23/H23-1</f>
        <v>4.42515855228649E-2</v>
      </c>
      <c r="K23" s="29">
        <f>I23-H23</f>
        <v>928</v>
      </c>
      <c r="L23" s="40">
        <f>I23/E23-1</f>
        <v>1.68554977711739E-2</v>
      </c>
      <c r="M23" s="29">
        <f>I23-E23</f>
        <v>363</v>
      </c>
      <c r="N23" s="42">
        <f>I23/$I$22</f>
        <v>0.57455070182342904</v>
      </c>
    </row>
    <row r="24" spans="2:14" x14ac:dyDescent="0.25">
      <c r="B24" s="270"/>
      <c r="C24" s="282"/>
      <c r="D24" s="32" t="s">
        <v>32</v>
      </c>
      <c r="E24" s="33">
        <v>19897</v>
      </c>
      <c r="F24" s="33">
        <v>16616</v>
      </c>
      <c r="G24" s="33">
        <v>17495</v>
      </c>
      <c r="H24" s="33">
        <v>17234</v>
      </c>
      <c r="I24" s="33">
        <v>16216</v>
      </c>
      <c r="J24" s="34">
        <f>IFERROR(I24/H24-1,"-")</f>
        <v>-5.9069281652547323E-2</v>
      </c>
      <c r="K24" s="33">
        <f>IFERROR(I24-H24,"-")</f>
        <v>-1018</v>
      </c>
      <c r="L24" s="34">
        <f>IFERROR(I24/E24-1,"-")</f>
        <v>-0.18500276423581441</v>
      </c>
      <c r="M24" s="33">
        <f>IFERROR(I24-E24,"-")</f>
        <v>-3681</v>
      </c>
      <c r="N24" s="34">
        <f>IFERROR(I24/$I$22,"-")</f>
        <v>0.4254492981765709</v>
      </c>
    </row>
    <row r="25" spans="2:14" ht="7.5" customHeight="1" x14ac:dyDescent="0.25">
      <c r="B25" s="283"/>
      <c r="C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47"/>
    </row>
    <row r="26" spans="2:14" ht="24.75" customHeight="1" x14ac:dyDescent="0.25">
      <c r="B26" s="284" t="s">
        <v>36</v>
      </c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</row>
    <row r="29" spans="2:14" ht="21.75" customHeight="1" thickBot="1" x14ac:dyDescent="0.3">
      <c r="B29" s="267" t="s">
        <v>223</v>
      </c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229</v>
      </c>
      <c r="F31" s="13" t="s">
        <v>230</v>
      </c>
      <c r="G31" s="13" t="s">
        <v>231</v>
      </c>
      <c r="H31" s="13" t="s">
        <v>232</v>
      </c>
      <c r="I31" s="13" t="s">
        <v>233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noviembre 2024</v>
      </c>
    </row>
    <row r="32" spans="2:14" ht="15" customHeight="1" x14ac:dyDescent="0.25">
      <c r="B32" s="268" t="s">
        <v>45</v>
      </c>
      <c r="C32" s="271" t="s">
        <v>8</v>
      </c>
      <c r="D32" s="15" t="s">
        <v>30</v>
      </c>
      <c r="E32" s="49">
        <v>1190067</v>
      </c>
      <c r="F32" s="49">
        <v>413403</v>
      </c>
      <c r="G32" s="49">
        <v>1134618</v>
      </c>
      <c r="H32" s="49">
        <v>1208359</v>
      </c>
      <c r="I32" s="49">
        <v>1272373</v>
      </c>
      <c r="J32" s="17">
        <f>I32/H32-1</f>
        <v>5.2975978165429316E-2</v>
      </c>
      <c r="K32" s="16">
        <f>I32-H32</f>
        <v>64014</v>
      </c>
      <c r="L32" s="17">
        <f>I32/E32-1</f>
        <v>6.9160811954285029E-2</v>
      </c>
      <c r="M32" s="16">
        <f>I32-E32</f>
        <v>82306</v>
      </c>
      <c r="N32" s="18">
        <f>I32/$I$32</f>
        <v>1</v>
      </c>
    </row>
    <row r="33" spans="1:14" x14ac:dyDescent="0.25">
      <c r="B33" s="269"/>
      <c r="C33" s="272"/>
      <c r="D33" s="19" t="s">
        <v>31</v>
      </c>
      <c r="E33" s="50">
        <v>666321</v>
      </c>
      <c r="F33" s="50">
        <v>211378</v>
      </c>
      <c r="G33" s="50">
        <v>684003</v>
      </c>
      <c r="H33" s="50">
        <v>742839</v>
      </c>
      <c r="I33" s="50">
        <v>789580</v>
      </c>
      <c r="J33" s="21">
        <f t="shared" ref="J33:J45" si="6">I33/H33-1</f>
        <v>6.2922113674699354E-2</v>
      </c>
      <c r="K33" s="20">
        <f t="shared" ref="K33:K42" si="7">I33-H33</f>
        <v>46741</v>
      </c>
      <c r="L33" s="21">
        <f t="shared" ref="L33:L45" si="8">I33/E33-1</f>
        <v>0.18498441441887614</v>
      </c>
      <c r="M33" s="20">
        <f t="shared" ref="M33:M42" si="9">I33-E33</f>
        <v>123259</v>
      </c>
      <c r="N33" s="22">
        <f>I33/$I$32</f>
        <v>0.62055702219396358</v>
      </c>
    </row>
    <row r="34" spans="1:14" x14ac:dyDescent="0.25">
      <c r="B34" s="269"/>
      <c r="C34" s="273"/>
      <c r="D34" s="23" t="s">
        <v>32</v>
      </c>
      <c r="E34" s="24">
        <v>523746</v>
      </c>
      <c r="F34" s="24">
        <v>202025</v>
      </c>
      <c r="G34" s="24">
        <v>450615</v>
      </c>
      <c r="H34" s="24">
        <v>465520</v>
      </c>
      <c r="I34" s="24">
        <v>482793</v>
      </c>
      <c r="J34" s="25">
        <f>IFERROR(I34/H34-1,"-")</f>
        <v>3.7104743083004044E-2</v>
      </c>
      <c r="K34" s="24">
        <f>IFERROR(I34-H34,"-")</f>
        <v>17273</v>
      </c>
      <c r="L34" s="25">
        <f>IFERROR(I34/E34-1,"-")</f>
        <v>-7.8192482615619063E-2</v>
      </c>
      <c r="M34" s="24">
        <f>IFERROR(I34-E34,"-")</f>
        <v>-40953</v>
      </c>
      <c r="N34" s="25">
        <f>IFERROR(I34/I32,"-")</f>
        <v>0.37944297780603642</v>
      </c>
    </row>
    <row r="35" spans="1:14" x14ac:dyDescent="0.25">
      <c r="B35" s="269"/>
      <c r="C35" s="274" t="s">
        <v>33</v>
      </c>
      <c r="D35" s="26" t="s">
        <v>30</v>
      </c>
      <c r="E35" s="51">
        <v>1449258</v>
      </c>
      <c r="F35" s="51">
        <v>480225</v>
      </c>
      <c r="G35" s="51">
        <v>1355261</v>
      </c>
      <c r="H35" s="51">
        <v>1459828</v>
      </c>
      <c r="I35" s="51">
        <v>1520919</v>
      </c>
      <c r="J35" s="28">
        <f t="shared" si="6"/>
        <v>4.1848080732798554E-2</v>
      </c>
      <c r="K35" s="27">
        <f t="shared" si="7"/>
        <v>61091</v>
      </c>
      <c r="L35" s="28">
        <f t="shared" si="8"/>
        <v>4.9446682371254713E-2</v>
      </c>
      <c r="M35" s="27">
        <f t="shared" si="9"/>
        <v>71661</v>
      </c>
      <c r="N35" s="18">
        <f>I35/$I$35</f>
        <v>1</v>
      </c>
    </row>
    <row r="36" spans="1:14" x14ac:dyDescent="0.25">
      <c r="B36" s="269"/>
      <c r="C36" s="275"/>
      <c r="D36" s="4" t="s">
        <v>31</v>
      </c>
      <c r="E36" s="52">
        <v>804888</v>
      </c>
      <c r="F36" s="52">
        <v>245016</v>
      </c>
      <c r="G36" s="52">
        <v>812245</v>
      </c>
      <c r="H36" s="52">
        <v>891594</v>
      </c>
      <c r="I36" s="52">
        <v>938643</v>
      </c>
      <c r="J36" s="30">
        <f t="shared" si="6"/>
        <v>5.2769534115303607E-2</v>
      </c>
      <c r="K36" s="29">
        <f t="shared" si="7"/>
        <v>47049</v>
      </c>
      <c r="L36" s="30">
        <f t="shared" si="8"/>
        <v>0.1661783999761457</v>
      </c>
      <c r="M36" s="29">
        <f t="shared" si="9"/>
        <v>133755</v>
      </c>
      <c r="N36" s="31">
        <f>I36/$I$35</f>
        <v>0.61715515421925826</v>
      </c>
    </row>
    <row r="37" spans="1:14" x14ac:dyDescent="0.25">
      <c r="B37" s="269"/>
      <c r="C37" s="276"/>
      <c r="D37" s="32" t="s">
        <v>32</v>
      </c>
      <c r="E37" s="33">
        <v>644370</v>
      </c>
      <c r="F37" s="33">
        <v>235209</v>
      </c>
      <c r="G37" s="33">
        <v>543016</v>
      </c>
      <c r="H37" s="33">
        <v>568234</v>
      </c>
      <c r="I37" s="33">
        <v>582276</v>
      </c>
      <c r="J37" s="34">
        <f>IFERROR(I37/H37-1,"-")</f>
        <v>2.4711650482019731E-2</v>
      </c>
      <c r="K37" s="33">
        <f>IFERROR(I37-H37,"-")</f>
        <v>14042</v>
      </c>
      <c r="L37" s="34">
        <f>IFERROR(I37/E37-1,"-")</f>
        <v>-9.6363890311466971E-2</v>
      </c>
      <c r="M37" s="33">
        <f>IFERROR(I37-E37,"-")</f>
        <v>-62094</v>
      </c>
      <c r="N37" s="34">
        <f>IFERROR(I37/I35,"-")</f>
        <v>0.38284484578074179</v>
      </c>
    </row>
    <row r="38" spans="1:14" x14ac:dyDescent="0.25">
      <c r="B38" s="269"/>
      <c r="C38" s="271" t="s">
        <v>21</v>
      </c>
      <c r="D38" s="15" t="s">
        <v>30</v>
      </c>
      <c r="E38" s="49">
        <v>9230169</v>
      </c>
      <c r="F38" s="49">
        <v>2787605</v>
      </c>
      <c r="G38" s="49">
        <v>8074932</v>
      </c>
      <c r="H38" s="49">
        <v>8907531</v>
      </c>
      <c r="I38" s="49">
        <v>9180026</v>
      </c>
      <c r="J38" s="17">
        <f t="shared" si="6"/>
        <v>3.059152979652846E-2</v>
      </c>
      <c r="K38" s="16">
        <f t="shared" si="7"/>
        <v>272495</v>
      </c>
      <c r="L38" s="17">
        <f t="shared" si="8"/>
        <v>-5.4325115823989911E-3</v>
      </c>
      <c r="M38" s="16">
        <f t="shared" si="9"/>
        <v>-50143</v>
      </c>
      <c r="N38" s="18">
        <f>I38/$I$38</f>
        <v>1</v>
      </c>
    </row>
    <row r="39" spans="1:14" x14ac:dyDescent="0.25">
      <c r="B39" s="269"/>
      <c r="C39" s="272"/>
      <c r="D39" s="19" t="s">
        <v>31</v>
      </c>
      <c r="E39" s="50">
        <v>4986232</v>
      </c>
      <c r="F39" s="50">
        <v>1455232</v>
      </c>
      <c r="G39" s="50">
        <v>4735553</v>
      </c>
      <c r="H39" s="50">
        <v>5295091</v>
      </c>
      <c r="I39" s="50">
        <v>5368109</v>
      </c>
      <c r="J39" s="21">
        <f t="shared" si="6"/>
        <v>1.3789753566086027E-2</v>
      </c>
      <c r="K39" s="20">
        <f t="shared" si="7"/>
        <v>73018</v>
      </c>
      <c r="L39" s="21">
        <f t="shared" si="8"/>
        <v>7.6586288002643998E-2</v>
      </c>
      <c r="M39" s="20">
        <f t="shared" si="9"/>
        <v>381877</v>
      </c>
      <c r="N39" s="22">
        <f>I39/$I$38</f>
        <v>0.58475967279395502</v>
      </c>
    </row>
    <row r="40" spans="1:14" x14ac:dyDescent="0.25">
      <c r="B40" s="269"/>
      <c r="C40" s="273"/>
      <c r="D40" s="23" t="s">
        <v>32</v>
      </c>
      <c r="E40" s="24">
        <v>4243937</v>
      </c>
      <c r="F40" s="24">
        <v>1332373</v>
      </c>
      <c r="G40" s="24">
        <v>3339379</v>
      </c>
      <c r="H40" s="24">
        <v>3612440</v>
      </c>
      <c r="I40" s="24">
        <v>3811917</v>
      </c>
      <c r="J40" s="25">
        <f>IFERROR(I40/H40-1,"-")</f>
        <v>5.5219463852686834E-2</v>
      </c>
      <c r="K40" s="24">
        <f>IFERROR(I40-H40,"-")</f>
        <v>199477</v>
      </c>
      <c r="L40" s="25">
        <f>IFERROR(I40/E40-1,"-")</f>
        <v>-0.10179698709005336</v>
      </c>
      <c r="M40" s="24">
        <f>IFERROR(I40-E40,"-")</f>
        <v>-432020</v>
      </c>
      <c r="N40" s="25">
        <f>IFERROR(I40/I38,"-")</f>
        <v>0.41524032720604492</v>
      </c>
    </row>
    <row r="41" spans="1:14" x14ac:dyDescent="0.25">
      <c r="B41" s="269"/>
      <c r="C41" s="274" t="s">
        <v>22</v>
      </c>
      <c r="D41" s="26" t="s">
        <v>30</v>
      </c>
      <c r="E41" s="53">
        <v>7.7560078550199272</v>
      </c>
      <c r="F41" s="53">
        <v>6.7430691117384249</v>
      </c>
      <c r="G41" s="53">
        <v>7.1168728153440188</v>
      </c>
      <c r="H41" s="53">
        <v>7.3715932102959467</v>
      </c>
      <c r="I41" s="53">
        <v>7.2148858864499639</v>
      </c>
      <c r="J41" s="36">
        <f t="shared" si="6"/>
        <v>-2.1258270685244662E-2</v>
      </c>
      <c r="K41" s="37">
        <f t="shared" si="7"/>
        <v>-0.15670732384598285</v>
      </c>
      <c r="L41" s="36">
        <f t="shared" si="8"/>
        <v>-6.9768104762778504E-2</v>
      </c>
      <c r="M41" s="37">
        <f t="shared" si="9"/>
        <v>-0.54112196856996331</v>
      </c>
      <c r="N41" s="38"/>
    </row>
    <row r="42" spans="1:14" x14ac:dyDescent="0.25">
      <c r="B42" s="269"/>
      <c r="C42" s="275"/>
      <c r="D42" s="4" t="s">
        <v>31</v>
      </c>
      <c r="E42" s="54">
        <f t="shared" ref="E42:I42" si="10">E39/E33</f>
        <v>7.4832280537458669</v>
      </c>
      <c r="F42" s="54">
        <f t="shared" si="10"/>
        <v>6.8845007522069466</v>
      </c>
      <c r="G42" s="54">
        <f t="shared" si="10"/>
        <v>6.9232927340961954</v>
      </c>
      <c r="H42" s="54">
        <f t="shared" si="10"/>
        <v>7.1281812075025677</v>
      </c>
      <c r="I42" s="54">
        <f t="shared" si="10"/>
        <v>6.7986891765242277</v>
      </c>
      <c r="J42" s="40">
        <f t="shared" si="6"/>
        <v>-4.6223857304797833E-2</v>
      </c>
      <c r="K42" s="41">
        <f t="shared" si="7"/>
        <v>-0.32949203097834001</v>
      </c>
      <c r="L42" s="40">
        <f t="shared" si="8"/>
        <v>-9.1476415299007297E-2</v>
      </c>
      <c r="M42" s="41">
        <f t="shared" si="9"/>
        <v>-0.6845388772216392</v>
      </c>
      <c r="N42" s="42"/>
    </row>
    <row r="43" spans="1:14" x14ac:dyDescent="0.25">
      <c r="B43" s="269"/>
      <c r="C43" s="276"/>
      <c r="D43" s="32" t="s">
        <v>32</v>
      </c>
      <c r="E43" s="43">
        <f>IFERROR(E40/E34,"-")</f>
        <v>8.1030442237267675</v>
      </c>
      <c r="F43" s="43">
        <f t="shared" ref="F43:I43" si="11">IFERROR(F40/F34,"-")</f>
        <v>6.5950897166192304</v>
      </c>
      <c r="G43" s="43">
        <f t="shared" si="11"/>
        <v>7.410714246085905</v>
      </c>
      <c r="H43" s="43">
        <f t="shared" si="11"/>
        <v>7.7600103110500083</v>
      </c>
      <c r="I43" s="43">
        <f t="shared" si="11"/>
        <v>7.8955515096532052</v>
      </c>
      <c r="J43" s="34">
        <f>IFERROR(I43/H43-1,"-")</f>
        <v>1.7466626095868687E-2</v>
      </c>
      <c r="K43" s="33">
        <f>IFERROR(I43-H43,"-")</f>
        <v>0.13554119860319691</v>
      </c>
      <c r="L43" s="34">
        <f>IFERROR(I43/E43-1,"-")</f>
        <v>-2.5606760662368888E-2</v>
      </c>
      <c r="M43" s="33">
        <f>IFERROR(I43-E43,"-")</f>
        <v>-0.20749271407356229</v>
      </c>
      <c r="N43" s="55"/>
    </row>
    <row r="44" spans="1:14" x14ac:dyDescent="0.25">
      <c r="A44" s="56"/>
      <c r="B44" s="269"/>
      <c r="C44" s="277" t="s">
        <v>34</v>
      </c>
      <c r="D44" s="15" t="s">
        <v>30</v>
      </c>
      <c r="E44" s="57">
        <v>0.67194391416688815</v>
      </c>
      <c r="F44" s="57">
        <v>0.36264991024834109</v>
      </c>
      <c r="G44" s="57">
        <v>0.63357626251039234</v>
      </c>
      <c r="H44" s="57">
        <v>0.71117557732166181</v>
      </c>
      <c r="I44" s="57">
        <v>0.72482636983505433</v>
      </c>
      <c r="J44" s="57">
        <f t="shared" si="6"/>
        <v>1.9194686865938726E-2</v>
      </c>
      <c r="K44" s="44">
        <f>(I44-H44)*100</f>
        <v>1.3650792513392518</v>
      </c>
      <c r="L44" s="17">
        <f t="shared" si="8"/>
        <v>7.8700698902426591E-2</v>
      </c>
      <c r="M44" s="44">
        <f>(I44-E44)*100</f>
        <v>5.2882455668166184</v>
      </c>
      <c r="N44" s="18"/>
    </row>
    <row r="45" spans="1:14" x14ac:dyDescent="0.25">
      <c r="B45" s="269"/>
      <c r="C45" s="278"/>
      <c r="D45" s="19" t="s">
        <v>31</v>
      </c>
      <c r="E45" s="58">
        <v>0.72180241281558022</v>
      </c>
      <c r="F45" s="58">
        <v>0.45228726074166392</v>
      </c>
      <c r="G45" s="58">
        <v>0.67446932512803448</v>
      </c>
      <c r="H45" s="58">
        <v>0.78317189965396083</v>
      </c>
      <c r="I45" s="58">
        <v>0.75123511152354183</v>
      </c>
      <c r="J45" s="58">
        <f t="shared" si="6"/>
        <v>-4.07787717415935E-2</v>
      </c>
      <c r="K45" s="45">
        <f>(I45-H45)*100</f>
        <v>-3.1936788130419003</v>
      </c>
      <c r="L45" s="21">
        <f t="shared" si="8"/>
        <v>4.0776669882761407E-2</v>
      </c>
      <c r="M45" s="45">
        <f>(I45-E45)*100</f>
        <v>2.9432698707961613</v>
      </c>
      <c r="N45" s="22"/>
    </row>
    <row r="46" spans="1:14" x14ac:dyDescent="0.25">
      <c r="B46" s="269"/>
      <c r="C46" s="279"/>
      <c r="D46" s="23" t="s">
        <v>32</v>
      </c>
      <c r="E46" s="59">
        <v>0.62150464348769452</v>
      </c>
      <c r="F46" s="59">
        <v>0.29811864172031638</v>
      </c>
      <c r="G46" s="59">
        <v>0.58341483442088804</v>
      </c>
      <c r="H46" s="59">
        <v>0.62672493180078548</v>
      </c>
      <c r="I46" s="59">
        <v>0.69063636497049419</v>
      </c>
      <c r="J46" s="25">
        <f>IFERROR(I46/H46-1,"-")</f>
        <v>0.10197684809836804</v>
      </c>
      <c r="K46" s="24">
        <f>IFERROR(I46-H46,"-")</f>
        <v>6.3911433169708709E-2</v>
      </c>
      <c r="L46" s="25">
        <f>IFERROR(I46/E46-1,"-")</f>
        <v>0.11123283181739962</v>
      </c>
      <c r="M46" s="24">
        <f>IFERROR(I46-E46,"-")</f>
        <v>6.9131721482799668E-2</v>
      </c>
      <c r="N46" s="46"/>
    </row>
    <row r="47" spans="1:14" x14ac:dyDescent="0.25">
      <c r="B47" s="269"/>
      <c r="C47" s="280" t="s">
        <v>37</v>
      </c>
      <c r="D47" s="26" t="s">
        <v>30</v>
      </c>
      <c r="E47" s="51">
        <v>41131.545454545456</v>
      </c>
      <c r="F47" s="51">
        <v>22970.363636363636</v>
      </c>
      <c r="G47" s="51">
        <v>38143.090909090912</v>
      </c>
      <c r="H47" s="51">
        <v>37499.818181818184</v>
      </c>
      <c r="I47" s="51">
        <v>37807</v>
      </c>
      <c r="J47" s="36">
        <f>I47/H47-1</f>
        <v>8.1915548681448236E-3</v>
      </c>
      <c r="K47" s="27">
        <f>I47-H47</f>
        <v>307.1818181818162</v>
      </c>
      <c r="L47" s="36">
        <f>I47/E47-1</f>
        <v>-8.0827146605016775E-2</v>
      </c>
      <c r="M47" s="27">
        <f>I47-E47</f>
        <v>-3324.5454545454559</v>
      </c>
      <c r="N47" s="38">
        <f>I47/$I$22</f>
        <v>0.99191919191919187</v>
      </c>
    </row>
    <row r="48" spans="1:14" x14ac:dyDescent="0.25">
      <c r="B48" s="269"/>
      <c r="C48" s="275"/>
      <c r="D48" s="4" t="s">
        <v>31</v>
      </c>
      <c r="E48" s="52">
        <v>20682.18181818182</v>
      </c>
      <c r="F48" s="52">
        <v>9603.0909090909099</v>
      </c>
      <c r="G48" s="52">
        <v>21011.272727272728</v>
      </c>
      <c r="H48" s="52">
        <v>20241.090909090908</v>
      </c>
      <c r="I48" s="52">
        <v>21327.909090909092</v>
      </c>
      <c r="J48" s="40">
        <f>I48/H48-1</f>
        <v>5.3693656468390305E-2</v>
      </c>
      <c r="K48" s="29">
        <f>I48-H48</f>
        <v>1086.8181818181838</v>
      </c>
      <c r="L48" s="40">
        <f>I48/E48-1</f>
        <v>3.1221429073774454E-2</v>
      </c>
      <c r="M48" s="29">
        <f>I48-E48</f>
        <v>645.72727272727207</v>
      </c>
      <c r="N48" s="42">
        <f>I48/$I$22</f>
        <v>0.5595673380797348</v>
      </c>
    </row>
    <row r="49" spans="2:14" x14ac:dyDescent="0.25">
      <c r="B49" s="270"/>
      <c r="C49" s="276"/>
      <c r="D49" s="32" t="s">
        <v>32</v>
      </c>
      <c r="E49" s="33">
        <v>20449.363636363636</v>
      </c>
      <c r="F49" s="33">
        <v>13367.272727272728</v>
      </c>
      <c r="G49" s="33">
        <v>17131.81818181818</v>
      </c>
      <c r="H49" s="33">
        <v>17258.727272727272</v>
      </c>
      <c r="I49" s="33">
        <v>16479.090909090908</v>
      </c>
      <c r="J49" s="34">
        <f>IFERROR(I49/H49-1,"-")</f>
        <v>-4.5173456380434684E-2</v>
      </c>
      <c r="K49" s="33">
        <f>IFERROR(I49-H49,"-")</f>
        <v>-779.63636363636397</v>
      </c>
      <c r="L49" s="34">
        <f>IFERROR(I49/E49-1,"-")</f>
        <v>-0.19415140724539104</v>
      </c>
      <c r="M49" s="33">
        <f>IFERROR(I49-E49,"-")</f>
        <v>-3970.2727272727279</v>
      </c>
      <c r="N49" s="34">
        <f>IFERROR(I49/I47,"-")</f>
        <v>0.43587406853468691</v>
      </c>
    </row>
    <row r="50" spans="2:14" ht="6" customHeight="1" x14ac:dyDescent="0.25">
      <c r="B50" s="283"/>
      <c r="C50" s="283"/>
      <c r="D50" s="283"/>
      <c r="E50" s="283"/>
      <c r="F50" s="283"/>
      <c r="G50" s="283"/>
      <c r="H50" s="283"/>
      <c r="I50" s="283"/>
      <c r="J50" s="283"/>
      <c r="K50" s="283"/>
      <c r="L50" s="283"/>
      <c r="M50" s="283"/>
      <c r="N50" s="47"/>
    </row>
    <row r="51" spans="2:14" ht="28.5" customHeight="1" x14ac:dyDescent="0.25">
      <c r="B51" s="284" t="s">
        <v>38</v>
      </c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5"/>
    </row>
    <row r="52" spans="2:14" x14ac:dyDescent="0.25">
      <c r="B52" s="60"/>
    </row>
    <row r="54" spans="2:14" ht="21.75" thickBot="1" x14ac:dyDescent="0.3">
      <c r="B54" s="267" t="s">
        <v>223</v>
      </c>
      <c r="C54" s="267"/>
      <c r="D54" s="267"/>
      <c r="E54" s="267"/>
      <c r="F54" s="267"/>
      <c r="G54" s="267"/>
      <c r="H54" s="267"/>
      <c r="I54" s="267"/>
      <c r="J54" s="267"/>
      <c r="K54" s="267"/>
      <c r="L54" s="267"/>
      <c r="M54" s="267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68" t="s">
        <v>45</v>
      </c>
      <c r="C57" s="271" t="s">
        <v>8</v>
      </c>
      <c r="D57" s="15" t="s">
        <v>30</v>
      </c>
      <c r="E57" s="49">
        <v>1299411</v>
      </c>
      <c r="F57" s="49">
        <v>375345</v>
      </c>
      <c r="G57" s="49">
        <v>492258</v>
      </c>
      <c r="H57" s="49">
        <v>1243535</v>
      </c>
      <c r="I57" s="49">
        <v>1319978</v>
      </c>
      <c r="J57" s="17">
        <f t="shared" ref="J57:J73" si="12">I57/H57-1</f>
        <v>6.1472334916186533E-2</v>
      </c>
      <c r="K57" s="16">
        <f t="shared" ref="K57:K73" si="13">I57-H57</f>
        <v>76443</v>
      </c>
      <c r="L57" s="17">
        <f t="shared" ref="L57:L73" si="14">I57/E57-1</f>
        <v>1.5827940505352078E-2</v>
      </c>
      <c r="M57" s="16">
        <f t="shared" ref="M57:M73" si="15">I57-E57</f>
        <v>20567</v>
      </c>
      <c r="N57" s="17">
        <f>I57/$I$57</f>
        <v>1</v>
      </c>
    </row>
    <row r="58" spans="2:14" x14ac:dyDescent="0.25">
      <c r="B58" s="269"/>
      <c r="C58" s="272"/>
      <c r="D58" s="19" t="s">
        <v>31</v>
      </c>
      <c r="E58" s="50">
        <v>729995</v>
      </c>
      <c r="F58" s="50">
        <v>206279</v>
      </c>
      <c r="G58" s="50">
        <v>256749</v>
      </c>
      <c r="H58" s="50">
        <v>752557</v>
      </c>
      <c r="I58" s="50">
        <v>810513</v>
      </c>
      <c r="J58" s="21">
        <f t="shared" si="12"/>
        <v>7.7012106724141827E-2</v>
      </c>
      <c r="K58" s="20">
        <f t="shared" si="13"/>
        <v>57956</v>
      </c>
      <c r="L58" s="21">
        <f t="shared" si="14"/>
        <v>0.11029938561223029</v>
      </c>
      <c r="M58" s="20">
        <f t="shared" si="15"/>
        <v>80518</v>
      </c>
      <c r="N58" s="21">
        <f t="shared" ref="N58" si="16">I58/$I$57</f>
        <v>0.61403523392056536</v>
      </c>
    </row>
    <row r="59" spans="2:14" x14ac:dyDescent="0.25">
      <c r="B59" s="269"/>
      <c r="C59" s="273"/>
      <c r="D59" s="23" t="s">
        <v>32</v>
      </c>
      <c r="E59" s="24">
        <v>569416</v>
      </c>
      <c r="F59" s="24">
        <v>169066</v>
      </c>
      <c r="G59" s="24">
        <v>235509</v>
      </c>
      <c r="H59" s="24">
        <v>490978</v>
      </c>
      <c r="I59" s="24">
        <v>509465</v>
      </c>
      <c r="J59" s="25">
        <f>IFERROR(I59/H59-1,"-")</f>
        <v>3.7653418279434137E-2</v>
      </c>
      <c r="K59" s="24">
        <f>IFERROR(I59-H59,"-")</f>
        <v>18487</v>
      </c>
      <c r="L59" s="25">
        <f>IFERROR(I59/E59-1,"-")</f>
        <v>-0.10528506399539173</v>
      </c>
      <c r="M59" s="24">
        <f>IFERROR(I59-E59,"-")</f>
        <v>-59951</v>
      </c>
      <c r="N59" s="25">
        <f>IFERROR(I59/I57,"-")</f>
        <v>0.38596476607943464</v>
      </c>
    </row>
    <row r="60" spans="2:14" x14ac:dyDescent="0.25">
      <c r="B60" s="269"/>
      <c r="C60" s="274" t="s">
        <v>33</v>
      </c>
      <c r="D60" s="26" t="s">
        <v>30</v>
      </c>
      <c r="E60" s="51">
        <v>1299411</v>
      </c>
      <c r="F60" s="51">
        <v>375345</v>
      </c>
      <c r="G60" s="51">
        <v>492258</v>
      </c>
      <c r="H60" s="51">
        <v>1243535</v>
      </c>
      <c r="I60" s="51">
        <v>1319978</v>
      </c>
      <c r="J60" s="36">
        <f t="shared" si="12"/>
        <v>6.1472334916186533E-2</v>
      </c>
      <c r="K60" s="51">
        <f t="shared" si="13"/>
        <v>76443</v>
      </c>
      <c r="L60" s="36">
        <f t="shared" si="14"/>
        <v>1.5827940505352078E-2</v>
      </c>
      <c r="M60" s="51">
        <f t="shared" si="15"/>
        <v>20567</v>
      </c>
      <c r="N60" s="36">
        <f>I60/$I$60</f>
        <v>1</v>
      </c>
    </row>
    <row r="61" spans="2:14" x14ac:dyDescent="0.25">
      <c r="B61" s="269"/>
      <c r="C61" s="275"/>
      <c r="D61" s="4" t="s">
        <v>31</v>
      </c>
      <c r="E61" s="52">
        <v>729995</v>
      </c>
      <c r="F61" s="52">
        <v>206279</v>
      </c>
      <c r="G61" s="52">
        <v>256749</v>
      </c>
      <c r="H61" s="52">
        <v>752557</v>
      </c>
      <c r="I61" s="52">
        <v>810513</v>
      </c>
      <c r="J61" s="40">
        <f t="shared" si="12"/>
        <v>7.7012106724141827E-2</v>
      </c>
      <c r="K61" s="52">
        <f t="shared" si="13"/>
        <v>57956</v>
      </c>
      <c r="L61" s="40">
        <f t="shared" si="14"/>
        <v>0.11029938561223029</v>
      </c>
      <c r="M61" s="52">
        <f t="shared" si="15"/>
        <v>80518</v>
      </c>
      <c r="N61" s="40">
        <f t="shared" ref="N61" si="17">I61/$I$60</f>
        <v>0.61403523392056536</v>
      </c>
    </row>
    <row r="62" spans="2:14" x14ac:dyDescent="0.25">
      <c r="B62" s="269"/>
      <c r="C62" s="276"/>
      <c r="D62" s="32" t="s">
        <v>32</v>
      </c>
      <c r="E62" s="33">
        <v>569416</v>
      </c>
      <c r="F62" s="33">
        <v>169066</v>
      </c>
      <c r="G62" s="33">
        <v>235509</v>
      </c>
      <c r="H62" s="33">
        <v>490978</v>
      </c>
      <c r="I62" s="33">
        <v>509465</v>
      </c>
      <c r="J62" s="34">
        <f>IFERROR(I62/H62-1,"-")</f>
        <v>3.7653418279434137E-2</v>
      </c>
      <c r="K62" s="33">
        <f>IFERROR(I62-H62,"-")</f>
        <v>18487</v>
      </c>
      <c r="L62" s="34">
        <f>IFERROR(I62/E62-1,"-")</f>
        <v>-0.10528506399539173</v>
      </c>
      <c r="M62" s="33">
        <f>IFERROR(I62-E62,"-")</f>
        <v>-59951</v>
      </c>
      <c r="N62" s="61">
        <f>IFERROR(I62/I60,"-")</f>
        <v>0.38596476607943464</v>
      </c>
    </row>
    <row r="63" spans="2:14" x14ac:dyDescent="0.25">
      <c r="B63" s="269"/>
      <c r="C63" s="271" t="s">
        <v>21</v>
      </c>
      <c r="D63" s="15" t="s">
        <v>30</v>
      </c>
      <c r="E63" s="49">
        <v>10093577</v>
      </c>
      <c r="F63" s="49">
        <v>2858440</v>
      </c>
      <c r="G63" s="49">
        <v>3367162</v>
      </c>
      <c r="H63" s="49">
        <v>8865243</v>
      </c>
      <c r="I63" s="49">
        <v>9739308</v>
      </c>
      <c r="J63" s="17">
        <f t="shared" si="12"/>
        <v>9.8594590131370285E-2</v>
      </c>
      <c r="K63" s="16">
        <f t="shared" si="13"/>
        <v>874065</v>
      </c>
      <c r="L63" s="17">
        <f t="shared" si="14"/>
        <v>-3.5098459148823036E-2</v>
      </c>
      <c r="M63" s="16">
        <f t="shared" si="15"/>
        <v>-354269</v>
      </c>
      <c r="N63" s="17">
        <f>I63/$I$63</f>
        <v>1</v>
      </c>
    </row>
    <row r="64" spans="2:14" x14ac:dyDescent="0.25">
      <c r="B64" s="269"/>
      <c r="C64" s="272"/>
      <c r="D64" s="19" t="s">
        <v>31</v>
      </c>
      <c r="E64" s="50">
        <v>5471634</v>
      </c>
      <c r="F64" s="50">
        <v>1557028</v>
      </c>
      <c r="G64" s="50">
        <v>1777946</v>
      </c>
      <c r="H64" s="50">
        <v>5217075</v>
      </c>
      <c r="I64" s="50">
        <v>5775194</v>
      </c>
      <c r="J64" s="21">
        <f t="shared" si="12"/>
        <v>0.10697929395302919</v>
      </c>
      <c r="K64" s="20">
        <f t="shared" si="13"/>
        <v>558119</v>
      </c>
      <c r="L64" s="21">
        <f t="shared" si="14"/>
        <v>5.5478856955710087E-2</v>
      </c>
      <c r="M64" s="20">
        <f t="shared" si="15"/>
        <v>303560</v>
      </c>
      <c r="N64" s="21">
        <f t="shared" ref="N64" si="18">I64/$I$63</f>
        <v>0.59297785838583195</v>
      </c>
    </row>
    <row r="65" spans="2:14" x14ac:dyDescent="0.25">
      <c r="B65" s="269"/>
      <c r="C65" s="273"/>
      <c r="D65" s="23" t="s">
        <v>32</v>
      </c>
      <c r="E65" s="24">
        <v>4621943</v>
      </c>
      <c r="F65" s="24">
        <v>1301412</v>
      </c>
      <c r="G65" s="24">
        <v>1589216</v>
      </c>
      <c r="H65" s="24">
        <v>3648168</v>
      </c>
      <c r="I65" s="24">
        <v>3964114</v>
      </c>
      <c r="J65" s="25">
        <f>IFERROR(I65/H65-1,"-")</f>
        <v>8.6604016043120735E-2</v>
      </c>
      <c r="K65" s="24">
        <f>IFERROR(I65-H65,"-")</f>
        <v>315946</v>
      </c>
      <c r="L65" s="25">
        <f>IFERROR(I65/E65-1,"-")</f>
        <v>-0.14232737184340005</v>
      </c>
      <c r="M65" s="24">
        <f>IFERROR(I65-E65,"-")</f>
        <v>-657829</v>
      </c>
      <c r="N65" s="25">
        <f>IFERROR(I65/I63,"-")</f>
        <v>0.40702214161416805</v>
      </c>
    </row>
    <row r="66" spans="2:14" x14ac:dyDescent="0.25">
      <c r="B66" s="269"/>
      <c r="C66" s="274" t="s">
        <v>22</v>
      </c>
      <c r="D66" s="26" t="s">
        <v>30</v>
      </c>
      <c r="E66" s="53">
        <v>7.7678094151888821</v>
      </c>
      <c r="F66" s="53">
        <v>7.6155004062928775</v>
      </c>
      <c r="G66" s="53">
        <v>6.8402382490482632</v>
      </c>
      <c r="H66" s="53">
        <v>7.1290659289847085</v>
      </c>
      <c r="I66" s="53">
        <v>7.378386609473794</v>
      </c>
      <c r="J66" s="36">
        <f t="shared" si="12"/>
        <v>3.4972418963811203E-2</v>
      </c>
      <c r="K66" s="37">
        <f t="shared" si="13"/>
        <v>0.24932068048908551</v>
      </c>
      <c r="L66" s="36">
        <f t="shared" si="14"/>
        <v>-5.0132899109705975E-2</v>
      </c>
      <c r="M66" s="37">
        <f t="shared" si="15"/>
        <v>-0.38942280571508814</v>
      </c>
      <c r="N66" s="36"/>
    </row>
    <row r="67" spans="2:14" x14ac:dyDescent="0.25">
      <c r="B67" s="269"/>
      <c r="C67" s="275"/>
      <c r="D67" s="4" t="s">
        <v>31</v>
      </c>
      <c r="E67" s="54">
        <f t="shared" ref="E67:I67" si="19">E64/E58</f>
        <v>7.4954403797286284</v>
      </c>
      <c r="F67" s="54">
        <f t="shared" si="19"/>
        <v>7.5481653488721587</v>
      </c>
      <c r="G67" s="54">
        <f t="shared" si="19"/>
        <v>6.9248409925647225</v>
      </c>
      <c r="H67" s="54">
        <f t="shared" si="19"/>
        <v>6.932464916278767</v>
      </c>
      <c r="I67" s="54">
        <f t="shared" si="19"/>
        <v>7.1253564100760878</v>
      </c>
      <c r="J67" s="40">
        <f t="shared" si="12"/>
        <v>2.7824373599695251E-2</v>
      </c>
      <c r="K67" s="41">
        <f t="shared" si="13"/>
        <v>0.19289149379732073</v>
      </c>
      <c r="L67" s="40">
        <f t="shared" si="14"/>
        <v>-4.9374546511427142E-2</v>
      </c>
      <c r="M67" s="41">
        <f t="shared" si="15"/>
        <v>-0.37008396965254065</v>
      </c>
      <c r="N67" s="40"/>
    </row>
    <row r="68" spans="2:14" x14ac:dyDescent="0.25">
      <c r="B68" s="269"/>
      <c r="C68" s="276"/>
      <c r="D68" s="32" t="s">
        <v>32</v>
      </c>
      <c r="E68" s="43">
        <f>IFERROR(E65/E59,"-")</f>
        <v>8.1169882827317821</v>
      </c>
      <c r="F68" s="43">
        <f t="shared" ref="F68:I68" si="20">IFERROR(F65/F59,"-")</f>
        <v>7.6976565365005385</v>
      </c>
      <c r="G68" s="43">
        <f t="shared" si="20"/>
        <v>6.7480053840829859</v>
      </c>
      <c r="H68" s="43">
        <f t="shared" si="20"/>
        <v>7.4304103238841659</v>
      </c>
      <c r="I68" s="43">
        <f t="shared" si="20"/>
        <v>7.7809349022994709</v>
      </c>
      <c r="J68" s="34">
        <f>IFERROR(I68/H68-1,"-")</f>
        <v>4.717432323872961E-2</v>
      </c>
      <c r="K68" s="33">
        <f>IFERROR(I68-H68,"-")</f>
        <v>0.35052457841530504</v>
      </c>
      <c r="L68" s="34">
        <f>IFERROR(I68/E68-1,"-")</f>
        <v>-4.1401240056886168E-2</v>
      </c>
      <c r="M68" s="33">
        <f>IFERROR(I68-E68,"-")</f>
        <v>-0.33605338043231114</v>
      </c>
      <c r="N68" s="61">
        <f>IFERROR(I68/I66,"-")</f>
        <v>1.0545577663697925</v>
      </c>
    </row>
    <row r="69" spans="2:14" x14ac:dyDescent="0.25">
      <c r="B69" s="269"/>
      <c r="C69" s="277" t="s">
        <v>34</v>
      </c>
      <c r="D69" s="15" t="s">
        <v>30</v>
      </c>
      <c r="E69" s="57">
        <v>0.67192823926387557</v>
      </c>
      <c r="F69" s="57">
        <v>0.41641203353334449</v>
      </c>
      <c r="G69" s="57">
        <v>0.38237984856351559</v>
      </c>
      <c r="H69" s="57">
        <v>0.63514820255836268</v>
      </c>
      <c r="I69" s="57">
        <v>0.71202240207954559</v>
      </c>
      <c r="J69" s="57">
        <f t="shared" si="12"/>
        <v>0.12103348354216448</v>
      </c>
      <c r="K69" s="44">
        <f t="shared" si="13"/>
        <v>7.6874199521182907E-2</v>
      </c>
      <c r="L69" s="17">
        <f t="shared" si="14"/>
        <v>5.96703047628937E-2</v>
      </c>
      <c r="M69" s="44">
        <f t="shared" si="15"/>
        <v>4.009416281567002E-2</v>
      </c>
      <c r="N69" s="17"/>
    </row>
    <row r="70" spans="2:14" x14ac:dyDescent="0.25">
      <c r="B70" s="269"/>
      <c r="C70" s="278"/>
      <c r="D70" s="19" t="s">
        <v>31</v>
      </c>
      <c r="E70" s="58">
        <v>0.72226642087901427</v>
      </c>
      <c r="F70" s="58">
        <v>0.47595609055413801</v>
      </c>
      <c r="G70" s="58">
        <v>0.46630368359626001</v>
      </c>
      <c r="H70" s="58">
        <v>0.67828567936803452</v>
      </c>
      <c r="I70" s="58">
        <v>0.78253357023995396</v>
      </c>
      <c r="J70" s="58">
        <f t="shared" si="12"/>
        <v>0.15369319159008077</v>
      </c>
      <c r="K70" s="45">
        <f t="shared" si="13"/>
        <v>0.10424789087191944</v>
      </c>
      <c r="L70" s="21">
        <f t="shared" si="14"/>
        <v>8.3441715714255738E-2</v>
      </c>
      <c r="M70" s="45">
        <f t="shared" si="15"/>
        <v>6.0267149360939687E-2</v>
      </c>
      <c r="N70" s="21"/>
    </row>
    <row r="71" spans="2:14" x14ac:dyDescent="0.25">
      <c r="B71" s="269"/>
      <c r="C71" s="279"/>
      <c r="D71" s="23" t="s">
        <v>32</v>
      </c>
      <c r="E71" s="59">
        <v>0.62071472246847137</v>
      </c>
      <c r="F71" s="59">
        <v>0.36219935976969075</v>
      </c>
      <c r="G71" s="59">
        <v>0.3182917367153793</v>
      </c>
      <c r="H71" s="59">
        <v>0.58219828779666127</v>
      </c>
      <c r="I71" s="59">
        <v>0.62939927757710479</v>
      </c>
      <c r="J71" s="25">
        <f>IFERROR(I71/H71-1,"-")</f>
        <v>8.107373513425542E-2</v>
      </c>
      <c r="K71" s="24">
        <f>IFERROR(I71-H71,"-")</f>
        <v>4.7200989780443514E-2</v>
      </c>
      <c r="L71" s="25">
        <f>IFERROR(I71/E71-1,"-")</f>
        <v>1.3991218178451614E-2</v>
      </c>
      <c r="M71" s="24">
        <f>IFERROR(I71-E71,"-")</f>
        <v>8.6845551086334183E-3</v>
      </c>
      <c r="N71" s="25">
        <f>IFERROR(I71/I69,"-")</f>
        <v>0.88395993684871399</v>
      </c>
    </row>
    <row r="72" spans="2:14" x14ac:dyDescent="0.25">
      <c r="B72" s="269"/>
      <c r="C72" s="280" t="s">
        <v>39</v>
      </c>
      <c r="D72" s="26" t="s">
        <v>30</v>
      </c>
      <c r="E72" s="51">
        <v>41159</v>
      </c>
      <c r="F72" s="51">
        <v>20336</v>
      </c>
      <c r="G72" s="51">
        <v>24064</v>
      </c>
      <c r="H72" s="51">
        <v>38225</v>
      </c>
      <c r="I72" s="51">
        <v>37475</v>
      </c>
      <c r="J72" s="36">
        <f t="shared" si="12"/>
        <v>-1.962066710268151E-2</v>
      </c>
      <c r="K72" s="27">
        <f t="shared" si="13"/>
        <v>-750</v>
      </c>
      <c r="L72" s="36">
        <f t="shared" si="14"/>
        <v>-8.950654777812872E-2</v>
      </c>
      <c r="M72" s="27">
        <f t="shared" si="15"/>
        <v>-3684</v>
      </c>
      <c r="N72" s="36">
        <f>I72/$I$72</f>
        <v>1</v>
      </c>
    </row>
    <row r="73" spans="2:14" x14ac:dyDescent="0.25">
      <c r="B73" s="269"/>
      <c r="C73" s="275"/>
      <c r="D73" s="4" t="s">
        <v>31</v>
      </c>
      <c r="E73" s="52">
        <v>20753</v>
      </c>
      <c r="F73" s="52">
        <v>9541</v>
      </c>
      <c r="G73" s="52">
        <v>10403</v>
      </c>
      <c r="H73" s="52">
        <v>21063</v>
      </c>
      <c r="I73" s="52">
        <v>20218</v>
      </c>
      <c r="J73" s="40">
        <f t="shared" si="12"/>
        <v>-4.0117742012059088E-2</v>
      </c>
      <c r="K73" s="29">
        <f t="shared" si="13"/>
        <v>-845</v>
      </c>
      <c r="L73" s="40">
        <f t="shared" si="14"/>
        <v>-2.5779405387172938E-2</v>
      </c>
      <c r="M73" s="29">
        <f t="shared" si="15"/>
        <v>-535</v>
      </c>
      <c r="N73" s="40">
        <f t="shared" ref="N73" si="21">I73/$I$72</f>
        <v>0.5395063375583723</v>
      </c>
    </row>
    <row r="74" spans="2:14" x14ac:dyDescent="0.25">
      <c r="B74" s="270"/>
      <c r="C74" s="276"/>
      <c r="D74" s="32" t="s">
        <v>32</v>
      </c>
      <c r="E74" s="33">
        <v>20406</v>
      </c>
      <c r="F74" s="33">
        <v>10795</v>
      </c>
      <c r="G74" s="33">
        <v>13661</v>
      </c>
      <c r="H74" s="33">
        <v>17162</v>
      </c>
      <c r="I74" s="33">
        <v>17257</v>
      </c>
      <c r="J74" s="34">
        <f>IFERROR(I74/H74-1,"-")</f>
        <v>5.5354853746649724E-3</v>
      </c>
      <c r="K74" s="33">
        <f>IFERROR(I74-H74,"-")</f>
        <v>95</v>
      </c>
      <c r="L74" s="34">
        <f>IFERROR(I74/E74-1,"-")</f>
        <v>-0.15431735763990984</v>
      </c>
      <c r="M74" s="33">
        <f>IFERROR(I74-E74,"-")</f>
        <v>-3149</v>
      </c>
      <c r="N74" s="61">
        <f>IFERROR(I74/I72,"-")</f>
        <v>0.46049366244162776</v>
      </c>
    </row>
    <row r="75" spans="2:14" x14ac:dyDescent="0.25">
      <c r="B75" s="283"/>
      <c r="C75" s="283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47"/>
    </row>
    <row r="76" spans="2:14" ht="27" customHeight="1" x14ac:dyDescent="0.25">
      <c r="B76" s="284" t="s">
        <v>36</v>
      </c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5"/>
    </row>
  </sheetData>
  <mergeCells count="30"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4:M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027A4-4636-4E1D-9324-0C8A3F9FC864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E979C-3D6A-43E4-AA28-9E7A2F8EFC0B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67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7"/>
      <c r="D5" s="267"/>
      <c r="E5" s="267"/>
      <c r="F5" s="267"/>
      <c r="G5" s="267"/>
      <c r="H5" s="267"/>
      <c r="I5" s="267"/>
      <c r="J5" s="267"/>
      <c r="L5" s="267" t="s">
        <v>270</v>
      </c>
      <c r="M5" s="267"/>
      <c r="N5" s="267"/>
      <c r="O5" s="267"/>
      <c r="P5" s="267"/>
      <c r="Q5" s="267"/>
      <c r="R5" s="267"/>
      <c r="S5" s="267"/>
      <c r="T5" s="267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224</v>
      </c>
      <c r="D8" s="172" t="s">
        <v>225</v>
      </c>
      <c r="E8" s="172" t="s">
        <v>226</v>
      </c>
      <c r="F8" s="172" t="s">
        <v>227</v>
      </c>
      <c r="G8" s="172" t="s">
        <v>228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224</v>
      </c>
      <c r="N8" s="172" t="s">
        <v>225</v>
      </c>
      <c r="O8" s="172" t="s">
        <v>226</v>
      </c>
      <c r="P8" s="172" t="s">
        <v>227</v>
      </c>
      <c r="Q8" s="172" t="s">
        <v>228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45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471694</v>
      </c>
      <c r="D10" s="176">
        <v>411047</v>
      </c>
      <c r="E10" s="176">
        <v>487953</v>
      </c>
      <c r="F10" s="176">
        <v>524477</v>
      </c>
      <c r="G10" s="176">
        <v>515668</v>
      </c>
      <c r="H10" s="177">
        <f t="shared" ref="H10:H22" si="0">IFERROR(G10/F10-1,"-")</f>
        <v>-1.6795779414540579E-2</v>
      </c>
      <c r="I10" s="177">
        <f t="shared" ref="I10:I22" si="1">IFERROR(G10/C10-1,"-")</f>
        <v>9.3225692928042392E-2</v>
      </c>
      <c r="J10" s="177">
        <f t="shared" ref="J10:J22" si="2">G10/G$10</f>
        <v>1</v>
      </c>
      <c r="L10" s="154" t="s">
        <v>68</v>
      </c>
      <c r="M10" s="176">
        <v>130913</v>
      </c>
      <c r="N10" s="176">
        <v>108519</v>
      </c>
      <c r="O10" s="176">
        <v>129722</v>
      </c>
      <c r="P10" s="176">
        <v>139970</v>
      </c>
      <c r="Q10" s="176">
        <v>129189</v>
      </c>
      <c r="R10" s="177">
        <f t="shared" ref="R10:R22" si="3">IFERROR(Q10/P10-1,"-")</f>
        <v>-7.7023647924555294E-2</v>
      </c>
      <c r="S10" s="177">
        <f t="shared" ref="S10:S22" si="4">IFERROR(Q10/M10-1,"-")</f>
        <v>-1.3169051201943227E-2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75847</v>
      </c>
      <c r="D11" s="158">
        <v>57653</v>
      </c>
      <c r="E11" s="158">
        <v>72169</v>
      </c>
      <c r="F11" s="158">
        <v>66104</v>
      </c>
      <c r="G11" s="158">
        <v>77490</v>
      </c>
      <c r="H11" s="159">
        <f t="shared" si="0"/>
        <v>0.17224373714147401</v>
      </c>
      <c r="I11" s="160">
        <f t="shared" si="1"/>
        <v>2.166203013962309E-2</v>
      </c>
      <c r="J11" s="159">
        <f t="shared" si="2"/>
        <v>0.15027110466424135</v>
      </c>
      <c r="K11" s="79"/>
      <c r="L11" s="157" t="s">
        <v>97</v>
      </c>
      <c r="M11" s="158">
        <v>8861</v>
      </c>
      <c r="N11" s="158">
        <v>6782</v>
      </c>
      <c r="O11" s="158">
        <v>6830</v>
      </c>
      <c r="P11" s="158">
        <v>8145</v>
      </c>
      <c r="Q11" s="158">
        <v>7239</v>
      </c>
      <c r="R11" s="159">
        <f t="shared" si="3"/>
        <v>-0.11123388581952121</v>
      </c>
      <c r="S11" s="160">
        <f t="shared" si="4"/>
        <v>-0.18304931723281792</v>
      </c>
      <c r="T11" s="159">
        <f t="shared" si="5"/>
        <v>5.603418247683626E-2</v>
      </c>
    </row>
    <row r="12" spans="1:20" x14ac:dyDescent="0.25">
      <c r="B12" s="162" t="s">
        <v>103</v>
      </c>
      <c r="C12" s="163">
        <v>26313</v>
      </c>
      <c r="D12" s="163">
        <v>25106</v>
      </c>
      <c r="E12" s="163">
        <v>25211</v>
      </c>
      <c r="F12" s="163">
        <v>23615</v>
      </c>
      <c r="G12" s="163">
        <v>27557</v>
      </c>
      <c r="H12" s="164">
        <f t="shared" si="0"/>
        <v>0.16692780012703801</v>
      </c>
      <c r="I12" s="165">
        <f t="shared" si="1"/>
        <v>4.7277011363204391E-2</v>
      </c>
      <c r="J12" s="164">
        <f t="shared" si="2"/>
        <v>5.3439422263937261E-2</v>
      </c>
      <c r="K12" s="79"/>
      <c r="L12" s="162" t="s">
        <v>103</v>
      </c>
      <c r="M12" s="163">
        <v>3182</v>
      </c>
      <c r="N12" s="163">
        <v>2284</v>
      </c>
      <c r="O12" s="163">
        <v>1887</v>
      </c>
      <c r="P12" s="163">
        <v>3276</v>
      </c>
      <c r="Q12" s="163">
        <v>2399</v>
      </c>
      <c r="R12" s="164">
        <f t="shared" si="3"/>
        <v>-0.26770451770451775</v>
      </c>
      <c r="S12" s="165">
        <f t="shared" si="4"/>
        <v>-0.24607165304839729</v>
      </c>
      <c r="T12" s="164">
        <f t="shared" si="5"/>
        <v>1.8569692466076832E-2</v>
      </c>
    </row>
    <row r="13" spans="1:20" x14ac:dyDescent="0.25">
      <c r="B13" s="162" t="s">
        <v>100</v>
      </c>
      <c r="C13" s="163">
        <v>49534</v>
      </c>
      <c r="D13" s="163">
        <v>32547</v>
      </c>
      <c r="E13" s="163">
        <v>46958</v>
      </c>
      <c r="F13" s="163">
        <v>42489</v>
      </c>
      <c r="G13" s="163">
        <v>49933</v>
      </c>
      <c r="H13" s="164">
        <f t="shared" si="0"/>
        <v>0.17519828661535919</v>
      </c>
      <c r="I13" s="165">
        <f t="shared" si="1"/>
        <v>8.0550732829975935E-3</v>
      </c>
      <c r="J13" s="164">
        <f t="shared" si="2"/>
        <v>9.683168240030407E-2</v>
      </c>
      <c r="K13" s="79"/>
      <c r="L13" s="162" t="s">
        <v>100</v>
      </c>
      <c r="M13" s="163">
        <v>5679</v>
      </c>
      <c r="N13" s="163">
        <v>4498</v>
      </c>
      <c r="O13" s="163">
        <v>4943</v>
      </c>
      <c r="P13" s="163">
        <v>4869</v>
      </c>
      <c r="Q13" s="163">
        <v>4840</v>
      </c>
      <c r="R13" s="164">
        <f t="shared" si="3"/>
        <v>-5.9560484699117122E-3</v>
      </c>
      <c r="S13" s="165">
        <f t="shared" si="4"/>
        <v>-0.1477372776897341</v>
      </c>
      <c r="T13" s="164">
        <f>Q13/Q$10</f>
        <v>3.7464490010759431E-2</v>
      </c>
    </row>
    <row r="14" spans="1:20" x14ac:dyDescent="0.25">
      <c r="B14" s="157" t="s">
        <v>107</v>
      </c>
      <c r="C14" s="158">
        <v>395847</v>
      </c>
      <c r="D14" s="158">
        <v>353394</v>
      </c>
      <c r="E14" s="158">
        <v>415784</v>
      </c>
      <c r="F14" s="158">
        <v>458373</v>
      </c>
      <c r="G14" s="158">
        <v>438178</v>
      </c>
      <c r="H14" s="159">
        <f t="shared" si="0"/>
        <v>-4.4058005161735081E-2</v>
      </c>
      <c r="I14" s="160">
        <f t="shared" si="1"/>
        <v>0.10693778151659616</v>
      </c>
      <c r="J14" s="159">
        <f t="shared" si="2"/>
        <v>0.84972889533575868</v>
      </c>
      <c r="K14" s="79"/>
      <c r="L14" s="157" t="s">
        <v>107</v>
      </c>
      <c r="M14" s="158">
        <v>122052</v>
      </c>
      <c r="N14" s="158">
        <v>101737</v>
      </c>
      <c r="O14" s="158">
        <v>122892</v>
      </c>
      <c r="P14" s="158">
        <v>131825</v>
      </c>
      <c r="Q14" s="158">
        <v>121950</v>
      </c>
      <c r="R14" s="159">
        <f t="shared" si="3"/>
        <v>-7.490991845249384E-2</v>
      </c>
      <c r="S14" s="160">
        <f t="shared" si="4"/>
        <v>-8.3570936977683807E-4</v>
      </c>
      <c r="T14" s="159">
        <f t="shared" si="5"/>
        <v>0.94396581752316377</v>
      </c>
    </row>
    <row r="15" spans="1:20" x14ac:dyDescent="0.25">
      <c r="B15" s="162" t="s">
        <v>110</v>
      </c>
      <c r="C15" s="163">
        <v>155973</v>
      </c>
      <c r="D15" s="163">
        <v>128680</v>
      </c>
      <c r="E15" s="163">
        <v>170233</v>
      </c>
      <c r="F15" s="163">
        <v>194515</v>
      </c>
      <c r="G15" s="163">
        <v>187225</v>
      </c>
      <c r="H15" s="164">
        <f t="shared" si="0"/>
        <v>-3.7477829473305357E-2</v>
      </c>
      <c r="I15" s="165">
        <f t="shared" si="1"/>
        <v>0.20036801241240476</v>
      </c>
      <c r="J15" s="164">
        <f t="shared" si="2"/>
        <v>0.36307275223593477</v>
      </c>
      <c r="K15" s="79"/>
      <c r="L15" s="162" t="s">
        <v>110</v>
      </c>
      <c r="M15" s="163">
        <v>56127</v>
      </c>
      <c r="N15" s="163">
        <v>42517</v>
      </c>
      <c r="O15" s="163">
        <v>59401</v>
      </c>
      <c r="P15" s="163">
        <v>61572</v>
      </c>
      <c r="Q15" s="163">
        <v>58551</v>
      </c>
      <c r="R15" s="164">
        <f t="shared" si="3"/>
        <v>-4.9064509842136061E-2</v>
      </c>
      <c r="S15" s="165">
        <f t="shared" si="4"/>
        <v>4.3187770591693875E-2</v>
      </c>
      <c r="T15" s="164">
        <f t="shared" si="5"/>
        <v>0.45321970136776352</v>
      </c>
    </row>
    <row r="16" spans="1:20" x14ac:dyDescent="0.25">
      <c r="B16" s="162" t="s">
        <v>113</v>
      </c>
      <c r="C16" s="163">
        <v>57337</v>
      </c>
      <c r="D16" s="163">
        <v>52678</v>
      </c>
      <c r="E16" s="163">
        <v>54243</v>
      </c>
      <c r="F16" s="163">
        <v>57698</v>
      </c>
      <c r="G16" s="163">
        <v>56698</v>
      </c>
      <c r="H16" s="164">
        <f t="shared" si="0"/>
        <v>-1.7331623279836395E-2</v>
      </c>
      <c r="I16" s="165">
        <f t="shared" si="1"/>
        <v>-1.1144636098854188E-2</v>
      </c>
      <c r="J16" s="164">
        <f t="shared" si="2"/>
        <v>0.1099505883630553</v>
      </c>
      <c r="K16" s="79"/>
      <c r="L16" s="162" t="s">
        <v>113</v>
      </c>
      <c r="M16" s="163">
        <v>6274</v>
      </c>
      <c r="N16" s="163">
        <v>5619</v>
      </c>
      <c r="O16" s="163">
        <v>5596</v>
      </c>
      <c r="P16" s="163">
        <v>5741</v>
      </c>
      <c r="Q16" s="163">
        <v>5358</v>
      </c>
      <c r="R16" s="164">
        <f t="shared" si="3"/>
        <v>-6.671311618184983E-2</v>
      </c>
      <c r="S16" s="165">
        <f t="shared" si="4"/>
        <v>-0.14599936244819889</v>
      </c>
      <c r="T16" s="164">
        <f t="shared" si="5"/>
        <v>4.1474119313563845E-2</v>
      </c>
    </row>
    <row r="17" spans="2:24" x14ac:dyDescent="0.25">
      <c r="B17" s="162" t="s">
        <v>116</v>
      </c>
      <c r="C17" s="163">
        <v>15213</v>
      </c>
      <c r="D17" s="163">
        <v>20466</v>
      </c>
      <c r="E17" s="163">
        <v>19838</v>
      </c>
      <c r="F17" s="163">
        <v>20889</v>
      </c>
      <c r="G17" s="163">
        <v>18544</v>
      </c>
      <c r="H17" s="164">
        <f t="shared" si="0"/>
        <v>-0.11226004116999377</v>
      </c>
      <c r="I17" s="165">
        <f t="shared" si="1"/>
        <v>0.21895747058436865</v>
      </c>
      <c r="J17" s="164">
        <f t="shared" si="2"/>
        <v>3.5961122272469885E-2</v>
      </c>
      <c r="K17" s="79"/>
      <c r="L17" s="162" t="s">
        <v>116</v>
      </c>
      <c r="M17" s="163">
        <v>2437</v>
      </c>
      <c r="N17" s="163">
        <v>2963</v>
      </c>
      <c r="O17" s="163">
        <v>2672</v>
      </c>
      <c r="P17" s="163">
        <v>3152</v>
      </c>
      <c r="Q17" s="163">
        <v>2523</v>
      </c>
      <c r="R17" s="164">
        <f t="shared" si="3"/>
        <v>-0.19955583756345174</v>
      </c>
      <c r="S17" s="165">
        <f t="shared" si="4"/>
        <v>3.528929011079196E-2</v>
      </c>
      <c r="T17" s="164">
        <f t="shared" si="5"/>
        <v>1.9529526507674803E-2</v>
      </c>
    </row>
    <row r="18" spans="2:24" x14ac:dyDescent="0.25">
      <c r="B18" s="162" t="s">
        <v>123</v>
      </c>
      <c r="C18" s="163">
        <v>11382</v>
      </c>
      <c r="D18" s="163">
        <v>18161</v>
      </c>
      <c r="E18" s="163">
        <v>13953</v>
      </c>
      <c r="F18" s="163">
        <v>15011</v>
      </c>
      <c r="G18" s="163">
        <v>15707</v>
      </c>
      <c r="H18" s="164">
        <f t="shared" si="0"/>
        <v>4.6365998267936748E-2</v>
      </c>
      <c r="I18" s="165">
        <f t="shared" si="1"/>
        <v>0.37998594271656994</v>
      </c>
      <c r="J18" s="164">
        <f t="shared" si="2"/>
        <v>3.0459520466656842E-2</v>
      </c>
      <c r="K18" s="79"/>
      <c r="L18" s="162" t="s">
        <v>123</v>
      </c>
      <c r="M18" s="163">
        <v>4161</v>
      </c>
      <c r="N18" s="163">
        <v>5925</v>
      </c>
      <c r="O18" s="163">
        <v>4414</v>
      </c>
      <c r="P18" s="163">
        <v>5006</v>
      </c>
      <c r="Q18" s="163">
        <v>4839</v>
      </c>
      <c r="R18" s="164">
        <f t="shared" si="3"/>
        <v>-3.3359968038353949E-2</v>
      </c>
      <c r="S18" s="165">
        <f t="shared" si="4"/>
        <v>0.16294160057678453</v>
      </c>
      <c r="T18" s="164">
        <f t="shared" si="5"/>
        <v>3.7456749413649772E-2</v>
      </c>
    </row>
    <row r="19" spans="2:24" x14ac:dyDescent="0.25">
      <c r="B19" s="162" t="s">
        <v>119</v>
      </c>
      <c r="C19" s="163">
        <v>15506</v>
      </c>
      <c r="D19" s="163">
        <v>23965</v>
      </c>
      <c r="E19" s="163">
        <v>18333</v>
      </c>
      <c r="F19" s="163">
        <v>18765</v>
      </c>
      <c r="G19" s="163">
        <v>17077</v>
      </c>
      <c r="H19" s="164">
        <f t="shared" si="0"/>
        <v>-8.9954702904343153E-2</v>
      </c>
      <c r="I19" s="165">
        <f t="shared" si="1"/>
        <v>0.10131561976009285</v>
      </c>
      <c r="J19" s="164">
        <f t="shared" si="2"/>
        <v>3.311626860693314E-2</v>
      </c>
      <c r="K19" s="79"/>
      <c r="L19" s="162" t="s">
        <v>119</v>
      </c>
      <c r="M19" s="163">
        <v>5040</v>
      </c>
      <c r="N19" s="163">
        <v>6039</v>
      </c>
      <c r="O19" s="163">
        <v>4869</v>
      </c>
      <c r="P19" s="163">
        <v>5160</v>
      </c>
      <c r="Q19" s="163">
        <v>4393</v>
      </c>
      <c r="R19" s="164">
        <f t="shared" si="3"/>
        <v>-0.14864341085271315</v>
      </c>
      <c r="S19" s="165">
        <f t="shared" si="4"/>
        <v>-0.12837301587301586</v>
      </c>
      <c r="T19" s="164">
        <f t="shared" si="5"/>
        <v>3.4004443102740943E-2</v>
      </c>
    </row>
    <row r="20" spans="2:24" x14ac:dyDescent="0.25">
      <c r="B20" s="162" t="s">
        <v>128</v>
      </c>
      <c r="C20" s="163">
        <v>9460</v>
      </c>
      <c r="D20" s="163">
        <v>10721</v>
      </c>
      <c r="E20" s="163">
        <v>11435</v>
      </c>
      <c r="F20" s="163">
        <v>10129</v>
      </c>
      <c r="G20" s="163">
        <v>9303</v>
      </c>
      <c r="H20" s="164">
        <f t="shared" si="0"/>
        <v>-8.1548030407740169E-2</v>
      </c>
      <c r="I20" s="165">
        <f t="shared" si="1"/>
        <v>-1.6596194503171291E-2</v>
      </c>
      <c r="J20" s="164">
        <f t="shared" si="2"/>
        <v>1.8040677335029516E-2</v>
      </c>
      <c r="K20" s="79"/>
      <c r="L20" s="162" t="s">
        <v>128</v>
      </c>
      <c r="M20" s="163">
        <v>3437</v>
      </c>
      <c r="N20" s="163">
        <v>3876</v>
      </c>
      <c r="O20" s="163">
        <v>3798</v>
      </c>
      <c r="P20" s="163">
        <v>3450</v>
      </c>
      <c r="Q20" s="163">
        <v>3302</v>
      </c>
      <c r="R20" s="164">
        <f t="shared" si="3"/>
        <v>-4.2898550724637663E-2</v>
      </c>
      <c r="S20" s="165">
        <f t="shared" si="4"/>
        <v>-3.9278440500436385E-2</v>
      </c>
      <c r="T20" s="164">
        <f t="shared" si="5"/>
        <v>2.5559451656100751E-2</v>
      </c>
    </row>
    <row r="21" spans="2:24" x14ac:dyDescent="0.25">
      <c r="B21" s="162" t="s">
        <v>131</v>
      </c>
      <c r="C21" s="163">
        <v>20792</v>
      </c>
      <c r="D21" s="163">
        <v>10433</v>
      </c>
      <c r="E21" s="163">
        <v>14392</v>
      </c>
      <c r="F21" s="163">
        <v>14296</v>
      </c>
      <c r="G21" s="163">
        <v>11425</v>
      </c>
      <c r="H21" s="164">
        <f t="shared" si="0"/>
        <v>-0.20082540570789031</v>
      </c>
      <c r="I21" s="165">
        <f t="shared" si="1"/>
        <v>-0.45050981146594848</v>
      </c>
      <c r="J21" s="164">
        <f t="shared" si="2"/>
        <v>2.2155728104129014E-2</v>
      </c>
      <c r="K21" s="79"/>
      <c r="L21" s="162" t="s">
        <v>131</v>
      </c>
      <c r="M21" s="163">
        <v>8443</v>
      </c>
      <c r="N21" s="163">
        <v>4863</v>
      </c>
      <c r="O21" s="163">
        <v>5672</v>
      </c>
      <c r="P21" s="163">
        <v>5881</v>
      </c>
      <c r="Q21" s="163">
        <v>3783</v>
      </c>
      <c r="R21" s="164">
        <f t="shared" si="3"/>
        <v>-0.35674205067165443</v>
      </c>
      <c r="S21" s="165">
        <f t="shared" si="4"/>
        <v>-0.55193651545659128</v>
      </c>
      <c r="T21" s="164">
        <f t="shared" si="5"/>
        <v>2.9282678865847712E-2</v>
      </c>
    </row>
    <row r="22" spans="2:24" x14ac:dyDescent="0.25">
      <c r="B22" s="168" t="s">
        <v>145</v>
      </c>
      <c r="C22" s="169">
        <f>C14-SUM(C15:C21)</f>
        <v>110184</v>
      </c>
      <c r="D22" s="169">
        <f>D14-SUM(D15:D21)</f>
        <v>88290</v>
      </c>
      <c r="E22" s="169">
        <f>E14-SUM(E15:E21)</f>
        <v>113357</v>
      </c>
      <c r="F22" s="169">
        <f>F14-SUM(F15:F21)</f>
        <v>127070</v>
      </c>
      <c r="G22" s="169">
        <f>G14-SUM(G15:G21)</f>
        <v>122199</v>
      </c>
      <c r="H22" s="170">
        <f t="shared" si="0"/>
        <v>-3.8333202172031178E-2</v>
      </c>
      <c r="I22" s="171">
        <f t="shared" si="1"/>
        <v>0.109044870398606</v>
      </c>
      <c r="J22" s="170">
        <f t="shared" si="2"/>
        <v>0.23697223795155023</v>
      </c>
      <c r="K22" s="79"/>
      <c r="L22" s="168" t="s">
        <v>145</v>
      </c>
      <c r="M22" s="169">
        <f>M14-SUM(M15:M21)</f>
        <v>36133</v>
      </c>
      <c r="N22" s="169">
        <f>N14-SUM(N15:N21)</f>
        <v>29935</v>
      </c>
      <c r="O22" s="169">
        <f>O14-SUM(O15:O21)</f>
        <v>36470</v>
      </c>
      <c r="P22" s="169">
        <f>P14-SUM(P15:P21)</f>
        <v>41863</v>
      </c>
      <c r="Q22" s="169">
        <f>Q14-SUM(Q15:Q21)</f>
        <v>39201</v>
      </c>
      <c r="R22" s="170">
        <f t="shared" si="3"/>
        <v>-6.3588371593053528E-2</v>
      </c>
      <c r="S22" s="171">
        <f t="shared" si="4"/>
        <v>8.4908532366534839E-2</v>
      </c>
      <c r="T22" s="170">
        <f t="shared" si="5"/>
        <v>0.30343914729582239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167336</v>
      </c>
      <c r="D24" s="176">
        <v>150886</v>
      </c>
      <c r="E24" s="176">
        <v>178124</v>
      </c>
      <c r="F24" s="176">
        <v>192493</v>
      </c>
      <c r="G24" s="176">
        <v>185770</v>
      </c>
      <c r="H24" s="177">
        <f t="shared" ref="H24:H36" si="6">IFERROR(G24/F24-1,"-")</f>
        <v>-3.4925945359052024E-2</v>
      </c>
      <c r="I24" s="177">
        <f t="shared" ref="I24:I36" si="7">IFERROR(G24/C24-1,"-")</f>
        <v>0.11016159105034173</v>
      </c>
      <c r="J24" s="177">
        <f t="shared" ref="J24:J36" si="8">G24/G$10</f>
        <v>0.36025116935702817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12139</v>
      </c>
      <c r="D25" s="158">
        <v>9629</v>
      </c>
      <c r="E25" s="158">
        <v>11643</v>
      </c>
      <c r="F25" s="158">
        <v>9262</v>
      </c>
      <c r="G25" s="158">
        <v>9486</v>
      </c>
      <c r="H25" s="159">
        <f t="shared" si="6"/>
        <v>2.4184841286978953E-2</v>
      </c>
      <c r="I25" s="160">
        <f t="shared" si="7"/>
        <v>-0.21855177526979153</v>
      </c>
      <c r="J25" s="159">
        <f t="shared" si="8"/>
        <v>1.8395556831139415E-2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5201</v>
      </c>
      <c r="D26" s="163">
        <v>3770</v>
      </c>
      <c r="E26" s="163">
        <v>4502</v>
      </c>
      <c r="F26" s="163">
        <v>3070</v>
      </c>
      <c r="G26" s="163">
        <v>3103</v>
      </c>
      <c r="H26" s="164">
        <f t="shared" si="6"/>
        <v>1.0749185667752403E-2</v>
      </c>
      <c r="I26" s="165">
        <f t="shared" si="7"/>
        <v>-0.40338396462218806</v>
      </c>
      <c r="J26" s="164">
        <f t="shared" si="8"/>
        <v>6.0174375761148646E-3</v>
      </c>
    </row>
    <row r="27" spans="2:24" x14ac:dyDescent="0.25">
      <c r="B27" s="162" t="s">
        <v>100</v>
      </c>
      <c r="C27" s="163">
        <v>6938</v>
      </c>
      <c r="D27" s="163">
        <v>5859</v>
      </c>
      <c r="E27" s="163">
        <v>7141</v>
      </c>
      <c r="F27" s="163">
        <v>6192</v>
      </c>
      <c r="G27" s="163">
        <v>6383</v>
      </c>
      <c r="H27" s="164">
        <f t="shared" si="6"/>
        <v>3.0846253229974252E-2</v>
      </c>
      <c r="I27" s="165">
        <f t="shared" si="7"/>
        <v>-7.9994234649754969E-2</v>
      </c>
      <c r="J27" s="164">
        <f t="shared" si="8"/>
        <v>1.237811925502455E-2</v>
      </c>
    </row>
    <row r="28" spans="2:24" x14ac:dyDescent="0.25">
      <c r="B28" s="157" t="s">
        <v>107</v>
      </c>
      <c r="C28" s="158">
        <v>155197</v>
      </c>
      <c r="D28" s="158">
        <v>141257</v>
      </c>
      <c r="E28" s="158">
        <v>166481</v>
      </c>
      <c r="F28" s="158">
        <v>183231</v>
      </c>
      <c r="G28" s="158">
        <v>176284</v>
      </c>
      <c r="H28" s="159">
        <f t="shared" si="6"/>
        <v>-3.7913890116847093E-2</v>
      </c>
      <c r="I28" s="160">
        <f t="shared" si="7"/>
        <v>0.13587247176169637</v>
      </c>
      <c r="J28" s="159">
        <f t="shared" si="8"/>
        <v>0.34185561252588875</v>
      </c>
    </row>
    <row r="29" spans="2:24" x14ac:dyDescent="0.25">
      <c r="B29" s="162" t="s">
        <v>110</v>
      </c>
      <c r="C29" s="163">
        <v>67717</v>
      </c>
      <c r="D29" s="163">
        <v>58893</v>
      </c>
      <c r="E29" s="163">
        <v>75773</v>
      </c>
      <c r="F29" s="163">
        <v>88521</v>
      </c>
      <c r="G29" s="163">
        <v>85699</v>
      </c>
      <c r="H29" s="164">
        <f t="shared" si="6"/>
        <v>-3.1879441036590239E-2</v>
      </c>
      <c r="I29" s="165">
        <f t="shared" si="7"/>
        <v>0.26554631776363391</v>
      </c>
      <c r="J29" s="164">
        <f t="shared" si="8"/>
        <v>0.16619026195148817</v>
      </c>
    </row>
    <row r="30" spans="2:24" x14ac:dyDescent="0.25">
      <c r="B30" s="162" t="s">
        <v>113</v>
      </c>
      <c r="C30" s="163">
        <v>21840</v>
      </c>
      <c r="D30" s="163">
        <v>21772</v>
      </c>
      <c r="E30" s="163">
        <v>22300</v>
      </c>
      <c r="F30" s="163">
        <v>21791</v>
      </c>
      <c r="G30" s="163">
        <v>21540</v>
      </c>
      <c r="H30" s="164">
        <f t="shared" si="6"/>
        <v>-1.1518516818870173E-2</v>
      </c>
      <c r="I30" s="165">
        <f t="shared" si="7"/>
        <v>-1.3736263736263687E-2</v>
      </c>
      <c r="J30" s="164">
        <f t="shared" si="8"/>
        <v>4.1771062001132508E-2</v>
      </c>
    </row>
    <row r="31" spans="2:24" x14ac:dyDescent="0.25">
      <c r="B31" s="162" t="s">
        <v>116</v>
      </c>
      <c r="C31" s="163">
        <v>5078</v>
      </c>
      <c r="D31" s="163">
        <v>5847</v>
      </c>
      <c r="E31" s="163">
        <v>5677</v>
      </c>
      <c r="F31" s="163">
        <v>6726</v>
      </c>
      <c r="G31" s="163">
        <v>4438</v>
      </c>
      <c r="H31" s="164">
        <f t="shared" si="6"/>
        <v>-0.34017246506095744</v>
      </c>
      <c r="I31" s="165">
        <f t="shared" si="7"/>
        <v>-0.12603387160299329</v>
      </c>
      <c r="J31" s="164">
        <f t="shared" si="8"/>
        <v>8.6063125887198746E-3</v>
      </c>
    </row>
    <row r="32" spans="2:24" x14ac:dyDescent="0.25">
      <c r="B32" s="162" t="s">
        <v>123</v>
      </c>
      <c r="C32" s="163">
        <v>5180</v>
      </c>
      <c r="D32" s="163">
        <v>7509</v>
      </c>
      <c r="E32" s="163">
        <v>5590</v>
      </c>
      <c r="F32" s="163">
        <v>5719</v>
      </c>
      <c r="G32" s="163">
        <v>6569</v>
      </c>
      <c r="H32" s="164">
        <f t="shared" si="6"/>
        <v>0.14862738240951212</v>
      </c>
      <c r="I32" s="165">
        <f t="shared" si="7"/>
        <v>0.26814671814671809</v>
      </c>
      <c r="J32" s="164">
        <f t="shared" si="8"/>
        <v>1.2738816447791991E-2</v>
      </c>
    </row>
    <row r="33" spans="2:10" x14ac:dyDescent="0.25">
      <c r="B33" s="162" t="s">
        <v>119</v>
      </c>
      <c r="C33" s="163">
        <v>8096</v>
      </c>
      <c r="D33" s="163">
        <v>13721</v>
      </c>
      <c r="E33" s="163">
        <v>10648</v>
      </c>
      <c r="F33" s="163">
        <v>10458</v>
      </c>
      <c r="G33" s="163">
        <v>9538</v>
      </c>
      <c r="H33" s="164">
        <f t="shared" si="6"/>
        <v>-8.7970931344425352E-2</v>
      </c>
      <c r="I33" s="165">
        <f t="shared" si="7"/>
        <v>0.17811264822134398</v>
      </c>
      <c r="J33" s="164">
        <f t="shared" si="8"/>
        <v>1.8496396906536764E-2</v>
      </c>
    </row>
    <row r="34" spans="2:10" x14ac:dyDescent="0.25">
      <c r="B34" s="162" t="s">
        <v>128</v>
      </c>
      <c r="C34" s="163">
        <v>3423</v>
      </c>
      <c r="D34" s="163">
        <v>3306</v>
      </c>
      <c r="E34" s="163">
        <v>3960</v>
      </c>
      <c r="F34" s="163">
        <v>3602</v>
      </c>
      <c r="G34" s="163">
        <v>3557</v>
      </c>
      <c r="H34" s="164">
        <f t="shared" si="6"/>
        <v>-1.2493059411438079E-2</v>
      </c>
      <c r="I34" s="165">
        <f t="shared" si="7"/>
        <v>3.9146947122407294E-2</v>
      </c>
      <c r="J34" s="164">
        <f t="shared" si="8"/>
        <v>6.8978490036224862E-3</v>
      </c>
    </row>
    <row r="35" spans="2:10" x14ac:dyDescent="0.25">
      <c r="B35" s="162" t="s">
        <v>131</v>
      </c>
      <c r="C35" s="163">
        <v>7153</v>
      </c>
      <c r="D35" s="163">
        <v>2952</v>
      </c>
      <c r="E35" s="163">
        <v>5892</v>
      </c>
      <c r="F35" s="163">
        <v>5126</v>
      </c>
      <c r="G35" s="163">
        <v>4550</v>
      </c>
      <c r="H35" s="164">
        <f t="shared" si="6"/>
        <v>-0.11236831837690209</v>
      </c>
      <c r="I35" s="165">
        <f t="shared" si="7"/>
        <v>-0.36390325737452822</v>
      </c>
      <c r="J35" s="164">
        <f t="shared" si="8"/>
        <v>8.8235065972680094E-3</v>
      </c>
    </row>
    <row r="36" spans="2:10" x14ac:dyDescent="0.25">
      <c r="B36" s="168" t="s">
        <v>145</v>
      </c>
      <c r="C36" s="169">
        <f>C28-SUM(C29:C35)</f>
        <v>36710</v>
      </c>
      <c r="D36" s="169">
        <f>D28-SUM(D29:D35)</f>
        <v>27257</v>
      </c>
      <c r="E36" s="169">
        <f>E28-SUM(E29:E35)</f>
        <v>36641</v>
      </c>
      <c r="F36" s="169">
        <f>F28-SUM(F29:F35)</f>
        <v>41288</v>
      </c>
      <c r="G36" s="169">
        <f>G28-SUM(G29:G35)</f>
        <v>40393</v>
      </c>
      <c r="H36" s="170">
        <f t="shared" si="6"/>
        <v>-2.1677000581282746E-2</v>
      </c>
      <c r="I36" s="171">
        <f t="shared" si="7"/>
        <v>0.10032688640697351</v>
      </c>
      <c r="J36" s="170">
        <f t="shared" si="8"/>
        <v>7.8331407029328948E-2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130913</v>
      </c>
      <c r="D38" s="176">
        <v>108519</v>
      </c>
      <c r="E38" s="176">
        <v>129722</v>
      </c>
      <c r="F38" s="176">
        <v>139970</v>
      </c>
      <c r="G38" s="176">
        <v>129189</v>
      </c>
      <c r="H38" s="177">
        <f t="shared" ref="H38:H50" si="9">IFERROR(G38/F38-1,"-")</f>
        <v>-7.7023647924555294E-2</v>
      </c>
      <c r="I38" s="177">
        <f t="shared" ref="I38:I50" si="10">IFERROR(G38/C38-1,"-")</f>
        <v>-1.3169051201943227E-2</v>
      </c>
      <c r="J38" s="177">
        <f t="shared" ref="J38:J50" si="11">G38/G$10</f>
        <v>0.2505274711636169</v>
      </c>
    </row>
    <row r="39" spans="2:10" x14ac:dyDescent="0.25">
      <c r="B39" s="157" t="s">
        <v>97</v>
      </c>
      <c r="C39" s="158">
        <v>8861</v>
      </c>
      <c r="D39" s="158">
        <v>6782</v>
      </c>
      <c r="E39" s="158">
        <v>6830</v>
      </c>
      <c r="F39" s="158">
        <v>8145</v>
      </c>
      <c r="G39" s="158">
        <v>7239</v>
      </c>
      <c r="H39" s="159">
        <f t="shared" si="9"/>
        <v>-0.11123388581952121</v>
      </c>
      <c r="I39" s="160">
        <f t="shared" si="10"/>
        <v>-0.18304931723281792</v>
      </c>
      <c r="J39" s="159">
        <f t="shared" si="11"/>
        <v>1.4038102034642444E-2</v>
      </c>
    </row>
    <row r="40" spans="2:10" x14ac:dyDescent="0.25">
      <c r="B40" s="162" t="s">
        <v>103</v>
      </c>
      <c r="C40" s="163">
        <v>3182</v>
      </c>
      <c r="D40" s="163">
        <v>2284</v>
      </c>
      <c r="E40" s="163">
        <v>1887</v>
      </c>
      <c r="F40" s="163">
        <v>3276</v>
      </c>
      <c r="G40" s="163">
        <v>2399</v>
      </c>
      <c r="H40" s="164">
        <f t="shared" si="9"/>
        <v>-0.26770451770451775</v>
      </c>
      <c r="I40" s="165">
        <f t="shared" si="10"/>
        <v>-0.24607165304839729</v>
      </c>
      <c r="J40" s="164">
        <f t="shared" si="11"/>
        <v>4.6522180938122978E-3</v>
      </c>
    </row>
    <row r="41" spans="2:10" x14ac:dyDescent="0.25">
      <c r="B41" s="162" t="s">
        <v>100</v>
      </c>
      <c r="C41" s="163">
        <v>5679</v>
      </c>
      <c r="D41" s="163">
        <v>4498</v>
      </c>
      <c r="E41" s="163">
        <v>4943</v>
      </c>
      <c r="F41" s="163">
        <v>4869</v>
      </c>
      <c r="G41" s="163">
        <v>4840</v>
      </c>
      <c r="H41" s="164">
        <f t="shared" si="9"/>
        <v>-5.9560484699117122E-3</v>
      </c>
      <c r="I41" s="165">
        <f t="shared" si="10"/>
        <v>-0.1477372776897341</v>
      </c>
      <c r="J41" s="164">
        <f t="shared" si="11"/>
        <v>9.3858839408301458E-3</v>
      </c>
    </row>
    <row r="42" spans="2:10" x14ac:dyDescent="0.25">
      <c r="B42" s="157" t="s">
        <v>107</v>
      </c>
      <c r="C42" s="158">
        <v>122052</v>
      </c>
      <c r="D42" s="158">
        <v>101737</v>
      </c>
      <c r="E42" s="158">
        <v>122892</v>
      </c>
      <c r="F42" s="158">
        <v>131825</v>
      </c>
      <c r="G42" s="158">
        <v>121950</v>
      </c>
      <c r="H42" s="159">
        <f t="shared" si="9"/>
        <v>-7.490991845249384E-2</v>
      </c>
      <c r="I42" s="160">
        <f t="shared" si="10"/>
        <v>-8.3570936977683807E-4</v>
      </c>
      <c r="J42" s="159">
        <f t="shared" si="11"/>
        <v>0.23648936912897445</v>
      </c>
    </row>
    <row r="43" spans="2:10" x14ac:dyDescent="0.25">
      <c r="B43" s="162" t="s">
        <v>110</v>
      </c>
      <c r="C43" s="163">
        <v>56127</v>
      </c>
      <c r="D43" s="163">
        <v>42517</v>
      </c>
      <c r="E43" s="163">
        <v>59401</v>
      </c>
      <c r="F43" s="163">
        <v>61572</v>
      </c>
      <c r="G43" s="163">
        <v>58551</v>
      </c>
      <c r="H43" s="164">
        <f t="shared" si="9"/>
        <v>-4.9064509842136061E-2</v>
      </c>
      <c r="I43" s="165">
        <f t="shared" si="10"/>
        <v>4.3187770591693875E-2</v>
      </c>
      <c r="J43" s="164">
        <f t="shared" si="11"/>
        <v>0.11354398566519544</v>
      </c>
    </row>
    <row r="44" spans="2:10" x14ac:dyDescent="0.25">
      <c r="B44" s="162" t="s">
        <v>113</v>
      </c>
      <c r="C44" s="163">
        <v>6274</v>
      </c>
      <c r="D44" s="163">
        <v>5619</v>
      </c>
      <c r="E44" s="163">
        <v>5596</v>
      </c>
      <c r="F44" s="163">
        <v>5741</v>
      </c>
      <c r="G44" s="163">
        <v>5358</v>
      </c>
      <c r="H44" s="164">
        <f t="shared" si="9"/>
        <v>-6.671311618184983E-2</v>
      </c>
      <c r="I44" s="165">
        <f t="shared" si="10"/>
        <v>-0.14599936244819889</v>
      </c>
      <c r="J44" s="164">
        <f t="shared" si="11"/>
        <v>1.0390406230365273E-2</v>
      </c>
    </row>
    <row r="45" spans="2:10" x14ac:dyDescent="0.25">
      <c r="B45" s="162" t="s">
        <v>116</v>
      </c>
      <c r="C45" s="163">
        <v>2437</v>
      </c>
      <c r="D45" s="163">
        <v>2963</v>
      </c>
      <c r="E45" s="163">
        <v>2672</v>
      </c>
      <c r="F45" s="163">
        <v>3152</v>
      </c>
      <c r="G45" s="163">
        <v>2523</v>
      </c>
      <c r="H45" s="164">
        <f t="shared" si="9"/>
        <v>-0.19955583756345174</v>
      </c>
      <c r="I45" s="165">
        <f t="shared" si="10"/>
        <v>3.528929011079196E-2</v>
      </c>
      <c r="J45" s="164">
        <f t="shared" si="11"/>
        <v>4.892682888990591E-3</v>
      </c>
    </row>
    <row r="46" spans="2:10" x14ac:dyDescent="0.25">
      <c r="B46" s="162" t="s">
        <v>123</v>
      </c>
      <c r="C46" s="163">
        <v>4161</v>
      </c>
      <c r="D46" s="163">
        <v>5925</v>
      </c>
      <c r="E46" s="163">
        <v>4414</v>
      </c>
      <c r="F46" s="163">
        <v>5006</v>
      </c>
      <c r="G46" s="163">
        <v>4839</v>
      </c>
      <c r="H46" s="164">
        <f t="shared" si="9"/>
        <v>-3.3359968038353949E-2</v>
      </c>
      <c r="I46" s="165">
        <f t="shared" si="10"/>
        <v>0.16294160057678453</v>
      </c>
      <c r="J46" s="164">
        <f t="shared" si="11"/>
        <v>9.3839447086109667E-3</v>
      </c>
    </row>
    <row r="47" spans="2:10" x14ac:dyDescent="0.25">
      <c r="B47" s="162" t="s">
        <v>119</v>
      </c>
      <c r="C47" s="163">
        <v>5040</v>
      </c>
      <c r="D47" s="163">
        <v>6039</v>
      </c>
      <c r="E47" s="163">
        <v>4869</v>
      </c>
      <c r="F47" s="163">
        <v>5160</v>
      </c>
      <c r="G47" s="163">
        <v>4393</v>
      </c>
      <c r="H47" s="164">
        <f t="shared" si="9"/>
        <v>-0.14864341085271315</v>
      </c>
      <c r="I47" s="165">
        <f t="shared" si="10"/>
        <v>-0.12837301587301586</v>
      </c>
      <c r="J47" s="164">
        <f t="shared" si="11"/>
        <v>8.5190471388567838E-3</v>
      </c>
    </row>
    <row r="48" spans="2:10" x14ac:dyDescent="0.25">
      <c r="B48" s="162" t="s">
        <v>128</v>
      </c>
      <c r="C48" s="163">
        <v>3437</v>
      </c>
      <c r="D48" s="163">
        <v>3876</v>
      </c>
      <c r="E48" s="163">
        <v>3798</v>
      </c>
      <c r="F48" s="163">
        <v>3450</v>
      </c>
      <c r="G48" s="163">
        <v>3302</v>
      </c>
      <c r="H48" s="164">
        <f t="shared" si="9"/>
        <v>-4.2898550724637663E-2</v>
      </c>
      <c r="I48" s="165">
        <f t="shared" si="10"/>
        <v>-3.9278440500436385E-2</v>
      </c>
      <c r="J48" s="164">
        <f t="shared" si="11"/>
        <v>6.4033447877316413E-3</v>
      </c>
    </row>
    <row r="49" spans="2:10" x14ac:dyDescent="0.25">
      <c r="B49" s="162" t="s">
        <v>131</v>
      </c>
      <c r="C49" s="163">
        <v>8443</v>
      </c>
      <c r="D49" s="163">
        <v>4863</v>
      </c>
      <c r="E49" s="163">
        <v>5672</v>
      </c>
      <c r="F49" s="163">
        <v>5881</v>
      </c>
      <c r="G49" s="163">
        <v>3783</v>
      </c>
      <c r="H49" s="164">
        <f t="shared" si="9"/>
        <v>-0.35674205067165443</v>
      </c>
      <c r="I49" s="165">
        <f t="shared" si="10"/>
        <v>-0.55193651545659128</v>
      </c>
      <c r="J49" s="164">
        <f t="shared" si="11"/>
        <v>7.3361154851571166E-3</v>
      </c>
    </row>
    <row r="50" spans="2:10" x14ac:dyDescent="0.25">
      <c r="B50" s="168" t="s">
        <v>145</v>
      </c>
      <c r="C50" s="169">
        <f>C42-SUM(C43:C49)</f>
        <v>36133</v>
      </c>
      <c r="D50" s="169">
        <f>D42-SUM(D43:D49)</f>
        <v>29935</v>
      </c>
      <c r="E50" s="169">
        <f>E42-SUM(E43:E49)</f>
        <v>36470</v>
      </c>
      <c r="F50" s="169">
        <f>F42-SUM(F43:F49)</f>
        <v>41863</v>
      </c>
      <c r="G50" s="169">
        <f>G42-SUM(G43:G49)</f>
        <v>39201</v>
      </c>
      <c r="H50" s="170">
        <f t="shared" si="9"/>
        <v>-6.3588371593053528E-2</v>
      </c>
      <c r="I50" s="171">
        <f t="shared" si="10"/>
        <v>8.4908532366534839E-2</v>
      </c>
      <c r="J50" s="170">
        <f t="shared" si="11"/>
        <v>7.6019842224066644E-2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5082</v>
      </c>
      <c r="D52" s="176">
        <v>3386</v>
      </c>
      <c r="E52" s="176">
        <v>4319</v>
      </c>
      <c r="F52" s="176">
        <v>4906</v>
      </c>
      <c r="G52" s="176">
        <v>3729</v>
      </c>
      <c r="H52" s="177">
        <f t="shared" ref="H52:H64" si="12">IFERROR(G52/F52-1,"-")</f>
        <v>-0.23991031390134532</v>
      </c>
      <c r="I52" s="177">
        <f t="shared" ref="I52:I64" si="13">IFERROR(G52/C52-1,"-")</f>
        <v>-0.26623376623376627</v>
      </c>
      <c r="J52" s="177">
        <f t="shared" ref="J52:J64" si="14">G52/G$10</f>
        <v>7.2313969453214081E-3</v>
      </c>
    </row>
    <row r="53" spans="2:10" x14ac:dyDescent="0.25">
      <c r="B53" s="157" t="s">
        <v>97</v>
      </c>
      <c r="C53" s="158">
        <v>765</v>
      </c>
      <c r="D53" s="158">
        <v>188</v>
      </c>
      <c r="E53" s="158">
        <v>720</v>
      </c>
      <c r="F53" s="158">
        <v>802</v>
      </c>
      <c r="G53" s="158">
        <v>273</v>
      </c>
      <c r="H53" s="159">
        <f t="shared" si="12"/>
        <v>-0.65960099750623447</v>
      </c>
      <c r="I53" s="160">
        <f t="shared" si="13"/>
        <v>-0.64313725490196072</v>
      </c>
      <c r="J53" s="159">
        <f t="shared" si="14"/>
        <v>5.2941039583608062E-4</v>
      </c>
    </row>
    <row r="54" spans="2:10" x14ac:dyDescent="0.25">
      <c r="B54" s="162" t="s">
        <v>103</v>
      </c>
      <c r="C54" s="163">
        <v>402</v>
      </c>
      <c r="D54" s="163">
        <v>15</v>
      </c>
      <c r="E54" s="163">
        <v>159</v>
      </c>
      <c r="F54" s="163">
        <v>392</v>
      </c>
      <c r="G54" s="163">
        <v>3</v>
      </c>
      <c r="H54" s="164">
        <f t="shared" si="12"/>
        <v>-0.99234693877551017</v>
      </c>
      <c r="I54" s="165">
        <f t="shared" si="13"/>
        <v>-0.9925373134328358</v>
      </c>
      <c r="J54" s="164">
        <f t="shared" si="14"/>
        <v>5.8176966575393468E-6</v>
      </c>
    </row>
    <row r="55" spans="2:10" x14ac:dyDescent="0.25">
      <c r="B55" s="162" t="s">
        <v>100</v>
      </c>
      <c r="C55" s="163">
        <v>363</v>
      </c>
      <c r="D55" s="163">
        <v>173</v>
      </c>
      <c r="E55" s="163">
        <v>561</v>
      </c>
      <c r="F55" s="163">
        <v>410</v>
      </c>
      <c r="G55" s="163">
        <v>270</v>
      </c>
      <c r="H55" s="164">
        <f t="shared" si="12"/>
        <v>-0.34146341463414631</v>
      </c>
      <c r="I55" s="165">
        <f t="shared" si="13"/>
        <v>-0.25619834710743805</v>
      </c>
      <c r="J55" s="164">
        <f t="shared" si="14"/>
        <v>5.2359269917854126E-4</v>
      </c>
    </row>
    <row r="56" spans="2:10" x14ac:dyDescent="0.25">
      <c r="B56" s="157" t="s">
        <v>107</v>
      </c>
      <c r="C56" s="158">
        <v>4317</v>
      </c>
      <c r="D56" s="158">
        <v>3198</v>
      </c>
      <c r="E56" s="158">
        <v>3599</v>
      </c>
      <c r="F56" s="158">
        <v>4104</v>
      </c>
      <c r="G56" s="158">
        <v>3456</v>
      </c>
      <c r="H56" s="159">
        <f t="shared" si="12"/>
        <v>-0.15789473684210531</v>
      </c>
      <c r="I56" s="160">
        <f t="shared" si="13"/>
        <v>-0.19944405837387069</v>
      </c>
      <c r="J56" s="159">
        <f t="shared" si="14"/>
        <v>6.701986549485328E-3</v>
      </c>
    </row>
    <row r="57" spans="2:10" x14ac:dyDescent="0.25">
      <c r="B57" s="162" t="s">
        <v>110</v>
      </c>
      <c r="C57" s="163">
        <v>964</v>
      </c>
      <c r="D57" s="163">
        <v>882</v>
      </c>
      <c r="E57" s="163">
        <v>1021</v>
      </c>
      <c r="F57" s="163">
        <v>1074</v>
      </c>
      <c r="G57" s="163">
        <v>1114</v>
      </c>
      <c r="H57" s="164">
        <f t="shared" si="12"/>
        <v>3.7243947858472959E-2</v>
      </c>
      <c r="I57" s="165">
        <f t="shared" si="13"/>
        <v>0.15560165975103724</v>
      </c>
      <c r="J57" s="164">
        <f t="shared" si="14"/>
        <v>2.1603046921662775E-3</v>
      </c>
    </row>
    <row r="58" spans="2:10" x14ac:dyDescent="0.25">
      <c r="B58" s="162" t="s">
        <v>113</v>
      </c>
      <c r="C58" s="163">
        <v>1703</v>
      </c>
      <c r="D58" s="163">
        <v>1217</v>
      </c>
      <c r="E58" s="163">
        <v>857</v>
      </c>
      <c r="F58" s="163">
        <v>1277</v>
      </c>
      <c r="G58" s="163">
        <v>870</v>
      </c>
      <c r="H58" s="164">
        <f t="shared" si="12"/>
        <v>-0.31871574001566172</v>
      </c>
      <c r="I58" s="165">
        <f t="shared" si="13"/>
        <v>-0.48913681738109216</v>
      </c>
      <c r="J58" s="164">
        <f t="shared" si="14"/>
        <v>1.6871320306864107E-3</v>
      </c>
    </row>
    <row r="59" spans="2:10" x14ac:dyDescent="0.25">
      <c r="B59" s="162" t="s">
        <v>116</v>
      </c>
      <c r="C59" s="163">
        <v>145</v>
      </c>
      <c r="D59" s="163">
        <v>158</v>
      </c>
      <c r="E59" s="163">
        <v>266</v>
      </c>
      <c r="F59" s="163">
        <v>266</v>
      </c>
      <c r="G59" s="163">
        <v>194</v>
      </c>
      <c r="H59" s="164">
        <f t="shared" si="12"/>
        <v>-0.27067669172932329</v>
      </c>
      <c r="I59" s="165">
        <f t="shared" si="13"/>
        <v>0.33793103448275863</v>
      </c>
      <c r="J59" s="164">
        <f t="shared" si="14"/>
        <v>3.7621105052087778E-4</v>
      </c>
    </row>
    <row r="60" spans="2:10" x14ac:dyDescent="0.25">
      <c r="B60" s="162" t="s">
        <v>123</v>
      </c>
      <c r="C60" s="163">
        <v>49</v>
      </c>
      <c r="D60" s="163">
        <v>65</v>
      </c>
      <c r="E60" s="163">
        <v>99</v>
      </c>
      <c r="F60" s="163">
        <v>154</v>
      </c>
      <c r="G60" s="163">
        <v>122</v>
      </c>
      <c r="H60" s="164">
        <f t="shared" si="12"/>
        <v>-0.20779220779220775</v>
      </c>
      <c r="I60" s="165">
        <f t="shared" si="13"/>
        <v>1.489795918367347</v>
      </c>
      <c r="J60" s="164">
        <f t="shared" si="14"/>
        <v>2.3658633073993343E-4</v>
      </c>
    </row>
    <row r="61" spans="2:10" x14ac:dyDescent="0.25">
      <c r="B61" s="162" t="s">
        <v>119</v>
      </c>
      <c r="C61" s="163">
        <v>76</v>
      </c>
      <c r="D61" s="163">
        <v>147</v>
      </c>
      <c r="E61" s="163">
        <v>45</v>
      </c>
      <c r="F61" s="163">
        <v>80</v>
      </c>
      <c r="G61" s="163">
        <v>115</v>
      </c>
      <c r="H61" s="164">
        <f t="shared" si="12"/>
        <v>0.4375</v>
      </c>
      <c r="I61" s="165">
        <f t="shared" si="13"/>
        <v>0.51315789473684204</v>
      </c>
      <c r="J61" s="164">
        <f t="shared" si="14"/>
        <v>2.2301170520567498E-4</v>
      </c>
    </row>
    <row r="62" spans="2:10" x14ac:dyDescent="0.25">
      <c r="B62" s="162" t="s">
        <v>128</v>
      </c>
      <c r="C62" s="163">
        <v>58</v>
      </c>
      <c r="D62" s="163">
        <v>30</v>
      </c>
      <c r="E62" s="163">
        <v>21</v>
      </c>
      <c r="F62" s="163">
        <v>19</v>
      </c>
      <c r="G62" s="163">
        <v>9</v>
      </c>
      <c r="H62" s="164">
        <f t="shared" si="12"/>
        <v>-0.52631578947368429</v>
      </c>
      <c r="I62" s="165">
        <f t="shared" si="13"/>
        <v>-0.84482758620689657</v>
      </c>
      <c r="J62" s="164">
        <f t="shared" si="14"/>
        <v>1.745308997261804E-5</v>
      </c>
    </row>
    <row r="63" spans="2:10" x14ac:dyDescent="0.25">
      <c r="B63" s="162" t="s">
        <v>131</v>
      </c>
      <c r="C63" s="163">
        <v>148</v>
      </c>
      <c r="D63" s="163">
        <v>36</v>
      </c>
      <c r="E63" s="163">
        <v>10</v>
      </c>
      <c r="F63" s="163">
        <v>12</v>
      </c>
      <c r="G63" s="163">
        <v>11</v>
      </c>
      <c r="H63" s="164">
        <f t="shared" si="12"/>
        <v>-8.333333333333337E-2</v>
      </c>
      <c r="I63" s="165">
        <f t="shared" si="13"/>
        <v>-0.92567567567567566</v>
      </c>
      <c r="J63" s="164">
        <f t="shared" si="14"/>
        <v>2.1331554410977606E-5</v>
      </c>
    </row>
    <row r="64" spans="2:10" x14ac:dyDescent="0.25">
      <c r="B64" s="168" t="s">
        <v>145</v>
      </c>
      <c r="C64" s="169">
        <f>C56-SUM(C57:C63)</f>
        <v>1174</v>
      </c>
      <c r="D64" s="169">
        <f>D56-SUM(D57:D63)</f>
        <v>663</v>
      </c>
      <c r="E64" s="169">
        <f>E56-SUM(E57:E63)</f>
        <v>1280</v>
      </c>
      <c r="F64" s="169">
        <f>F56-SUM(F57:F63)</f>
        <v>1222</v>
      </c>
      <c r="G64" s="169">
        <f>G56-SUM(G57:G63)</f>
        <v>1021</v>
      </c>
      <c r="H64" s="170">
        <f t="shared" si="12"/>
        <v>-0.16448445171849424</v>
      </c>
      <c r="I64" s="171">
        <f t="shared" si="13"/>
        <v>-0.13032367972742764</v>
      </c>
      <c r="J64" s="170">
        <f t="shared" si="14"/>
        <v>1.9799560957825578E-3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11855</v>
      </c>
      <c r="D66" s="176">
        <v>15413</v>
      </c>
      <c r="E66" s="176">
        <v>17598</v>
      </c>
      <c r="F66" s="176">
        <v>14323</v>
      </c>
      <c r="G66" s="176">
        <v>18273</v>
      </c>
      <c r="H66" s="177">
        <f t="shared" ref="H66:H78" si="15">IFERROR(G66/F66-1,"-")</f>
        <v>0.27578021364239325</v>
      </c>
      <c r="I66" s="177">
        <f t="shared" ref="I66:I78" si="16">IFERROR(G66/C66-1,"-")</f>
        <v>0.54137494727962876</v>
      </c>
      <c r="J66" s="177">
        <f t="shared" ref="J66:J78" si="17">G66/G$10</f>
        <v>3.543559034107216E-2</v>
      </c>
    </row>
    <row r="67" spans="2:10" x14ac:dyDescent="0.25">
      <c r="B67" s="157" t="s">
        <v>97</v>
      </c>
      <c r="C67" s="158">
        <v>2441</v>
      </c>
      <c r="D67" s="158">
        <v>1654</v>
      </c>
      <c r="E67" s="158">
        <v>953</v>
      </c>
      <c r="F67" s="158">
        <v>2836</v>
      </c>
      <c r="G67" s="158">
        <v>4319</v>
      </c>
      <c r="H67" s="159">
        <f t="shared" si="15"/>
        <v>0.52291960507757396</v>
      </c>
      <c r="I67" s="160">
        <f t="shared" si="16"/>
        <v>0.76935682097501035</v>
      </c>
      <c r="J67" s="159">
        <f t="shared" si="17"/>
        <v>8.3755439546374794E-3</v>
      </c>
    </row>
    <row r="68" spans="2:10" x14ac:dyDescent="0.25">
      <c r="B68" s="162" t="s">
        <v>103</v>
      </c>
      <c r="C68" s="163">
        <v>1266</v>
      </c>
      <c r="D68" s="163">
        <v>1064</v>
      </c>
      <c r="E68" s="163">
        <v>140</v>
      </c>
      <c r="F68" s="163">
        <v>1755</v>
      </c>
      <c r="G68" s="163">
        <v>2747</v>
      </c>
      <c r="H68" s="164">
        <f t="shared" si="15"/>
        <v>0.56524216524216531</v>
      </c>
      <c r="I68" s="165">
        <f t="shared" si="16"/>
        <v>1.169826224328594</v>
      </c>
      <c r="J68" s="164">
        <f t="shared" si="17"/>
        <v>5.3270709060868624E-3</v>
      </c>
    </row>
    <row r="69" spans="2:10" x14ac:dyDescent="0.25">
      <c r="B69" s="162" t="s">
        <v>100</v>
      </c>
      <c r="C69" s="163">
        <v>1175</v>
      </c>
      <c r="D69" s="163">
        <v>590</v>
      </c>
      <c r="E69" s="163">
        <v>813</v>
      </c>
      <c r="F69" s="163">
        <v>1081</v>
      </c>
      <c r="G69" s="163">
        <v>1572</v>
      </c>
      <c r="H69" s="164">
        <f t="shared" si="15"/>
        <v>0.45420906567992603</v>
      </c>
      <c r="I69" s="165">
        <f t="shared" si="16"/>
        <v>0.33787234042553194</v>
      </c>
      <c r="J69" s="164">
        <f t="shared" si="17"/>
        <v>3.0484730485506178E-3</v>
      </c>
    </row>
    <row r="70" spans="2:10" x14ac:dyDescent="0.25">
      <c r="B70" s="157" t="s">
        <v>107</v>
      </c>
      <c r="C70" s="158">
        <v>9414</v>
      </c>
      <c r="D70" s="158">
        <v>13759</v>
      </c>
      <c r="E70" s="158">
        <v>16645</v>
      </c>
      <c r="F70" s="158">
        <v>11487</v>
      </c>
      <c r="G70" s="158">
        <v>13954</v>
      </c>
      <c r="H70" s="159">
        <f t="shared" si="15"/>
        <v>0.21476451640985461</v>
      </c>
      <c r="I70" s="160">
        <f t="shared" si="16"/>
        <v>0.48226046314000426</v>
      </c>
      <c r="J70" s="159">
        <f t="shared" si="17"/>
        <v>2.7060046386434684E-2</v>
      </c>
    </row>
    <row r="71" spans="2:10" x14ac:dyDescent="0.25">
      <c r="B71" s="162" t="s">
        <v>110</v>
      </c>
      <c r="C71" s="163">
        <v>3503</v>
      </c>
      <c r="D71" s="163">
        <v>3602</v>
      </c>
      <c r="E71" s="163">
        <v>5269</v>
      </c>
      <c r="F71" s="163">
        <v>5245</v>
      </c>
      <c r="G71" s="163">
        <v>5752</v>
      </c>
      <c r="H71" s="164">
        <f t="shared" si="15"/>
        <v>9.6663489037178252E-2</v>
      </c>
      <c r="I71" s="165">
        <f t="shared" si="16"/>
        <v>0.64202112475021411</v>
      </c>
      <c r="J71" s="164">
        <f t="shared" si="17"/>
        <v>1.1154463724722109E-2</v>
      </c>
    </row>
    <row r="72" spans="2:10" x14ac:dyDescent="0.25">
      <c r="B72" s="162" t="s">
        <v>113</v>
      </c>
      <c r="C72" s="163">
        <v>1490</v>
      </c>
      <c r="D72" s="163">
        <v>476</v>
      </c>
      <c r="E72" s="163">
        <v>980</v>
      </c>
      <c r="F72" s="163">
        <v>2200</v>
      </c>
      <c r="G72" s="163">
        <v>1660</v>
      </c>
      <c r="H72" s="164">
        <f t="shared" si="15"/>
        <v>-0.24545454545454548</v>
      </c>
      <c r="I72" s="165">
        <f t="shared" si="16"/>
        <v>0.11409395973154357</v>
      </c>
      <c r="J72" s="164">
        <f t="shared" si="17"/>
        <v>3.2191254838384387E-3</v>
      </c>
    </row>
    <row r="73" spans="2:10" x14ac:dyDescent="0.25">
      <c r="B73" s="162" t="s">
        <v>116</v>
      </c>
      <c r="C73" s="163">
        <v>1078</v>
      </c>
      <c r="D73" s="163">
        <v>2656</v>
      </c>
      <c r="E73" s="163">
        <v>2457</v>
      </c>
      <c r="F73" s="163">
        <v>533</v>
      </c>
      <c r="G73" s="163">
        <v>878</v>
      </c>
      <c r="H73" s="164">
        <f t="shared" si="15"/>
        <v>0.64727954971857415</v>
      </c>
      <c r="I73" s="165">
        <f t="shared" si="16"/>
        <v>-0.1855287569573284</v>
      </c>
      <c r="J73" s="164">
        <f t="shared" si="17"/>
        <v>1.7026458884398488E-3</v>
      </c>
    </row>
    <row r="74" spans="2:10" x14ac:dyDescent="0.25">
      <c r="B74" s="162" t="s">
        <v>123</v>
      </c>
      <c r="C74" s="163">
        <v>144</v>
      </c>
      <c r="D74" s="163">
        <v>1211</v>
      </c>
      <c r="E74" s="163">
        <v>599</v>
      </c>
      <c r="F74" s="163">
        <v>409</v>
      </c>
      <c r="G74" s="163">
        <v>499</v>
      </c>
      <c r="H74" s="164">
        <f t="shared" si="15"/>
        <v>0.22004889975550124</v>
      </c>
      <c r="I74" s="165">
        <f t="shared" si="16"/>
        <v>2.4652777777777777</v>
      </c>
      <c r="J74" s="164">
        <f t="shared" si="17"/>
        <v>9.6767687737071134E-4</v>
      </c>
    </row>
    <row r="75" spans="2:10" x14ac:dyDescent="0.25">
      <c r="B75" s="162" t="s">
        <v>119</v>
      </c>
      <c r="C75" s="163">
        <v>343</v>
      </c>
      <c r="D75" s="163">
        <v>372</v>
      </c>
      <c r="E75" s="163">
        <v>448</v>
      </c>
      <c r="F75" s="163">
        <v>139</v>
      </c>
      <c r="G75" s="163">
        <v>367</v>
      </c>
      <c r="H75" s="164">
        <f t="shared" si="15"/>
        <v>1.6402877697841727</v>
      </c>
      <c r="I75" s="165">
        <f t="shared" si="16"/>
        <v>6.9970845481049482E-2</v>
      </c>
      <c r="J75" s="164">
        <f t="shared" si="17"/>
        <v>7.1169822443898007E-4</v>
      </c>
    </row>
    <row r="76" spans="2:10" x14ac:dyDescent="0.25">
      <c r="B76" s="162" t="s">
        <v>128</v>
      </c>
      <c r="C76" s="163">
        <v>342</v>
      </c>
      <c r="D76" s="163">
        <v>1284</v>
      </c>
      <c r="E76" s="163">
        <v>807</v>
      </c>
      <c r="F76" s="163">
        <v>169</v>
      </c>
      <c r="G76" s="163">
        <v>353</v>
      </c>
      <c r="H76" s="164">
        <f t="shared" si="15"/>
        <v>1.0887573964497039</v>
      </c>
      <c r="I76" s="165">
        <f t="shared" si="16"/>
        <v>3.2163742690058506E-2</v>
      </c>
      <c r="J76" s="164">
        <f t="shared" si="17"/>
        <v>6.8454897337046322E-4</v>
      </c>
    </row>
    <row r="77" spans="2:10" x14ac:dyDescent="0.25">
      <c r="B77" s="162" t="s">
        <v>131</v>
      </c>
      <c r="C77" s="163">
        <v>393</v>
      </c>
      <c r="D77" s="163">
        <v>157</v>
      </c>
      <c r="E77" s="163">
        <v>220</v>
      </c>
      <c r="F77" s="163">
        <v>32</v>
      </c>
      <c r="G77" s="163">
        <v>576</v>
      </c>
      <c r="H77" s="164">
        <f t="shared" si="15"/>
        <v>17</v>
      </c>
      <c r="I77" s="165">
        <f t="shared" si="16"/>
        <v>0.46564885496183206</v>
      </c>
      <c r="J77" s="164">
        <f t="shared" si="17"/>
        <v>1.1169977582475546E-3</v>
      </c>
    </row>
    <row r="78" spans="2:10" x14ac:dyDescent="0.25">
      <c r="B78" s="168" t="s">
        <v>145</v>
      </c>
      <c r="C78" s="169">
        <f>C70-SUM(C71:C77)</f>
        <v>2121</v>
      </c>
      <c r="D78" s="169">
        <f>D70-SUM(D71:D77)</f>
        <v>4001</v>
      </c>
      <c r="E78" s="169">
        <f>E70-SUM(E71:E77)</f>
        <v>5865</v>
      </c>
      <c r="F78" s="169">
        <f>F70-SUM(F71:F77)</f>
        <v>2760</v>
      </c>
      <c r="G78" s="169">
        <f>G70-SUM(G71:G77)</f>
        <v>3869</v>
      </c>
      <c r="H78" s="170">
        <f t="shared" si="15"/>
        <v>0.40181159420289858</v>
      </c>
      <c r="I78" s="171">
        <f t="shared" si="16"/>
        <v>0.82413955681282425</v>
      </c>
      <c r="J78" s="170">
        <f t="shared" si="17"/>
        <v>7.5028894560065775E-3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78749</v>
      </c>
      <c r="D80" s="176">
        <v>55065</v>
      </c>
      <c r="E80" s="176">
        <v>71377</v>
      </c>
      <c r="F80" s="176">
        <v>78632</v>
      </c>
      <c r="G80" s="176">
        <v>85365</v>
      </c>
      <c r="H80" s="177">
        <f t="shared" ref="H80:H92" si="18">IFERROR(G80/F80-1,"-")</f>
        <v>8.5626716858276497E-2</v>
      </c>
      <c r="I80" s="177">
        <f t="shared" ref="I80:I92" si="19">IFERROR(G80/C80-1,"-")</f>
        <v>8.4013765254161932E-2</v>
      </c>
      <c r="J80" s="177">
        <f t="shared" ref="J80:J92" si="20">G80/G$10</f>
        <v>0.16554255839028212</v>
      </c>
    </row>
    <row r="81" spans="2:10" x14ac:dyDescent="0.25">
      <c r="B81" s="157" t="s">
        <v>97</v>
      </c>
      <c r="C81" s="158">
        <v>27855</v>
      </c>
      <c r="D81" s="158">
        <v>15541</v>
      </c>
      <c r="E81" s="158">
        <v>24794</v>
      </c>
      <c r="F81" s="158">
        <v>19994</v>
      </c>
      <c r="G81" s="158">
        <v>28095</v>
      </c>
      <c r="H81" s="159">
        <f t="shared" si="18"/>
        <v>0.40517155146543971</v>
      </c>
      <c r="I81" s="160">
        <f t="shared" si="19"/>
        <v>8.6160473882606059E-3</v>
      </c>
      <c r="J81" s="159">
        <f t="shared" si="20"/>
        <v>5.4482729197855982E-2</v>
      </c>
    </row>
    <row r="82" spans="2:10" x14ac:dyDescent="0.25">
      <c r="B82" s="162" t="s">
        <v>103</v>
      </c>
      <c r="C82" s="163">
        <v>5664</v>
      </c>
      <c r="D82" s="163">
        <v>4820</v>
      </c>
      <c r="E82" s="163">
        <v>5298</v>
      </c>
      <c r="F82" s="163">
        <v>4608</v>
      </c>
      <c r="G82" s="163">
        <v>6989</v>
      </c>
      <c r="H82" s="164">
        <f t="shared" si="18"/>
        <v>0.51671006944444442</v>
      </c>
      <c r="I82" s="165">
        <f t="shared" si="19"/>
        <v>0.23393361581920913</v>
      </c>
      <c r="J82" s="164">
        <f t="shared" si="20"/>
        <v>1.3553293979847499E-2</v>
      </c>
    </row>
    <row r="83" spans="2:10" x14ac:dyDescent="0.25">
      <c r="B83" s="162" t="s">
        <v>100</v>
      </c>
      <c r="C83" s="163">
        <v>22191</v>
      </c>
      <c r="D83" s="163">
        <v>10721</v>
      </c>
      <c r="E83" s="163">
        <v>19496</v>
      </c>
      <c r="F83" s="163">
        <v>15386</v>
      </c>
      <c r="G83" s="163">
        <v>21106</v>
      </c>
      <c r="H83" s="164">
        <f t="shared" si="18"/>
        <v>0.3717665410113089</v>
      </c>
      <c r="I83" s="165">
        <f t="shared" si="19"/>
        <v>-4.8893695642377555E-2</v>
      </c>
      <c r="J83" s="164">
        <f t="shared" si="20"/>
        <v>4.0929435218008486E-2</v>
      </c>
    </row>
    <row r="84" spans="2:10" x14ac:dyDescent="0.25">
      <c r="B84" s="157" t="s">
        <v>107</v>
      </c>
      <c r="C84" s="158">
        <v>50894</v>
      </c>
      <c r="D84" s="158">
        <v>39524</v>
      </c>
      <c r="E84" s="158">
        <v>46583</v>
      </c>
      <c r="F84" s="158">
        <v>58638</v>
      </c>
      <c r="G84" s="158">
        <v>57270</v>
      </c>
      <c r="H84" s="159">
        <f t="shared" si="18"/>
        <v>-2.3329581500051155E-2</v>
      </c>
      <c r="I84" s="160">
        <f t="shared" si="19"/>
        <v>0.12527999371242182</v>
      </c>
      <c r="J84" s="159">
        <f t="shared" si="20"/>
        <v>0.11105982919242613</v>
      </c>
    </row>
    <row r="85" spans="2:10" x14ac:dyDescent="0.25">
      <c r="B85" s="162" t="s">
        <v>110</v>
      </c>
      <c r="C85" s="163">
        <v>7685</v>
      </c>
      <c r="D85" s="163">
        <v>4353</v>
      </c>
      <c r="E85" s="163">
        <v>8155</v>
      </c>
      <c r="F85" s="163">
        <v>11124</v>
      </c>
      <c r="G85" s="163">
        <v>10530</v>
      </c>
      <c r="H85" s="164">
        <f t="shared" si="18"/>
        <v>-5.3398058252427161E-2</v>
      </c>
      <c r="I85" s="165">
        <f t="shared" si="19"/>
        <v>0.37020169160702676</v>
      </c>
      <c r="J85" s="164">
        <f t="shared" si="20"/>
        <v>2.0420115267963109E-2</v>
      </c>
    </row>
    <row r="86" spans="2:10" x14ac:dyDescent="0.25">
      <c r="B86" s="162" t="s">
        <v>113</v>
      </c>
      <c r="C86" s="163">
        <v>18989</v>
      </c>
      <c r="D86" s="163">
        <v>15439</v>
      </c>
      <c r="E86" s="163">
        <v>16493</v>
      </c>
      <c r="F86" s="163">
        <v>18727</v>
      </c>
      <c r="G86" s="163">
        <v>19039</v>
      </c>
      <c r="H86" s="164">
        <f t="shared" si="18"/>
        <v>1.6660436802477641E-2</v>
      </c>
      <c r="I86" s="165">
        <f t="shared" si="19"/>
        <v>2.6331033756386013E-3</v>
      </c>
      <c r="J86" s="164">
        <f t="shared" si="20"/>
        <v>3.6921042220963873E-2</v>
      </c>
    </row>
    <row r="87" spans="2:10" x14ac:dyDescent="0.25">
      <c r="B87" s="162" t="s">
        <v>116</v>
      </c>
      <c r="C87" s="163">
        <v>2620</v>
      </c>
      <c r="D87" s="163">
        <v>3373</v>
      </c>
      <c r="E87" s="163">
        <v>3227</v>
      </c>
      <c r="F87" s="163">
        <v>4391</v>
      </c>
      <c r="G87" s="163">
        <v>4815</v>
      </c>
      <c r="H87" s="164">
        <f t="shared" si="18"/>
        <v>9.6561147802322944E-2</v>
      </c>
      <c r="I87" s="165">
        <f t="shared" si="19"/>
        <v>0.83778625954198471</v>
      </c>
      <c r="J87" s="164">
        <f t="shared" si="20"/>
        <v>9.3374031353506519E-3</v>
      </c>
    </row>
    <row r="88" spans="2:10" x14ac:dyDescent="0.25">
      <c r="B88" s="162" t="s">
        <v>123</v>
      </c>
      <c r="C88" s="163">
        <v>743</v>
      </c>
      <c r="D88" s="163">
        <v>1426</v>
      </c>
      <c r="E88" s="163">
        <v>1156</v>
      </c>
      <c r="F88" s="163">
        <v>1506</v>
      </c>
      <c r="G88" s="163">
        <v>1447</v>
      </c>
      <c r="H88" s="164">
        <f t="shared" si="18"/>
        <v>-3.9176626826029182E-2</v>
      </c>
      <c r="I88" s="165">
        <f t="shared" si="19"/>
        <v>0.94751009421265131</v>
      </c>
      <c r="J88" s="164">
        <f t="shared" si="20"/>
        <v>2.8060690211531452E-3</v>
      </c>
    </row>
    <row r="89" spans="2:10" x14ac:dyDescent="0.25">
      <c r="B89" s="162" t="s">
        <v>119</v>
      </c>
      <c r="C89" s="163">
        <v>543</v>
      </c>
      <c r="D89" s="163">
        <v>1209</v>
      </c>
      <c r="E89" s="163">
        <v>662</v>
      </c>
      <c r="F89" s="163">
        <v>835</v>
      </c>
      <c r="G89" s="163">
        <v>874</v>
      </c>
      <c r="H89" s="164">
        <f t="shared" si="18"/>
        <v>4.6706586826347207E-2</v>
      </c>
      <c r="I89" s="165">
        <f t="shared" si="19"/>
        <v>0.60957642725598538</v>
      </c>
      <c r="J89" s="164">
        <f t="shared" si="20"/>
        <v>1.6948889595631298E-3</v>
      </c>
    </row>
    <row r="90" spans="2:10" x14ac:dyDescent="0.25">
      <c r="B90" s="162" t="s">
        <v>128</v>
      </c>
      <c r="C90" s="163">
        <v>1432</v>
      </c>
      <c r="D90" s="163">
        <v>1145</v>
      </c>
      <c r="E90" s="163">
        <v>1550</v>
      </c>
      <c r="F90" s="163">
        <v>1479</v>
      </c>
      <c r="G90" s="163">
        <v>1139</v>
      </c>
      <c r="H90" s="164">
        <f t="shared" si="18"/>
        <v>-0.22988505747126442</v>
      </c>
      <c r="I90" s="165">
        <f t="shared" si="19"/>
        <v>-0.20460893854748607</v>
      </c>
      <c r="J90" s="164">
        <f t="shared" si="20"/>
        <v>2.2087854976457722E-3</v>
      </c>
    </row>
    <row r="91" spans="2:10" x14ac:dyDescent="0.25">
      <c r="B91" s="162" t="s">
        <v>131</v>
      </c>
      <c r="C91" s="163">
        <v>2715</v>
      </c>
      <c r="D91" s="163">
        <v>1141</v>
      </c>
      <c r="E91" s="163">
        <v>1595</v>
      </c>
      <c r="F91" s="163">
        <v>1852</v>
      </c>
      <c r="G91" s="163">
        <v>1298</v>
      </c>
      <c r="H91" s="164">
        <f t="shared" si="18"/>
        <v>-0.29913606911447088</v>
      </c>
      <c r="I91" s="165">
        <f t="shared" si="19"/>
        <v>-0.52191528545119703</v>
      </c>
      <c r="J91" s="164">
        <f t="shared" si="20"/>
        <v>2.5171234204953573E-3</v>
      </c>
    </row>
    <row r="92" spans="2:10" x14ac:dyDescent="0.25">
      <c r="B92" s="168" t="s">
        <v>145</v>
      </c>
      <c r="C92" s="169">
        <f>C84-SUM(C85:C91)</f>
        <v>16167</v>
      </c>
      <c r="D92" s="169">
        <f>D84-SUM(D85:D91)</f>
        <v>11438</v>
      </c>
      <c r="E92" s="169">
        <f>E84-SUM(E85:E91)</f>
        <v>13745</v>
      </c>
      <c r="F92" s="169">
        <f>F84-SUM(F85:F91)</f>
        <v>18724</v>
      </c>
      <c r="G92" s="169">
        <f>G84-SUM(G85:G91)</f>
        <v>18128</v>
      </c>
      <c r="H92" s="170">
        <f t="shared" si="18"/>
        <v>-3.1830805383465055E-2</v>
      </c>
      <c r="I92" s="171">
        <f t="shared" si="19"/>
        <v>0.12129646811405959</v>
      </c>
      <c r="J92" s="170">
        <f t="shared" si="20"/>
        <v>3.5154401669291097E-2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6317</v>
      </c>
      <c r="D94" s="176">
        <v>4617</v>
      </c>
      <c r="E94" s="176">
        <v>5090</v>
      </c>
      <c r="F94" s="176">
        <v>5218</v>
      </c>
      <c r="G94" s="176">
        <v>5721</v>
      </c>
      <c r="H94" s="177">
        <f t="shared" ref="H94:H106" si="21">IFERROR(G94/F94-1,"-")</f>
        <v>9.6397087006515836E-2</v>
      </c>
      <c r="I94" s="177">
        <f t="shared" ref="I94:I106" si="22">IFERROR(G94/C94-1,"-")</f>
        <v>-9.4348583188222257E-2</v>
      </c>
      <c r="J94" s="177">
        <f t="shared" ref="J94:J106" si="23">G94/G$10</f>
        <v>1.1094347525927535E-2</v>
      </c>
    </row>
    <row r="95" spans="2:10" x14ac:dyDescent="0.25">
      <c r="B95" s="157" t="s">
        <v>97</v>
      </c>
      <c r="C95" s="158">
        <v>3888</v>
      </c>
      <c r="D95" s="158">
        <v>2734</v>
      </c>
      <c r="E95" s="158">
        <v>3213</v>
      </c>
      <c r="F95" s="158">
        <v>2513</v>
      </c>
      <c r="G95" s="158">
        <v>3367</v>
      </c>
      <c r="H95" s="159">
        <f t="shared" si="21"/>
        <v>0.33983286908077992</v>
      </c>
      <c r="I95" s="160">
        <f t="shared" si="22"/>
        <v>-0.13400205761316875</v>
      </c>
      <c r="J95" s="159">
        <f t="shared" si="23"/>
        <v>6.5293948819783272E-3</v>
      </c>
    </row>
    <row r="96" spans="2:10" x14ac:dyDescent="0.25">
      <c r="B96" s="162" t="s">
        <v>103</v>
      </c>
      <c r="C96" s="163">
        <v>2093</v>
      </c>
      <c r="D96" s="163">
        <v>1341</v>
      </c>
      <c r="E96" s="163">
        <v>1567</v>
      </c>
      <c r="F96" s="163">
        <v>683</v>
      </c>
      <c r="G96" s="163">
        <v>1279</v>
      </c>
      <c r="H96" s="164">
        <f t="shared" si="21"/>
        <v>0.87262079062957532</v>
      </c>
      <c r="I96" s="165">
        <f t="shared" si="22"/>
        <v>-0.38891543239369331</v>
      </c>
      <c r="J96" s="164">
        <f t="shared" si="23"/>
        <v>2.4802780083309417E-3</v>
      </c>
    </row>
    <row r="97" spans="2:10" x14ac:dyDescent="0.25">
      <c r="B97" s="162" t="s">
        <v>100</v>
      </c>
      <c r="C97" s="163">
        <v>1795</v>
      </c>
      <c r="D97" s="163">
        <v>1393</v>
      </c>
      <c r="E97" s="163">
        <v>1646</v>
      </c>
      <c r="F97" s="163">
        <v>1830</v>
      </c>
      <c r="G97" s="163">
        <v>2088</v>
      </c>
      <c r="H97" s="164">
        <f t="shared" si="21"/>
        <v>0.14098360655737707</v>
      </c>
      <c r="I97" s="165">
        <f t="shared" si="22"/>
        <v>0.16323119777158768</v>
      </c>
      <c r="J97" s="164">
        <f t="shared" si="23"/>
        <v>4.0491168736473855E-3</v>
      </c>
    </row>
    <row r="98" spans="2:10" x14ac:dyDescent="0.25">
      <c r="B98" s="157" t="s">
        <v>107</v>
      </c>
      <c r="C98" s="158">
        <v>2429</v>
      </c>
      <c r="D98" s="158">
        <v>1883</v>
      </c>
      <c r="E98" s="158">
        <v>1877</v>
      </c>
      <c r="F98" s="158">
        <v>2705</v>
      </c>
      <c r="G98" s="158">
        <v>2354</v>
      </c>
      <c r="H98" s="159">
        <f t="shared" si="21"/>
        <v>-0.12975970425138628</v>
      </c>
      <c r="I98" s="160">
        <f t="shared" si="22"/>
        <v>-3.0876904075751388E-2</v>
      </c>
      <c r="J98" s="159">
        <f t="shared" si="23"/>
        <v>4.5649526439492079E-3</v>
      </c>
    </row>
    <row r="99" spans="2:10" x14ac:dyDescent="0.25">
      <c r="B99" s="162" t="s">
        <v>110</v>
      </c>
      <c r="C99" s="163">
        <v>292</v>
      </c>
      <c r="D99" s="163">
        <v>259</v>
      </c>
      <c r="E99" s="163">
        <v>278</v>
      </c>
      <c r="F99" s="163">
        <v>318</v>
      </c>
      <c r="G99" s="163">
        <v>332</v>
      </c>
      <c r="H99" s="164">
        <f t="shared" si="21"/>
        <v>4.4025157232704393E-2</v>
      </c>
      <c r="I99" s="165">
        <f t="shared" si="22"/>
        <v>0.13698630136986312</v>
      </c>
      <c r="J99" s="164">
        <f t="shared" si="23"/>
        <v>6.4382509676768772E-4</v>
      </c>
    </row>
    <row r="100" spans="2:10" x14ac:dyDescent="0.25">
      <c r="B100" s="162" t="s">
        <v>113</v>
      </c>
      <c r="C100" s="163">
        <v>617</v>
      </c>
      <c r="D100" s="163">
        <v>540</v>
      </c>
      <c r="E100" s="163">
        <v>459</v>
      </c>
      <c r="F100" s="163">
        <v>564</v>
      </c>
      <c r="G100" s="163">
        <v>530</v>
      </c>
      <c r="H100" s="164">
        <f t="shared" si="21"/>
        <v>-6.0283687943262443E-2</v>
      </c>
      <c r="I100" s="165">
        <f t="shared" si="22"/>
        <v>-0.14100486223662889</v>
      </c>
      <c r="J100" s="164">
        <f t="shared" si="23"/>
        <v>1.0277930761652847E-3</v>
      </c>
    </row>
    <row r="101" spans="2:10" x14ac:dyDescent="0.25">
      <c r="B101" s="162" t="s">
        <v>116</v>
      </c>
      <c r="C101" s="163">
        <v>393</v>
      </c>
      <c r="D101" s="163">
        <v>317</v>
      </c>
      <c r="E101" s="163">
        <v>291</v>
      </c>
      <c r="F101" s="163">
        <v>482</v>
      </c>
      <c r="G101" s="163">
        <v>373</v>
      </c>
      <c r="H101" s="164">
        <f t="shared" si="21"/>
        <v>-0.22614107883817425</v>
      </c>
      <c r="I101" s="165">
        <f t="shared" si="22"/>
        <v>-5.0890585241730291E-2</v>
      </c>
      <c r="J101" s="164">
        <f t="shared" si="23"/>
        <v>7.2333361775405878E-4</v>
      </c>
    </row>
    <row r="102" spans="2:10" x14ac:dyDescent="0.25">
      <c r="B102" s="162" t="s">
        <v>123</v>
      </c>
      <c r="C102" s="163">
        <v>110</v>
      </c>
      <c r="D102" s="163">
        <v>121</v>
      </c>
      <c r="E102" s="163">
        <v>123</v>
      </c>
      <c r="F102" s="163">
        <v>117</v>
      </c>
      <c r="G102" s="163">
        <v>86</v>
      </c>
      <c r="H102" s="164">
        <f t="shared" si="21"/>
        <v>-0.2649572649572649</v>
      </c>
      <c r="I102" s="165">
        <f t="shared" si="22"/>
        <v>-0.21818181818181814</v>
      </c>
      <c r="J102" s="164">
        <f t="shared" si="23"/>
        <v>1.6677397084946129E-4</v>
      </c>
    </row>
    <row r="103" spans="2:10" x14ac:dyDescent="0.25">
      <c r="B103" s="162" t="s">
        <v>119</v>
      </c>
      <c r="C103" s="163">
        <v>82</v>
      </c>
      <c r="D103" s="163">
        <v>113</v>
      </c>
      <c r="E103" s="163">
        <v>73</v>
      </c>
      <c r="F103" s="163">
        <v>114</v>
      </c>
      <c r="G103" s="163">
        <v>67</v>
      </c>
      <c r="H103" s="164">
        <f t="shared" si="21"/>
        <v>-0.41228070175438591</v>
      </c>
      <c r="I103" s="165">
        <f t="shared" si="22"/>
        <v>-0.18292682926829273</v>
      </c>
      <c r="J103" s="164">
        <f t="shared" si="23"/>
        <v>1.299285586850454E-4</v>
      </c>
    </row>
    <row r="104" spans="2:10" x14ac:dyDescent="0.25">
      <c r="B104" s="162" t="s">
        <v>128</v>
      </c>
      <c r="C104" s="163">
        <v>16</v>
      </c>
      <c r="D104" s="163">
        <v>22</v>
      </c>
      <c r="E104" s="163">
        <v>12</v>
      </c>
      <c r="F104" s="163">
        <v>24</v>
      </c>
      <c r="G104" s="163">
        <v>38</v>
      </c>
      <c r="H104" s="164">
        <f t="shared" si="21"/>
        <v>0.58333333333333326</v>
      </c>
      <c r="I104" s="165">
        <f t="shared" si="22"/>
        <v>1.375</v>
      </c>
      <c r="J104" s="164">
        <f t="shared" si="23"/>
        <v>7.3690824328831724E-5</v>
      </c>
    </row>
    <row r="105" spans="2:10" x14ac:dyDescent="0.25">
      <c r="B105" s="162" t="s">
        <v>131</v>
      </c>
      <c r="C105" s="163">
        <v>66</v>
      </c>
      <c r="D105" s="163">
        <v>14</v>
      </c>
      <c r="E105" s="163">
        <v>8</v>
      </c>
      <c r="F105" s="163">
        <v>32</v>
      </c>
      <c r="G105" s="163">
        <v>50</v>
      </c>
      <c r="H105" s="164">
        <f t="shared" si="21"/>
        <v>0.5625</v>
      </c>
      <c r="I105" s="165">
        <f t="shared" si="22"/>
        <v>-0.24242424242424243</v>
      </c>
      <c r="J105" s="164">
        <f t="shared" si="23"/>
        <v>9.6961610958989111E-5</v>
      </c>
    </row>
    <row r="106" spans="2:10" x14ac:dyDescent="0.25">
      <c r="B106" s="168" t="s">
        <v>145</v>
      </c>
      <c r="C106" s="169">
        <f>C98-SUM(C99:C105)</f>
        <v>853</v>
      </c>
      <c r="D106" s="169">
        <f>D98-SUM(D99:D105)</f>
        <v>497</v>
      </c>
      <c r="E106" s="169">
        <f>E98-SUM(E99:E105)</f>
        <v>633</v>
      </c>
      <c r="F106" s="169">
        <f>F98-SUM(F99:F105)</f>
        <v>1054</v>
      </c>
      <c r="G106" s="169">
        <f>G98-SUM(G99:G105)</f>
        <v>878</v>
      </c>
      <c r="H106" s="170">
        <f t="shared" si="21"/>
        <v>-0.16698292220113853</v>
      </c>
      <c r="I106" s="171">
        <f t="shared" si="22"/>
        <v>2.9308323563892236E-2</v>
      </c>
      <c r="J106" s="170">
        <f t="shared" si="23"/>
        <v>1.7026458884398488E-3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14208</v>
      </c>
      <c r="D108" s="176">
        <v>13942</v>
      </c>
      <c r="E108" s="176">
        <v>18713</v>
      </c>
      <c r="F108" s="176">
        <v>22087</v>
      </c>
      <c r="G108" s="176">
        <v>20986</v>
      </c>
      <c r="H108" s="177">
        <f t="shared" ref="H108:H120" si="24">IFERROR(G108/F108-1,"-")</f>
        <v>-4.9848327070222354E-2</v>
      </c>
      <c r="I108" s="177">
        <f t="shared" ref="I108:I120" si="25">IFERROR(G108/C108-1,"-")</f>
        <v>0.47705518018018012</v>
      </c>
      <c r="J108" s="177">
        <f t="shared" ref="J108:J120" si="26">G108/G$10</f>
        <v>4.0696727351706916E-2</v>
      </c>
    </row>
    <row r="109" spans="2:10" x14ac:dyDescent="0.25">
      <c r="B109" s="157" t="s">
        <v>97</v>
      </c>
      <c r="C109" s="158">
        <v>2923</v>
      </c>
      <c r="D109" s="158">
        <v>1900</v>
      </c>
      <c r="E109" s="158">
        <v>4375</v>
      </c>
      <c r="F109" s="158">
        <v>2951</v>
      </c>
      <c r="G109" s="158">
        <v>2896</v>
      </c>
      <c r="H109" s="159">
        <f t="shared" si="24"/>
        <v>-1.8637749915282997E-2</v>
      </c>
      <c r="I109" s="160">
        <f t="shared" si="25"/>
        <v>-9.2370851864522763E-3</v>
      </c>
      <c r="J109" s="159">
        <f t="shared" si="26"/>
        <v>5.6160165067446494E-3</v>
      </c>
    </row>
    <row r="110" spans="2:10" x14ac:dyDescent="0.25">
      <c r="B110" s="162" t="s">
        <v>103</v>
      </c>
      <c r="C110" s="163">
        <v>914</v>
      </c>
      <c r="D110" s="163">
        <v>812</v>
      </c>
      <c r="E110" s="163">
        <v>1086</v>
      </c>
      <c r="F110" s="163">
        <v>634</v>
      </c>
      <c r="G110" s="163">
        <v>798</v>
      </c>
      <c r="H110" s="164">
        <f t="shared" si="24"/>
        <v>0.25867507886435326</v>
      </c>
      <c r="I110" s="165">
        <f t="shared" si="25"/>
        <v>-0.12691466083150982</v>
      </c>
      <c r="J110" s="164">
        <f t="shared" si="26"/>
        <v>1.5475073109054664E-3</v>
      </c>
    </row>
    <row r="111" spans="2:10" x14ac:dyDescent="0.25">
      <c r="B111" s="162" t="s">
        <v>100</v>
      </c>
      <c r="C111" s="163">
        <v>2009</v>
      </c>
      <c r="D111" s="163">
        <v>1088</v>
      </c>
      <c r="E111" s="163">
        <v>3289</v>
      </c>
      <c r="F111" s="163">
        <v>2317</v>
      </c>
      <c r="G111" s="163">
        <v>2098</v>
      </c>
      <c r="H111" s="164">
        <f t="shared" si="24"/>
        <v>-9.451877427708244E-2</v>
      </c>
      <c r="I111" s="165">
        <f t="shared" si="25"/>
        <v>4.4300647088103551E-2</v>
      </c>
      <c r="J111" s="164">
        <f t="shared" si="26"/>
        <v>4.0685091958391831E-3</v>
      </c>
    </row>
    <row r="112" spans="2:10" x14ac:dyDescent="0.25">
      <c r="B112" s="157" t="s">
        <v>107</v>
      </c>
      <c r="C112" s="158">
        <v>11285</v>
      </c>
      <c r="D112" s="158">
        <v>12042</v>
      </c>
      <c r="E112" s="158">
        <v>14338</v>
      </c>
      <c r="F112" s="158">
        <v>19136</v>
      </c>
      <c r="G112" s="158">
        <v>18090</v>
      </c>
      <c r="H112" s="159">
        <f t="shared" si="24"/>
        <v>-5.4661371237458178E-2</v>
      </c>
      <c r="I112" s="160">
        <f t="shared" si="25"/>
        <v>0.60301284891448836</v>
      </c>
      <c r="J112" s="159">
        <f t="shared" si="26"/>
        <v>3.5080710844962261E-2</v>
      </c>
    </row>
    <row r="113" spans="2:10" x14ac:dyDescent="0.25">
      <c r="B113" s="162" t="s">
        <v>110</v>
      </c>
      <c r="C113" s="163">
        <v>5918</v>
      </c>
      <c r="D113" s="163">
        <v>6776</v>
      </c>
      <c r="E113" s="163">
        <v>7819</v>
      </c>
      <c r="F113" s="163">
        <v>11418</v>
      </c>
      <c r="G113" s="163">
        <v>10847</v>
      </c>
      <c r="H113" s="164">
        <f t="shared" si="24"/>
        <v>-5.0008758101243611E-2</v>
      </c>
      <c r="I113" s="165">
        <f t="shared" si="25"/>
        <v>0.83288273065224727</v>
      </c>
      <c r="J113" s="164">
        <f t="shared" si="26"/>
        <v>2.1034851881443099E-2</v>
      </c>
    </row>
    <row r="114" spans="2:10" x14ac:dyDescent="0.25">
      <c r="B114" s="162" t="s">
        <v>113</v>
      </c>
      <c r="C114" s="163">
        <v>1278</v>
      </c>
      <c r="D114" s="163">
        <v>872</v>
      </c>
      <c r="E114" s="163">
        <v>1094</v>
      </c>
      <c r="F114" s="163">
        <v>1110</v>
      </c>
      <c r="G114" s="163">
        <v>1131</v>
      </c>
      <c r="H114" s="164">
        <f t="shared" si="24"/>
        <v>1.8918918918918948E-2</v>
      </c>
      <c r="I114" s="165">
        <f t="shared" si="25"/>
        <v>-0.11502347417840375</v>
      </c>
      <c r="J114" s="164">
        <f t="shared" si="26"/>
        <v>2.1932716398923337E-3</v>
      </c>
    </row>
    <row r="115" spans="2:10" x14ac:dyDescent="0.25">
      <c r="B115" s="162" t="s">
        <v>116</v>
      </c>
      <c r="C115" s="163">
        <v>576</v>
      </c>
      <c r="D115" s="163">
        <v>752</v>
      </c>
      <c r="E115" s="163">
        <v>1080</v>
      </c>
      <c r="F115" s="163">
        <v>924</v>
      </c>
      <c r="G115" s="163">
        <v>1319</v>
      </c>
      <c r="H115" s="164">
        <f t="shared" si="24"/>
        <v>0.42748917748917759</v>
      </c>
      <c r="I115" s="165">
        <f t="shared" si="25"/>
        <v>1.2899305555555554</v>
      </c>
      <c r="J115" s="164">
        <f t="shared" si="26"/>
        <v>2.5578472970981328E-3</v>
      </c>
    </row>
    <row r="116" spans="2:10" x14ac:dyDescent="0.25">
      <c r="B116" s="162" t="s">
        <v>123</v>
      </c>
      <c r="C116" s="163">
        <v>244</v>
      </c>
      <c r="D116" s="163">
        <v>370</v>
      </c>
      <c r="E116" s="163">
        <v>725</v>
      </c>
      <c r="F116" s="163">
        <v>687</v>
      </c>
      <c r="G116" s="163">
        <v>859</v>
      </c>
      <c r="H116" s="164">
        <f t="shared" si="24"/>
        <v>0.25036390101892292</v>
      </c>
      <c r="I116" s="165">
        <f t="shared" si="25"/>
        <v>2.5204918032786887</v>
      </c>
      <c r="J116" s="164">
        <f t="shared" si="26"/>
        <v>1.665800476275433E-3</v>
      </c>
    </row>
    <row r="117" spans="2:10" x14ac:dyDescent="0.25">
      <c r="B117" s="162" t="s">
        <v>119</v>
      </c>
      <c r="C117" s="163">
        <v>418</v>
      </c>
      <c r="D117" s="163">
        <v>823</v>
      </c>
      <c r="E117" s="163">
        <v>533</v>
      </c>
      <c r="F117" s="163">
        <v>632</v>
      </c>
      <c r="G117" s="163">
        <v>621</v>
      </c>
      <c r="H117" s="164">
        <f t="shared" si="24"/>
        <v>-1.7405063291139222E-2</v>
      </c>
      <c r="I117" s="165">
        <f t="shared" si="25"/>
        <v>0.4856459330143541</v>
      </c>
      <c r="J117" s="164">
        <f t="shared" si="26"/>
        <v>1.2042632081106449E-3</v>
      </c>
    </row>
    <row r="118" spans="2:10" x14ac:dyDescent="0.25">
      <c r="B118" s="162" t="s">
        <v>128</v>
      </c>
      <c r="C118" s="163">
        <v>166</v>
      </c>
      <c r="D118" s="163">
        <v>115</v>
      </c>
      <c r="E118" s="163">
        <v>236</v>
      </c>
      <c r="F118" s="163">
        <v>293</v>
      </c>
      <c r="G118" s="163">
        <v>67</v>
      </c>
      <c r="H118" s="164">
        <f t="shared" si="24"/>
        <v>-0.77133105802047786</v>
      </c>
      <c r="I118" s="165">
        <f t="shared" si="25"/>
        <v>-0.59638554216867468</v>
      </c>
      <c r="J118" s="164">
        <f t="shared" si="26"/>
        <v>1.299285586850454E-4</v>
      </c>
    </row>
    <row r="119" spans="2:10" x14ac:dyDescent="0.25">
      <c r="B119" s="162" t="s">
        <v>131</v>
      </c>
      <c r="C119" s="163">
        <v>378</v>
      </c>
      <c r="D119" s="163">
        <v>282</v>
      </c>
      <c r="E119" s="163">
        <v>110</v>
      </c>
      <c r="F119" s="163">
        <v>229</v>
      </c>
      <c r="G119" s="163">
        <v>114</v>
      </c>
      <c r="H119" s="164">
        <f t="shared" si="24"/>
        <v>-0.50218340611353707</v>
      </c>
      <c r="I119" s="165">
        <f t="shared" si="25"/>
        <v>-0.69841269841269837</v>
      </c>
      <c r="J119" s="164">
        <f t="shared" si="26"/>
        <v>2.2107247298649519E-4</v>
      </c>
    </row>
    <row r="120" spans="2:10" x14ac:dyDescent="0.25">
      <c r="B120" s="168" t="s">
        <v>145</v>
      </c>
      <c r="C120" s="169">
        <f>C112-SUM(C113:C119)</f>
        <v>2307</v>
      </c>
      <c r="D120" s="169">
        <f>D112-SUM(D113:D119)</f>
        <v>2052</v>
      </c>
      <c r="E120" s="169">
        <f>E112-SUM(E113:E119)</f>
        <v>2741</v>
      </c>
      <c r="F120" s="169">
        <f>F112-SUM(F113:F119)</f>
        <v>3843</v>
      </c>
      <c r="G120" s="169">
        <f>G112-SUM(G113:G119)</f>
        <v>3132</v>
      </c>
      <c r="H120" s="170">
        <f t="shared" si="24"/>
        <v>-0.18501170960187352</v>
      </c>
      <c r="I120" s="171">
        <f t="shared" si="25"/>
        <v>0.35760728218465543</v>
      </c>
      <c r="J120" s="170">
        <f t="shared" si="26"/>
        <v>6.0736753104710783E-3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22370</v>
      </c>
      <c r="D122" s="176">
        <v>23574</v>
      </c>
      <c r="E122" s="176">
        <v>26213</v>
      </c>
      <c r="F122" s="176">
        <v>24550</v>
      </c>
      <c r="G122" s="176">
        <v>26113</v>
      </c>
      <c r="H122" s="177">
        <f t="shared" ref="H122:H134" si="27">IFERROR(G122/F122-1,"-")</f>
        <v>6.3665987780040734E-2</v>
      </c>
      <c r="I122" s="177">
        <f t="shared" ref="I122:I134" si="28">IFERROR(G122/C122-1,"-")</f>
        <v>0.16732230666070635</v>
      </c>
      <c r="J122" s="177">
        <f t="shared" ref="J122:J134" si="29">G122/G$10</f>
        <v>5.0639170939441654E-2</v>
      </c>
    </row>
    <row r="123" spans="2:10" x14ac:dyDescent="0.25">
      <c r="B123" s="157" t="s">
        <v>97</v>
      </c>
      <c r="C123" s="158">
        <v>11771</v>
      </c>
      <c r="D123" s="158">
        <v>13650</v>
      </c>
      <c r="E123" s="158">
        <v>14085</v>
      </c>
      <c r="F123" s="158">
        <v>13995</v>
      </c>
      <c r="G123" s="158">
        <v>15270</v>
      </c>
      <c r="H123" s="159">
        <f t="shared" si="27"/>
        <v>9.1103965702036493E-2</v>
      </c>
      <c r="I123" s="160">
        <f t="shared" si="28"/>
        <v>0.29725596805708943</v>
      </c>
      <c r="J123" s="159">
        <f t="shared" si="29"/>
        <v>2.9612075986875278E-2</v>
      </c>
    </row>
    <row r="124" spans="2:10" x14ac:dyDescent="0.25">
      <c r="B124" s="162" t="s">
        <v>103</v>
      </c>
      <c r="C124" s="163">
        <v>5366</v>
      </c>
      <c r="D124" s="163">
        <v>6540</v>
      </c>
      <c r="E124" s="163">
        <v>6958</v>
      </c>
      <c r="F124" s="163">
        <v>5274</v>
      </c>
      <c r="G124" s="163">
        <v>6305</v>
      </c>
      <c r="H124" s="164">
        <f t="shared" si="27"/>
        <v>0.19548729616989013</v>
      </c>
      <c r="I124" s="165">
        <f t="shared" si="28"/>
        <v>0.17499068207230706</v>
      </c>
      <c r="J124" s="164">
        <f t="shared" si="29"/>
        <v>1.2226859141928528E-2</v>
      </c>
    </row>
    <row r="125" spans="2:10" x14ac:dyDescent="0.25">
      <c r="B125" s="162" t="s">
        <v>100</v>
      </c>
      <c r="C125" s="163">
        <v>6405</v>
      </c>
      <c r="D125" s="163">
        <v>7110</v>
      </c>
      <c r="E125" s="163">
        <v>7127</v>
      </c>
      <c r="F125" s="163">
        <v>8721</v>
      </c>
      <c r="G125" s="163">
        <v>8965</v>
      </c>
      <c r="H125" s="164">
        <f t="shared" si="27"/>
        <v>2.7978442839123874E-2</v>
      </c>
      <c r="I125" s="165">
        <f t="shared" si="28"/>
        <v>0.39968774395003903</v>
      </c>
      <c r="J125" s="164">
        <f t="shared" si="29"/>
        <v>1.738521684494675E-2</v>
      </c>
    </row>
    <row r="126" spans="2:10" x14ac:dyDescent="0.25">
      <c r="B126" s="157" t="s">
        <v>107</v>
      </c>
      <c r="C126" s="158">
        <v>10599</v>
      </c>
      <c r="D126" s="158">
        <v>9924</v>
      </c>
      <c r="E126" s="158">
        <v>12128</v>
      </c>
      <c r="F126" s="158">
        <v>10555</v>
      </c>
      <c r="G126" s="158">
        <v>10843</v>
      </c>
      <c r="H126" s="159">
        <f t="shared" si="27"/>
        <v>2.7285646612979608E-2</v>
      </c>
      <c r="I126" s="160">
        <f t="shared" si="28"/>
        <v>2.3021039720728442E-2</v>
      </c>
      <c r="J126" s="159">
        <f t="shared" si="29"/>
        <v>2.102709495256638E-2</v>
      </c>
    </row>
    <row r="127" spans="2:10" x14ac:dyDescent="0.25">
      <c r="B127" s="162" t="s">
        <v>110</v>
      </c>
      <c r="C127" s="163">
        <v>1081</v>
      </c>
      <c r="D127" s="163">
        <v>775</v>
      </c>
      <c r="E127" s="163">
        <v>962</v>
      </c>
      <c r="F127" s="163">
        <v>1147</v>
      </c>
      <c r="G127" s="163">
        <v>1127</v>
      </c>
      <c r="H127" s="164">
        <f t="shared" si="27"/>
        <v>-1.7436791630340065E-2</v>
      </c>
      <c r="I127" s="165">
        <f t="shared" si="28"/>
        <v>4.2553191489361764E-2</v>
      </c>
      <c r="J127" s="164">
        <f t="shared" si="29"/>
        <v>2.1855147110156148E-3</v>
      </c>
    </row>
    <row r="128" spans="2:10" x14ac:dyDescent="0.25">
      <c r="B128" s="162" t="s">
        <v>113</v>
      </c>
      <c r="C128" s="163">
        <v>1143</v>
      </c>
      <c r="D128" s="163">
        <v>1659</v>
      </c>
      <c r="E128" s="163">
        <v>1800</v>
      </c>
      <c r="F128" s="163">
        <v>1503</v>
      </c>
      <c r="G128" s="163">
        <v>1743</v>
      </c>
      <c r="H128" s="164">
        <f t="shared" si="27"/>
        <v>0.15968063872255489</v>
      </c>
      <c r="I128" s="165">
        <f t="shared" si="28"/>
        <v>0.52493438320209984</v>
      </c>
      <c r="J128" s="164">
        <f t="shared" si="29"/>
        <v>3.3800817580303608E-3</v>
      </c>
    </row>
    <row r="129" spans="2:10" x14ac:dyDescent="0.25">
      <c r="B129" s="162" t="s">
        <v>116</v>
      </c>
      <c r="C129" s="163">
        <v>649</v>
      </c>
      <c r="D129" s="163">
        <v>954</v>
      </c>
      <c r="E129" s="163">
        <v>1027</v>
      </c>
      <c r="F129" s="163">
        <v>1076</v>
      </c>
      <c r="G129" s="163">
        <v>866</v>
      </c>
      <c r="H129" s="164">
        <f t="shared" si="27"/>
        <v>-0.19516728624535318</v>
      </c>
      <c r="I129" s="165">
        <f t="shared" si="28"/>
        <v>0.33436055469953785</v>
      </c>
      <c r="J129" s="164">
        <f t="shared" si="29"/>
        <v>1.6793751018096914E-3</v>
      </c>
    </row>
    <row r="130" spans="2:10" x14ac:dyDescent="0.25">
      <c r="B130" s="162" t="s">
        <v>123</v>
      </c>
      <c r="C130" s="163">
        <v>153</v>
      </c>
      <c r="D130" s="163">
        <v>249</v>
      </c>
      <c r="E130" s="163">
        <v>308</v>
      </c>
      <c r="F130" s="163">
        <v>305</v>
      </c>
      <c r="G130" s="163">
        <v>307</v>
      </c>
      <c r="H130" s="164">
        <f t="shared" si="27"/>
        <v>6.5573770491802463E-3</v>
      </c>
      <c r="I130" s="165">
        <f t="shared" si="28"/>
        <v>1.0065359477124183</v>
      </c>
      <c r="J130" s="164">
        <f t="shared" si="29"/>
        <v>5.9534429128819315E-4</v>
      </c>
    </row>
    <row r="131" spans="2:10" x14ac:dyDescent="0.25">
      <c r="B131" s="162" t="s">
        <v>119</v>
      </c>
      <c r="C131" s="163">
        <v>195</v>
      </c>
      <c r="D131" s="163">
        <v>409</v>
      </c>
      <c r="E131" s="163">
        <v>194</v>
      </c>
      <c r="F131" s="163">
        <v>291</v>
      </c>
      <c r="G131" s="163">
        <v>254</v>
      </c>
      <c r="H131" s="164">
        <f t="shared" si="27"/>
        <v>-0.12714776632302405</v>
      </c>
      <c r="I131" s="165">
        <f t="shared" si="28"/>
        <v>0.3025641025641026</v>
      </c>
      <c r="J131" s="164">
        <f t="shared" si="29"/>
        <v>4.9256498367166476E-4</v>
      </c>
    </row>
    <row r="132" spans="2:10" x14ac:dyDescent="0.25">
      <c r="B132" s="162" t="s">
        <v>128</v>
      </c>
      <c r="C132" s="163">
        <v>183</v>
      </c>
      <c r="D132" s="163">
        <v>179</v>
      </c>
      <c r="E132" s="163">
        <v>136</v>
      </c>
      <c r="F132" s="163">
        <v>183</v>
      </c>
      <c r="G132" s="163">
        <v>120</v>
      </c>
      <c r="H132" s="164">
        <f t="shared" si="27"/>
        <v>-0.34426229508196726</v>
      </c>
      <c r="I132" s="165">
        <f t="shared" si="28"/>
        <v>-0.34426229508196726</v>
      </c>
      <c r="J132" s="164">
        <f t="shared" si="29"/>
        <v>2.3270786630157387E-4</v>
      </c>
    </row>
    <row r="133" spans="2:10" x14ac:dyDescent="0.25">
      <c r="B133" s="162" t="s">
        <v>131</v>
      </c>
      <c r="C133" s="163">
        <v>363</v>
      </c>
      <c r="D133" s="163">
        <v>254</v>
      </c>
      <c r="E133" s="163">
        <v>271</v>
      </c>
      <c r="F133" s="163">
        <v>310</v>
      </c>
      <c r="G133" s="163">
        <v>377</v>
      </c>
      <c r="H133" s="164">
        <f t="shared" si="27"/>
        <v>0.21612903225806446</v>
      </c>
      <c r="I133" s="165">
        <f t="shared" si="28"/>
        <v>3.8567493112947604E-2</v>
      </c>
      <c r="J133" s="164">
        <f t="shared" si="29"/>
        <v>7.3109054663077796E-4</v>
      </c>
    </row>
    <row r="134" spans="2:10" x14ac:dyDescent="0.25">
      <c r="B134" s="168" t="s">
        <v>145</v>
      </c>
      <c r="C134" s="169">
        <f>C126-SUM(C127:C133)</f>
        <v>6832</v>
      </c>
      <c r="D134" s="169">
        <f>D126-SUM(D127:D133)</f>
        <v>5445</v>
      </c>
      <c r="E134" s="169">
        <f>E126-SUM(E127:E133)</f>
        <v>7430</v>
      </c>
      <c r="F134" s="169">
        <f>F126-SUM(F127:F133)</f>
        <v>5740</v>
      </c>
      <c r="G134" s="169">
        <f>G126-SUM(G127:G133)</f>
        <v>6049</v>
      </c>
      <c r="H134" s="170">
        <f t="shared" si="27"/>
        <v>5.3832752613240498E-2</v>
      </c>
      <c r="I134" s="171">
        <f t="shared" si="28"/>
        <v>-0.11460772833723654</v>
      </c>
      <c r="J134" s="170">
        <f t="shared" si="29"/>
        <v>1.1730415693818504E-2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24013</v>
      </c>
      <c r="D136" s="176">
        <v>23913</v>
      </c>
      <c r="E136" s="176">
        <v>25634</v>
      </c>
      <c r="F136" s="176">
        <v>29365</v>
      </c>
      <c r="G136" s="176">
        <v>27084</v>
      </c>
      <c r="H136" s="177">
        <f t="shared" ref="H136:H148" si="30">IFERROR(G136/F136-1,"-")</f>
        <v>-7.7677507236506016E-2</v>
      </c>
      <c r="I136" s="177">
        <f t="shared" ref="I136:I148" si="31">IFERROR(G136/C136-1,"-")</f>
        <v>0.12788906009244982</v>
      </c>
      <c r="J136" s="177">
        <f t="shared" ref="J136:J148" si="32">G136/G$10</f>
        <v>5.2522165424265223E-2</v>
      </c>
    </row>
    <row r="137" spans="2:10" x14ac:dyDescent="0.25">
      <c r="B137" s="157" t="s">
        <v>97</v>
      </c>
      <c r="C137" s="158">
        <v>2294</v>
      </c>
      <c r="D137" s="158">
        <v>1448</v>
      </c>
      <c r="E137" s="158">
        <v>1204</v>
      </c>
      <c r="F137" s="158">
        <v>1362</v>
      </c>
      <c r="G137" s="158">
        <v>1464</v>
      </c>
      <c r="H137" s="159">
        <f t="shared" si="30"/>
        <v>7.4889867841409608E-2</v>
      </c>
      <c r="I137" s="160">
        <f t="shared" si="31"/>
        <v>-0.36181342632955538</v>
      </c>
      <c r="J137" s="159">
        <f t="shared" si="32"/>
        <v>2.8390359688792014E-3</v>
      </c>
    </row>
    <row r="138" spans="2:10" x14ac:dyDescent="0.25">
      <c r="B138" s="162" t="s">
        <v>103</v>
      </c>
      <c r="C138" s="163">
        <v>1110</v>
      </c>
      <c r="D138" s="163">
        <v>1061</v>
      </c>
      <c r="E138" s="163">
        <v>686</v>
      </c>
      <c r="F138" s="163">
        <v>723</v>
      </c>
      <c r="G138" s="163">
        <v>396</v>
      </c>
      <c r="H138" s="164">
        <f t="shared" si="30"/>
        <v>-0.4522821576763485</v>
      </c>
      <c r="I138" s="165">
        <f t="shared" si="31"/>
        <v>-0.64324324324324322</v>
      </c>
      <c r="J138" s="164">
        <f t="shared" si="32"/>
        <v>7.6793595879519382E-4</v>
      </c>
    </row>
    <row r="139" spans="2:10" x14ac:dyDescent="0.25">
      <c r="B139" s="162" t="s">
        <v>100</v>
      </c>
      <c r="C139" s="163">
        <v>1184</v>
      </c>
      <c r="D139" s="163">
        <v>387</v>
      </c>
      <c r="E139" s="163">
        <v>518</v>
      </c>
      <c r="F139" s="163">
        <v>639</v>
      </c>
      <c r="G139" s="163">
        <v>1068</v>
      </c>
      <c r="H139" s="164">
        <f t="shared" si="30"/>
        <v>0.67136150234741776</v>
      </c>
      <c r="I139" s="165">
        <f t="shared" si="31"/>
        <v>-9.7972972972973027E-2</v>
      </c>
      <c r="J139" s="164">
        <f t="shared" si="32"/>
        <v>2.0711000100840076E-3</v>
      </c>
    </row>
    <row r="140" spans="2:10" x14ac:dyDescent="0.25">
      <c r="B140" s="157" t="s">
        <v>107</v>
      </c>
      <c r="C140" s="158">
        <v>21719</v>
      </c>
      <c r="D140" s="158">
        <v>22465</v>
      </c>
      <c r="E140" s="158">
        <v>24430</v>
      </c>
      <c r="F140" s="158">
        <v>28003</v>
      </c>
      <c r="G140" s="158">
        <v>25620</v>
      </c>
      <c r="H140" s="159">
        <f t="shared" si="30"/>
        <v>-8.5098025211584494E-2</v>
      </c>
      <c r="I140" s="160">
        <f t="shared" si="31"/>
        <v>0.17961232100925462</v>
      </c>
      <c r="J140" s="159">
        <f t="shared" si="32"/>
        <v>4.9683129455386027E-2</v>
      </c>
    </row>
    <row r="141" spans="2:10" x14ac:dyDescent="0.25">
      <c r="B141" s="162" t="s">
        <v>110</v>
      </c>
      <c r="C141" s="163">
        <v>10338</v>
      </c>
      <c r="D141" s="163">
        <v>8389</v>
      </c>
      <c r="E141" s="163">
        <v>9245</v>
      </c>
      <c r="F141" s="163">
        <v>11599</v>
      </c>
      <c r="G141" s="163">
        <v>11272</v>
      </c>
      <c r="H141" s="164">
        <f t="shared" si="30"/>
        <v>-2.8192085524614163E-2</v>
      </c>
      <c r="I141" s="165">
        <f t="shared" si="31"/>
        <v>9.0346295221512829E-2</v>
      </c>
      <c r="J141" s="164">
        <f t="shared" si="32"/>
        <v>2.1859025574594508E-2</v>
      </c>
    </row>
    <row r="142" spans="2:10" x14ac:dyDescent="0.25">
      <c r="B142" s="162" t="s">
        <v>113</v>
      </c>
      <c r="C142" s="163">
        <v>1702</v>
      </c>
      <c r="D142" s="163">
        <v>2361</v>
      </c>
      <c r="E142" s="163">
        <v>2870</v>
      </c>
      <c r="F142" s="163">
        <v>2808</v>
      </c>
      <c r="G142" s="163">
        <v>2881</v>
      </c>
      <c r="H142" s="164">
        <f t="shared" si="30"/>
        <v>2.5997150997151053E-2</v>
      </c>
      <c r="I142" s="165">
        <f t="shared" si="31"/>
        <v>0.69271445358401884</v>
      </c>
      <c r="J142" s="164">
        <f t="shared" si="32"/>
        <v>5.5869280234569531E-3</v>
      </c>
    </row>
    <row r="143" spans="2:10" x14ac:dyDescent="0.25">
      <c r="B143" s="162" t="s">
        <v>116</v>
      </c>
      <c r="C143" s="163">
        <v>1397</v>
      </c>
      <c r="D143" s="163">
        <v>2881</v>
      </c>
      <c r="E143" s="163">
        <v>2375</v>
      </c>
      <c r="F143" s="163">
        <v>2108</v>
      </c>
      <c r="G143" s="163">
        <v>1639</v>
      </c>
      <c r="H143" s="164">
        <f t="shared" si="30"/>
        <v>-0.22248576850094881</v>
      </c>
      <c r="I143" s="165">
        <f t="shared" si="31"/>
        <v>0.17322834645669283</v>
      </c>
      <c r="J143" s="164">
        <f t="shared" si="32"/>
        <v>3.1784016072356632E-3</v>
      </c>
    </row>
    <row r="144" spans="2:10" x14ac:dyDescent="0.25">
      <c r="B144" s="162" t="s">
        <v>123</v>
      </c>
      <c r="C144" s="163">
        <v>369</v>
      </c>
      <c r="D144" s="163">
        <v>1087</v>
      </c>
      <c r="E144" s="163">
        <v>735</v>
      </c>
      <c r="F144" s="163">
        <v>829</v>
      </c>
      <c r="G144" s="163">
        <v>671</v>
      </c>
      <c r="H144" s="164">
        <f t="shared" si="30"/>
        <v>-0.19059107358262972</v>
      </c>
      <c r="I144" s="165">
        <f t="shared" si="31"/>
        <v>0.81842818428184283</v>
      </c>
      <c r="J144" s="164">
        <f t="shared" si="32"/>
        <v>1.3012248190696339E-3</v>
      </c>
    </row>
    <row r="145" spans="2:10" x14ac:dyDescent="0.25">
      <c r="B145" s="162" t="s">
        <v>119</v>
      </c>
      <c r="C145" s="163">
        <v>441</v>
      </c>
      <c r="D145" s="163">
        <v>812</v>
      </c>
      <c r="E145" s="163">
        <v>579</v>
      </c>
      <c r="F145" s="163">
        <v>725</v>
      </c>
      <c r="G145" s="163">
        <v>521</v>
      </c>
      <c r="H145" s="164">
        <f t="shared" si="30"/>
        <v>-0.28137931034482755</v>
      </c>
      <c r="I145" s="165">
        <f t="shared" si="31"/>
        <v>0.18140589569161003</v>
      </c>
      <c r="J145" s="164">
        <f t="shared" si="32"/>
        <v>1.0103399861926667E-3</v>
      </c>
    </row>
    <row r="146" spans="2:10" x14ac:dyDescent="0.25">
      <c r="B146" s="162" t="s">
        <v>128</v>
      </c>
      <c r="C146" s="163">
        <v>371</v>
      </c>
      <c r="D146" s="163">
        <v>615</v>
      </c>
      <c r="E146" s="163">
        <v>800</v>
      </c>
      <c r="F146" s="163">
        <v>814</v>
      </c>
      <c r="G146" s="163">
        <v>652</v>
      </c>
      <c r="H146" s="164">
        <f t="shared" si="30"/>
        <v>-0.19901719901719905</v>
      </c>
      <c r="I146" s="165">
        <f t="shared" si="31"/>
        <v>0.75741239892183287</v>
      </c>
      <c r="J146" s="164">
        <f t="shared" si="32"/>
        <v>1.264379406905218E-3</v>
      </c>
    </row>
    <row r="147" spans="2:10" x14ac:dyDescent="0.25">
      <c r="B147" s="162" t="s">
        <v>131</v>
      </c>
      <c r="C147" s="163">
        <v>932</v>
      </c>
      <c r="D147" s="163">
        <v>526</v>
      </c>
      <c r="E147" s="163">
        <v>488</v>
      </c>
      <c r="F147" s="163">
        <v>665</v>
      </c>
      <c r="G147" s="163">
        <v>573</v>
      </c>
      <c r="H147" s="164">
        <f t="shared" si="30"/>
        <v>-0.13834586466165411</v>
      </c>
      <c r="I147" s="165">
        <f t="shared" si="31"/>
        <v>-0.38519313304721026</v>
      </c>
      <c r="J147" s="164">
        <f t="shared" si="32"/>
        <v>1.1111800615900152E-3</v>
      </c>
    </row>
    <row r="148" spans="2:10" x14ac:dyDescent="0.25">
      <c r="B148" s="168" t="s">
        <v>145</v>
      </c>
      <c r="C148" s="169">
        <f>C140-SUM(C141:C147)</f>
        <v>6169</v>
      </c>
      <c r="D148" s="169">
        <f>D140-SUM(D141:D147)</f>
        <v>5794</v>
      </c>
      <c r="E148" s="169">
        <f>E140-SUM(E141:E147)</f>
        <v>7338</v>
      </c>
      <c r="F148" s="169">
        <f>F140-SUM(F141:F147)</f>
        <v>8455</v>
      </c>
      <c r="G148" s="169">
        <f>G140-SUM(G141:G147)</f>
        <v>7411</v>
      </c>
      <c r="H148" s="170">
        <f t="shared" si="30"/>
        <v>-0.12347723240685982</v>
      </c>
      <c r="I148" s="171">
        <f t="shared" si="31"/>
        <v>0.20132922677905651</v>
      </c>
      <c r="J148" s="170">
        <f t="shared" si="32"/>
        <v>1.4371649976341367E-2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10851</v>
      </c>
      <c r="D150" s="176">
        <v>11732</v>
      </c>
      <c r="E150" s="176">
        <v>11163</v>
      </c>
      <c r="F150" s="176">
        <v>12933</v>
      </c>
      <c r="G150" s="176">
        <v>13438</v>
      </c>
      <c r="H150" s="177">
        <f t="shared" ref="H150:H162" si="33">IFERROR(G150/F150-1,"-")</f>
        <v>3.9047398128817745E-2</v>
      </c>
      <c r="I150" s="177">
        <f t="shared" ref="I150:I162" si="34">IFERROR(G150/C150-1,"-")</f>
        <v>0.23841120634042956</v>
      </c>
      <c r="J150" s="177">
        <f t="shared" ref="J150:J162" si="35">G150/G$10</f>
        <v>2.6059402561337916E-2</v>
      </c>
    </row>
    <row r="151" spans="2:10" x14ac:dyDescent="0.25">
      <c r="B151" s="157" t="s">
        <v>97</v>
      </c>
      <c r="C151" s="158">
        <v>2910</v>
      </c>
      <c r="D151" s="158">
        <v>4127</v>
      </c>
      <c r="E151" s="158">
        <v>4352</v>
      </c>
      <c r="F151" s="158">
        <v>4244</v>
      </c>
      <c r="G151" s="158">
        <v>5081</v>
      </c>
      <c r="H151" s="159">
        <f t="shared" si="33"/>
        <v>0.1972196041470311</v>
      </c>
      <c r="I151" s="160">
        <f t="shared" si="34"/>
        <v>0.74604810996563575</v>
      </c>
      <c r="J151" s="159">
        <f t="shared" si="35"/>
        <v>9.8532389056524734E-3</v>
      </c>
    </row>
    <row r="152" spans="2:10" x14ac:dyDescent="0.25">
      <c r="B152" s="162" t="s">
        <v>103</v>
      </c>
      <c r="C152" s="163">
        <v>1115</v>
      </c>
      <c r="D152" s="163">
        <v>3399</v>
      </c>
      <c r="E152" s="163">
        <v>2928</v>
      </c>
      <c r="F152" s="163">
        <v>3200</v>
      </c>
      <c r="G152" s="163">
        <v>3538</v>
      </c>
      <c r="H152" s="164">
        <f t="shared" si="33"/>
        <v>0.10562500000000008</v>
      </c>
      <c r="I152" s="165">
        <f t="shared" si="34"/>
        <v>2.1730941704035875</v>
      </c>
      <c r="J152" s="164">
        <f t="shared" si="35"/>
        <v>6.8610035914580701E-3</v>
      </c>
    </row>
    <row r="153" spans="2:10" x14ac:dyDescent="0.25">
      <c r="B153" s="162" t="s">
        <v>100</v>
      </c>
      <c r="C153" s="163">
        <v>1795</v>
      </c>
      <c r="D153" s="163">
        <v>728</v>
      </c>
      <c r="E153" s="163">
        <v>1424</v>
      </c>
      <c r="F153" s="163">
        <v>1044</v>
      </c>
      <c r="G153" s="163">
        <v>1543</v>
      </c>
      <c r="H153" s="164">
        <f t="shared" si="33"/>
        <v>0.47796934865900376</v>
      </c>
      <c r="I153" s="165">
        <f t="shared" si="34"/>
        <v>-0.14038997214484683</v>
      </c>
      <c r="J153" s="164">
        <f t="shared" si="35"/>
        <v>2.9922353141944042E-3</v>
      </c>
    </row>
    <row r="154" spans="2:10" x14ac:dyDescent="0.25">
      <c r="B154" s="157" t="s">
        <v>107</v>
      </c>
      <c r="C154" s="158">
        <v>7941</v>
      </c>
      <c r="D154" s="158">
        <v>7605</v>
      </c>
      <c r="E154" s="158">
        <v>6811</v>
      </c>
      <c r="F154" s="158">
        <v>8689</v>
      </c>
      <c r="G154" s="158">
        <v>8357</v>
      </c>
      <c r="H154" s="159">
        <f t="shared" si="33"/>
        <v>-3.8209230060996635E-2</v>
      </c>
      <c r="I154" s="160">
        <f t="shared" si="34"/>
        <v>5.2386349326281278E-2</v>
      </c>
      <c r="J154" s="159">
        <f t="shared" si="35"/>
        <v>1.6206163655685443E-2</v>
      </c>
    </row>
    <row r="155" spans="2:10" x14ac:dyDescent="0.25">
      <c r="B155" s="162" t="s">
        <v>110</v>
      </c>
      <c r="C155" s="163">
        <v>2348</v>
      </c>
      <c r="D155" s="163">
        <v>2234</v>
      </c>
      <c r="E155" s="163">
        <v>2310</v>
      </c>
      <c r="F155" s="163">
        <v>2497</v>
      </c>
      <c r="G155" s="163">
        <v>2001</v>
      </c>
      <c r="H155" s="164">
        <f t="shared" si="33"/>
        <v>-0.19863836603924712</v>
      </c>
      <c r="I155" s="165">
        <f t="shared" si="34"/>
        <v>-0.14778534923339015</v>
      </c>
      <c r="J155" s="164">
        <f t="shared" si="35"/>
        <v>3.8804036705787446E-3</v>
      </c>
    </row>
    <row r="156" spans="2:10" x14ac:dyDescent="0.25">
      <c r="B156" s="162" t="s">
        <v>113</v>
      </c>
      <c r="C156" s="163">
        <v>2301</v>
      </c>
      <c r="D156" s="163">
        <v>2723</v>
      </c>
      <c r="E156" s="163">
        <v>1794</v>
      </c>
      <c r="F156" s="163">
        <v>1977</v>
      </c>
      <c r="G156" s="163">
        <v>1946</v>
      </c>
      <c r="H156" s="164">
        <f t="shared" si="33"/>
        <v>-1.5680323722812362E-2</v>
      </c>
      <c r="I156" s="165">
        <f t="shared" si="34"/>
        <v>-0.15428074750108645</v>
      </c>
      <c r="J156" s="164">
        <f t="shared" si="35"/>
        <v>3.7737458985238562E-3</v>
      </c>
    </row>
    <row r="157" spans="2:10" x14ac:dyDescent="0.25">
      <c r="B157" s="162" t="s">
        <v>116</v>
      </c>
      <c r="C157" s="163">
        <v>840</v>
      </c>
      <c r="D157" s="163">
        <v>565</v>
      </c>
      <c r="E157" s="163">
        <v>766</v>
      </c>
      <c r="F157" s="163">
        <v>1231</v>
      </c>
      <c r="G157" s="163">
        <v>1499</v>
      </c>
      <c r="H157" s="164">
        <f t="shared" si="33"/>
        <v>0.21770917952883839</v>
      </c>
      <c r="I157" s="165">
        <f t="shared" si="34"/>
        <v>0.78452380952380962</v>
      </c>
      <c r="J157" s="164">
        <f t="shared" si="35"/>
        <v>2.9069090965504938E-3</v>
      </c>
    </row>
    <row r="158" spans="2:10" x14ac:dyDescent="0.25">
      <c r="B158" s="162" t="s">
        <v>123</v>
      </c>
      <c r="C158" s="163">
        <v>229</v>
      </c>
      <c r="D158" s="163">
        <v>198</v>
      </c>
      <c r="E158" s="163">
        <v>204</v>
      </c>
      <c r="F158" s="163">
        <v>279</v>
      </c>
      <c r="G158" s="163">
        <v>308</v>
      </c>
      <c r="H158" s="164">
        <f t="shared" si="33"/>
        <v>0.10394265232974909</v>
      </c>
      <c r="I158" s="165">
        <f t="shared" si="34"/>
        <v>0.34497816593886466</v>
      </c>
      <c r="J158" s="164">
        <f t="shared" si="35"/>
        <v>5.9728352350737297E-4</v>
      </c>
    </row>
    <row r="159" spans="2:10" x14ac:dyDescent="0.25">
      <c r="B159" s="162" t="s">
        <v>119</v>
      </c>
      <c r="C159" s="163">
        <v>272</v>
      </c>
      <c r="D159" s="163">
        <v>320</v>
      </c>
      <c r="E159" s="163">
        <v>282</v>
      </c>
      <c r="F159" s="163">
        <v>331</v>
      </c>
      <c r="G159" s="163">
        <v>327</v>
      </c>
      <c r="H159" s="164">
        <f t="shared" si="33"/>
        <v>-1.2084592145015116E-2</v>
      </c>
      <c r="I159" s="165">
        <f t="shared" si="34"/>
        <v>0.20220588235294112</v>
      </c>
      <c r="J159" s="164">
        <f t="shared" si="35"/>
        <v>6.3412893567178883E-4</v>
      </c>
    </row>
    <row r="160" spans="2:10" x14ac:dyDescent="0.25">
      <c r="B160" s="162" t="s">
        <v>128</v>
      </c>
      <c r="C160" s="163">
        <v>32</v>
      </c>
      <c r="D160" s="163">
        <v>149</v>
      </c>
      <c r="E160" s="163">
        <v>115</v>
      </c>
      <c r="F160" s="163">
        <v>96</v>
      </c>
      <c r="G160" s="163">
        <v>66</v>
      </c>
      <c r="H160" s="164">
        <f t="shared" si="33"/>
        <v>-0.3125</v>
      </c>
      <c r="I160" s="165">
        <f t="shared" si="34"/>
        <v>1.0625</v>
      </c>
      <c r="J160" s="164">
        <f t="shared" si="35"/>
        <v>1.2798932646586564E-4</v>
      </c>
    </row>
    <row r="161" spans="2:10" x14ac:dyDescent="0.25">
      <c r="B161" s="162" t="s">
        <v>131</v>
      </c>
      <c r="C161" s="163">
        <v>201</v>
      </c>
      <c r="D161" s="163">
        <v>208</v>
      </c>
      <c r="E161" s="163">
        <v>126</v>
      </c>
      <c r="F161" s="163">
        <v>157</v>
      </c>
      <c r="G161" s="163">
        <v>93</v>
      </c>
      <c r="H161" s="164">
        <f t="shared" si="33"/>
        <v>-0.40764331210191085</v>
      </c>
      <c r="I161" s="165">
        <f t="shared" si="34"/>
        <v>-0.53731343283582089</v>
      </c>
      <c r="J161" s="164">
        <f t="shared" si="35"/>
        <v>1.8034859638371977E-4</v>
      </c>
    </row>
    <row r="162" spans="2:10" x14ac:dyDescent="0.25">
      <c r="B162" s="168" t="s">
        <v>145</v>
      </c>
      <c r="C162" s="169">
        <f>C154-SUM(C155:C161)</f>
        <v>1718</v>
      </c>
      <c r="D162" s="169">
        <f>D154-SUM(D155:D161)</f>
        <v>1208</v>
      </c>
      <c r="E162" s="169">
        <f>E154-SUM(E155:E161)</f>
        <v>1214</v>
      </c>
      <c r="F162" s="169">
        <f>F154-SUM(F155:F161)</f>
        <v>2121</v>
      </c>
      <c r="G162" s="169">
        <f>G154-SUM(G155:G161)</f>
        <v>2117</v>
      </c>
      <c r="H162" s="170">
        <f t="shared" si="33"/>
        <v>-1.885902876001877E-3</v>
      </c>
      <c r="I162" s="171">
        <f t="shared" si="34"/>
        <v>0.23224679860302677</v>
      </c>
      <c r="J162" s="170">
        <f t="shared" si="35"/>
        <v>4.1053546080035992E-3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5838B-948C-41B7-BC21-25B17C5BCB5A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67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Q4" s="267" t="s">
        <v>270</v>
      </c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269</v>
      </c>
      <c r="G7" s="172" t="s">
        <v>264</v>
      </c>
      <c r="H7" s="172" t="s">
        <v>265</v>
      </c>
      <c r="I7" s="172" t="s">
        <v>266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261</v>
      </c>
      <c r="S7" s="172" t="s">
        <v>262</v>
      </c>
      <c r="T7" s="172" t="s">
        <v>263</v>
      </c>
      <c r="U7" s="172" t="s">
        <v>264</v>
      </c>
      <c r="V7" s="172" t="s">
        <v>265</v>
      </c>
      <c r="W7" s="172" t="s">
        <v>266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45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5357563</v>
      </c>
      <c r="D9" s="176">
        <v>5290429</v>
      </c>
      <c r="E9" s="176">
        <v>1780989</v>
      </c>
      <c r="F9" s="176">
        <v>5104277</v>
      </c>
      <c r="G9" s="176">
        <v>5104277</v>
      </c>
      <c r="H9" s="176">
        <v>5627549</v>
      </c>
      <c r="I9" s="176">
        <v>5933119</v>
      </c>
      <c r="J9" s="177">
        <f>IFERROR(I9/H9-1,"-")</f>
        <v>5.4298949684844944E-2</v>
      </c>
      <c r="K9" s="177">
        <f>IFERROR(I9/D9-1,"-")</f>
        <v>0.12148164165892794</v>
      </c>
      <c r="L9" s="176">
        <f>I9-H9</f>
        <v>305570</v>
      </c>
      <c r="M9" s="176">
        <f>I9-D9</f>
        <v>642690</v>
      </c>
      <c r="N9" s="177">
        <f t="shared" ref="N9:N21" si="0">I9/I$9</f>
        <v>1</v>
      </c>
      <c r="Q9" s="154" t="s">
        <v>68</v>
      </c>
      <c r="R9" s="176">
        <v>1477572</v>
      </c>
      <c r="S9" s="176">
        <v>1449258</v>
      </c>
      <c r="T9" s="176">
        <v>426179</v>
      </c>
      <c r="U9" s="176">
        <v>1355261</v>
      </c>
      <c r="V9" s="176">
        <v>1459828</v>
      </c>
      <c r="W9" s="176">
        <v>1520919</v>
      </c>
      <c r="X9" s="177">
        <f>IFERROR(W9/V9-1,"-")</f>
        <v>4.1848080732798554E-2</v>
      </c>
      <c r="Y9" s="177">
        <f>IFERROR(W9/S9-1,"-")</f>
        <v>4.9446682371254713E-2</v>
      </c>
      <c r="Z9" s="176">
        <f>W9-V9</f>
        <v>61091</v>
      </c>
      <c r="AA9" s="176">
        <f>W9-S9</f>
        <v>71661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1066121</v>
      </c>
      <c r="D10" s="158">
        <v>1078565</v>
      </c>
      <c r="E10" s="158">
        <v>470401</v>
      </c>
      <c r="F10" s="158">
        <v>1034550</v>
      </c>
      <c r="G10" s="158">
        <v>1034550</v>
      </c>
      <c r="H10" s="158">
        <v>1068749</v>
      </c>
      <c r="I10" s="158">
        <v>1082874</v>
      </c>
      <c r="J10" s="160">
        <f>IFERROR(I10/H10-1,"-")</f>
        <v>1.3216386635215516E-2</v>
      </c>
      <c r="K10" s="159">
        <f t="shared" ref="K10:K21" si="2">IFERROR(I10/D10-1,"-")</f>
        <v>3.9951231497405981E-3</v>
      </c>
      <c r="L10" s="157">
        <f t="shared" ref="L10:L20" si="3">I10-H10</f>
        <v>14125</v>
      </c>
      <c r="M10" s="158">
        <f t="shared" ref="M10:M21" si="4">I10-D10</f>
        <v>4309</v>
      </c>
      <c r="N10" s="159">
        <f t="shared" si="0"/>
        <v>0.1825134469745171</v>
      </c>
      <c r="Q10" s="157" t="s">
        <v>97</v>
      </c>
      <c r="R10" s="158">
        <v>139124</v>
      </c>
      <c r="S10" s="158">
        <v>132156</v>
      </c>
      <c r="T10" s="158">
        <v>50700</v>
      </c>
      <c r="U10" s="158">
        <v>125997</v>
      </c>
      <c r="V10" s="158">
        <v>124139</v>
      </c>
      <c r="W10" s="158">
        <v>120279</v>
      </c>
      <c r="X10" s="160">
        <f>IFERROR(W10/V10-1,"-")</f>
        <v>-3.1094176689034025E-2</v>
      </c>
      <c r="Y10" s="159">
        <f t="shared" ref="Y10:Y21" si="5">IFERROR(W10/S10-1,"-")</f>
        <v>-8.9871061472804881E-2</v>
      </c>
      <c r="Z10" s="157">
        <f t="shared" ref="Z10:Z20" si="6">W10-V10</f>
        <v>-3860</v>
      </c>
      <c r="AA10" s="158">
        <f t="shared" ref="AA10:AA21" si="7">W10-S10</f>
        <v>-11877</v>
      </c>
      <c r="AB10" s="159">
        <f t="shared" si="1"/>
        <v>7.9083106989918592E-2</v>
      </c>
    </row>
    <row r="11" spans="1:28" x14ac:dyDescent="0.25">
      <c r="A11" s="161" t="s">
        <v>103</v>
      </c>
      <c r="B11" s="162" t="s">
        <v>103</v>
      </c>
      <c r="C11" s="163">
        <v>425333</v>
      </c>
      <c r="D11" s="163">
        <v>412835</v>
      </c>
      <c r="E11" s="163">
        <v>204140</v>
      </c>
      <c r="F11" s="163">
        <v>418192</v>
      </c>
      <c r="G11" s="163">
        <v>418192</v>
      </c>
      <c r="H11" s="163">
        <v>428874</v>
      </c>
      <c r="I11" s="163">
        <v>422840</v>
      </c>
      <c r="J11" s="165">
        <f>IFERROR(I11/H11-1,"-")</f>
        <v>-1.4069400336695681E-2</v>
      </c>
      <c r="K11" s="164">
        <f t="shared" si="2"/>
        <v>2.4234863807574447E-2</v>
      </c>
      <c r="L11" s="162">
        <f t="shared" si="3"/>
        <v>-6034</v>
      </c>
      <c r="M11" s="163">
        <f t="shared" si="4"/>
        <v>10005</v>
      </c>
      <c r="N11" s="164">
        <f t="shared" si="0"/>
        <v>7.1267742986446087E-2</v>
      </c>
      <c r="Q11" s="162" t="s">
        <v>103</v>
      </c>
      <c r="R11" s="163">
        <v>44315</v>
      </c>
      <c r="S11" s="163">
        <v>52512</v>
      </c>
      <c r="T11" s="163">
        <v>24041</v>
      </c>
      <c r="U11" s="163">
        <v>48561</v>
      </c>
      <c r="V11" s="163">
        <v>53528</v>
      </c>
      <c r="W11" s="163">
        <v>53192</v>
      </c>
      <c r="X11" s="165">
        <f>IFERROR(W11/V11-1,"-")</f>
        <v>-6.2770886265132164E-3</v>
      </c>
      <c r="Y11" s="164">
        <f t="shared" si="5"/>
        <v>1.2949421084704538E-2</v>
      </c>
      <c r="Z11" s="162">
        <f t="shared" si="6"/>
        <v>-336</v>
      </c>
      <c r="AA11" s="163">
        <f t="shared" si="7"/>
        <v>680</v>
      </c>
      <c r="AB11" s="164">
        <f t="shared" si="1"/>
        <v>3.4973591624537531E-2</v>
      </c>
    </row>
    <row r="12" spans="1:28" x14ac:dyDescent="0.25">
      <c r="A12" s="161" t="s">
        <v>100</v>
      </c>
      <c r="B12" s="162" t="s">
        <v>100</v>
      </c>
      <c r="C12" s="163">
        <v>640788</v>
      </c>
      <c r="D12" s="163">
        <v>665730</v>
      </c>
      <c r="E12" s="163">
        <v>266261</v>
      </c>
      <c r="F12" s="163">
        <v>616358</v>
      </c>
      <c r="G12" s="163">
        <v>616358</v>
      </c>
      <c r="H12" s="163">
        <v>639875</v>
      </c>
      <c r="I12" s="163">
        <v>660034</v>
      </c>
      <c r="J12" s="165">
        <f>IFERROR(I12/H12-1,"-")</f>
        <v>3.1504590740379035E-2</v>
      </c>
      <c r="K12" s="164">
        <f t="shared" si="2"/>
        <v>-8.5560212097998134E-3</v>
      </c>
      <c r="L12" s="162">
        <f t="shared" si="3"/>
        <v>20159</v>
      </c>
      <c r="M12" s="163">
        <f t="shared" si="4"/>
        <v>-5696</v>
      </c>
      <c r="N12" s="164">
        <f t="shared" si="0"/>
        <v>0.11124570398807103</v>
      </c>
      <c r="Q12" s="162" t="s">
        <v>100</v>
      </c>
      <c r="R12" s="163">
        <v>94809</v>
      </c>
      <c r="S12" s="163">
        <v>79644</v>
      </c>
      <c r="T12" s="163">
        <v>26659</v>
      </c>
      <c r="U12" s="163">
        <v>77436</v>
      </c>
      <c r="V12" s="163">
        <v>70611</v>
      </c>
      <c r="W12" s="163">
        <v>67087</v>
      </c>
      <c r="X12" s="165">
        <f>IFERROR(W12/V12-1,"-")</f>
        <v>-4.9907238248998009E-2</v>
      </c>
      <c r="Y12" s="164">
        <f t="shared" si="5"/>
        <v>-0.15766410526844454</v>
      </c>
      <c r="Z12" s="162">
        <f t="shared" si="6"/>
        <v>-3524</v>
      </c>
      <c r="AA12" s="163">
        <f t="shared" si="7"/>
        <v>-12557</v>
      </c>
      <c r="AB12" s="164">
        <f t="shared" si="1"/>
        <v>4.4109515365381061E-2</v>
      </c>
    </row>
    <row r="13" spans="1:28" x14ac:dyDescent="0.25">
      <c r="A13" s="1"/>
      <c r="B13" s="157" t="s">
        <v>107</v>
      </c>
      <c r="C13" s="158">
        <v>4291442</v>
      </c>
      <c r="D13" s="158">
        <v>4211864</v>
      </c>
      <c r="E13" s="158">
        <v>1310588</v>
      </c>
      <c r="F13" s="158">
        <v>4069727</v>
      </c>
      <c r="G13" s="158">
        <v>4069727</v>
      </c>
      <c r="H13" s="158">
        <v>4558800</v>
      </c>
      <c r="I13" s="158">
        <v>4850245</v>
      </c>
      <c r="J13" s="160">
        <f>IFERROR(I13/H13-1,"-")</f>
        <v>6.3930200930069292E-2</v>
      </c>
      <c r="K13" s="159">
        <f t="shared" si="2"/>
        <v>0.15156733455781102</v>
      </c>
      <c r="L13" s="157">
        <f t="shared" si="3"/>
        <v>291445</v>
      </c>
      <c r="M13" s="158">
        <f t="shared" si="4"/>
        <v>638381</v>
      </c>
      <c r="N13" s="159">
        <f t="shared" si="0"/>
        <v>0.8174865530254829</v>
      </c>
      <c r="Q13" s="157" t="s">
        <v>107</v>
      </c>
      <c r="R13" s="158">
        <v>1338448</v>
      </c>
      <c r="S13" s="158">
        <v>1317102</v>
      </c>
      <c r="T13" s="158">
        <v>375479</v>
      </c>
      <c r="U13" s="158">
        <v>1229264</v>
      </c>
      <c r="V13" s="158">
        <v>1335689</v>
      </c>
      <c r="W13" s="158">
        <v>1400640</v>
      </c>
      <c r="X13" s="160">
        <f>IFERROR(W13/V13-1,"-")</f>
        <v>4.8627337651204749E-2</v>
      </c>
      <c r="Y13" s="159">
        <f t="shared" si="5"/>
        <v>6.3425611683833205E-2</v>
      </c>
      <c r="Z13" s="157">
        <f t="shared" si="6"/>
        <v>64951</v>
      </c>
      <c r="AA13" s="158">
        <f t="shared" si="7"/>
        <v>83538</v>
      </c>
      <c r="AB13" s="159">
        <f t="shared" si="1"/>
        <v>0.92091689301008139</v>
      </c>
    </row>
    <row r="14" spans="1:28" s="56" customFormat="1" x14ac:dyDescent="0.25">
      <c r="B14" s="162" t="s">
        <v>110</v>
      </c>
      <c r="C14" s="163">
        <v>1900028</v>
      </c>
      <c r="D14" s="163">
        <v>1926972</v>
      </c>
      <c r="E14" s="163">
        <v>517231</v>
      </c>
      <c r="F14" s="163">
        <v>1892884</v>
      </c>
      <c r="G14" s="163">
        <v>1892884</v>
      </c>
      <c r="H14" s="163">
        <v>2147329</v>
      </c>
      <c r="I14" s="163">
        <v>2290335</v>
      </c>
      <c r="J14" s="165">
        <f t="shared" ref="J14:J21" si="8">IFERROR(I14/H14-1,"-")</f>
        <v>6.6597153952654642E-2</v>
      </c>
      <c r="K14" s="164">
        <f t="shared" si="2"/>
        <v>0.18856682920146217</v>
      </c>
      <c r="L14" s="162">
        <f t="shared" si="3"/>
        <v>143006</v>
      </c>
      <c r="M14" s="163">
        <f t="shared" si="4"/>
        <v>363363</v>
      </c>
      <c r="N14" s="164">
        <f t="shared" si="0"/>
        <v>0.38602546148155803</v>
      </c>
      <c r="Q14" s="162" t="s">
        <v>110</v>
      </c>
      <c r="R14" s="163">
        <v>696680</v>
      </c>
      <c r="S14" s="163">
        <v>726594</v>
      </c>
      <c r="T14" s="163">
        <v>171172</v>
      </c>
      <c r="U14" s="163">
        <v>641572</v>
      </c>
      <c r="V14" s="163">
        <v>707371</v>
      </c>
      <c r="W14" s="163">
        <v>755414</v>
      </c>
      <c r="X14" s="165">
        <f t="shared" ref="X14:X21" si="9">IFERROR(W14/V14-1,"-")</f>
        <v>6.7917683931063122E-2</v>
      </c>
      <c r="Y14" s="164">
        <f t="shared" si="5"/>
        <v>3.9664516910406622E-2</v>
      </c>
      <c r="Z14" s="162">
        <f t="shared" si="6"/>
        <v>48043</v>
      </c>
      <c r="AA14" s="163">
        <f t="shared" si="7"/>
        <v>28820</v>
      </c>
      <c r="AB14" s="164">
        <f t="shared" si="1"/>
        <v>0.49668259782407875</v>
      </c>
    </row>
    <row r="15" spans="1:28" s="56" customFormat="1" x14ac:dyDescent="0.25">
      <c r="B15" s="162" t="s">
        <v>113</v>
      </c>
      <c r="C15" s="163">
        <v>665127</v>
      </c>
      <c r="D15" s="163">
        <v>565429</v>
      </c>
      <c r="E15" s="163">
        <v>170166</v>
      </c>
      <c r="F15" s="163">
        <v>423586</v>
      </c>
      <c r="G15" s="163">
        <v>423586</v>
      </c>
      <c r="H15" s="163">
        <v>477782</v>
      </c>
      <c r="I15" s="163">
        <v>497708</v>
      </c>
      <c r="J15" s="165">
        <f t="shared" si="8"/>
        <v>4.1705212837654049E-2</v>
      </c>
      <c r="K15" s="164">
        <f t="shared" si="2"/>
        <v>-0.11976923716328669</v>
      </c>
      <c r="L15" s="162">
        <f t="shared" si="3"/>
        <v>19926</v>
      </c>
      <c r="M15" s="163">
        <f t="shared" si="4"/>
        <v>-67721</v>
      </c>
      <c r="N15" s="164">
        <f t="shared" si="0"/>
        <v>8.3886401064937346E-2</v>
      </c>
      <c r="Q15" s="162" t="s">
        <v>113</v>
      </c>
      <c r="R15" s="163">
        <v>83674</v>
      </c>
      <c r="S15" s="163">
        <v>60496</v>
      </c>
      <c r="T15" s="163">
        <v>18190</v>
      </c>
      <c r="U15" s="163">
        <v>41876</v>
      </c>
      <c r="V15" s="163">
        <v>48861</v>
      </c>
      <c r="W15" s="163">
        <v>47716</v>
      </c>
      <c r="X15" s="165">
        <f t="shared" si="9"/>
        <v>-2.3433822476003341E-2</v>
      </c>
      <c r="Y15" s="164">
        <f t="shared" si="5"/>
        <v>-0.21125363660407304</v>
      </c>
      <c r="Z15" s="162">
        <f t="shared" si="6"/>
        <v>-1145</v>
      </c>
      <c r="AA15" s="163">
        <f t="shared" si="7"/>
        <v>-12780</v>
      </c>
      <c r="AB15" s="164">
        <f t="shared" si="1"/>
        <v>3.1373136899466705E-2</v>
      </c>
    </row>
    <row r="16" spans="1:28" x14ac:dyDescent="0.25">
      <c r="A16" s="1"/>
      <c r="B16" s="162" t="s">
        <v>116</v>
      </c>
      <c r="C16" s="163">
        <v>181123</v>
      </c>
      <c r="D16" s="163">
        <v>184853</v>
      </c>
      <c r="E16" s="163">
        <v>63347</v>
      </c>
      <c r="F16" s="163">
        <v>209433</v>
      </c>
      <c r="G16" s="163">
        <v>209433</v>
      </c>
      <c r="H16" s="163">
        <v>237646</v>
      </c>
      <c r="I16" s="163">
        <v>254243</v>
      </c>
      <c r="J16" s="165">
        <f t="shared" si="8"/>
        <v>6.9839172550768769E-2</v>
      </c>
      <c r="K16" s="164">
        <f t="shared" si="2"/>
        <v>0.37537935548787416</v>
      </c>
      <c r="L16" s="162">
        <f t="shared" si="3"/>
        <v>16597</v>
      </c>
      <c r="M16" s="163">
        <f t="shared" si="4"/>
        <v>69390</v>
      </c>
      <c r="N16" s="164">
        <f t="shared" si="0"/>
        <v>4.2851491770180238E-2</v>
      </c>
      <c r="Q16" s="162" t="s">
        <v>116</v>
      </c>
      <c r="R16" s="163">
        <v>26826</v>
      </c>
      <c r="S16" s="163">
        <v>26946</v>
      </c>
      <c r="T16" s="163">
        <v>10300</v>
      </c>
      <c r="U16" s="163">
        <v>29244</v>
      </c>
      <c r="V16" s="163">
        <v>33008</v>
      </c>
      <c r="W16" s="163">
        <v>32786</v>
      </c>
      <c r="X16" s="165">
        <f t="shared" si="9"/>
        <v>-6.7256422685409989E-3</v>
      </c>
      <c r="Y16" s="164">
        <f t="shared" si="5"/>
        <v>0.21672975580791221</v>
      </c>
      <c r="Z16" s="162">
        <f t="shared" si="6"/>
        <v>-222</v>
      </c>
      <c r="AA16" s="163">
        <f t="shared" si="7"/>
        <v>5840</v>
      </c>
      <c r="AB16" s="164">
        <f t="shared" si="1"/>
        <v>2.1556703545685209E-2</v>
      </c>
    </row>
    <row r="17" spans="1:28" x14ac:dyDescent="0.25">
      <c r="A17" s="1"/>
      <c r="B17" s="162" t="s">
        <v>123</v>
      </c>
      <c r="C17" s="163">
        <v>168091</v>
      </c>
      <c r="D17" s="163">
        <v>157435</v>
      </c>
      <c r="E17" s="163">
        <v>46135</v>
      </c>
      <c r="F17" s="163">
        <v>193839</v>
      </c>
      <c r="G17" s="163">
        <v>193839</v>
      </c>
      <c r="H17" s="163">
        <v>188019</v>
      </c>
      <c r="I17" s="163">
        <v>196131</v>
      </c>
      <c r="J17" s="165">
        <f t="shared" si="8"/>
        <v>4.3144575814146435E-2</v>
      </c>
      <c r="K17" s="164">
        <f t="shared" si="2"/>
        <v>0.24579032616635432</v>
      </c>
      <c r="L17" s="162">
        <f t="shared" si="3"/>
        <v>8112</v>
      </c>
      <c r="M17" s="163">
        <f t="shared" si="4"/>
        <v>38696</v>
      </c>
      <c r="N17" s="164">
        <f t="shared" si="0"/>
        <v>3.3056980653851709E-2</v>
      </c>
      <c r="Q17" s="162" t="s">
        <v>123</v>
      </c>
      <c r="R17" s="163">
        <v>64341</v>
      </c>
      <c r="S17" s="163">
        <v>61792</v>
      </c>
      <c r="T17" s="163">
        <v>16223</v>
      </c>
      <c r="U17" s="163">
        <v>66346</v>
      </c>
      <c r="V17" s="163">
        <v>64590</v>
      </c>
      <c r="W17" s="163">
        <v>66105</v>
      </c>
      <c r="X17" s="165">
        <f t="shared" si="9"/>
        <v>2.3455643288434747E-2</v>
      </c>
      <c r="Y17" s="164">
        <f t="shared" si="5"/>
        <v>6.9798679440704392E-2</v>
      </c>
      <c r="Z17" s="162">
        <f t="shared" si="6"/>
        <v>1515</v>
      </c>
      <c r="AA17" s="163">
        <f t="shared" si="7"/>
        <v>4313</v>
      </c>
      <c r="AB17" s="164">
        <f t="shared" si="1"/>
        <v>4.3463853104603205E-2</v>
      </c>
    </row>
    <row r="18" spans="1:28" x14ac:dyDescent="0.25">
      <c r="A18" s="1"/>
      <c r="B18" s="162" t="s">
        <v>119</v>
      </c>
      <c r="C18" s="163">
        <v>153926</v>
      </c>
      <c r="D18" s="163">
        <v>149167</v>
      </c>
      <c r="E18" s="163">
        <v>65786</v>
      </c>
      <c r="F18" s="163">
        <v>164960</v>
      </c>
      <c r="G18" s="163">
        <v>164960</v>
      </c>
      <c r="H18" s="163">
        <v>168144</v>
      </c>
      <c r="I18" s="163">
        <v>175162</v>
      </c>
      <c r="J18" s="165">
        <f t="shared" si="8"/>
        <v>4.1738034066038709E-2</v>
      </c>
      <c r="K18" s="164">
        <f t="shared" si="2"/>
        <v>0.17426776699940327</v>
      </c>
      <c r="L18" s="162">
        <f t="shared" si="3"/>
        <v>7018</v>
      </c>
      <c r="M18" s="163">
        <f t="shared" si="4"/>
        <v>25995</v>
      </c>
      <c r="N18" s="164">
        <f t="shared" si="0"/>
        <v>2.9522751861204875E-2</v>
      </c>
      <c r="Q18" s="162" t="s">
        <v>119</v>
      </c>
      <c r="R18" s="163">
        <v>47443</v>
      </c>
      <c r="S18" s="163">
        <v>46034</v>
      </c>
      <c r="T18" s="163">
        <v>17896</v>
      </c>
      <c r="U18" s="163">
        <v>43157</v>
      </c>
      <c r="V18" s="163">
        <v>49620</v>
      </c>
      <c r="W18" s="163">
        <v>50291</v>
      </c>
      <c r="X18" s="165">
        <f t="shared" si="9"/>
        <v>1.3522773075372863E-2</v>
      </c>
      <c r="Y18" s="164">
        <f t="shared" si="5"/>
        <v>9.2475127079984398E-2</v>
      </c>
      <c r="Z18" s="162">
        <f t="shared" si="6"/>
        <v>671</v>
      </c>
      <c r="AA18" s="163">
        <f t="shared" si="7"/>
        <v>4257</v>
      </c>
      <c r="AB18" s="164">
        <f t="shared" si="1"/>
        <v>3.3066192216679523E-2</v>
      </c>
    </row>
    <row r="19" spans="1:28" x14ac:dyDescent="0.25">
      <c r="A19" s="1"/>
      <c r="B19" s="162" t="s">
        <v>128</v>
      </c>
      <c r="C19" s="163">
        <v>72646</v>
      </c>
      <c r="D19" s="163">
        <v>79472</v>
      </c>
      <c r="E19" s="163">
        <v>35826</v>
      </c>
      <c r="F19" s="163">
        <v>65281</v>
      </c>
      <c r="G19" s="163">
        <v>65281</v>
      </c>
      <c r="H19" s="163">
        <v>72552</v>
      </c>
      <c r="I19" s="163">
        <v>68382</v>
      </c>
      <c r="J19" s="165">
        <f t="shared" si="8"/>
        <v>-5.7476017201455454E-2</v>
      </c>
      <c r="K19" s="164">
        <f t="shared" si="2"/>
        <v>-0.13954600362391789</v>
      </c>
      <c r="L19" s="162">
        <f t="shared" si="3"/>
        <v>-4170</v>
      </c>
      <c r="M19" s="163">
        <f t="shared" si="4"/>
        <v>-11090</v>
      </c>
      <c r="N19" s="164">
        <f t="shared" si="0"/>
        <v>1.1525472521282651E-2</v>
      </c>
      <c r="Q19" s="162" t="s">
        <v>128</v>
      </c>
      <c r="R19" s="163">
        <v>29509</v>
      </c>
      <c r="S19" s="163">
        <v>28906</v>
      </c>
      <c r="T19" s="163">
        <v>12286</v>
      </c>
      <c r="U19" s="163">
        <v>24040</v>
      </c>
      <c r="V19" s="163">
        <v>25144</v>
      </c>
      <c r="W19" s="163">
        <v>23578</v>
      </c>
      <c r="X19" s="165">
        <f t="shared" si="9"/>
        <v>-6.2281259942729927E-2</v>
      </c>
      <c r="Y19" s="164">
        <f t="shared" si="5"/>
        <v>-0.18432159413270599</v>
      </c>
      <c r="Z19" s="162">
        <f t="shared" si="6"/>
        <v>-1566</v>
      </c>
      <c r="AA19" s="163">
        <f t="shared" si="7"/>
        <v>-5328</v>
      </c>
      <c r="AB19" s="164">
        <f t="shared" si="1"/>
        <v>1.5502469230774288E-2</v>
      </c>
    </row>
    <row r="20" spans="1:28" x14ac:dyDescent="0.25">
      <c r="A20" s="161" t="s">
        <v>144</v>
      </c>
      <c r="B20" s="162" t="s">
        <v>131</v>
      </c>
      <c r="C20" s="163">
        <v>125689</v>
      </c>
      <c r="D20" s="163">
        <v>111034</v>
      </c>
      <c r="E20" s="163">
        <v>53695</v>
      </c>
      <c r="F20" s="163">
        <v>56039</v>
      </c>
      <c r="G20" s="163">
        <v>56039</v>
      </c>
      <c r="H20" s="163">
        <v>72315</v>
      </c>
      <c r="I20" s="163">
        <v>71540</v>
      </c>
      <c r="J20" s="165">
        <f t="shared" si="8"/>
        <v>-1.0717002005116494E-2</v>
      </c>
      <c r="K20" s="164">
        <f t="shared" si="2"/>
        <v>-0.3556928508384819</v>
      </c>
      <c r="L20" s="162">
        <f t="shared" si="3"/>
        <v>-775</v>
      </c>
      <c r="M20" s="163">
        <f t="shared" si="4"/>
        <v>-39494</v>
      </c>
      <c r="N20" s="164">
        <f t="shared" si="0"/>
        <v>1.2057738939670685E-2</v>
      </c>
      <c r="Q20" s="162" t="s">
        <v>131</v>
      </c>
      <c r="R20" s="163">
        <v>52534</v>
      </c>
      <c r="S20" s="163">
        <v>45553</v>
      </c>
      <c r="T20" s="163">
        <v>21180</v>
      </c>
      <c r="U20" s="163">
        <v>23183</v>
      </c>
      <c r="V20" s="163">
        <v>27746</v>
      </c>
      <c r="W20" s="163">
        <v>26046</v>
      </c>
      <c r="X20" s="165">
        <f t="shared" si="9"/>
        <v>-6.1270092986376423E-2</v>
      </c>
      <c r="Y20" s="164">
        <f t="shared" si="5"/>
        <v>-0.42822646148442478</v>
      </c>
      <c r="Z20" s="162">
        <f t="shared" si="6"/>
        <v>-1700</v>
      </c>
      <c r="AA20" s="163">
        <f t="shared" si="7"/>
        <v>-19507</v>
      </c>
      <c r="AB20" s="164">
        <f t="shared" si="1"/>
        <v>1.7125172346456319E-2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1024812</v>
      </c>
      <c r="D21" s="169">
        <f t="shared" si="10"/>
        <v>1037502</v>
      </c>
      <c r="E21" s="169">
        <f t="shared" si="10"/>
        <v>358402</v>
      </c>
      <c r="F21" s="169">
        <f t="shared" ref="F21" si="11">F13-SUM(F14:F20)</f>
        <v>1063705</v>
      </c>
      <c r="G21" s="169">
        <f t="shared" si="10"/>
        <v>1063705</v>
      </c>
      <c r="H21" s="169">
        <f t="shared" si="10"/>
        <v>1195013</v>
      </c>
      <c r="I21" s="169">
        <f t="shared" si="10"/>
        <v>1296744</v>
      </c>
      <c r="J21" s="171">
        <f t="shared" si="8"/>
        <v>8.5129617836793514E-2</v>
      </c>
      <c r="K21" s="170">
        <f t="shared" si="2"/>
        <v>0.24987132554925195</v>
      </c>
      <c r="L21" s="168">
        <f>I21-H21</f>
        <v>101731</v>
      </c>
      <c r="M21" s="169">
        <f t="shared" si="4"/>
        <v>259242</v>
      </c>
      <c r="N21" s="170">
        <f t="shared" si="0"/>
        <v>0.21856025473279736</v>
      </c>
      <c r="Q21" s="168" t="s">
        <v>145</v>
      </c>
      <c r="R21" s="169">
        <f t="shared" ref="R21:W21" si="12">R13-SUM(R14:R20)</f>
        <v>337441</v>
      </c>
      <c r="S21" s="169">
        <f t="shared" si="12"/>
        <v>320781</v>
      </c>
      <c r="T21" s="169">
        <f t="shared" si="12"/>
        <v>108232</v>
      </c>
      <c r="U21" s="169">
        <f t="shared" si="12"/>
        <v>359846</v>
      </c>
      <c r="V21" s="169">
        <f t="shared" si="12"/>
        <v>379349</v>
      </c>
      <c r="W21" s="169">
        <f t="shared" si="12"/>
        <v>398704</v>
      </c>
      <c r="X21" s="171">
        <f t="shared" si="9"/>
        <v>5.1021618615048503E-2</v>
      </c>
      <c r="Y21" s="170">
        <f t="shared" si="5"/>
        <v>0.24291650690034627</v>
      </c>
      <c r="Z21" s="168">
        <f>W21-V21</f>
        <v>19355</v>
      </c>
      <c r="AA21" s="169">
        <f t="shared" si="7"/>
        <v>77923</v>
      </c>
      <c r="AB21" s="170">
        <f t="shared" si="1"/>
        <v>0.26214676784233742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1909172</v>
      </c>
      <c r="D23" s="176">
        <v>1958261</v>
      </c>
      <c r="E23" s="176">
        <v>601907</v>
      </c>
      <c r="F23" s="176">
        <v>1922911</v>
      </c>
      <c r="G23" s="176">
        <v>1922911</v>
      </c>
      <c r="H23" s="176">
        <v>2081927</v>
      </c>
      <c r="I23" s="176">
        <v>2137213</v>
      </c>
      <c r="J23" s="177">
        <f>IFERROR(I23/H23-1,"-")</f>
        <v>2.6555205826140904E-2</v>
      </c>
      <c r="K23" s="177">
        <f>IFERROR(I23/D23-1,"-")</f>
        <v>9.1383120023326825E-2</v>
      </c>
      <c r="L23" s="176">
        <f>I23-H23</f>
        <v>55286</v>
      </c>
      <c r="M23" s="176">
        <f>I23-D23</f>
        <v>178952</v>
      </c>
      <c r="N23" s="177">
        <f t="shared" ref="N23:N35" si="13">I23/I$9</f>
        <v>0.36021745055172499</v>
      </c>
    </row>
    <row r="24" spans="1:28" x14ac:dyDescent="0.25">
      <c r="A24" s="1" t="s">
        <v>96</v>
      </c>
      <c r="B24" s="157" t="s">
        <v>97</v>
      </c>
      <c r="C24" s="158">
        <v>198136</v>
      </c>
      <c r="D24" s="158">
        <v>234088</v>
      </c>
      <c r="E24" s="158">
        <v>104311</v>
      </c>
      <c r="F24" s="158">
        <v>214737</v>
      </c>
      <c r="G24" s="158">
        <v>214737</v>
      </c>
      <c r="H24" s="158">
        <v>188706</v>
      </c>
      <c r="I24" s="158">
        <v>169977</v>
      </c>
      <c r="J24" s="160">
        <f>IFERROR(I24/H24-1,"-")</f>
        <v>-9.9249626402976077E-2</v>
      </c>
      <c r="K24" s="159">
        <f t="shared" ref="K24:K35" si="14">IFERROR(I24/D24-1,"-")</f>
        <v>-0.27387563651276448</v>
      </c>
      <c r="L24" s="157">
        <f t="shared" ref="L24:L34" si="15">I24-H24</f>
        <v>-18729</v>
      </c>
      <c r="M24" s="158">
        <f t="shared" ref="M24:M35" si="16">I24-D24</f>
        <v>-64111</v>
      </c>
      <c r="N24" s="159">
        <f t="shared" si="13"/>
        <v>2.8648843888012358E-2</v>
      </c>
    </row>
    <row r="25" spans="1:28" x14ac:dyDescent="0.25">
      <c r="A25" s="161" t="s">
        <v>103</v>
      </c>
      <c r="B25" s="162" t="s">
        <v>103</v>
      </c>
      <c r="C25" s="163">
        <v>91102</v>
      </c>
      <c r="D25" s="163">
        <v>116467</v>
      </c>
      <c r="E25" s="163">
        <v>58653</v>
      </c>
      <c r="F25" s="163">
        <v>87634</v>
      </c>
      <c r="G25" s="163">
        <v>87634</v>
      </c>
      <c r="H25" s="163">
        <v>76657</v>
      </c>
      <c r="I25" s="163">
        <v>62810</v>
      </c>
      <c r="J25" s="165">
        <f>IFERROR(I25/H25-1,"-")</f>
        <v>-0.18063581929895511</v>
      </c>
      <c r="K25" s="164">
        <f t="shared" si="14"/>
        <v>-0.46070560759700174</v>
      </c>
      <c r="L25" s="162">
        <f t="shared" si="15"/>
        <v>-13847</v>
      </c>
      <c r="M25" s="163">
        <f t="shared" si="16"/>
        <v>-53657</v>
      </c>
      <c r="N25" s="164">
        <f t="shared" si="13"/>
        <v>1.0586337472752528E-2</v>
      </c>
    </row>
    <row r="26" spans="1:28" x14ac:dyDescent="0.25">
      <c r="A26" s="161" t="s">
        <v>100</v>
      </c>
      <c r="B26" s="162" t="s">
        <v>100</v>
      </c>
      <c r="C26" s="163">
        <v>107034</v>
      </c>
      <c r="D26" s="163">
        <v>117621</v>
      </c>
      <c r="E26" s="163">
        <v>45658</v>
      </c>
      <c r="F26" s="163">
        <v>127103</v>
      </c>
      <c r="G26" s="163">
        <v>127103</v>
      </c>
      <c r="H26" s="163">
        <v>112049</v>
      </c>
      <c r="I26" s="163">
        <v>107167</v>
      </c>
      <c r="J26" s="165">
        <f>IFERROR(I26/H26-1,"-")</f>
        <v>-4.357022374139885E-2</v>
      </c>
      <c r="K26" s="164">
        <f t="shared" si="14"/>
        <v>-8.8878686629088377E-2</v>
      </c>
      <c r="L26" s="162">
        <f t="shared" si="15"/>
        <v>-4882</v>
      </c>
      <c r="M26" s="163">
        <f t="shared" si="16"/>
        <v>-10454</v>
      </c>
      <c r="N26" s="164">
        <f t="shared" si="13"/>
        <v>1.8062506415259832E-2</v>
      </c>
    </row>
    <row r="27" spans="1:28" x14ac:dyDescent="0.25">
      <c r="A27" s="1"/>
      <c r="B27" s="157" t="s">
        <v>107</v>
      </c>
      <c r="C27" s="158">
        <v>1711036</v>
      </c>
      <c r="D27" s="158">
        <v>1724173</v>
      </c>
      <c r="E27" s="158">
        <v>497596</v>
      </c>
      <c r="F27" s="158">
        <v>1708174</v>
      </c>
      <c r="G27" s="158">
        <v>1708174</v>
      </c>
      <c r="H27" s="158">
        <v>1893221</v>
      </c>
      <c r="I27" s="158">
        <v>1967236</v>
      </c>
      <c r="J27" s="160">
        <f>IFERROR(I27/H27-1,"-")</f>
        <v>3.9094749107473348E-2</v>
      </c>
      <c r="K27" s="159">
        <f t="shared" si="14"/>
        <v>0.14097367259549931</v>
      </c>
      <c r="L27" s="157">
        <f t="shared" si="15"/>
        <v>74015</v>
      </c>
      <c r="M27" s="158">
        <f t="shared" si="16"/>
        <v>243063</v>
      </c>
      <c r="N27" s="159">
        <f t="shared" si="13"/>
        <v>0.33156860666371263</v>
      </c>
    </row>
    <row r="28" spans="1:28" s="56" customFormat="1" x14ac:dyDescent="0.25">
      <c r="B28" s="162" t="s">
        <v>110</v>
      </c>
      <c r="C28" s="163">
        <v>823485</v>
      </c>
      <c r="D28" s="163">
        <v>846109</v>
      </c>
      <c r="E28" s="163">
        <v>218525</v>
      </c>
      <c r="F28" s="163">
        <v>863283</v>
      </c>
      <c r="G28" s="163">
        <v>863283</v>
      </c>
      <c r="H28" s="163">
        <v>984311</v>
      </c>
      <c r="I28" s="163">
        <v>1029978</v>
      </c>
      <c r="J28" s="165">
        <f t="shared" ref="J28:J35" si="17">IFERROR(I28/H28-1,"-")</f>
        <v>4.6394889420112051E-2</v>
      </c>
      <c r="K28" s="164">
        <f t="shared" si="14"/>
        <v>0.21731124476870001</v>
      </c>
      <c r="L28" s="162">
        <f t="shared" si="15"/>
        <v>45667</v>
      </c>
      <c r="M28" s="163">
        <f t="shared" si="16"/>
        <v>183869</v>
      </c>
      <c r="N28" s="164">
        <f t="shared" si="13"/>
        <v>0.17359806873922468</v>
      </c>
    </row>
    <row r="29" spans="1:28" s="56" customFormat="1" x14ac:dyDescent="0.25">
      <c r="B29" s="162" t="s">
        <v>113</v>
      </c>
      <c r="C29" s="163">
        <v>255921</v>
      </c>
      <c r="D29" s="163">
        <v>233296</v>
      </c>
      <c r="E29" s="163">
        <v>63576</v>
      </c>
      <c r="F29" s="163">
        <v>189850</v>
      </c>
      <c r="G29" s="163">
        <v>189850</v>
      </c>
      <c r="H29" s="163">
        <v>204067</v>
      </c>
      <c r="I29" s="163">
        <v>205256</v>
      </c>
      <c r="J29" s="165">
        <f t="shared" si="17"/>
        <v>5.8265177613234798E-3</v>
      </c>
      <c r="K29" s="164">
        <f t="shared" si="14"/>
        <v>-0.12019065907688087</v>
      </c>
      <c r="L29" s="162">
        <f t="shared" si="15"/>
        <v>1189</v>
      </c>
      <c r="M29" s="163">
        <f t="shared" si="16"/>
        <v>-28040</v>
      </c>
      <c r="N29" s="164">
        <f t="shared" si="13"/>
        <v>3.4594957559421949E-2</v>
      </c>
    </row>
    <row r="30" spans="1:28" x14ac:dyDescent="0.25">
      <c r="A30" s="1"/>
      <c r="B30" s="162" t="s">
        <v>116</v>
      </c>
      <c r="C30" s="163">
        <v>54904</v>
      </c>
      <c r="D30" s="163">
        <v>59523</v>
      </c>
      <c r="E30" s="163">
        <v>22457</v>
      </c>
      <c r="F30" s="163">
        <v>68785</v>
      </c>
      <c r="G30" s="163">
        <v>68785</v>
      </c>
      <c r="H30" s="163">
        <v>74124</v>
      </c>
      <c r="I30" s="163">
        <v>65750</v>
      </c>
      <c r="J30" s="165">
        <f t="shared" si="17"/>
        <v>-0.11297285629485732</v>
      </c>
      <c r="K30" s="164">
        <f t="shared" si="14"/>
        <v>0.10461502276430967</v>
      </c>
      <c r="L30" s="162">
        <f t="shared" si="15"/>
        <v>-8374</v>
      </c>
      <c r="M30" s="163">
        <f t="shared" si="16"/>
        <v>6227</v>
      </c>
      <c r="N30" s="164">
        <f t="shared" si="13"/>
        <v>1.1081860990821184E-2</v>
      </c>
    </row>
    <row r="31" spans="1:28" x14ac:dyDescent="0.25">
      <c r="A31" s="1"/>
      <c r="B31" s="162" t="s">
        <v>123</v>
      </c>
      <c r="C31" s="163">
        <v>75408</v>
      </c>
      <c r="D31" s="163">
        <v>70764</v>
      </c>
      <c r="E31" s="163">
        <v>19484</v>
      </c>
      <c r="F31" s="163">
        <v>88075</v>
      </c>
      <c r="G31" s="163">
        <v>88075</v>
      </c>
      <c r="H31" s="163">
        <v>81376</v>
      </c>
      <c r="I31" s="163">
        <v>80847</v>
      </c>
      <c r="J31" s="165">
        <f t="shared" si="17"/>
        <v>-6.5006881635862879E-3</v>
      </c>
      <c r="K31" s="164">
        <f t="shared" si="14"/>
        <v>0.1424877056130236</v>
      </c>
      <c r="L31" s="162">
        <f t="shared" si="15"/>
        <v>-529</v>
      </c>
      <c r="M31" s="163">
        <f t="shared" si="16"/>
        <v>10083</v>
      </c>
      <c r="N31" s="164">
        <f t="shared" si="13"/>
        <v>1.3626391110645177E-2</v>
      </c>
    </row>
    <row r="32" spans="1:28" x14ac:dyDescent="0.25">
      <c r="A32" s="1"/>
      <c r="B32" s="162" t="s">
        <v>119</v>
      </c>
      <c r="C32" s="163">
        <v>80975</v>
      </c>
      <c r="D32" s="163">
        <v>78548</v>
      </c>
      <c r="E32" s="163">
        <v>32540</v>
      </c>
      <c r="F32" s="163">
        <v>94537</v>
      </c>
      <c r="G32" s="163">
        <v>94537</v>
      </c>
      <c r="H32" s="163">
        <v>89479</v>
      </c>
      <c r="I32" s="163">
        <v>91425</v>
      </c>
      <c r="J32" s="165">
        <f t="shared" si="17"/>
        <v>2.1748119670537136E-2</v>
      </c>
      <c r="K32" s="164">
        <f t="shared" si="14"/>
        <v>0.1639379742323166</v>
      </c>
      <c r="L32" s="162">
        <f t="shared" si="15"/>
        <v>1946</v>
      </c>
      <c r="M32" s="163">
        <f t="shared" si="16"/>
        <v>12877</v>
      </c>
      <c r="N32" s="164">
        <f t="shared" si="13"/>
        <v>1.5409264503206493E-2</v>
      </c>
    </row>
    <row r="33" spans="1:14" x14ac:dyDescent="0.25">
      <c r="A33" s="1"/>
      <c r="B33" s="162" t="s">
        <v>128</v>
      </c>
      <c r="C33" s="163">
        <v>28279</v>
      </c>
      <c r="D33" s="163">
        <v>33116</v>
      </c>
      <c r="E33" s="163">
        <v>14195</v>
      </c>
      <c r="F33" s="163">
        <v>24473</v>
      </c>
      <c r="G33" s="163">
        <v>24473</v>
      </c>
      <c r="H33" s="163">
        <v>26292</v>
      </c>
      <c r="I33" s="163">
        <v>26149</v>
      </c>
      <c r="J33" s="165">
        <f t="shared" si="17"/>
        <v>-5.438916780769798E-3</v>
      </c>
      <c r="K33" s="164">
        <f t="shared" si="14"/>
        <v>-0.2103816886097355</v>
      </c>
      <c r="L33" s="162">
        <f t="shared" si="15"/>
        <v>-143</v>
      </c>
      <c r="M33" s="163">
        <f t="shared" si="16"/>
        <v>-6967</v>
      </c>
      <c r="N33" s="164">
        <f t="shared" si="13"/>
        <v>4.4072940387678049E-3</v>
      </c>
    </row>
    <row r="34" spans="1:14" x14ac:dyDescent="0.25">
      <c r="A34" s="161" t="s">
        <v>144</v>
      </c>
      <c r="B34" s="162" t="s">
        <v>131</v>
      </c>
      <c r="C34" s="163">
        <v>38546</v>
      </c>
      <c r="D34" s="163">
        <v>36790</v>
      </c>
      <c r="E34" s="163">
        <v>16609</v>
      </c>
      <c r="F34" s="163">
        <v>19558</v>
      </c>
      <c r="G34" s="163">
        <v>19558</v>
      </c>
      <c r="H34" s="163">
        <v>25808</v>
      </c>
      <c r="I34" s="163">
        <v>24882</v>
      </c>
      <c r="J34" s="165">
        <f t="shared" si="17"/>
        <v>-3.5880347179169214E-2</v>
      </c>
      <c r="K34" s="164">
        <f t="shared" si="14"/>
        <v>-0.32367491166077733</v>
      </c>
      <c r="L34" s="162">
        <f t="shared" si="15"/>
        <v>-926</v>
      </c>
      <c r="M34" s="163">
        <f t="shared" si="16"/>
        <v>-11908</v>
      </c>
      <c r="N34" s="164">
        <f t="shared" si="13"/>
        <v>4.1937469988382161E-3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353518</v>
      </c>
      <c r="D35" s="169">
        <f t="shared" si="18"/>
        <v>366027</v>
      </c>
      <c r="E35" s="169">
        <f t="shared" si="18"/>
        <v>110210</v>
      </c>
      <c r="F35" s="169">
        <f t="shared" ref="F35" si="19">F27-SUM(F28:F34)</f>
        <v>359613</v>
      </c>
      <c r="G35" s="169">
        <f t="shared" si="18"/>
        <v>359613</v>
      </c>
      <c r="H35" s="169">
        <f t="shared" si="18"/>
        <v>407764</v>
      </c>
      <c r="I35" s="169">
        <f t="shared" si="18"/>
        <v>442949</v>
      </c>
      <c r="J35" s="171">
        <f t="shared" si="17"/>
        <v>8.6287656585672057E-2</v>
      </c>
      <c r="K35" s="170">
        <f t="shared" si="14"/>
        <v>0.21015389575085996</v>
      </c>
      <c r="L35" s="168">
        <f>I35-H35</f>
        <v>35185</v>
      </c>
      <c r="M35" s="169">
        <f t="shared" si="16"/>
        <v>76922</v>
      </c>
      <c r="N35" s="170">
        <f t="shared" si="13"/>
        <v>7.4657022722787125E-2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1477572</v>
      </c>
      <c r="D37" s="176">
        <v>1449258</v>
      </c>
      <c r="E37" s="176">
        <v>426179</v>
      </c>
      <c r="F37" s="176">
        <v>1355261</v>
      </c>
      <c r="G37" s="176">
        <v>1355261</v>
      </c>
      <c r="H37" s="176">
        <v>1459828</v>
      </c>
      <c r="I37" s="176">
        <v>1520919</v>
      </c>
      <c r="J37" s="177">
        <f>IFERROR(I37/H37-1,"-")</f>
        <v>4.1848080732798554E-2</v>
      </c>
      <c r="K37" s="177">
        <f>IFERROR(I37/D37-1,"-")</f>
        <v>4.9446682371254713E-2</v>
      </c>
      <c r="L37" s="176">
        <f>I37-H37</f>
        <v>61091</v>
      </c>
      <c r="M37" s="176">
        <f>I37-D37</f>
        <v>71661</v>
      </c>
      <c r="N37" s="177">
        <f t="shared" ref="N37:N49" si="20">I37/I$9</f>
        <v>0.25634392298553255</v>
      </c>
    </row>
    <row r="38" spans="1:14" x14ac:dyDescent="0.25">
      <c r="A38" s="1" t="s">
        <v>96</v>
      </c>
      <c r="B38" s="157" t="s">
        <v>97</v>
      </c>
      <c r="C38" s="158">
        <v>139124</v>
      </c>
      <c r="D38" s="158">
        <v>132156</v>
      </c>
      <c r="E38" s="158">
        <v>50700</v>
      </c>
      <c r="F38" s="158">
        <v>125997</v>
      </c>
      <c r="G38" s="158">
        <v>125997</v>
      </c>
      <c r="H38" s="158">
        <v>124139</v>
      </c>
      <c r="I38" s="158">
        <v>120279</v>
      </c>
      <c r="J38" s="160">
        <f>IFERROR(I38/H38-1,"-")</f>
        <v>-3.1094176689034025E-2</v>
      </c>
      <c r="K38" s="159">
        <f t="shared" ref="K38:K49" si="21">IFERROR(I38/D38-1,"-")</f>
        <v>-8.9871061472804881E-2</v>
      </c>
      <c r="L38" s="157">
        <f t="shared" ref="L38:L48" si="22">I38-H38</f>
        <v>-3860</v>
      </c>
      <c r="M38" s="158">
        <f t="shared" ref="M38:M49" si="23">I38-D38</f>
        <v>-11877</v>
      </c>
      <c r="N38" s="159">
        <f t="shared" si="20"/>
        <v>2.0272473887680324E-2</v>
      </c>
    </row>
    <row r="39" spans="1:14" x14ac:dyDescent="0.25">
      <c r="A39" s="161" t="s">
        <v>103</v>
      </c>
      <c r="B39" s="162" t="s">
        <v>103</v>
      </c>
      <c r="C39" s="163">
        <v>44315</v>
      </c>
      <c r="D39" s="163">
        <v>52512</v>
      </c>
      <c r="E39" s="163">
        <v>24041</v>
      </c>
      <c r="F39" s="163">
        <v>48561</v>
      </c>
      <c r="G39" s="163">
        <v>48561</v>
      </c>
      <c r="H39" s="163">
        <v>53528</v>
      </c>
      <c r="I39" s="163">
        <v>53192</v>
      </c>
      <c r="J39" s="165">
        <f>IFERROR(I39/H39-1,"-")</f>
        <v>-6.2770886265132164E-3</v>
      </c>
      <c r="K39" s="164">
        <f t="shared" si="21"/>
        <v>1.2949421084704538E-2</v>
      </c>
      <c r="L39" s="162">
        <f t="shared" si="22"/>
        <v>-336</v>
      </c>
      <c r="M39" s="163">
        <f t="shared" si="23"/>
        <v>680</v>
      </c>
      <c r="N39" s="164">
        <f t="shared" si="20"/>
        <v>8.9652676779279159E-3</v>
      </c>
    </row>
    <row r="40" spans="1:14" x14ac:dyDescent="0.25">
      <c r="A40" s="161" t="s">
        <v>100</v>
      </c>
      <c r="B40" s="162" t="s">
        <v>100</v>
      </c>
      <c r="C40" s="163">
        <v>94809</v>
      </c>
      <c r="D40" s="163">
        <v>79644</v>
      </c>
      <c r="E40" s="163">
        <v>26659</v>
      </c>
      <c r="F40" s="163">
        <v>77436</v>
      </c>
      <c r="G40" s="163">
        <v>77436</v>
      </c>
      <c r="H40" s="163">
        <v>70611</v>
      </c>
      <c r="I40" s="163">
        <v>67087</v>
      </c>
      <c r="J40" s="165">
        <f>IFERROR(I40/H40-1,"-")</f>
        <v>-4.9907238248998009E-2</v>
      </c>
      <c r="K40" s="164">
        <f t="shared" si="21"/>
        <v>-0.15766410526844454</v>
      </c>
      <c r="L40" s="162">
        <f t="shared" si="22"/>
        <v>-3524</v>
      </c>
      <c r="M40" s="163">
        <f t="shared" si="23"/>
        <v>-12557</v>
      </c>
      <c r="N40" s="164">
        <f t="shared" si="20"/>
        <v>1.1307206209752408E-2</v>
      </c>
    </row>
    <row r="41" spans="1:14" x14ac:dyDescent="0.25">
      <c r="A41" s="1"/>
      <c r="B41" s="157" t="s">
        <v>107</v>
      </c>
      <c r="C41" s="158">
        <v>1338448</v>
      </c>
      <c r="D41" s="158">
        <v>1317102</v>
      </c>
      <c r="E41" s="158">
        <v>375479</v>
      </c>
      <c r="F41" s="158">
        <v>1229264</v>
      </c>
      <c r="G41" s="158">
        <v>1229264</v>
      </c>
      <c r="H41" s="158">
        <v>1335689</v>
      </c>
      <c r="I41" s="158">
        <v>1400640</v>
      </c>
      <c r="J41" s="160">
        <f>IFERROR(I41/H41-1,"-")</f>
        <v>4.8627337651204749E-2</v>
      </c>
      <c r="K41" s="159">
        <f t="shared" si="21"/>
        <v>6.3425611683833205E-2</v>
      </c>
      <c r="L41" s="157">
        <f t="shared" si="22"/>
        <v>64951</v>
      </c>
      <c r="M41" s="158">
        <f t="shared" si="23"/>
        <v>83538</v>
      </c>
      <c r="N41" s="159">
        <f t="shared" si="20"/>
        <v>0.23607144909785224</v>
      </c>
    </row>
    <row r="42" spans="1:14" s="56" customFormat="1" x14ac:dyDescent="0.25">
      <c r="B42" s="162" t="s">
        <v>110</v>
      </c>
      <c r="C42" s="163">
        <v>696680</v>
      </c>
      <c r="D42" s="163">
        <v>726594</v>
      </c>
      <c r="E42" s="163">
        <v>171172</v>
      </c>
      <c r="F42" s="163">
        <v>641572</v>
      </c>
      <c r="G42" s="163">
        <v>641572</v>
      </c>
      <c r="H42" s="163">
        <v>707371</v>
      </c>
      <c r="I42" s="163">
        <v>755414</v>
      </c>
      <c r="J42" s="165">
        <f t="shared" ref="J42:J49" si="24">IFERROR(I42/H42-1,"-")</f>
        <v>6.7917683931063122E-2</v>
      </c>
      <c r="K42" s="164">
        <f t="shared" si="21"/>
        <v>3.9664516910406622E-2</v>
      </c>
      <c r="L42" s="162">
        <f t="shared" si="22"/>
        <v>48043</v>
      </c>
      <c r="M42" s="163">
        <f t="shared" si="23"/>
        <v>28820</v>
      </c>
      <c r="N42" s="164">
        <f t="shared" si="20"/>
        <v>0.12732156560486987</v>
      </c>
    </row>
    <row r="43" spans="1:14" s="56" customFormat="1" x14ac:dyDescent="0.25">
      <c r="B43" s="162" t="s">
        <v>113</v>
      </c>
      <c r="C43" s="163">
        <v>83674</v>
      </c>
      <c r="D43" s="163">
        <v>60496</v>
      </c>
      <c r="E43" s="163">
        <v>18190</v>
      </c>
      <c r="F43" s="163">
        <v>41876</v>
      </c>
      <c r="G43" s="163">
        <v>41876</v>
      </c>
      <c r="H43" s="163">
        <v>48861</v>
      </c>
      <c r="I43" s="163">
        <v>47716</v>
      </c>
      <c r="J43" s="165">
        <f t="shared" si="24"/>
        <v>-2.3433822476003341E-2</v>
      </c>
      <c r="K43" s="164">
        <f t="shared" si="21"/>
        <v>-0.21125363660407304</v>
      </c>
      <c r="L43" s="162">
        <f t="shared" si="22"/>
        <v>-1145</v>
      </c>
      <c r="M43" s="163">
        <f t="shared" si="23"/>
        <v>-12780</v>
      </c>
      <c r="N43" s="164">
        <f t="shared" si="20"/>
        <v>8.0423129891714629E-3</v>
      </c>
    </row>
    <row r="44" spans="1:14" x14ac:dyDescent="0.25">
      <c r="A44" s="1"/>
      <c r="B44" s="162" t="s">
        <v>116</v>
      </c>
      <c r="C44" s="163">
        <v>26826</v>
      </c>
      <c r="D44" s="163">
        <v>26946</v>
      </c>
      <c r="E44" s="163">
        <v>10300</v>
      </c>
      <c r="F44" s="163">
        <v>29244</v>
      </c>
      <c r="G44" s="163">
        <v>29244</v>
      </c>
      <c r="H44" s="163">
        <v>33008</v>
      </c>
      <c r="I44" s="163">
        <v>32786</v>
      </c>
      <c r="J44" s="165">
        <f t="shared" si="24"/>
        <v>-6.7256422685409989E-3</v>
      </c>
      <c r="K44" s="164">
        <f t="shared" si="21"/>
        <v>0.21672975580791221</v>
      </c>
      <c r="L44" s="162">
        <f t="shared" si="22"/>
        <v>-222</v>
      </c>
      <c r="M44" s="163">
        <f t="shared" si="23"/>
        <v>5840</v>
      </c>
      <c r="N44" s="164">
        <f t="shared" si="20"/>
        <v>5.5259299535370858E-3</v>
      </c>
    </row>
    <row r="45" spans="1:14" x14ac:dyDescent="0.25">
      <c r="A45" s="1"/>
      <c r="B45" s="162" t="s">
        <v>123</v>
      </c>
      <c r="C45" s="163">
        <v>64341</v>
      </c>
      <c r="D45" s="163">
        <v>61792</v>
      </c>
      <c r="E45" s="163">
        <v>16223</v>
      </c>
      <c r="F45" s="163">
        <v>66346</v>
      </c>
      <c r="G45" s="163">
        <v>66346</v>
      </c>
      <c r="H45" s="163">
        <v>64590</v>
      </c>
      <c r="I45" s="163">
        <v>66105</v>
      </c>
      <c r="J45" s="165">
        <f t="shared" si="24"/>
        <v>2.3455643288434747E-2</v>
      </c>
      <c r="K45" s="164">
        <f t="shared" si="21"/>
        <v>6.9798679440704392E-2</v>
      </c>
      <c r="L45" s="162">
        <f t="shared" si="22"/>
        <v>1515</v>
      </c>
      <c r="M45" s="163">
        <f t="shared" si="23"/>
        <v>4313</v>
      </c>
      <c r="N45" s="164">
        <f t="shared" si="20"/>
        <v>1.1141694612900904E-2</v>
      </c>
    </row>
    <row r="46" spans="1:14" x14ac:dyDescent="0.25">
      <c r="A46" s="1"/>
      <c r="B46" s="162" t="s">
        <v>119</v>
      </c>
      <c r="C46" s="163">
        <v>47443</v>
      </c>
      <c r="D46" s="163">
        <v>46034</v>
      </c>
      <c r="E46" s="163">
        <v>17896</v>
      </c>
      <c r="F46" s="163">
        <v>43157</v>
      </c>
      <c r="G46" s="163">
        <v>43157</v>
      </c>
      <c r="H46" s="163">
        <v>49620</v>
      </c>
      <c r="I46" s="163">
        <v>50291</v>
      </c>
      <c r="J46" s="165">
        <f t="shared" si="24"/>
        <v>1.3522773075372863E-2</v>
      </c>
      <c r="K46" s="164">
        <f t="shared" si="21"/>
        <v>9.2475127079984398E-2</v>
      </c>
      <c r="L46" s="162">
        <f t="shared" si="22"/>
        <v>671</v>
      </c>
      <c r="M46" s="163">
        <f t="shared" si="23"/>
        <v>4257</v>
      </c>
      <c r="N46" s="164">
        <f t="shared" si="20"/>
        <v>8.476317431017311E-3</v>
      </c>
    </row>
    <row r="47" spans="1:14" x14ac:dyDescent="0.25">
      <c r="A47" s="1"/>
      <c r="B47" s="162" t="s">
        <v>128</v>
      </c>
      <c r="C47" s="163">
        <v>29509</v>
      </c>
      <c r="D47" s="163">
        <v>28906</v>
      </c>
      <c r="E47" s="163">
        <v>12286</v>
      </c>
      <c r="F47" s="163">
        <v>24040</v>
      </c>
      <c r="G47" s="163">
        <v>24040</v>
      </c>
      <c r="H47" s="163">
        <v>25144</v>
      </c>
      <c r="I47" s="163">
        <v>23578</v>
      </c>
      <c r="J47" s="165">
        <f t="shared" si="24"/>
        <v>-6.2281259942729927E-2</v>
      </c>
      <c r="K47" s="164">
        <f t="shared" si="21"/>
        <v>-0.18432159413270599</v>
      </c>
      <c r="L47" s="162">
        <f t="shared" si="22"/>
        <v>-1566</v>
      </c>
      <c r="M47" s="163">
        <f t="shared" si="23"/>
        <v>-5328</v>
      </c>
      <c r="N47" s="164">
        <f t="shared" si="20"/>
        <v>3.9739637785791921E-3</v>
      </c>
    </row>
    <row r="48" spans="1:14" x14ac:dyDescent="0.25">
      <c r="A48" s="161" t="s">
        <v>144</v>
      </c>
      <c r="B48" s="162" t="s">
        <v>131</v>
      </c>
      <c r="C48" s="163">
        <v>52534</v>
      </c>
      <c r="D48" s="163">
        <v>45553</v>
      </c>
      <c r="E48" s="163">
        <v>21180</v>
      </c>
      <c r="F48" s="163">
        <v>23183</v>
      </c>
      <c r="G48" s="163">
        <v>23183</v>
      </c>
      <c r="H48" s="163">
        <v>27746</v>
      </c>
      <c r="I48" s="163">
        <v>26046</v>
      </c>
      <c r="J48" s="165">
        <f t="shared" si="24"/>
        <v>-6.1270092986376423E-2</v>
      </c>
      <c r="K48" s="164">
        <f t="shared" si="21"/>
        <v>-0.42822646148442478</v>
      </c>
      <c r="L48" s="162">
        <f t="shared" si="22"/>
        <v>-1700</v>
      </c>
      <c r="M48" s="163">
        <f t="shared" si="23"/>
        <v>-19507</v>
      </c>
      <c r="N48" s="164">
        <f t="shared" si="20"/>
        <v>4.3899338610939708E-3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337441</v>
      </c>
      <c r="D49" s="169">
        <f t="shared" si="25"/>
        <v>320781</v>
      </c>
      <c r="E49" s="169">
        <f t="shared" si="25"/>
        <v>108232</v>
      </c>
      <c r="F49" s="169">
        <f t="shared" ref="F49" si="26">F41-SUM(F42:F48)</f>
        <v>359846</v>
      </c>
      <c r="G49" s="169">
        <f t="shared" si="25"/>
        <v>359846</v>
      </c>
      <c r="H49" s="169">
        <f t="shared" si="25"/>
        <v>379349</v>
      </c>
      <c r="I49" s="169">
        <f t="shared" si="25"/>
        <v>398704</v>
      </c>
      <c r="J49" s="171">
        <f t="shared" si="24"/>
        <v>5.1021618615048503E-2</v>
      </c>
      <c r="K49" s="170">
        <f t="shared" si="21"/>
        <v>0.24291650690034627</v>
      </c>
      <c r="L49" s="168">
        <f>I49-H49</f>
        <v>19355</v>
      </c>
      <c r="M49" s="169">
        <f t="shared" si="23"/>
        <v>77923</v>
      </c>
      <c r="N49" s="170">
        <f t="shared" si="20"/>
        <v>6.7199730866682433E-2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48381</v>
      </c>
      <c r="D51" s="176">
        <v>46960</v>
      </c>
      <c r="E51" s="176">
        <v>14096</v>
      </c>
      <c r="F51" s="176">
        <v>36653</v>
      </c>
      <c r="G51" s="176">
        <v>36653</v>
      </c>
      <c r="H51" s="176">
        <v>49442</v>
      </c>
      <c r="I51" s="176">
        <v>43544</v>
      </c>
      <c r="J51" s="177">
        <f>IFERROR(I51/H51-1,"-")</f>
        <v>-0.11929129080538814</v>
      </c>
      <c r="K51" s="177">
        <f>IFERROR(I51/D51-1,"-")</f>
        <v>-7.2742759795570655E-2</v>
      </c>
      <c r="L51" s="176">
        <f>I51-H51</f>
        <v>-5898</v>
      </c>
      <c r="M51" s="176">
        <f>I51-D51</f>
        <v>-3416</v>
      </c>
      <c r="N51" s="177">
        <f t="shared" ref="N51:N63" si="27">I51/I$9</f>
        <v>7.3391415206740329E-3</v>
      </c>
    </row>
    <row r="52" spans="1:14" x14ac:dyDescent="0.25">
      <c r="A52" s="1" t="s">
        <v>96</v>
      </c>
      <c r="B52" s="157" t="s">
        <v>97</v>
      </c>
      <c r="C52" s="158">
        <v>11441</v>
      </c>
      <c r="D52" s="158">
        <v>10651</v>
      </c>
      <c r="E52" s="158">
        <v>2501</v>
      </c>
      <c r="F52" s="158">
        <v>5895</v>
      </c>
      <c r="G52" s="158">
        <v>5895</v>
      </c>
      <c r="H52" s="158">
        <v>18768</v>
      </c>
      <c r="I52" s="158">
        <v>10450</v>
      </c>
      <c r="J52" s="160">
        <f>IFERROR(I52/H52-1,"-")</f>
        <v>-0.4432011935208866</v>
      </c>
      <c r="K52" s="159">
        <f t="shared" ref="K52:K63" si="28">IFERROR(I52/D52-1,"-")</f>
        <v>-1.8871467467843406E-2</v>
      </c>
      <c r="L52" s="157">
        <f t="shared" ref="L52:L62" si="29">I52-H52</f>
        <v>-8318</v>
      </c>
      <c r="M52" s="158">
        <f t="shared" ref="M52:M63" si="30">I52-D52</f>
        <v>-201</v>
      </c>
      <c r="N52" s="159">
        <f t="shared" si="27"/>
        <v>1.7612995795297549E-3</v>
      </c>
    </row>
    <row r="53" spans="1:14" x14ac:dyDescent="0.25">
      <c r="A53" s="161" t="s">
        <v>103</v>
      </c>
      <c r="B53" s="162" t="s">
        <v>103</v>
      </c>
      <c r="C53" s="163">
        <v>7153</v>
      </c>
      <c r="D53" s="163">
        <v>5887</v>
      </c>
      <c r="E53" s="163">
        <v>1804</v>
      </c>
      <c r="F53" s="163">
        <v>2781</v>
      </c>
      <c r="G53" s="163">
        <v>2781</v>
      </c>
      <c r="H53" s="163">
        <v>13550</v>
      </c>
      <c r="I53" s="163">
        <v>6853</v>
      </c>
      <c r="J53" s="165">
        <f>IFERROR(I53/H53-1,"-")</f>
        <v>-0.49424354243542434</v>
      </c>
      <c r="K53" s="164">
        <f t="shared" si="28"/>
        <v>0.16409036860879911</v>
      </c>
      <c r="L53" s="162">
        <f t="shared" si="29"/>
        <v>-6697</v>
      </c>
      <c r="M53" s="163">
        <f t="shared" si="30"/>
        <v>966</v>
      </c>
      <c r="N53" s="164">
        <f t="shared" si="27"/>
        <v>1.1550417242600392E-3</v>
      </c>
    </row>
    <row r="54" spans="1:14" x14ac:dyDescent="0.25">
      <c r="A54" s="161" t="s">
        <v>100</v>
      </c>
      <c r="B54" s="162" t="s">
        <v>100</v>
      </c>
      <c r="C54" s="163">
        <v>4288</v>
      </c>
      <c r="D54" s="163">
        <v>4764</v>
      </c>
      <c r="E54" s="163">
        <v>697</v>
      </c>
      <c r="F54" s="163">
        <v>3114</v>
      </c>
      <c r="G54" s="163">
        <v>3114</v>
      </c>
      <c r="H54" s="163">
        <v>5218</v>
      </c>
      <c r="I54" s="163">
        <v>3597</v>
      </c>
      <c r="J54" s="165">
        <f>IFERROR(I54/H54-1,"-")</f>
        <v>-0.31065542353392106</v>
      </c>
      <c r="K54" s="164">
        <f t="shared" si="28"/>
        <v>-0.24496221662468509</v>
      </c>
      <c r="L54" s="162">
        <f t="shared" si="29"/>
        <v>-1621</v>
      </c>
      <c r="M54" s="163">
        <f t="shared" si="30"/>
        <v>-1167</v>
      </c>
      <c r="N54" s="164">
        <f t="shared" si="27"/>
        <v>6.0625785526971564E-4</v>
      </c>
    </row>
    <row r="55" spans="1:14" x14ac:dyDescent="0.25">
      <c r="A55" s="1"/>
      <c r="B55" s="157" t="s">
        <v>107</v>
      </c>
      <c r="C55" s="158">
        <v>36940</v>
      </c>
      <c r="D55" s="158">
        <v>36309</v>
      </c>
      <c r="E55" s="158">
        <v>11595</v>
      </c>
      <c r="F55" s="158">
        <v>30758</v>
      </c>
      <c r="G55" s="158">
        <v>30758</v>
      </c>
      <c r="H55" s="158">
        <v>30674</v>
      </c>
      <c r="I55" s="158">
        <v>33094</v>
      </c>
      <c r="J55" s="160">
        <f>IFERROR(I55/H55-1,"-")</f>
        <v>7.8894177479298389E-2</v>
      </c>
      <c r="K55" s="159">
        <f t="shared" si="28"/>
        <v>-8.8545539673359208E-2</v>
      </c>
      <c r="L55" s="157">
        <f t="shared" si="29"/>
        <v>2420</v>
      </c>
      <c r="M55" s="158">
        <f t="shared" si="30"/>
        <v>-3215</v>
      </c>
      <c r="N55" s="159">
        <f t="shared" si="27"/>
        <v>5.577841941144278E-3</v>
      </c>
    </row>
    <row r="56" spans="1:14" s="56" customFormat="1" x14ac:dyDescent="0.25">
      <c r="B56" s="162" t="s">
        <v>110</v>
      </c>
      <c r="C56" s="163">
        <v>10894</v>
      </c>
      <c r="D56" s="163">
        <v>11121</v>
      </c>
      <c r="E56" s="163">
        <v>3754</v>
      </c>
      <c r="F56" s="163">
        <v>11016</v>
      </c>
      <c r="G56" s="163">
        <v>11016</v>
      </c>
      <c r="H56" s="163">
        <v>9836</v>
      </c>
      <c r="I56" s="163">
        <v>11854</v>
      </c>
      <c r="J56" s="165">
        <f t="shared" ref="J56:J63" si="31">IFERROR(I56/H56-1,"-")</f>
        <v>0.20516470109800733</v>
      </c>
      <c r="K56" s="164">
        <f t="shared" si="28"/>
        <v>6.5911338908371642E-2</v>
      </c>
      <c r="L56" s="162">
        <f t="shared" si="29"/>
        <v>2018</v>
      </c>
      <c r="M56" s="163">
        <f t="shared" si="30"/>
        <v>733</v>
      </c>
      <c r="N56" s="164">
        <f t="shared" si="27"/>
        <v>1.9979373412196857E-3</v>
      </c>
    </row>
    <row r="57" spans="1:14" s="56" customFormat="1" x14ac:dyDescent="0.25">
      <c r="B57" s="162" t="s">
        <v>113</v>
      </c>
      <c r="C57" s="163">
        <v>12184</v>
      </c>
      <c r="D57" s="163">
        <v>10450</v>
      </c>
      <c r="E57" s="163">
        <v>3129</v>
      </c>
      <c r="F57" s="163">
        <v>6826</v>
      </c>
      <c r="G57" s="163">
        <v>6826</v>
      </c>
      <c r="H57" s="163">
        <v>6102</v>
      </c>
      <c r="I57" s="163">
        <v>6722</v>
      </c>
      <c r="J57" s="165">
        <f t="shared" si="31"/>
        <v>0.10160603080957054</v>
      </c>
      <c r="K57" s="164">
        <f t="shared" si="28"/>
        <v>-0.35674641148325359</v>
      </c>
      <c r="L57" s="162">
        <f t="shared" si="29"/>
        <v>620</v>
      </c>
      <c r="M57" s="163">
        <f t="shared" si="30"/>
        <v>-3728</v>
      </c>
      <c r="N57" s="164">
        <f t="shared" si="27"/>
        <v>1.1329622749855514E-3</v>
      </c>
    </row>
    <row r="58" spans="1:14" x14ac:dyDescent="0.25">
      <c r="A58" s="1"/>
      <c r="B58" s="162" t="s">
        <v>116</v>
      </c>
      <c r="C58" s="163">
        <v>1983</v>
      </c>
      <c r="D58" s="163">
        <v>2192</v>
      </c>
      <c r="E58" s="163">
        <v>548</v>
      </c>
      <c r="F58" s="163">
        <v>2473</v>
      </c>
      <c r="G58" s="163">
        <v>2473</v>
      </c>
      <c r="H58" s="163">
        <v>2771</v>
      </c>
      <c r="I58" s="163">
        <v>2256</v>
      </c>
      <c r="J58" s="165">
        <f t="shared" si="31"/>
        <v>-0.18585348249729339</v>
      </c>
      <c r="K58" s="164">
        <f t="shared" si="28"/>
        <v>2.9197080291970767E-2</v>
      </c>
      <c r="L58" s="162">
        <f t="shared" si="29"/>
        <v>-515</v>
      </c>
      <c r="M58" s="163">
        <f t="shared" si="30"/>
        <v>64</v>
      </c>
      <c r="N58" s="164">
        <f t="shared" si="27"/>
        <v>3.8023845468125616E-4</v>
      </c>
    </row>
    <row r="59" spans="1:14" x14ac:dyDescent="0.25">
      <c r="A59" s="1"/>
      <c r="B59" s="162" t="s">
        <v>123</v>
      </c>
      <c r="C59" s="163">
        <v>670</v>
      </c>
      <c r="D59" s="163">
        <v>796</v>
      </c>
      <c r="E59" s="163">
        <v>264</v>
      </c>
      <c r="F59" s="163">
        <v>866</v>
      </c>
      <c r="G59" s="163">
        <v>866</v>
      </c>
      <c r="H59" s="163">
        <v>787</v>
      </c>
      <c r="I59" s="163">
        <v>1105</v>
      </c>
      <c r="J59" s="165">
        <f t="shared" si="31"/>
        <v>0.40406607369758585</v>
      </c>
      <c r="K59" s="164">
        <f t="shared" si="28"/>
        <v>0.38819095477386933</v>
      </c>
      <c r="L59" s="162">
        <f t="shared" si="29"/>
        <v>318</v>
      </c>
      <c r="M59" s="163">
        <f t="shared" si="30"/>
        <v>309</v>
      </c>
      <c r="N59" s="164">
        <f t="shared" si="27"/>
        <v>1.8624268281151955E-4</v>
      </c>
    </row>
    <row r="60" spans="1:14" x14ac:dyDescent="0.25">
      <c r="A60" s="1"/>
      <c r="B60" s="162" t="s">
        <v>119</v>
      </c>
      <c r="C60" s="163">
        <v>650</v>
      </c>
      <c r="D60" s="163">
        <v>788</v>
      </c>
      <c r="E60" s="163">
        <v>249</v>
      </c>
      <c r="F60" s="163">
        <v>642</v>
      </c>
      <c r="G60" s="163">
        <v>642</v>
      </c>
      <c r="H60" s="163">
        <v>666</v>
      </c>
      <c r="I60" s="163">
        <v>775</v>
      </c>
      <c r="J60" s="165">
        <f t="shared" si="31"/>
        <v>0.16366366366366369</v>
      </c>
      <c r="K60" s="164">
        <f t="shared" si="28"/>
        <v>-1.6497461928933976E-2</v>
      </c>
      <c r="L60" s="162">
        <f t="shared" si="29"/>
        <v>109</v>
      </c>
      <c r="M60" s="163">
        <f t="shared" si="30"/>
        <v>-13</v>
      </c>
      <c r="N60" s="164">
        <f t="shared" si="27"/>
        <v>1.3062269608952727E-4</v>
      </c>
    </row>
    <row r="61" spans="1:14" x14ac:dyDescent="0.25">
      <c r="A61" s="1"/>
      <c r="B61" s="162" t="s">
        <v>128</v>
      </c>
      <c r="C61" s="163">
        <v>355</v>
      </c>
      <c r="D61" s="163">
        <v>269</v>
      </c>
      <c r="E61" s="163">
        <v>147</v>
      </c>
      <c r="F61" s="163">
        <v>105</v>
      </c>
      <c r="G61" s="163">
        <v>105</v>
      </c>
      <c r="H61" s="163">
        <v>218</v>
      </c>
      <c r="I61" s="163">
        <v>124</v>
      </c>
      <c r="J61" s="165">
        <f t="shared" si="31"/>
        <v>-0.43119266055045868</v>
      </c>
      <c r="K61" s="164">
        <f t="shared" si="28"/>
        <v>-0.5390334572490707</v>
      </c>
      <c r="L61" s="162">
        <f t="shared" si="29"/>
        <v>-94</v>
      </c>
      <c r="M61" s="163">
        <f t="shared" si="30"/>
        <v>-145</v>
      </c>
      <c r="N61" s="164">
        <f t="shared" si="27"/>
        <v>2.0899631374324365E-5</v>
      </c>
    </row>
    <row r="62" spans="1:14" x14ac:dyDescent="0.25">
      <c r="A62" s="161" t="s">
        <v>144</v>
      </c>
      <c r="B62" s="162" t="s">
        <v>131</v>
      </c>
      <c r="C62" s="163">
        <v>478</v>
      </c>
      <c r="D62" s="163">
        <v>515</v>
      </c>
      <c r="E62" s="163">
        <v>261</v>
      </c>
      <c r="F62" s="163">
        <v>126</v>
      </c>
      <c r="G62" s="163">
        <v>126</v>
      </c>
      <c r="H62" s="163">
        <v>189</v>
      </c>
      <c r="I62" s="163">
        <v>126</v>
      </c>
      <c r="J62" s="165">
        <f t="shared" si="31"/>
        <v>-0.33333333333333337</v>
      </c>
      <c r="K62" s="164">
        <f t="shared" si="28"/>
        <v>-0.75533980582524274</v>
      </c>
      <c r="L62" s="162">
        <f t="shared" si="29"/>
        <v>-63</v>
      </c>
      <c r="M62" s="163">
        <f t="shared" si="30"/>
        <v>-389</v>
      </c>
      <c r="N62" s="164">
        <f t="shared" si="27"/>
        <v>2.1236722202942501E-5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9726</v>
      </c>
      <c r="D63" s="169">
        <f t="shared" si="32"/>
        <v>10178</v>
      </c>
      <c r="E63" s="169">
        <f t="shared" si="32"/>
        <v>3243</v>
      </c>
      <c r="F63" s="169">
        <f t="shared" ref="F63" si="33">F55-SUM(F56:F62)</f>
        <v>8704</v>
      </c>
      <c r="G63" s="169">
        <f t="shared" si="32"/>
        <v>8704</v>
      </c>
      <c r="H63" s="169">
        <f t="shared" si="32"/>
        <v>10105</v>
      </c>
      <c r="I63" s="169">
        <f t="shared" si="32"/>
        <v>10132</v>
      </c>
      <c r="J63" s="171">
        <f t="shared" si="31"/>
        <v>2.6719445818901288E-3</v>
      </c>
      <c r="K63" s="170">
        <f t="shared" si="28"/>
        <v>-4.5195519748476576E-3</v>
      </c>
      <c r="L63" s="168">
        <f>I63-H63</f>
        <v>27</v>
      </c>
      <c r="M63" s="169">
        <f t="shared" si="30"/>
        <v>-46</v>
      </c>
      <c r="N63" s="170">
        <f t="shared" si="27"/>
        <v>1.7077021377794714E-3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149377</v>
      </c>
      <c r="D65" s="176">
        <v>147095</v>
      </c>
      <c r="E65" s="176">
        <v>51814</v>
      </c>
      <c r="F65" s="176">
        <v>172526</v>
      </c>
      <c r="G65" s="176">
        <v>172526</v>
      </c>
      <c r="H65" s="176">
        <v>193081</v>
      </c>
      <c r="I65" s="176">
        <v>249972</v>
      </c>
      <c r="J65" s="177">
        <f>IFERROR(I65/H65-1,"-")</f>
        <v>0.29464836001470895</v>
      </c>
      <c r="K65" s="177">
        <f>IFERROR(I65/D65-1,"-")</f>
        <v>0.69939154967877903</v>
      </c>
      <c r="L65" s="176">
        <f>I65-H65</f>
        <v>56891</v>
      </c>
      <c r="M65" s="176">
        <f>I65-D65</f>
        <v>102877</v>
      </c>
      <c r="N65" s="177">
        <f t="shared" ref="N65:N77" si="34">I65/I$9</f>
        <v>4.2131634305666209E-2</v>
      </c>
    </row>
    <row r="66" spans="1:14" x14ac:dyDescent="0.25">
      <c r="A66" s="1" t="s">
        <v>96</v>
      </c>
      <c r="B66" s="157" t="s">
        <v>97</v>
      </c>
      <c r="C66" s="158">
        <v>36524</v>
      </c>
      <c r="D66" s="158">
        <v>43424</v>
      </c>
      <c r="E66" s="158">
        <v>23716</v>
      </c>
      <c r="F66" s="158">
        <v>34165</v>
      </c>
      <c r="G66" s="158">
        <v>34165</v>
      </c>
      <c r="H66" s="158">
        <v>47893</v>
      </c>
      <c r="I66" s="158">
        <v>63997</v>
      </c>
      <c r="J66" s="160">
        <f>IFERROR(I66/H66-1,"-")</f>
        <v>0.33624955630259112</v>
      </c>
      <c r="K66" s="159">
        <f t="shared" ref="K66:K77" si="35">IFERROR(I66/D66-1,"-")</f>
        <v>0.47377026529108335</v>
      </c>
      <c r="L66" s="157">
        <f t="shared" ref="L66:L76" si="36">I66-H66</f>
        <v>16104</v>
      </c>
      <c r="M66" s="158">
        <f t="shared" ref="M66:M77" si="37">I66-D66</f>
        <v>20573</v>
      </c>
      <c r="N66" s="159">
        <f t="shared" si="34"/>
        <v>1.0786400879537391E-2</v>
      </c>
    </row>
    <row r="67" spans="1:14" x14ac:dyDescent="0.25">
      <c r="A67" s="161" t="s">
        <v>103</v>
      </c>
      <c r="B67" s="162" t="s">
        <v>103</v>
      </c>
      <c r="C67" s="163">
        <v>20355</v>
      </c>
      <c r="D67" s="163">
        <v>23358</v>
      </c>
      <c r="E67" s="163">
        <v>8248</v>
      </c>
      <c r="F67" s="163">
        <v>24707</v>
      </c>
      <c r="G67" s="163">
        <v>24707</v>
      </c>
      <c r="H67" s="163">
        <v>32286</v>
      </c>
      <c r="I67" s="163">
        <v>38629</v>
      </c>
      <c r="J67" s="165">
        <f>IFERROR(I67/H67-1,"-")</f>
        <v>0.19646286316050299</v>
      </c>
      <c r="K67" s="164">
        <f t="shared" si="35"/>
        <v>0.65378028940833977</v>
      </c>
      <c r="L67" s="162">
        <f t="shared" si="36"/>
        <v>6343</v>
      </c>
      <c r="M67" s="163">
        <f t="shared" si="37"/>
        <v>15271</v>
      </c>
      <c r="N67" s="164">
        <f t="shared" si="34"/>
        <v>6.510740809344967E-3</v>
      </c>
    </row>
    <row r="68" spans="1:14" x14ac:dyDescent="0.25">
      <c r="A68" s="161" t="s">
        <v>100</v>
      </c>
      <c r="B68" s="162" t="s">
        <v>100</v>
      </c>
      <c r="C68" s="163">
        <v>16169</v>
      </c>
      <c r="D68" s="163">
        <v>20066</v>
      </c>
      <c r="E68" s="163">
        <v>15468</v>
      </c>
      <c r="F68" s="163">
        <v>9458</v>
      </c>
      <c r="G68" s="163">
        <v>9458</v>
      </c>
      <c r="H68" s="163">
        <v>15607</v>
      </c>
      <c r="I68" s="163">
        <v>25368</v>
      </c>
      <c r="J68" s="165">
        <f>IFERROR(I68/H68-1,"-")</f>
        <v>0.62542448901134096</v>
      </c>
      <c r="K68" s="164">
        <f t="shared" si="35"/>
        <v>0.26422804744343664</v>
      </c>
      <c r="L68" s="162">
        <f t="shared" si="36"/>
        <v>9761</v>
      </c>
      <c r="M68" s="163">
        <f t="shared" si="37"/>
        <v>5302</v>
      </c>
      <c r="N68" s="164">
        <f t="shared" si="34"/>
        <v>4.2756600701924236E-3</v>
      </c>
    </row>
    <row r="69" spans="1:14" x14ac:dyDescent="0.25">
      <c r="A69" s="1"/>
      <c r="B69" s="157" t="s">
        <v>107</v>
      </c>
      <c r="C69" s="158">
        <v>112853</v>
      </c>
      <c r="D69" s="158">
        <v>103671</v>
      </c>
      <c r="E69" s="158">
        <v>28098</v>
      </c>
      <c r="F69" s="158">
        <v>138361</v>
      </c>
      <c r="G69" s="158">
        <v>138361</v>
      </c>
      <c r="H69" s="158">
        <v>145188</v>
      </c>
      <c r="I69" s="158">
        <v>185975</v>
      </c>
      <c r="J69" s="160">
        <f>IFERROR(I69/H69-1,"-")</f>
        <v>0.28092542083367777</v>
      </c>
      <c r="K69" s="159">
        <f t="shared" si="35"/>
        <v>0.7938960750836781</v>
      </c>
      <c r="L69" s="157">
        <f t="shared" si="36"/>
        <v>40787</v>
      </c>
      <c r="M69" s="158">
        <f t="shared" si="37"/>
        <v>82304</v>
      </c>
      <c r="N69" s="159">
        <f t="shared" si="34"/>
        <v>3.134523342612882E-2</v>
      </c>
    </row>
    <row r="70" spans="1:14" s="56" customFormat="1" x14ac:dyDescent="0.25">
      <c r="B70" s="162" t="s">
        <v>110</v>
      </c>
      <c r="C70" s="163">
        <v>51502</v>
      </c>
      <c r="D70" s="163">
        <v>44283</v>
      </c>
      <c r="E70" s="163">
        <v>10835</v>
      </c>
      <c r="F70" s="163">
        <v>62559</v>
      </c>
      <c r="G70" s="163">
        <v>62559</v>
      </c>
      <c r="H70" s="163">
        <v>53904</v>
      </c>
      <c r="I70" s="163">
        <v>79114</v>
      </c>
      <c r="J70" s="165">
        <f t="shared" ref="J70:J77" si="38">IFERROR(I70/H70-1,"-")</f>
        <v>0.46768328880973575</v>
      </c>
      <c r="K70" s="164">
        <f t="shared" si="35"/>
        <v>0.78655465980172989</v>
      </c>
      <c r="L70" s="162">
        <f t="shared" si="36"/>
        <v>25210</v>
      </c>
      <c r="M70" s="163">
        <f t="shared" si="37"/>
        <v>34831</v>
      </c>
      <c r="N70" s="164">
        <f t="shared" si="34"/>
        <v>1.3334301907647563E-2</v>
      </c>
    </row>
    <row r="71" spans="1:14" s="56" customFormat="1" x14ac:dyDescent="0.25">
      <c r="B71" s="162" t="s">
        <v>113</v>
      </c>
      <c r="C71" s="163">
        <v>16042</v>
      </c>
      <c r="D71" s="163">
        <v>13289</v>
      </c>
      <c r="E71" s="163">
        <v>3656</v>
      </c>
      <c r="F71" s="163">
        <v>8608</v>
      </c>
      <c r="G71" s="163">
        <v>8608</v>
      </c>
      <c r="H71" s="163">
        <v>11658</v>
      </c>
      <c r="I71" s="163">
        <v>11435</v>
      </c>
      <c r="J71" s="165">
        <f t="shared" si="38"/>
        <v>-1.9128495453765604E-2</v>
      </c>
      <c r="K71" s="164">
        <f t="shared" si="35"/>
        <v>-0.13951388366318007</v>
      </c>
      <c r="L71" s="162">
        <f t="shared" si="36"/>
        <v>-223</v>
      </c>
      <c r="M71" s="163">
        <f t="shared" si="37"/>
        <v>-1854</v>
      </c>
      <c r="N71" s="164">
        <f t="shared" si="34"/>
        <v>1.9273168126241864E-3</v>
      </c>
    </row>
    <row r="72" spans="1:14" x14ac:dyDescent="0.25">
      <c r="A72" s="1"/>
      <c r="B72" s="162" t="s">
        <v>116</v>
      </c>
      <c r="C72" s="163">
        <v>7148</v>
      </c>
      <c r="D72" s="163">
        <v>11933</v>
      </c>
      <c r="E72" s="163">
        <v>3374</v>
      </c>
      <c r="F72" s="163">
        <v>19354</v>
      </c>
      <c r="G72" s="163">
        <v>19354</v>
      </c>
      <c r="H72" s="163">
        <v>17857</v>
      </c>
      <c r="I72" s="163">
        <v>22161</v>
      </c>
      <c r="J72" s="165">
        <f t="shared" si="38"/>
        <v>0.24102592820742563</v>
      </c>
      <c r="K72" s="164">
        <f t="shared" si="35"/>
        <v>0.85711891393614348</v>
      </c>
      <c r="L72" s="162">
        <f t="shared" si="36"/>
        <v>4304</v>
      </c>
      <c r="M72" s="163">
        <f t="shared" si="37"/>
        <v>10228</v>
      </c>
      <c r="N72" s="164">
        <f t="shared" si="34"/>
        <v>3.7351349265032441E-3</v>
      </c>
    </row>
    <row r="73" spans="1:14" x14ac:dyDescent="0.25">
      <c r="A73" s="1"/>
      <c r="B73" s="162" t="s">
        <v>123</v>
      </c>
      <c r="C73" s="163">
        <v>2641</v>
      </c>
      <c r="D73" s="163">
        <v>1927</v>
      </c>
      <c r="E73" s="163">
        <v>335</v>
      </c>
      <c r="F73" s="163">
        <v>3846</v>
      </c>
      <c r="G73" s="163">
        <v>3846</v>
      </c>
      <c r="H73" s="163">
        <v>4417</v>
      </c>
      <c r="I73" s="163">
        <v>7222</v>
      </c>
      <c r="J73" s="165">
        <f t="shared" si="38"/>
        <v>0.63504641159157793</v>
      </c>
      <c r="K73" s="164">
        <f t="shared" si="35"/>
        <v>2.7477944992215879</v>
      </c>
      <c r="L73" s="162">
        <f t="shared" si="36"/>
        <v>2805</v>
      </c>
      <c r="M73" s="163">
        <f t="shared" si="37"/>
        <v>5295</v>
      </c>
      <c r="N73" s="164">
        <f t="shared" si="34"/>
        <v>1.2172349821400852E-3</v>
      </c>
    </row>
    <row r="74" spans="1:14" x14ac:dyDescent="0.25">
      <c r="A74" s="1"/>
      <c r="B74" s="162" t="s">
        <v>119</v>
      </c>
      <c r="C74" s="163">
        <v>3300</v>
      </c>
      <c r="D74" s="163">
        <v>2480</v>
      </c>
      <c r="E74" s="163">
        <v>1161</v>
      </c>
      <c r="F74" s="163">
        <v>3702</v>
      </c>
      <c r="G74" s="163">
        <v>3702</v>
      </c>
      <c r="H74" s="163">
        <v>2961</v>
      </c>
      <c r="I74" s="163">
        <v>4634</v>
      </c>
      <c r="J74" s="165">
        <f t="shared" si="38"/>
        <v>0.56501182033096931</v>
      </c>
      <c r="K74" s="164">
        <f t="shared" si="35"/>
        <v>0.86854838709677429</v>
      </c>
      <c r="L74" s="162">
        <f t="shared" si="36"/>
        <v>1673</v>
      </c>
      <c r="M74" s="163">
        <f t="shared" si="37"/>
        <v>2154</v>
      </c>
      <c r="N74" s="164">
        <f t="shared" si="34"/>
        <v>7.8103944990821862E-4</v>
      </c>
    </row>
    <row r="75" spans="1:14" x14ac:dyDescent="0.25">
      <c r="A75" s="1"/>
      <c r="B75" s="162" t="s">
        <v>128</v>
      </c>
      <c r="C75" s="163">
        <v>1357</v>
      </c>
      <c r="D75" s="163">
        <v>2139</v>
      </c>
      <c r="E75" s="163">
        <v>840</v>
      </c>
      <c r="F75" s="163">
        <v>2626</v>
      </c>
      <c r="G75" s="163">
        <v>2626</v>
      </c>
      <c r="H75" s="163">
        <v>4403</v>
      </c>
      <c r="I75" s="163">
        <v>3477</v>
      </c>
      <c r="J75" s="165">
        <f t="shared" si="38"/>
        <v>-0.21031115148762203</v>
      </c>
      <c r="K75" s="164">
        <f t="shared" si="35"/>
        <v>0.62552594670406725</v>
      </c>
      <c r="L75" s="162">
        <f t="shared" si="36"/>
        <v>-926</v>
      </c>
      <c r="M75" s="163">
        <f t="shared" si="37"/>
        <v>1338</v>
      </c>
      <c r="N75" s="164">
        <f t="shared" si="34"/>
        <v>5.8603240555262751E-4</v>
      </c>
    </row>
    <row r="76" spans="1:14" x14ac:dyDescent="0.25">
      <c r="A76" s="161" t="s">
        <v>144</v>
      </c>
      <c r="B76" s="162" t="s">
        <v>131</v>
      </c>
      <c r="C76" s="163">
        <v>2503</v>
      </c>
      <c r="D76" s="163">
        <v>2265</v>
      </c>
      <c r="E76" s="163">
        <v>1072</v>
      </c>
      <c r="F76" s="163">
        <v>777</v>
      </c>
      <c r="G76" s="163">
        <v>777</v>
      </c>
      <c r="H76" s="163">
        <v>1232</v>
      </c>
      <c r="I76" s="163">
        <v>2844</v>
      </c>
      <c r="J76" s="165">
        <f t="shared" si="38"/>
        <v>1.3084415584415585</v>
      </c>
      <c r="K76" s="164">
        <f t="shared" si="35"/>
        <v>0.25562913907284779</v>
      </c>
      <c r="L76" s="162">
        <f t="shared" si="36"/>
        <v>1612</v>
      </c>
      <c r="M76" s="163">
        <f t="shared" si="37"/>
        <v>579</v>
      </c>
      <c r="N76" s="164">
        <f t="shared" si="34"/>
        <v>4.7934315829498787E-4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28360</v>
      </c>
      <c r="D77" s="169">
        <f t="shared" si="39"/>
        <v>25355</v>
      </c>
      <c r="E77" s="169">
        <f t="shared" si="39"/>
        <v>6825</v>
      </c>
      <c r="F77" s="169">
        <f t="shared" ref="F77" si="40">F69-SUM(F70:F76)</f>
        <v>36889</v>
      </c>
      <c r="G77" s="169">
        <f t="shared" si="39"/>
        <v>36889</v>
      </c>
      <c r="H77" s="169">
        <f t="shared" si="39"/>
        <v>48756</v>
      </c>
      <c r="I77" s="169">
        <f t="shared" si="39"/>
        <v>55088</v>
      </c>
      <c r="J77" s="171">
        <f t="shared" si="38"/>
        <v>0.12987119534006064</v>
      </c>
      <c r="K77" s="170">
        <f t="shared" si="35"/>
        <v>1.1726681127982648</v>
      </c>
      <c r="L77" s="168">
        <f>I77-H77</f>
        <v>6332</v>
      </c>
      <c r="M77" s="169">
        <f t="shared" si="37"/>
        <v>29733</v>
      </c>
      <c r="N77" s="170">
        <f t="shared" si="34"/>
        <v>9.2848297834579076E-3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897899</v>
      </c>
      <c r="D79" s="176">
        <v>864958</v>
      </c>
      <c r="E79" s="176">
        <v>249727</v>
      </c>
      <c r="F79" s="176">
        <v>749257</v>
      </c>
      <c r="G79" s="176">
        <v>749257</v>
      </c>
      <c r="H79" s="176">
        <v>859513</v>
      </c>
      <c r="I79" s="176">
        <v>984233</v>
      </c>
      <c r="J79" s="177">
        <f>IFERROR(I79/H79-1,"-")</f>
        <v>0.14510542597959541</v>
      </c>
      <c r="K79" s="177">
        <f>IFERROR(I79/D79-1,"-")</f>
        <v>0.13789686898092168</v>
      </c>
      <c r="L79" s="176">
        <f>I79-H79</f>
        <v>124720</v>
      </c>
      <c r="M79" s="176">
        <f>I79-D79</f>
        <v>119275</v>
      </c>
      <c r="N79" s="177">
        <f t="shared" ref="N79:N91" si="41">I79/I$9</f>
        <v>0.16588795876165638</v>
      </c>
    </row>
    <row r="80" spans="1:14" x14ac:dyDescent="0.25">
      <c r="A80" s="1" t="s">
        <v>96</v>
      </c>
      <c r="B80" s="157" t="s">
        <v>97</v>
      </c>
      <c r="C80" s="158">
        <v>380961</v>
      </c>
      <c r="D80" s="158">
        <v>376353</v>
      </c>
      <c r="E80" s="158">
        <v>101507</v>
      </c>
      <c r="F80" s="158">
        <v>356222</v>
      </c>
      <c r="G80" s="158">
        <v>356222</v>
      </c>
      <c r="H80" s="158">
        <v>360819</v>
      </c>
      <c r="I80" s="158">
        <v>397021</v>
      </c>
      <c r="J80" s="160">
        <f>IFERROR(I80/H80-1,"-")</f>
        <v>0.10033285386856017</v>
      </c>
      <c r="K80" s="159">
        <f t="shared" ref="K80:K91" si="42">IFERROR(I80/D80-1,"-")</f>
        <v>5.4916527834240725E-2</v>
      </c>
      <c r="L80" s="157">
        <f t="shared" ref="L80:L90" si="43">I80-H80</f>
        <v>36202</v>
      </c>
      <c r="M80" s="158">
        <f t="shared" ref="M80:M91" si="44">I80-D80</f>
        <v>20668</v>
      </c>
      <c r="N80" s="159">
        <f t="shared" si="41"/>
        <v>6.6916068934400275E-2</v>
      </c>
    </row>
    <row r="81" spans="1:14" x14ac:dyDescent="0.25">
      <c r="A81" s="161" t="s">
        <v>103</v>
      </c>
      <c r="B81" s="162" t="s">
        <v>103</v>
      </c>
      <c r="C81" s="163">
        <v>92168</v>
      </c>
      <c r="D81" s="163">
        <v>71442</v>
      </c>
      <c r="E81" s="163">
        <v>23810</v>
      </c>
      <c r="F81" s="163">
        <v>95548</v>
      </c>
      <c r="G81" s="163">
        <v>95548</v>
      </c>
      <c r="H81" s="163">
        <v>92439</v>
      </c>
      <c r="I81" s="163">
        <v>106103</v>
      </c>
      <c r="J81" s="165">
        <f>IFERROR(I81/H81-1,"-")</f>
        <v>0.1478163978407383</v>
      </c>
      <c r="K81" s="164">
        <f t="shared" si="42"/>
        <v>0.48516278939559365</v>
      </c>
      <c r="L81" s="162">
        <f t="shared" si="43"/>
        <v>13664</v>
      </c>
      <c r="M81" s="163">
        <f t="shared" si="44"/>
        <v>34661</v>
      </c>
      <c r="N81" s="164">
        <f t="shared" si="41"/>
        <v>1.7883174094434986E-2</v>
      </c>
    </row>
    <row r="82" spans="1:14" x14ac:dyDescent="0.25">
      <c r="A82" s="161" t="s">
        <v>100</v>
      </c>
      <c r="B82" s="162" t="s">
        <v>100</v>
      </c>
      <c r="C82" s="163">
        <v>288793</v>
      </c>
      <c r="D82" s="163">
        <v>304911</v>
      </c>
      <c r="E82" s="163">
        <v>77697</v>
      </c>
      <c r="F82" s="163">
        <v>260674</v>
      </c>
      <c r="G82" s="163">
        <v>260674</v>
      </c>
      <c r="H82" s="163">
        <v>268380</v>
      </c>
      <c r="I82" s="163">
        <v>290918</v>
      </c>
      <c r="J82" s="165">
        <f>IFERROR(I82/H82-1,"-")</f>
        <v>8.3977941724420635E-2</v>
      </c>
      <c r="K82" s="164">
        <f t="shared" si="42"/>
        <v>-4.589207998399536E-2</v>
      </c>
      <c r="L82" s="162">
        <f t="shared" si="43"/>
        <v>22538</v>
      </c>
      <c r="M82" s="163">
        <f t="shared" si="44"/>
        <v>-13993</v>
      </c>
      <c r="N82" s="164">
        <f t="shared" si="41"/>
        <v>4.9032894839965285E-2</v>
      </c>
    </row>
    <row r="83" spans="1:14" x14ac:dyDescent="0.25">
      <c r="A83" s="1"/>
      <c r="B83" s="157" t="s">
        <v>107</v>
      </c>
      <c r="C83" s="158">
        <v>516938</v>
      </c>
      <c r="D83" s="158">
        <v>488605</v>
      </c>
      <c r="E83" s="158">
        <v>148220</v>
      </c>
      <c r="F83" s="158">
        <v>393035</v>
      </c>
      <c r="G83" s="158">
        <v>393035</v>
      </c>
      <c r="H83" s="158">
        <v>498694</v>
      </c>
      <c r="I83" s="158">
        <v>587212</v>
      </c>
      <c r="J83" s="160">
        <f>IFERROR(I83/H83-1,"-")</f>
        <v>0.17749962903102912</v>
      </c>
      <c r="K83" s="159">
        <f t="shared" si="42"/>
        <v>0.20181332569253274</v>
      </c>
      <c r="L83" s="157">
        <f t="shared" si="43"/>
        <v>88518</v>
      </c>
      <c r="M83" s="158">
        <f t="shared" si="44"/>
        <v>98607</v>
      </c>
      <c r="N83" s="159">
        <f t="shared" si="41"/>
        <v>9.8971889827256118E-2</v>
      </c>
    </row>
    <row r="84" spans="1:14" s="56" customFormat="1" x14ac:dyDescent="0.25">
      <c r="B84" s="162" t="s">
        <v>110</v>
      </c>
      <c r="C84" s="163">
        <v>76783</v>
      </c>
      <c r="D84" s="163">
        <v>82600</v>
      </c>
      <c r="E84" s="163">
        <v>24260</v>
      </c>
      <c r="F84" s="163">
        <v>77031</v>
      </c>
      <c r="G84" s="163">
        <v>77031</v>
      </c>
      <c r="H84" s="163">
        <v>103044</v>
      </c>
      <c r="I84" s="163">
        <v>121835</v>
      </c>
      <c r="J84" s="165">
        <f t="shared" ref="J84:J91" si="45">IFERROR(I84/H84-1,"-")</f>
        <v>0.18235899227514452</v>
      </c>
      <c r="K84" s="164">
        <f t="shared" si="42"/>
        <v>0.47500000000000009</v>
      </c>
      <c r="L84" s="162">
        <f t="shared" si="43"/>
        <v>18791</v>
      </c>
      <c r="M84" s="163">
        <f t="shared" si="44"/>
        <v>39235</v>
      </c>
      <c r="N84" s="164">
        <f t="shared" si="41"/>
        <v>2.0534730552345233E-2</v>
      </c>
    </row>
    <row r="85" spans="1:14" s="56" customFormat="1" x14ac:dyDescent="0.25">
      <c r="B85" s="162" t="s">
        <v>113</v>
      </c>
      <c r="C85" s="163">
        <v>224729</v>
      </c>
      <c r="D85" s="163">
        <v>186671</v>
      </c>
      <c r="E85" s="163">
        <v>51819</v>
      </c>
      <c r="F85" s="163">
        <v>125040</v>
      </c>
      <c r="G85" s="163">
        <v>125040</v>
      </c>
      <c r="H85" s="163">
        <v>144066</v>
      </c>
      <c r="I85" s="163">
        <v>162446</v>
      </c>
      <c r="J85" s="165">
        <f t="shared" si="45"/>
        <v>0.12758041453222835</v>
      </c>
      <c r="K85" s="164">
        <f t="shared" si="42"/>
        <v>-0.12977377310883853</v>
      </c>
      <c r="L85" s="162">
        <f t="shared" si="43"/>
        <v>18380</v>
      </c>
      <c r="M85" s="163">
        <f t="shared" si="44"/>
        <v>-24225</v>
      </c>
      <c r="N85" s="164">
        <f t="shared" si="41"/>
        <v>2.7379528372850771E-2</v>
      </c>
    </row>
    <row r="86" spans="1:14" x14ac:dyDescent="0.25">
      <c r="A86" s="1"/>
      <c r="B86" s="162" t="s">
        <v>116</v>
      </c>
      <c r="C86" s="163">
        <v>25634</v>
      </c>
      <c r="D86" s="163">
        <v>28101</v>
      </c>
      <c r="E86" s="163">
        <v>8758</v>
      </c>
      <c r="F86" s="163">
        <v>32218</v>
      </c>
      <c r="G86" s="163">
        <v>32218</v>
      </c>
      <c r="H86" s="163">
        <v>45497</v>
      </c>
      <c r="I86" s="163">
        <v>63702</v>
      </c>
      <c r="J86" s="165">
        <f t="shared" si="45"/>
        <v>0.40013627272127827</v>
      </c>
      <c r="K86" s="164">
        <f t="shared" si="42"/>
        <v>1.2668944165688054</v>
      </c>
      <c r="L86" s="162">
        <f t="shared" si="43"/>
        <v>18205</v>
      </c>
      <c r="M86" s="163">
        <f t="shared" si="44"/>
        <v>35601</v>
      </c>
      <c r="N86" s="164">
        <f t="shared" si="41"/>
        <v>1.0736679982316215E-2</v>
      </c>
    </row>
    <row r="87" spans="1:14" x14ac:dyDescent="0.25">
      <c r="A87" s="1"/>
      <c r="B87" s="162" t="s">
        <v>123</v>
      </c>
      <c r="C87" s="163">
        <v>13557</v>
      </c>
      <c r="D87" s="163">
        <v>10665</v>
      </c>
      <c r="E87" s="163">
        <v>2295</v>
      </c>
      <c r="F87" s="163">
        <v>11720</v>
      </c>
      <c r="G87" s="163">
        <v>11720</v>
      </c>
      <c r="H87" s="163">
        <v>13783</v>
      </c>
      <c r="I87" s="163">
        <v>20130</v>
      </c>
      <c r="J87" s="165">
        <f t="shared" si="45"/>
        <v>0.46049481245011981</v>
      </c>
      <c r="K87" s="164">
        <f t="shared" si="42"/>
        <v>0.88748241912798864</v>
      </c>
      <c r="L87" s="162">
        <f t="shared" si="43"/>
        <v>6347</v>
      </c>
      <c r="M87" s="163">
        <f t="shared" si="44"/>
        <v>9465</v>
      </c>
      <c r="N87" s="164">
        <f t="shared" si="41"/>
        <v>3.3928191900415277E-3</v>
      </c>
    </row>
    <row r="88" spans="1:14" x14ac:dyDescent="0.25">
      <c r="A88" s="1"/>
      <c r="B88" s="162" t="s">
        <v>119</v>
      </c>
      <c r="C88" s="163">
        <v>7631</v>
      </c>
      <c r="D88" s="163">
        <v>7192</v>
      </c>
      <c r="E88" s="163">
        <v>2354</v>
      </c>
      <c r="F88" s="163">
        <v>6063</v>
      </c>
      <c r="G88" s="163">
        <v>6063</v>
      </c>
      <c r="H88" s="163">
        <v>7477</v>
      </c>
      <c r="I88" s="163">
        <v>9615</v>
      </c>
      <c r="J88" s="165">
        <f t="shared" si="45"/>
        <v>0.28594356025143775</v>
      </c>
      <c r="K88" s="164">
        <f t="shared" si="42"/>
        <v>0.33690211345939924</v>
      </c>
      <c r="L88" s="162">
        <f t="shared" si="43"/>
        <v>2138</v>
      </c>
      <c r="M88" s="163">
        <f t="shared" si="44"/>
        <v>2423</v>
      </c>
      <c r="N88" s="164">
        <f t="shared" si="41"/>
        <v>1.6205641585816835E-3</v>
      </c>
    </row>
    <row r="89" spans="1:14" x14ac:dyDescent="0.25">
      <c r="A89" s="1"/>
      <c r="B89" s="162" t="s">
        <v>128</v>
      </c>
      <c r="C89" s="163">
        <v>8041</v>
      </c>
      <c r="D89" s="163">
        <v>9485</v>
      </c>
      <c r="E89" s="163">
        <v>4135</v>
      </c>
      <c r="F89" s="163">
        <v>7696</v>
      </c>
      <c r="G89" s="163">
        <v>7696</v>
      </c>
      <c r="H89" s="163">
        <v>9385</v>
      </c>
      <c r="I89" s="163">
        <v>8322</v>
      </c>
      <c r="J89" s="165">
        <f t="shared" si="45"/>
        <v>-0.11326584976025578</v>
      </c>
      <c r="K89" s="164">
        <f t="shared" si="42"/>
        <v>-0.12261465471797572</v>
      </c>
      <c r="L89" s="162">
        <f t="shared" si="43"/>
        <v>-1063</v>
      </c>
      <c r="M89" s="163">
        <f t="shared" si="44"/>
        <v>-1163</v>
      </c>
      <c r="N89" s="164">
        <f t="shared" si="41"/>
        <v>1.4026349378800595E-3</v>
      </c>
    </row>
    <row r="90" spans="1:14" x14ac:dyDescent="0.25">
      <c r="A90" s="161" t="s">
        <v>144</v>
      </c>
      <c r="B90" s="162" t="s">
        <v>131</v>
      </c>
      <c r="C90" s="163">
        <v>14607</v>
      </c>
      <c r="D90" s="163">
        <v>13751</v>
      </c>
      <c r="E90" s="163">
        <v>6699</v>
      </c>
      <c r="F90" s="163">
        <v>7125</v>
      </c>
      <c r="G90" s="163">
        <v>7125</v>
      </c>
      <c r="H90" s="163">
        <v>10163</v>
      </c>
      <c r="I90" s="163">
        <v>10019</v>
      </c>
      <c r="J90" s="165">
        <f t="shared" si="45"/>
        <v>-1.4169044573452694E-2</v>
      </c>
      <c r="K90" s="164">
        <f t="shared" si="42"/>
        <v>-0.27139844374954547</v>
      </c>
      <c r="L90" s="162">
        <f t="shared" si="43"/>
        <v>-144</v>
      </c>
      <c r="M90" s="163">
        <f t="shared" si="44"/>
        <v>-3732</v>
      </c>
      <c r="N90" s="164">
        <f t="shared" si="41"/>
        <v>1.6886565059625468E-3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145956</v>
      </c>
      <c r="D91" s="169">
        <f t="shared" si="46"/>
        <v>150140</v>
      </c>
      <c r="E91" s="169">
        <f t="shared" si="46"/>
        <v>47900</v>
      </c>
      <c r="F91" s="169">
        <f t="shared" ref="F91" si="47">F83-SUM(F84:F90)</f>
        <v>126142</v>
      </c>
      <c r="G91" s="169">
        <f t="shared" si="46"/>
        <v>126142</v>
      </c>
      <c r="H91" s="169">
        <f t="shared" si="46"/>
        <v>165279</v>
      </c>
      <c r="I91" s="169">
        <f t="shared" si="46"/>
        <v>191143</v>
      </c>
      <c r="J91" s="171">
        <f t="shared" si="45"/>
        <v>0.15648691001276638</v>
      </c>
      <c r="K91" s="170">
        <f t="shared" si="42"/>
        <v>0.27309844145464224</v>
      </c>
      <c r="L91" s="168">
        <f>I91-H91</f>
        <v>25864</v>
      </c>
      <c r="M91" s="169">
        <f t="shared" si="44"/>
        <v>41003</v>
      </c>
      <c r="N91" s="170">
        <f t="shared" si="41"/>
        <v>3.2216276127278079E-2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50912</v>
      </c>
      <c r="D93" s="176">
        <v>52473</v>
      </c>
      <c r="E93" s="176">
        <v>21881</v>
      </c>
      <c r="F93" s="176">
        <v>48461</v>
      </c>
      <c r="G93" s="176">
        <v>48461</v>
      </c>
      <c r="H93" s="176">
        <v>56114</v>
      </c>
      <c r="I93" s="176">
        <v>54742</v>
      </c>
      <c r="J93" s="177">
        <f>IFERROR(I93/H93-1,"-")</f>
        <v>-2.4450226324981283E-2</v>
      </c>
      <c r="K93" s="177">
        <f>IFERROR(I93/D93-1,"-")</f>
        <v>4.3241285994702006E-2</v>
      </c>
      <c r="L93" s="176">
        <f>I93-H93</f>
        <v>-1372</v>
      </c>
      <c r="M93" s="176">
        <f>I93-D93</f>
        <v>2269</v>
      </c>
      <c r="N93" s="177">
        <f t="shared" ref="N93:N105" si="48">I93/I$9</f>
        <v>9.226513070106971E-3</v>
      </c>
    </row>
    <row r="94" spans="1:14" x14ac:dyDescent="0.25">
      <c r="A94" s="1" t="s">
        <v>96</v>
      </c>
      <c r="B94" s="157" t="s">
        <v>97</v>
      </c>
      <c r="C94" s="158">
        <v>31848</v>
      </c>
      <c r="D94" s="158">
        <v>34112</v>
      </c>
      <c r="E94" s="158">
        <v>14075</v>
      </c>
      <c r="F94" s="158">
        <v>31119</v>
      </c>
      <c r="G94" s="158">
        <v>31119</v>
      </c>
      <c r="H94" s="158">
        <v>36079</v>
      </c>
      <c r="I94" s="158">
        <v>33456</v>
      </c>
      <c r="J94" s="160">
        <f>IFERROR(I94/H94-1,"-")</f>
        <v>-7.2701571551317956E-2</v>
      </c>
      <c r="K94" s="159">
        <f t="shared" ref="K94:K105" si="49">IFERROR(I94/D94-1,"-")</f>
        <v>-1.9230769230769273E-2</v>
      </c>
      <c r="L94" s="157">
        <f t="shared" ref="L94:L104" si="50">I94-H94</f>
        <v>-2623</v>
      </c>
      <c r="M94" s="158">
        <f t="shared" ref="M94:M105" si="51">I94-D94</f>
        <v>-656</v>
      </c>
      <c r="N94" s="159">
        <f t="shared" si="48"/>
        <v>5.6388553811241608E-3</v>
      </c>
    </row>
    <row r="95" spans="1:14" x14ac:dyDescent="0.25">
      <c r="A95" s="161" t="s">
        <v>103</v>
      </c>
      <c r="B95" s="162" t="s">
        <v>103</v>
      </c>
      <c r="C95" s="163">
        <v>15343</v>
      </c>
      <c r="D95" s="163">
        <v>16965</v>
      </c>
      <c r="E95" s="163">
        <v>7455</v>
      </c>
      <c r="F95" s="163">
        <v>14450</v>
      </c>
      <c r="G95" s="163">
        <v>14450</v>
      </c>
      <c r="H95" s="163">
        <v>11068</v>
      </c>
      <c r="I95" s="163">
        <v>10555</v>
      </c>
      <c r="J95" s="165">
        <f>IFERROR(I95/H95-1,"-")</f>
        <v>-4.6349837368991675E-2</v>
      </c>
      <c r="K95" s="164">
        <f t="shared" si="49"/>
        <v>-0.3778367226643089</v>
      </c>
      <c r="L95" s="162">
        <f t="shared" si="50"/>
        <v>-513</v>
      </c>
      <c r="M95" s="163">
        <f t="shared" si="51"/>
        <v>-6410</v>
      </c>
      <c r="N95" s="164">
        <f t="shared" si="48"/>
        <v>1.7789968480322071E-3</v>
      </c>
    </row>
    <row r="96" spans="1:14" x14ac:dyDescent="0.25">
      <c r="A96" s="161" t="s">
        <v>100</v>
      </c>
      <c r="B96" s="162" t="s">
        <v>100</v>
      </c>
      <c r="C96" s="163">
        <v>16505</v>
      </c>
      <c r="D96" s="163">
        <v>17147</v>
      </c>
      <c r="E96" s="163">
        <v>6620</v>
      </c>
      <c r="F96" s="163">
        <v>16669</v>
      </c>
      <c r="G96" s="163">
        <v>16669</v>
      </c>
      <c r="H96" s="163">
        <v>25011</v>
      </c>
      <c r="I96" s="163">
        <v>22901</v>
      </c>
      <c r="J96" s="165">
        <f>IFERROR(I96/H96-1,"-")</f>
        <v>-8.43628803326536E-2</v>
      </c>
      <c r="K96" s="164">
        <f t="shared" si="49"/>
        <v>0.33556890418148955</v>
      </c>
      <c r="L96" s="162">
        <f t="shared" si="50"/>
        <v>-2110</v>
      </c>
      <c r="M96" s="163">
        <f t="shared" si="51"/>
        <v>5754</v>
      </c>
      <c r="N96" s="164">
        <f t="shared" si="48"/>
        <v>3.8598585330919537E-3</v>
      </c>
    </row>
    <row r="97" spans="1:14" x14ac:dyDescent="0.25">
      <c r="A97" s="1"/>
      <c r="B97" s="157" t="s">
        <v>107</v>
      </c>
      <c r="C97" s="158">
        <v>19064</v>
      </c>
      <c r="D97" s="158">
        <v>18361</v>
      </c>
      <c r="E97" s="158">
        <v>7806</v>
      </c>
      <c r="F97" s="158">
        <v>17342</v>
      </c>
      <c r="G97" s="158">
        <v>17342</v>
      </c>
      <c r="H97" s="158">
        <v>20035</v>
      </c>
      <c r="I97" s="158">
        <v>21286</v>
      </c>
      <c r="J97" s="160">
        <f>IFERROR(I97/H97-1,"-")</f>
        <v>6.244072872473172E-2</v>
      </c>
      <c r="K97" s="159">
        <f t="shared" si="49"/>
        <v>0.1593050487446217</v>
      </c>
      <c r="L97" s="157">
        <f t="shared" si="50"/>
        <v>1251</v>
      </c>
      <c r="M97" s="158">
        <f t="shared" si="51"/>
        <v>2925</v>
      </c>
      <c r="N97" s="159">
        <f t="shared" si="48"/>
        <v>3.5876576889828098E-3</v>
      </c>
    </row>
    <row r="98" spans="1:14" s="56" customFormat="1" x14ac:dyDescent="0.25">
      <c r="B98" s="162" t="s">
        <v>110</v>
      </c>
      <c r="C98" s="163">
        <v>2179</v>
      </c>
      <c r="D98" s="163">
        <v>2340</v>
      </c>
      <c r="E98" s="163">
        <v>1299</v>
      </c>
      <c r="F98" s="163">
        <v>2320</v>
      </c>
      <c r="G98" s="163">
        <v>2320</v>
      </c>
      <c r="H98" s="163">
        <v>2776</v>
      </c>
      <c r="I98" s="163">
        <v>3012</v>
      </c>
      <c r="J98" s="165">
        <f t="shared" ref="J98:J105" si="52">IFERROR(I98/H98-1,"-")</f>
        <v>8.5014409221902065E-2</v>
      </c>
      <c r="K98" s="164">
        <f t="shared" si="49"/>
        <v>0.28717948717948727</v>
      </c>
      <c r="L98" s="162">
        <f t="shared" si="50"/>
        <v>236</v>
      </c>
      <c r="M98" s="163">
        <f t="shared" si="51"/>
        <v>672</v>
      </c>
      <c r="N98" s="164">
        <f t="shared" si="48"/>
        <v>5.0765878789891118E-4</v>
      </c>
    </row>
    <row r="99" spans="1:14" s="56" customFormat="1" x14ac:dyDescent="0.25">
      <c r="B99" s="162" t="s">
        <v>113</v>
      </c>
      <c r="C99" s="163">
        <v>4660</v>
      </c>
      <c r="D99" s="163">
        <v>4091</v>
      </c>
      <c r="E99" s="163">
        <v>1586</v>
      </c>
      <c r="F99" s="163">
        <v>3652</v>
      </c>
      <c r="G99" s="163">
        <v>3652</v>
      </c>
      <c r="H99" s="163">
        <v>3948</v>
      </c>
      <c r="I99" s="163">
        <v>4383</v>
      </c>
      <c r="J99" s="165">
        <f t="shared" si="52"/>
        <v>0.11018237082066862</v>
      </c>
      <c r="K99" s="164">
        <f t="shared" si="49"/>
        <v>7.1376191640185827E-2</v>
      </c>
      <c r="L99" s="162">
        <f t="shared" si="50"/>
        <v>435</v>
      </c>
      <c r="M99" s="163">
        <f t="shared" si="51"/>
        <v>292</v>
      </c>
      <c r="N99" s="164">
        <f t="shared" si="48"/>
        <v>7.3873455091664271E-4</v>
      </c>
    </row>
    <row r="100" spans="1:14" x14ac:dyDescent="0.25">
      <c r="A100" s="1"/>
      <c r="B100" s="162" t="s">
        <v>116</v>
      </c>
      <c r="C100" s="163">
        <v>3971</v>
      </c>
      <c r="D100" s="163">
        <v>3678</v>
      </c>
      <c r="E100" s="163">
        <v>1774</v>
      </c>
      <c r="F100" s="163">
        <v>3192</v>
      </c>
      <c r="G100" s="163">
        <v>3192</v>
      </c>
      <c r="H100" s="163">
        <v>3701</v>
      </c>
      <c r="I100" s="163">
        <v>3560</v>
      </c>
      <c r="J100" s="165">
        <f t="shared" si="52"/>
        <v>-3.8097811402323711E-2</v>
      </c>
      <c r="K100" s="164">
        <f t="shared" si="49"/>
        <v>-3.2082653616095747E-2</v>
      </c>
      <c r="L100" s="162">
        <f t="shared" si="50"/>
        <v>-141</v>
      </c>
      <c r="M100" s="163">
        <f t="shared" si="51"/>
        <v>-118</v>
      </c>
      <c r="N100" s="164">
        <f t="shared" si="48"/>
        <v>6.0002167494028016E-4</v>
      </c>
    </row>
    <row r="101" spans="1:14" x14ac:dyDescent="0.25">
      <c r="A101" s="1"/>
      <c r="B101" s="162" t="s">
        <v>123</v>
      </c>
      <c r="C101" s="163">
        <v>536</v>
      </c>
      <c r="D101" s="163">
        <v>674</v>
      </c>
      <c r="E101" s="163">
        <v>321</v>
      </c>
      <c r="F101" s="163">
        <v>1177</v>
      </c>
      <c r="G101" s="163">
        <v>1177</v>
      </c>
      <c r="H101" s="163">
        <v>913</v>
      </c>
      <c r="I101" s="163">
        <v>951</v>
      </c>
      <c r="J101" s="165">
        <f t="shared" si="52"/>
        <v>4.1621029572836754E-2</v>
      </c>
      <c r="K101" s="164">
        <f t="shared" si="49"/>
        <v>0.41097922848664692</v>
      </c>
      <c r="L101" s="162">
        <f t="shared" si="50"/>
        <v>38</v>
      </c>
      <c r="M101" s="163">
        <f t="shared" si="51"/>
        <v>277</v>
      </c>
      <c r="N101" s="164">
        <f t="shared" si="48"/>
        <v>1.6028668900792316E-4</v>
      </c>
    </row>
    <row r="102" spans="1:14" x14ac:dyDescent="0.25">
      <c r="A102" s="1"/>
      <c r="B102" s="162" t="s">
        <v>119</v>
      </c>
      <c r="C102" s="163">
        <v>452</v>
      </c>
      <c r="D102" s="163">
        <v>501</v>
      </c>
      <c r="E102" s="163">
        <v>318</v>
      </c>
      <c r="F102" s="163">
        <v>673</v>
      </c>
      <c r="G102" s="163">
        <v>673</v>
      </c>
      <c r="H102" s="163">
        <v>610</v>
      </c>
      <c r="I102" s="163">
        <v>811</v>
      </c>
      <c r="J102" s="165">
        <f t="shared" si="52"/>
        <v>0.32950819672131137</v>
      </c>
      <c r="K102" s="164">
        <f t="shared" si="49"/>
        <v>0.61876247504990012</v>
      </c>
      <c r="L102" s="162">
        <f t="shared" si="50"/>
        <v>201</v>
      </c>
      <c r="M102" s="163">
        <f t="shared" si="51"/>
        <v>310</v>
      </c>
      <c r="N102" s="164">
        <f t="shared" si="48"/>
        <v>1.3669033100465372E-4</v>
      </c>
    </row>
    <row r="103" spans="1:14" x14ac:dyDescent="0.25">
      <c r="A103" s="1"/>
      <c r="B103" s="162" t="s">
        <v>128</v>
      </c>
      <c r="C103" s="163">
        <v>136</v>
      </c>
      <c r="D103" s="163">
        <v>154</v>
      </c>
      <c r="E103" s="163">
        <v>131</v>
      </c>
      <c r="F103" s="163">
        <v>252</v>
      </c>
      <c r="G103" s="163">
        <v>252</v>
      </c>
      <c r="H103" s="163">
        <v>139</v>
      </c>
      <c r="I103" s="163">
        <v>240</v>
      </c>
      <c r="J103" s="165">
        <f t="shared" si="52"/>
        <v>0.72661870503597115</v>
      </c>
      <c r="K103" s="164">
        <f t="shared" si="49"/>
        <v>0.55844155844155852</v>
      </c>
      <c r="L103" s="162">
        <f t="shared" si="50"/>
        <v>101</v>
      </c>
      <c r="M103" s="163">
        <f t="shared" si="51"/>
        <v>86</v>
      </c>
      <c r="N103" s="164">
        <f t="shared" si="48"/>
        <v>4.0450899434176187E-5</v>
      </c>
    </row>
    <row r="104" spans="1:14" x14ac:dyDescent="0.25">
      <c r="A104" s="161" t="s">
        <v>144</v>
      </c>
      <c r="B104" s="162" t="s">
        <v>131</v>
      </c>
      <c r="C104" s="163">
        <v>353</v>
      </c>
      <c r="D104" s="163">
        <v>241</v>
      </c>
      <c r="E104" s="163">
        <v>91</v>
      </c>
      <c r="F104" s="163">
        <v>135</v>
      </c>
      <c r="G104" s="163">
        <v>135</v>
      </c>
      <c r="H104" s="163">
        <v>251</v>
      </c>
      <c r="I104" s="163">
        <v>400</v>
      </c>
      <c r="J104" s="165">
        <f t="shared" si="52"/>
        <v>0.59362549800796804</v>
      </c>
      <c r="K104" s="164">
        <f t="shared" si="49"/>
        <v>0.65975103734439844</v>
      </c>
      <c r="L104" s="162">
        <f t="shared" si="50"/>
        <v>149</v>
      </c>
      <c r="M104" s="163">
        <f t="shared" si="51"/>
        <v>159</v>
      </c>
      <c r="N104" s="164">
        <f t="shared" si="48"/>
        <v>6.7418165723626984E-5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6777</v>
      </c>
      <c r="D105" s="169">
        <f t="shared" si="53"/>
        <v>6682</v>
      </c>
      <c r="E105" s="169">
        <f t="shared" si="53"/>
        <v>2286</v>
      </c>
      <c r="F105" s="169">
        <f t="shared" ref="F105" si="54">F97-SUM(F98:F104)</f>
        <v>5941</v>
      </c>
      <c r="G105" s="169">
        <f t="shared" si="53"/>
        <v>5941</v>
      </c>
      <c r="H105" s="169">
        <f t="shared" si="53"/>
        <v>7697</v>
      </c>
      <c r="I105" s="169">
        <f t="shared" si="53"/>
        <v>7929</v>
      </c>
      <c r="J105" s="171">
        <f t="shared" si="52"/>
        <v>3.0141613615694451E-2</v>
      </c>
      <c r="K105" s="170">
        <f t="shared" si="49"/>
        <v>0.18662077222388507</v>
      </c>
      <c r="L105" s="168">
        <f>I105-H105</f>
        <v>232</v>
      </c>
      <c r="M105" s="169">
        <f t="shared" si="51"/>
        <v>1247</v>
      </c>
      <c r="N105" s="170">
        <f t="shared" si="48"/>
        <v>1.3363965900565959E-3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162087</v>
      </c>
      <c r="D107" s="176">
        <v>157398</v>
      </c>
      <c r="E107" s="176">
        <v>80884</v>
      </c>
      <c r="F107" s="176">
        <v>212915</v>
      </c>
      <c r="G107" s="176">
        <v>212915</v>
      </c>
      <c r="H107" s="176">
        <v>265187</v>
      </c>
      <c r="I107" s="176">
        <v>257114</v>
      </c>
      <c r="J107" s="177">
        <f>IFERROR(I107/H107-1,"-")</f>
        <v>-3.0442668758272506E-2</v>
      </c>
      <c r="K107" s="177">
        <f>IFERROR(I107/D107-1,"-")</f>
        <v>0.63352774495228648</v>
      </c>
      <c r="L107" s="176">
        <f>I107-H107</f>
        <v>-8073</v>
      </c>
      <c r="M107" s="176">
        <f>I107-D107</f>
        <v>99716</v>
      </c>
      <c r="N107" s="177">
        <f t="shared" ref="N107:N119" si="55">I107/I$9</f>
        <v>4.3335385654661572E-2</v>
      </c>
    </row>
    <row r="108" spans="1:14" x14ac:dyDescent="0.25">
      <c r="A108" s="1" t="s">
        <v>96</v>
      </c>
      <c r="B108" s="157" t="s">
        <v>97</v>
      </c>
      <c r="C108" s="158">
        <v>32013</v>
      </c>
      <c r="D108" s="158">
        <v>32377</v>
      </c>
      <c r="E108" s="158">
        <v>31220</v>
      </c>
      <c r="F108" s="158">
        <v>50544</v>
      </c>
      <c r="G108" s="158">
        <v>50544</v>
      </c>
      <c r="H108" s="158">
        <v>56672</v>
      </c>
      <c r="I108" s="158">
        <v>51938</v>
      </c>
      <c r="J108" s="160">
        <f>IFERROR(I108/H108-1,"-")</f>
        <v>-8.3533314511575418E-2</v>
      </c>
      <c r="K108" s="159">
        <f t="shared" ref="K108:K119" si="56">IFERROR(I108/D108-1,"-")</f>
        <v>0.60416344936220145</v>
      </c>
      <c r="L108" s="157">
        <f t="shared" ref="L108:L118" si="57">I108-H108</f>
        <v>-4734</v>
      </c>
      <c r="M108" s="158">
        <f t="shared" ref="M108:M119" si="58">I108-D108</f>
        <v>19561</v>
      </c>
      <c r="N108" s="159">
        <f t="shared" si="55"/>
        <v>8.7539117283843455E-3</v>
      </c>
    </row>
    <row r="109" spans="1:14" x14ac:dyDescent="0.25">
      <c r="A109" s="161" t="s">
        <v>103</v>
      </c>
      <c r="B109" s="162" t="s">
        <v>103</v>
      </c>
      <c r="C109" s="163">
        <v>14052</v>
      </c>
      <c r="D109" s="163">
        <v>12216</v>
      </c>
      <c r="E109" s="163">
        <v>3960</v>
      </c>
      <c r="F109" s="163">
        <v>17277</v>
      </c>
      <c r="G109" s="163">
        <v>17277</v>
      </c>
      <c r="H109" s="163">
        <v>19826</v>
      </c>
      <c r="I109" s="163">
        <v>16795</v>
      </c>
      <c r="J109" s="165">
        <f>IFERROR(I109/H109-1,"-")</f>
        <v>-0.15288005649147585</v>
      </c>
      <c r="K109" s="164">
        <f t="shared" si="56"/>
        <v>0.37483628028814664</v>
      </c>
      <c r="L109" s="162">
        <f t="shared" si="57"/>
        <v>-3031</v>
      </c>
      <c r="M109" s="163">
        <f t="shared" si="58"/>
        <v>4579</v>
      </c>
      <c r="N109" s="164">
        <f t="shared" si="55"/>
        <v>2.8307202333207881E-3</v>
      </c>
    </row>
    <row r="110" spans="1:14" x14ac:dyDescent="0.25">
      <c r="A110" s="161" t="s">
        <v>100</v>
      </c>
      <c r="B110" s="162" t="s">
        <v>100</v>
      </c>
      <c r="C110" s="163">
        <v>17961</v>
      </c>
      <c r="D110" s="163">
        <v>20161</v>
      </c>
      <c r="E110" s="163">
        <v>27260</v>
      </c>
      <c r="F110" s="163">
        <v>33267</v>
      </c>
      <c r="G110" s="163">
        <v>33267</v>
      </c>
      <c r="H110" s="163">
        <v>36846</v>
      </c>
      <c r="I110" s="163">
        <v>35143</v>
      </c>
      <c r="J110" s="165">
        <f>IFERROR(I110/H110-1,"-")</f>
        <v>-4.6219399663464111E-2</v>
      </c>
      <c r="K110" s="164">
        <f t="shared" si="56"/>
        <v>0.74311790089777285</v>
      </c>
      <c r="L110" s="162">
        <f t="shared" si="57"/>
        <v>-1703</v>
      </c>
      <c r="M110" s="163">
        <f t="shared" si="58"/>
        <v>14982</v>
      </c>
      <c r="N110" s="164">
        <f t="shared" si="55"/>
        <v>5.9231914950635574E-3</v>
      </c>
    </row>
    <row r="111" spans="1:14" x14ac:dyDescent="0.25">
      <c r="A111" s="1"/>
      <c r="B111" s="157" t="s">
        <v>107</v>
      </c>
      <c r="C111" s="158">
        <v>130074</v>
      </c>
      <c r="D111" s="158">
        <v>125021</v>
      </c>
      <c r="E111" s="158">
        <v>49664</v>
      </c>
      <c r="F111" s="158">
        <v>162371</v>
      </c>
      <c r="G111" s="158">
        <v>162371</v>
      </c>
      <c r="H111" s="158">
        <v>208515</v>
      </c>
      <c r="I111" s="158">
        <v>205176</v>
      </c>
      <c r="J111" s="160">
        <f>IFERROR(I111/H111-1,"-")</f>
        <v>-1.6013236457808833E-2</v>
      </c>
      <c r="K111" s="159">
        <f t="shared" si="56"/>
        <v>0.64113228977531778</v>
      </c>
      <c r="L111" s="157">
        <f t="shared" si="57"/>
        <v>-3339</v>
      </c>
      <c r="M111" s="158">
        <f t="shared" si="58"/>
        <v>80155</v>
      </c>
      <c r="N111" s="159">
        <f t="shared" si="55"/>
        <v>3.4581473926277223E-2</v>
      </c>
    </row>
    <row r="112" spans="1:14" s="56" customFormat="1" x14ac:dyDescent="0.25">
      <c r="B112" s="162" t="s">
        <v>110</v>
      </c>
      <c r="C112" s="163">
        <v>71205</v>
      </c>
      <c r="D112" s="163">
        <v>68426</v>
      </c>
      <c r="E112" s="163">
        <v>26785</v>
      </c>
      <c r="F112" s="163">
        <v>98244</v>
      </c>
      <c r="G112" s="163">
        <v>98244</v>
      </c>
      <c r="H112" s="163">
        <v>136095</v>
      </c>
      <c r="I112" s="163">
        <v>127377</v>
      </c>
      <c r="J112" s="165">
        <f t="shared" ref="J112:J119" si="59">IFERROR(I112/H112-1,"-")</f>
        <v>-6.4058194643447641E-2</v>
      </c>
      <c r="K112" s="164">
        <f t="shared" si="56"/>
        <v>0.86152924327010205</v>
      </c>
      <c r="L112" s="162">
        <f t="shared" si="57"/>
        <v>-8718</v>
      </c>
      <c r="M112" s="163">
        <f t="shared" si="58"/>
        <v>58951</v>
      </c>
      <c r="N112" s="164">
        <f t="shared" si="55"/>
        <v>2.1468809238446084E-2</v>
      </c>
    </row>
    <row r="113" spans="1:14" s="56" customFormat="1" x14ac:dyDescent="0.25">
      <c r="B113" s="162" t="s">
        <v>113</v>
      </c>
      <c r="C113" s="163">
        <v>14480</v>
      </c>
      <c r="D113" s="163">
        <v>11023</v>
      </c>
      <c r="E113" s="163">
        <v>3500</v>
      </c>
      <c r="F113" s="163">
        <v>7111</v>
      </c>
      <c r="G113" s="163">
        <v>7111</v>
      </c>
      <c r="H113" s="163">
        <v>9135</v>
      </c>
      <c r="I113" s="163">
        <v>9001</v>
      </c>
      <c r="J113" s="165">
        <f t="shared" si="59"/>
        <v>-1.4668856048166368E-2</v>
      </c>
      <c r="K113" s="164">
        <f t="shared" si="56"/>
        <v>-0.18343463666878346</v>
      </c>
      <c r="L113" s="162">
        <f t="shared" si="57"/>
        <v>-134</v>
      </c>
      <c r="M113" s="163">
        <f t="shared" si="58"/>
        <v>-2022</v>
      </c>
      <c r="N113" s="164">
        <f t="shared" si="55"/>
        <v>1.5170772741959161E-3</v>
      </c>
    </row>
    <row r="114" spans="1:14" x14ac:dyDescent="0.25">
      <c r="A114" s="1"/>
      <c r="B114" s="162" t="s">
        <v>116</v>
      </c>
      <c r="C114" s="163">
        <v>15033</v>
      </c>
      <c r="D114" s="163">
        <v>13733</v>
      </c>
      <c r="E114" s="163">
        <v>2668</v>
      </c>
      <c r="F114" s="163">
        <v>10500</v>
      </c>
      <c r="G114" s="163">
        <v>10500</v>
      </c>
      <c r="H114" s="163">
        <v>14119</v>
      </c>
      <c r="I114" s="163">
        <v>15039</v>
      </c>
      <c r="J114" s="165">
        <f t="shared" si="59"/>
        <v>6.516042212621298E-2</v>
      </c>
      <c r="K114" s="164">
        <f t="shared" si="56"/>
        <v>9.5099395616398352E-2</v>
      </c>
      <c r="L114" s="162">
        <f t="shared" si="57"/>
        <v>920</v>
      </c>
      <c r="M114" s="163">
        <f t="shared" si="58"/>
        <v>1306</v>
      </c>
      <c r="N114" s="164">
        <f t="shared" si="55"/>
        <v>2.5347544857940653E-3</v>
      </c>
    </row>
    <row r="115" spans="1:14" x14ac:dyDescent="0.25">
      <c r="A115" s="1"/>
      <c r="B115" s="162" t="s">
        <v>123</v>
      </c>
      <c r="C115" s="163">
        <v>2676</v>
      </c>
      <c r="D115" s="163">
        <v>2905</v>
      </c>
      <c r="E115" s="163">
        <v>1345</v>
      </c>
      <c r="F115" s="163">
        <v>6690</v>
      </c>
      <c r="G115" s="163">
        <v>6690</v>
      </c>
      <c r="H115" s="163">
        <v>7028</v>
      </c>
      <c r="I115" s="163">
        <v>6969</v>
      </c>
      <c r="J115" s="165">
        <f t="shared" si="59"/>
        <v>-8.3949914627204913E-3</v>
      </c>
      <c r="K115" s="164">
        <f t="shared" si="56"/>
        <v>1.3989672977624785</v>
      </c>
      <c r="L115" s="162">
        <f t="shared" si="57"/>
        <v>-59</v>
      </c>
      <c r="M115" s="163">
        <f t="shared" si="58"/>
        <v>4064</v>
      </c>
      <c r="N115" s="164">
        <f t="shared" si="55"/>
        <v>1.1745929923198911E-3</v>
      </c>
    </row>
    <row r="116" spans="1:14" x14ac:dyDescent="0.25">
      <c r="A116" s="1"/>
      <c r="B116" s="162" t="s">
        <v>119</v>
      </c>
      <c r="C116" s="163">
        <v>4193</v>
      </c>
      <c r="D116" s="163">
        <v>4261</v>
      </c>
      <c r="E116" s="163">
        <v>3107</v>
      </c>
      <c r="F116" s="163">
        <v>5858</v>
      </c>
      <c r="G116" s="163">
        <v>5858</v>
      </c>
      <c r="H116" s="163">
        <v>5819</v>
      </c>
      <c r="I116" s="163">
        <v>5612</v>
      </c>
      <c r="J116" s="165">
        <f t="shared" si="59"/>
        <v>-3.5573122529644285E-2</v>
      </c>
      <c r="K116" s="164">
        <f t="shared" si="56"/>
        <v>0.3170617226003285</v>
      </c>
      <c r="L116" s="162">
        <f t="shared" si="57"/>
        <v>-207</v>
      </c>
      <c r="M116" s="163">
        <f t="shared" si="58"/>
        <v>1351</v>
      </c>
      <c r="N116" s="164">
        <f t="shared" si="55"/>
        <v>9.4587686510248662E-4</v>
      </c>
    </row>
    <row r="117" spans="1:14" x14ac:dyDescent="0.25">
      <c r="A117" s="1"/>
      <c r="B117" s="162" t="s">
        <v>128</v>
      </c>
      <c r="C117" s="163">
        <v>796</v>
      </c>
      <c r="D117" s="163">
        <v>854</v>
      </c>
      <c r="E117" s="163">
        <v>459</v>
      </c>
      <c r="F117" s="163">
        <v>1282</v>
      </c>
      <c r="G117" s="163">
        <v>1282</v>
      </c>
      <c r="H117" s="163">
        <v>1442</v>
      </c>
      <c r="I117" s="163">
        <v>1358</v>
      </c>
      <c r="J117" s="165">
        <f t="shared" si="59"/>
        <v>-5.8252427184465994E-2</v>
      </c>
      <c r="K117" s="164">
        <f t="shared" si="56"/>
        <v>0.5901639344262295</v>
      </c>
      <c r="L117" s="162">
        <f t="shared" si="57"/>
        <v>-84</v>
      </c>
      <c r="M117" s="163">
        <f t="shared" si="58"/>
        <v>504</v>
      </c>
      <c r="N117" s="164">
        <f t="shared" si="55"/>
        <v>2.2888467263171362E-4</v>
      </c>
    </row>
    <row r="118" spans="1:14" x14ac:dyDescent="0.25">
      <c r="A118" s="161" t="s">
        <v>144</v>
      </c>
      <c r="B118" s="162" t="s">
        <v>131</v>
      </c>
      <c r="C118" s="163">
        <v>1903</v>
      </c>
      <c r="D118" s="163">
        <v>1624</v>
      </c>
      <c r="E118" s="163">
        <v>1176</v>
      </c>
      <c r="F118" s="163">
        <v>1034</v>
      </c>
      <c r="G118" s="163">
        <v>1034</v>
      </c>
      <c r="H118" s="163">
        <v>908</v>
      </c>
      <c r="I118" s="163">
        <v>1609</v>
      </c>
      <c r="J118" s="165">
        <f t="shared" si="59"/>
        <v>0.77202643171806162</v>
      </c>
      <c r="K118" s="164">
        <f t="shared" si="56"/>
        <v>-9.2364532019704182E-3</v>
      </c>
      <c r="L118" s="162">
        <f t="shared" si="57"/>
        <v>701</v>
      </c>
      <c r="M118" s="163">
        <f t="shared" si="58"/>
        <v>-15</v>
      </c>
      <c r="N118" s="164">
        <f t="shared" si="55"/>
        <v>2.7118957162328952E-4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19788</v>
      </c>
      <c r="D119" s="169">
        <f t="shared" si="60"/>
        <v>22195</v>
      </c>
      <c r="E119" s="169">
        <f t="shared" si="60"/>
        <v>10624</v>
      </c>
      <c r="F119" s="169">
        <f t="shared" ref="F119" si="61">F111-SUM(F112:F118)</f>
        <v>31652</v>
      </c>
      <c r="G119" s="169">
        <f t="shared" si="60"/>
        <v>31652</v>
      </c>
      <c r="H119" s="169">
        <f t="shared" si="60"/>
        <v>33969</v>
      </c>
      <c r="I119" s="169">
        <f t="shared" si="60"/>
        <v>38211</v>
      </c>
      <c r="J119" s="171">
        <f t="shared" si="59"/>
        <v>0.12487856575112599</v>
      </c>
      <c r="K119" s="170">
        <f t="shared" si="56"/>
        <v>0.72160396485694966</v>
      </c>
      <c r="L119" s="168">
        <f>I119-H119</f>
        <v>4242</v>
      </c>
      <c r="M119" s="169">
        <f t="shared" si="58"/>
        <v>16016</v>
      </c>
      <c r="N119" s="170">
        <f t="shared" si="55"/>
        <v>6.4402888261637769E-3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220715</v>
      </c>
      <c r="D121" s="176">
        <v>207689</v>
      </c>
      <c r="E121" s="176">
        <v>88357</v>
      </c>
      <c r="F121" s="176">
        <v>214003</v>
      </c>
      <c r="G121" s="176">
        <v>214003</v>
      </c>
      <c r="H121" s="176">
        <v>227894</v>
      </c>
      <c r="I121" s="176">
        <v>235885</v>
      </c>
      <c r="J121" s="177">
        <f>IFERROR(I121/H121-1,"-")</f>
        <v>3.5064547552809744E-2</v>
      </c>
      <c r="K121" s="177">
        <f>IFERROR(I121/D121-1,"-")</f>
        <v>0.13576068063306201</v>
      </c>
      <c r="L121" s="176">
        <f>I121-H121</f>
        <v>7991</v>
      </c>
      <c r="M121" s="176">
        <f>I121-D121</f>
        <v>28196</v>
      </c>
      <c r="N121" s="177">
        <f t="shared" ref="N121:N133" si="62">I121/I$9</f>
        <v>3.9757335054294379E-2</v>
      </c>
    </row>
    <row r="122" spans="1:14" x14ac:dyDescent="0.25">
      <c r="A122" s="1" t="s">
        <v>96</v>
      </c>
      <c r="B122" s="157" t="s">
        <v>97</v>
      </c>
      <c r="C122" s="158">
        <v>128913</v>
      </c>
      <c r="D122" s="158">
        <v>112924</v>
      </c>
      <c r="E122" s="158">
        <v>50210</v>
      </c>
      <c r="F122" s="158">
        <v>127727</v>
      </c>
      <c r="G122" s="158">
        <v>127727</v>
      </c>
      <c r="H122" s="158">
        <v>140211</v>
      </c>
      <c r="I122" s="158">
        <v>147395</v>
      </c>
      <c r="J122" s="160">
        <f>IFERROR(I122/H122-1,"-")</f>
        <v>5.1237064139047606E-2</v>
      </c>
      <c r="K122" s="159">
        <f t="shared" ref="K122:K133" si="63">IFERROR(I122/D122-1,"-")</f>
        <v>0.305258403882257</v>
      </c>
      <c r="L122" s="157">
        <f t="shared" ref="L122:L132" si="64">I122-H122</f>
        <v>7184</v>
      </c>
      <c r="M122" s="158">
        <f t="shared" ref="M122:M133" si="65">I122-D122</f>
        <v>34471</v>
      </c>
      <c r="N122" s="159">
        <f t="shared" si="62"/>
        <v>2.4842751342084999E-2</v>
      </c>
    </row>
    <row r="123" spans="1:14" x14ac:dyDescent="0.25">
      <c r="A123" s="161" t="s">
        <v>103</v>
      </c>
      <c r="B123" s="162" t="s">
        <v>103</v>
      </c>
      <c r="C123" s="163">
        <v>71449</v>
      </c>
      <c r="D123" s="163">
        <v>56333</v>
      </c>
      <c r="E123" s="163">
        <v>22473</v>
      </c>
      <c r="F123" s="163">
        <v>65749</v>
      </c>
      <c r="G123" s="163">
        <v>65749</v>
      </c>
      <c r="H123" s="163">
        <v>62558</v>
      </c>
      <c r="I123" s="163">
        <v>70186</v>
      </c>
      <c r="J123" s="165">
        <f>IFERROR(I123/H123-1,"-")</f>
        <v>0.12193484446433711</v>
      </c>
      <c r="K123" s="164">
        <f t="shared" si="63"/>
        <v>0.2459126977082704</v>
      </c>
      <c r="L123" s="162">
        <f t="shared" si="64"/>
        <v>7628</v>
      </c>
      <c r="M123" s="163">
        <f t="shared" si="65"/>
        <v>13853</v>
      </c>
      <c r="N123" s="164">
        <f t="shared" si="62"/>
        <v>1.1829528448696209E-2</v>
      </c>
    </row>
    <row r="124" spans="1:14" x14ac:dyDescent="0.25">
      <c r="A124" s="161" t="s">
        <v>100</v>
      </c>
      <c r="B124" s="162" t="s">
        <v>100</v>
      </c>
      <c r="C124" s="163">
        <v>57464</v>
      </c>
      <c r="D124" s="163">
        <v>56591</v>
      </c>
      <c r="E124" s="163">
        <v>27737</v>
      </c>
      <c r="F124" s="163">
        <v>61978</v>
      </c>
      <c r="G124" s="163">
        <v>61978</v>
      </c>
      <c r="H124" s="163">
        <v>77653</v>
      </c>
      <c r="I124" s="163">
        <v>77209</v>
      </c>
      <c r="J124" s="165">
        <f>IFERROR(I124/H124-1,"-")</f>
        <v>-5.7177443241085424E-3</v>
      </c>
      <c r="K124" s="164">
        <f t="shared" si="63"/>
        <v>0.36433355127140366</v>
      </c>
      <c r="L124" s="162">
        <f t="shared" si="64"/>
        <v>-444</v>
      </c>
      <c r="M124" s="163">
        <f t="shared" si="65"/>
        <v>20618</v>
      </c>
      <c r="N124" s="164">
        <f t="shared" si="62"/>
        <v>1.301322289338879E-2</v>
      </c>
    </row>
    <row r="125" spans="1:14" x14ac:dyDescent="0.25">
      <c r="A125" s="1"/>
      <c r="B125" s="157" t="s">
        <v>107</v>
      </c>
      <c r="C125" s="158">
        <v>91802</v>
      </c>
      <c r="D125" s="158">
        <v>94765</v>
      </c>
      <c r="E125" s="158">
        <v>38147</v>
      </c>
      <c r="F125" s="158">
        <v>86276</v>
      </c>
      <c r="G125" s="158">
        <v>86276</v>
      </c>
      <c r="H125" s="158">
        <v>87683</v>
      </c>
      <c r="I125" s="158">
        <v>88490</v>
      </c>
      <c r="J125" s="160">
        <f>IFERROR(I125/H125-1,"-")</f>
        <v>9.2036084531779139E-3</v>
      </c>
      <c r="K125" s="159">
        <f t="shared" si="63"/>
        <v>-6.6216430116604275E-2</v>
      </c>
      <c r="L125" s="157">
        <f t="shared" si="64"/>
        <v>807</v>
      </c>
      <c r="M125" s="158">
        <f t="shared" si="65"/>
        <v>-6275</v>
      </c>
      <c r="N125" s="159">
        <f t="shared" si="62"/>
        <v>1.4914583712209379E-2</v>
      </c>
    </row>
    <row r="126" spans="1:14" s="56" customFormat="1" x14ac:dyDescent="0.25">
      <c r="B126" s="162" t="s">
        <v>110</v>
      </c>
      <c r="C126" s="163">
        <v>11532</v>
      </c>
      <c r="D126" s="163">
        <v>10003</v>
      </c>
      <c r="E126" s="163">
        <v>3752</v>
      </c>
      <c r="F126" s="163">
        <v>9269</v>
      </c>
      <c r="G126" s="163">
        <v>9269</v>
      </c>
      <c r="H126" s="163">
        <v>11319</v>
      </c>
      <c r="I126" s="163">
        <v>10285</v>
      </c>
      <c r="J126" s="165">
        <f t="shared" ref="J126:J133" si="66">IFERROR(I126/H126-1,"-")</f>
        <v>-9.135082604470357E-2</v>
      </c>
      <c r="K126" s="164">
        <f t="shared" si="63"/>
        <v>2.8191542537238767E-2</v>
      </c>
      <c r="L126" s="162">
        <f t="shared" si="64"/>
        <v>-1034</v>
      </c>
      <c r="M126" s="163">
        <f t="shared" si="65"/>
        <v>282</v>
      </c>
      <c r="N126" s="164">
        <f t="shared" si="62"/>
        <v>1.7334895861687589E-3</v>
      </c>
    </row>
    <row r="127" spans="1:14" s="56" customFormat="1" x14ac:dyDescent="0.25">
      <c r="B127" s="162" t="s">
        <v>113</v>
      </c>
      <c r="C127" s="163">
        <v>10333</v>
      </c>
      <c r="D127" s="163">
        <v>9150</v>
      </c>
      <c r="E127" s="163">
        <v>3945</v>
      </c>
      <c r="F127" s="163">
        <v>9965</v>
      </c>
      <c r="G127" s="163">
        <v>9965</v>
      </c>
      <c r="H127" s="163">
        <v>12412</v>
      </c>
      <c r="I127" s="163">
        <v>12233</v>
      </c>
      <c r="J127" s="165">
        <f t="shared" si="66"/>
        <v>-1.4421527553980074E-2</v>
      </c>
      <c r="K127" s="164">
        <f t="shared" si="63"/>
        <v>0.33693989071038244</v>
      </c>
      <c r="L127" s="162">
        <f t="shared" si="64"/>
        <v>-179</v>
      </c>
      <c r="M127" s="163">
        <f t="shared" si="65"/>
        <v>3083</v>
      </c>
      <c r="N127" s="164">
        <f t="shared" si="62"/>
        <v>2.0618160532428222E-3</v>
      </c>
    </row>
    <row r="128" spans="1:14" x14ac:dyDescent="0.25">
      <c r="A128" s="1"/>
      <c r="B128" s="162" t="s">
        <v>116</v>
      </c>
      <c r="C128" s="163">
        <v>6382</v>
      </c>
      <c r="D128" s="163">
        <v>6593</v>
      </c>
      <c r="E128" s="163">
        <v>2667</v>
      </c>
      <c r="F128" s="163">
        <v>7987</v>
      </c>
      <c r="G128" s="163">
        <v>7987</v>
      </c>
      <c r="H128" s="163">
        <v>8587</v>
      </c>
      <c r="I128" s="163">
        <v>8241</v>
      </c>
      <c r="J128" s="165">
        <f t="shared" si="66"/>
        <v>-4.0293466868522199E-2</v>
      </c>
      <c r="K128" s="164">
        <f t="shared" si="63"/>
        <v>0.24996208099499473</v>
      </c>
      <c r="L128" s="162">
        <f t="shared" si="64"/>
        <v>-346</v>
      </c>
      <c r="M128" s="163">
        <f t="shared" si="65"/>
        <v>1648</v>
      </c>
      <c r="N128" s="164">
        <f t="shared" si="62"/>
        <v>1.3889827593210249E-3</v>
      </c>
    </row>
    <row r="129" spans="1:14" x14ac:dyDescent="0.25">
      <c r="A129" s="1"/>
      <c r="B129" s="162" t="s">
        <v>123</v>
      </c>
      <c r="C129" s="163">
        <v>1589</v>
      </c>
      <c r="D129" s="163">
        <v>1561</v>
      </c>
      <c r="E129" s="163">
        <v>708</v>
      </c>
      <c r="F129" s="163">
        <v>2388</v>
      </c>
      <c r="G129" s="163">
        <v>2388</v>
      </c>
      <c r="H129" s="163">
        <v>2480</v>
      </c>
      <c r="I129" s="163">
        <v>2251</v>
      </c>
      <c r="J129" s="165">
        <f t="shared" si="66"/>
        <v>-9.2338709677419306E-2</v>
      </c>
      <c r="K129" s="164">
        <f t="shared" si="63"/>
        <v>0.44202434336963492</v>
      </c>
      <c r="L129" s="162">
        <f t="shared" si="64"/>
        <v>-229</v>
      </c>
      <c r="M129" s="163">
        <f t="shared" si="65"/>
        <v>690</v>
      </c>
      <c r="N129" s="164">
        <f t="shared" si="62"/>
        <v>3.7939572760971085E-4</v>
      </c>
    </row>
    <row r="130" spans="1:14" x14ac:dyDescent="0.25">
      <c r="A130" s="1"/>
      <c r="B130" s="162" t="s">
        <v>119</v>
      </c>
      <c r="C130" s="163">
        <v>1718</v>
      </c>
      <c r="D130" s="163">
        <v>1400</v>
      </c>
      <c r="E130" s="163">
        <v>717</v>
      </c>
      <c r="F130" s="163">
        <v>1668</v>
      </c>
      <c r="G130" s="163">
        <v>1668</v>
      </c>
      <c r="H130" s="163">
        <v>1815</v>
      </c>
      <c r="I130" s="163">
        <v>1883</v>
      </c>
      <c r="J130" s="165">
        <f t="shared" si="66"/>
        <v>3.746556473829199E-2</v>
      </c>
      <c r="K130" s="164">
        <f t="shared" si="63"/>
        <v>0.34499999999999997</v>
      </c>
      <c r="L130" s="162">
        <f t="shared" si="64"/>
        <v>68</v>
      </c>
      <c r="M130" s="163">
        <f t="shared" si="65"/>
        <v>483</v>
      </c>
      <c r="N130" s="164">
        <f t="shared" si="62"/>
        <v>3.1737101514397401E-4</v>
      </c>
    </row>
    <row r="131" spans="1:14" x14ac:dyDescent="0.25">
      <c r="A131" s="1"/>
      <c r="B131" s="162" t="s">
        <v>128</v>
      </c>
      <c r="C131" s="163">
        <v>1610</v>
      </c>
      <c r="D131" s="163">
        <v>1498</v>
      </c>
      <c r="E131" s="163">
        <v>706</v>
      </c>
      <c r="F131" s="163">
        <v>984</v>
      </c>
      <c r="G131" s="163">
        <v>984</v>
      </c>
      <c r="H131" s="163">
        <v>1213</v>
      </c>
      <c r="I131" s="163">
        <v>1262</v>
      </c>
      <c r="J131" s="165">
        <f t="shared" si="66"/>
        <v>4.0395713107996611E-2</v>
      </c>
      <c r="K131" s="164">
        <f t="shared" si="63"/>
        <v>-0.157543391188251</v>
      </c>
      <c r="L131" s="162">
        <f t="shared" si="64"/>
        <v>49</v>
      </c>
      <c r="M131" s="163">
        <f t="shared" si="65"/>
        <v>-236</v>
      </c>
      <c r="N131" s="164">
        <f t="shared" si="62"/>
        <v>2.1270431285804313E-4</v>
      </c>
    </row>
    <row r="132" spans="1:14" x14ac:dyDescent="0.25">
      <c r="A132" s="161" t="s">
        <v>144</v>
      </c>
      <c r="B132" s="162" t="s">
        <v>131</v>
      </c>
      <c r="C132" s="163">
        <v>2873</v>
      </c>
      <c r="D132" s="163">
        <v>2376</v>
      </c>
      <c r="E132" s="163">
        <v>1111</v>
      </c>
      <c r="F132" s="163">
        <v>1591</v>
      </c>
      <c r="G132" s="163">
        <v>1591</v>
      </c>
      <c r="H132" s="163">
        <v>2191</v>
      </c>
      <c r="I132" s="163">
        <v>2148</v>
      </c>
      <c r="J132" s="165">
        <f t="shared" si="66"/>
        <v>-1.9625741670470154E-2</v>
      </c>
      <c r="K132" s="164">
        <f t="shared" si="63"/>
        <v>-9.5959595959595911E-2</v>
      </c>
      <c r="L132" s="162">
        <f t="shared" si="64"/>
        <v>-43</v>
      </c>
      <c r="M132" s="163">
        <f t="shared" si="65"/>
        <v>-228</v>
      </c>
      <c r="N132" s="164">
        <f t="shared" si="62"/>
        <v>3.6203554993587692E-4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55765</v>
      </c>
      <c r="D133" s="169">
        <f t="shared" si="67"/>
        <v>62184</v>
      </c>
      <c r="E133" s="169">
        <f t="shared" si="67"/>
        <v>24541</v>
      </c>
      <c r="F133" s="169">
        <f t="shared" ref="F133" si="68">F125-SUM(F126:F132)</f>
        <v>52424</v>
      </c>
      <c r="G133" s="169">
        <f t="shared" si="67"/>
        <v>52424</v>
      </c>
      <c r="H133" s="169">
        <f t="shared" si="67"/>
        <v>47666</v>
      </c>
      <c r="I133" s="169">
        <f t="shared" si="67"/>
        <v>50187</v>
      </c>
      <c r="J133" s="171">
        <f t="shared" si="66"/>
        <v>5.2888851592330033E-2</v>
      </c>
      <c r="K133" s="170">
        <f t="shared" si="63"/>
        <v>-0.192927441142416</v>
      </c>
      <c r="L133" s="168">
        <f>I133-H133</f>
        <v>2521</v>
      </c>
      <c r="M133" s="169">
        <f t="shared" si="65"/>
        <v>-11997</v>
      </c>
      <c r="N133" s="170">
        <f t="shared" si="62"/>
        <v>8.4587887079291685E-3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304991</v>
      </c>
      <c r="D135" s="176">
        <v>275002</v>
      </c>
      <c r="E135" s="176">
        <v>100038</v>
      </c>
      <c r="F135" s="176">
        <v>277654</v>
      </c>
      <c r="G135" s="176">
        <v>277654</v>
      </c>
      <c r="H135" s="176">
        <v>303371</v>
      </c>
      <c r="I135" s="176">
        <v>314826</v>
      </c>
      <c r="J135" s="177">
        <f>IFERROR(I135/H135-1,"-")</f>
        <v>3.7759047502892606E-2</v>
      </c>
      <c r="K135" s="177">
        <f>IFERROR(I135/D135-1,"-")</f>
        <v>0.14481349226551088</v>
      </c>
      <c r="L135" s="176">
        <f>I135-H135</f>
        <v>11455</v>
      </c>
      <c r="M135" s="176">
        <f>I135-D135</f>
        <v>39824</v>
      </c>
      <c r="N135" s="177">
        <f t="shared" ref="N135:N147" si="69">I135/I$9</f>
        <v>5.3062478605266472E-2</v>
      </c>
    </row>
    <row r="136" spans="1:14" x14ac:dyDescent="0.25">
      <c r="A136" s="1" t="s">
        <v>96</v>
      </c>
      <c r="B136" s="157" t="s">
        <v>97</v>
      </c>
      <c r="C136" s="158">
        <v>53487</v>
      </c>
      <c r="D136" s="158">
        <v>47390</v>
      </c>
      <c r="E136" s="158">
        <v>21400</v>
      </c>
      <c r="F136" s="158">
        <v>29511</v>
      </c>
      <c r="G136" s="158">
        <v>29511</v>
      </c>
      <c r="H136" s="158">
        <v>32816</v>
      </c>
      <c r="I136" s="158">
        <v>30131</v>
      </c>
      <c r="J136" s="160">
        <f>IFERROR(I136/H136-1,"-")</f>
        <v>-8.1819843978547024E-2</v>
      </c>
      <c r="K136" s="159">
        <f t="shared" ref="K136:K147" si="70">IFERROR(I136/D136-1,"-")</f>
        <v>-0.3641907575437856</v>
      </c>
      <c r="L136" s="157">
        <f t="shared" ref="L136:L146" si="71">I136-H136</f>
        <v>-2685</v>
      </c>
      <c r="M136" s="158">
        <f t="shared" ref="M136:M147" si="72">I136-D136</f>
        <v>-17259</v>
      </c>
      <c r="N136" s="159">
        <f t="shared" si="69"/>
        <v>5.078441878546512E-3</v>
      </c>
    </row>
    <row r="137" spans="1:14" x14ac:dyDescent="0.25">
      <c r="A137" s="161" t="s">
        <v>103</v>
      </c>
      <c r="B137" s="162" t="s">
        <v>103</v>
      </c>
      <c r="C137" s="163">
        <v>38146</v>
      </c>
      <c r="D137" s="163">
        <v>25810</v>
      </c>
      <c r="E137" s="163">
        <v>15517</v>
      </c>
      <c r="F137" s="163">
        <v>19954</v>
      </c>
      <c r="G137" s="163">
        <v>19954</v>
      </c>
      <c r="H137" s="163">
        <v>21188</v>
      </c>
      <c r="I137" s="163">
        <v>18760</v>
      </c>
      <c r="J137" s="165">
        <f>IFERROR(I137/H137-1,"-")</f>
        <v>-0.11459316594298663</v>
      </c>
      <c r="K137" s="164">
        <f t="shared" si="70"/>
        <v>-0.27314994188299113</v>
      </c>
      <c r="L137" s="162">
        <f t="shared" si="71"/>
        <v>-2428</v>
      </c>
      <c r="M137" s="163">
        <f t="shared" si="72"/>
        <v>-7050</v>
      </c>
      <c r="N137" s="164">
        <f t="shared" si="69"/>
        <v>3.1619119724381056E-3</v>
      </c>
    </row>
    <row r="138" spans="1:14" x14ac:dyDescent="0.25">
      <c r="A138" s="161" t="s">
        <v>100</v>
      </c>
      <c r="B138" s="162" t="s">
        <v>100</v>
      </c>
      <c r="C138" s="163">
        <v>15341</v>
      </c>
      <c r="D138" s="163">
        <v>21580</v>
      </c>
      <c r="E138" s="163">
        <v>5883</v>
      </c>
      <c r="F138" s="163">
        <v>9557</v>
      </c>
      <c r="G138" s="163">
        <v>9557</v>
      </c>
      <c r="H138" s="163">
        <v>11628</v>
      </c>
      <c r="I138" s="163">
        <v>11371</v>
      </c>
      <c r="J138" s="165">
        <f>IFERROR(I138/H138-1,"-")</f>
        <v>-2.2101823185414537E-2</v>
      </c>
      <c r="K138" s="164">
        <f t="shared" si="70"/>
        <v>-0.47307692307692306</v>
      </c>
      <c r="L138" s="162">
        <f t="shared" si="71"/>
        <v>-257</v>
      </c>
      <c r="M138" s="163">
        <f t="shared" si="72"/>
        <v>-10209</v>
      </c>
      <c r="N138" s="164">
        <f t="shared" si="69"/>
        <v>1.9165299061084061E-3</v>
      </c>
    </row>
    <row r="139" spans="1:14" x14ac:dyDescent="0.25">
      <c r="A139" s="1"/>
      <c r="B139" s="157" t="s">
        <v>107</v>
      </c>
      <c r="C139" s="158">
        <v>251504</v>
      </c>
      <c r="D139" s="158">
        <v>227612</v>
      </c>
      <c r="E139" s="158">
        <v>78638</v>
      </c>
      <c r="F139" s="158">
        <v>248143</v>
      </c>
      <c r="G139" s="158">
        <v>248143</v>
      </c>
      <c r="H139" s="158">
        <v>270555</v>
      </c>
      <c r="I139" s="158">
        <v>284695</v>
      </c>
      <c r="J139" s="160">
        <f>IFERROR(I139/H139-1,"-")</f>
        <v>5.2262940991665285E-2</v>
      </c>
      <c r="K139" s="159">
        <f t="shared" si="70"/>
        <v>0.25079081946470305</v>
      </c>
      <c r="L139" s="157">
        <f t="shared" si="71"/>
        <v>14140</v>
      </c>
      <c r="M139" s="158">
        <f t="shared" si="72"/>
        <v>57083</v>
      </c>
      <c r="N139" s="159">
        <f t="shared" si="69"/>
        <v>4.7984036726719963E-2</v>
      </c>
    </row>
    <row r="140" spans="1:14" s="56" customFormat="1" x14ac:dyDescent="0.25">
      <c r="B140" s="162" t="s">
        <v>110</v>
      </c>
      <c r="C140" s="163">
        <v>130988</v>
      </c>
      <c r="D140" s="163">
        <v>113071</v>
      </c>
      <c r="E140" s="163">
        <v>31838</v>
      </c>
      <c r="F140" s="163">
        <v>107572</v>
      </c>
      <c r="G140" s="163">
        <v>107572</v>
      </c>
      <c r="H140" s="163">
        <v>116947</v>
      </c>
      <c r="I140" s="163">
        <v>129219</v>
      </c>
      <c r="J140" s="165">
        <f t="shared" ref="J140:J147" si="73">IFERROR(I140/H140-1,"-")</f>
        <v>0.10493642419215532</v>
      </c>
      <c r="K140" s="164">
        <f t="shared" si="70"/>
        <v>0.14281292285378222</v>
      </c>
      <c r="L140" s="162">
        <f t="shared" si="71"/>
        <v>12272</v>
      </c>
      <c r="M140" s="163">
        <f t="shared" si="72"/>
        <v>16148</v>
      </c>
      <c r="N140" s="164">
        <f t="shared" si="69"/>
        <v>2.1779269891603389E-2</v>
      </c>
    </row>
    <row r="141" spans="1:14" s="56" customFormat="1" x14ac:dyDescent="0.25">
      <c r="B141" s="162" t="s">
        <v>113</v>
      </c>
      <c r="C141" s="163">
        <v>17294</v>
      </c>
      <c r="D141" s="163">
        <v>16158</v>
      </c>
      <c r="E141" s="163">
        <v>6246</v>
      </c>
      <c r="F141" s="163">
        <v>18180</v>
      </c>
      <c r="G141" s="163">
        <v>18180</v>
      </c>
      <c r="H141" s="163">
        <v>23774</v>
      </c>
      <c r="I141" s="163">
        <v>24458</v>
      </c>
      <c r="J141" s="165">
        <f t="shared" si="73"/>
        <v>2.8770926221923121E-2</v>
      </c>
      <c r="K141" s="164">
        <f t="shared" si="70"/>
        <v>0.51367743532615417</v>
      </c>
      <c r="L141" s="162">
        <f t="shared" si="71"/>
        <v>684</v>
      </c>
      <c r="M141" s="163">
        <f t="shared" si="72"/>
        <v>8300</v>
      </c>
      <c r="N141" s="164">
        <f t="shared" si="69"/>
        <v>4.1222837431711722E-3</v>
      </c>
    </row>
    <row r="142" spans="1:14" x14ac:dyDescent="0.25">
      <c r="A142" s="1"/>
      <c r="B142" s="162" t="s">
        <v>116</v>
      </c>
      <c r="C142" s="163">
        <v>27432</v>
      </c>
      <c r="D142" s="163">
        <v>21485</v>
      </c>
      <c r="E142" s="163">
        <v>6617</v>
      </c>
      <c r="F142" s="163">
        <v>29123</v>
      </c>
      <c r="G142" s="163">
        <v>29123</v>
      </c>
      <c r="H142" s="163">
        <v>27157</v>
      </c>
      <c r="I142" s="163">
        <v>27595</v>
      </c>
      <c r="J142" s="165">
        <f t="shared" si="73"/>
        <v>1.6128438340022866E-2</v>
      </c>
      <c r="K142" s="164">
        <f t="shared" si="70"/>
        <v>0.28438445427042125</v>
      </c>
      <c r="L142" s="162">
        <f t="shared" si="71"/>
        <v>438</v>
      </c>
      <c r="M142" s="163">
        <f t="shared" si="72"/>
        <v>6110</v>
      </c>
      <c r="N142" s="164">
        <f t="shared" si="69"/>
        <v>4.6510107078587166E-3</v>
      </c>
    </row>
    <row r="143" spans="1:14" x14ac:dyDescent="0.25">
      <c r="A143" s="1"/>
      <c r="B143" s="162" t="s">
        <v>123</v>
      </c>
      <c r="C143" s="163">
        <v>5191</v>
      </c>
      <c r="D143" s="163">
        <v>4688</v>
      </c>
      <c r="E143" s="163">
        <v>1288</v>
      </c>
      <c r="F143" s="163">
        <v>11071</v>
      </c>
      <c r="G143" s="163">
        <v>11071</v>
      </c>
      <c r="H143" s="163">
        <v>10551</v>
      </c>
      <c r="I143" s="163">
        <v>7617</v>
      </c>
      <c r="J143" s="165">
        <f t="shared" si="73"/>
        <v>-0.27807790730736426</v>
      </c>
      <c r="K143" s="164">
        <f t="shared" si="70"/>
        <v>0.62478668941979532</v>
      </c>
      <c r="L143" s="162">
        <f t="shared" si="71"/>
        <v>-2934</v>
      </c>
      <c r="M143" s="163">
        <f t="shared" si="72"/>
        <v>2929</v>
      </c>
      <c r="N143" s="164">
        <f t="shared" si="69"/>
        <v>1.2838104207921668E-3</v>
      </c>
    </row>
    <row r="144" spans="1:14" x14ac:dyDescent="0.25">
      <c r="A144" s="1"/>
      <c r="B144" s="162" t="s">
        <v>119</v>
      </c>
      <c r="C144" s="163">
        <v>4921</v>
      </c>
      <c r="D144" s="163">
        <v>4759</v>
      </c>
      <c r="E144" s="163">
        <v>2065</v>
      </c>
      <c r="F144" s="163">
        <v>5111</v>
      </c>
      <c r="G144" s="163">
        <v>5111</v>
      </c>
      <c r="H144" s="163">
        <v>6232</v>
      </c>
      <c r="I144" s="163">
        <v>6223</v>
      </c>
      <c r="J144" s="165">
        <f t="shared" si="73"/>
        <v>-1.4441591784338792E-3</v>
      </c>
      <c r="K144" s="164">
        <f t="shared" si="70"/>
        <v>0.30762765286824956</v>
      </c>
      <c r="L144" s="162">
        <f t="shared" si="71"/>
        <v>-9</v>
      </c>
      <c r="M144" s="163">
        <f t="shared" si="72"/>
        <v>1464</v>
      </c>
      <c r="N144" s="164">
        <f t="shared" si="69"/>
        <v>1.0488581132453267E-3</v>
      </c>
    </row>
    <row r="145" spans="1:14" x14ac:dyDescent="0.25">
      <c r="A145" s="1"/>
      <c r="B145" s="162" t="s">
        <v>128</v>
      </c>
      <c r="C145" s="163">
        <v>2164</v>
      </c>
      <c r="D145" s="163">
        <v>2562</v>
      </c>
      <c r="E145" s="163">
        <v>2366</v>
      </c>
      <c r="F145" s="163">
        <v>3341</v>
      </c>
      <c r="G145" s="163">
        <v>3341</v>
      </c>
      <c r="H145" s="163">
        <v>3674</v>
      </c>
      <c r="I145" s="163">
        <v>3407</v>
      </c>
      <c r="J145" s="165">
        <f t="shared" si="73"/>
        <v>-7.2672836145890041E-2</v>
      </c>
      <c r="K145" s="164">
        <f t="shared" si="70"/>
        <v>0.32982045277127248</v>
      </c>
      <c r="L145" s="162">
        <f t="shared" si="71"/>
        <v>-267</v>
      </c>
      <c r="M145" s="163">
        <f t="shared" si="72"/>
        <v>845</v>
      </c>
      <c r="N145" s="164">
        <f t="shared" si="69"/>
        <v>5.7423422655099277E-4</v>
      </c>
    </row>
    <row r="146" spans="1:14" x14ac:dyDescent="0.25">
      <c r="A146" s="161" t="s">
        <v>144</v>
      </c>
      <c r="B146" s="162" t="s">
        <v>131</v>
      </c>
      <c r="C146" s="163">
        <v>10727</v>
      </c>
      <c r="D146" s="163">
        <v>6800</v>
      </c>
      <c r="E146" s="163">
        <v>4805</v>
      </c>
      <c r="F146" s="163">
        <v>1803</v>
      </c>
      <c r="G146" s="163">
        <v>1803</v>
      </c>
      <c r="H146" s="163">
        <v>2884</v>
      </c>
      <c r="I146" s="163">
        <v>2700</v>
      </c>
      <c r="J146" s="165">
        <f t="shared" si="73"/>
        <v>-6.3800277392510374E-2</v>
      </c>
      <c r="K146" s="164">
        <f t="shared" si="70"/>
        <v>-0.60294117647058831</v>
      </c>
      <c r="L146" s="162">
        <f t="shared" si="71"/>
        <v>-184</v>
      </c>
      <c r="M146" s="163">
        <f t="shared" si="72"/>
        <v>-4100</v>
      </c>
      <c r="N146" s="164">
        <f t="shared" si="69"/>
        <v>4.5507261863448212E-4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52787</v>
      </c>
      <c r="D147" s="169">
        <f t="shared" si="74"/>
        <v>58089</v>
      </c>
      <c r="E147" s="169">
        <f t="shared" si="74"/>
        <v>23413</v>
      </c>
      <c r="F147" s="169">
        <f t="shared" ref="F147" si="75">F139-SUM(F140:F146)</f>
        <v>71942</v>
      </c>
      <c r="G147" s="169">
        <f t="shared" si="74"/>
        <v>71942</v>
      </c>
      <c r="H147" s="169">
        <f t="shared" si="74"/>
        <v>79336</v>
      </c>
      <c r="I147" s="169">
        <f t="shared" si="74"/>
        <v>83476</v>
      </c>
      <c r="J147" s="171">
        <f t="shared" si="73"/>
        <v>5.2183119895129471E-2</v>
      </c>
      <c r="K147" s="170">
        <f t="shared" si="70"/>
        <v>0.43703627192755934</v>
      </c>
      <c r="L147" s="168">
        <f>I147-H147</f>
        <v>4140</v>
      </c>
      <c r="M147" s="169">
        <f t="shared" si="72"/>
        <v>25387</v>
      </c>
      <c r="N147" s="170">
        <f t="shared" si="69"/>
        <v>1.4069497004863716E-2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136457</v>
      </c>
      <c r="D149" s="176">
        <v>131335</v>
      </c>
      <c r="E149" s="176">
        <v>43783</v>
      </c>
      <c r="F149" s="176">
        <v>114636</v>
      </c>
      <c r="G149" s="176">
        <v>114636</v>
      </c>
      <c r="H149" s="176">
        <v>131192</v>
      </c>
      <c r="I149" s="176">
        <v>134671</v>
      </c>
      <c r="J149" s="177">
        <f>IFERROR(I149/H149-1,"-")</f>
        <v>2.6518385267394251E-2</v>
      </c>
      <c r="K149" s="177">
        <f>IFERROR(I149/D149-1,"-")</f>
        <v>2.5400692884608E-2</v>
      </c>
      <c r="L149" s="176">
        <f>I149-H149</f>
        <v>3479</v>
      </c>
      <c r="M149" s="176">
        <f>I149-D149</f>
        <v>3336</v>
      </c>
      <c r="N149" s="177">
        <f t="shared" ref="N149:N161" si="76">I149/I$9</f>
        <v>2.2698179490416425E-2</v>
      </c>
    </row>
    <row r="150" spans="1:14" x14ac:dyDescent="0.25">
      <c r="A150" s="1" t="s">
        <v>96</v>
      </c>
      <c r="B150" s="157" t="s">
        <v>97</v>
      </c>
      <c r="C150" s="158">
        <v>53674</v>
      </c>
      <c r="D150" s="158">
        <v>55090</v>
      </c>
      <c r="E150" s="158">
        <v>20124</v>
      </c>
      <c r="F150" s="158">
        <v>58633</v>
      </c>
      <c r="G150" s="158">
        <v>58633</v>
      </c>
      <c r="H150" s="158">
        <v>62646</v>
      </c>
      <c r="I150" s="158">
        <v>58230</v>
      </c>
      <c r="J150" s="160">
        <f>IFERROR(I150/H150-1,"-")</f>
        <v>-7.0491332247868965E-2</v>
      </c>
      <c r="K150" s="159">
        <f t="shared" ref="K150:K161" si="77">IFERROR(I150/D150-1,"-")</f>
        <v>5.6997640225086244E-2</v>
      </c>
      <c r="L150" s="157">
        <f t="shared" ref="L150:L160" si="78">I150-H150</f>
        <v>-4416</v>
      </c>
      <c r="M150" s="158">
        <f t="shared" ref="M150:M161" si="79">I150-D150</f>
        <v>3140</v>
      </c>
      <c r="N150" s="159">
        <f t="shared" si="76"/>
        <v>9.8143994752169974E-3</v>
      </c>
    </row>
    <row r="151" spans="1:14" x14ac:dyDescent="0.25">
      <c r="A151" s="161" t="s">
        <v>103</v>
      </c>
      <c r="B151" s="162" t="s">
        <v>103</v>
      </c>
      <c r="C151" s="163">
        <v>31250</v>
      </c>
      <c r="D151" s="163">
        <v>31845</v>
      </c>
      <c r="E151" s="163">
        <v>11869</v>
      </c>
      <c r="F151" s="163">
        <v>41531</v>
      </c>
      <c r="G151" s="163">
        <v>41531</v>
      </c>
      <c r="H151" s="163">
        <v>45774</v>
      </c>
      <c r="I151" s="163">
        <v>38957</v>
      </c>
      <c r="J151" s="165">
        <f>IFERROR(I151/H151-1,"-")</f>
        <v>-0.14892733866387031</v>
      </c>
      <c r="K151" s="164">
        <f t="shared" si="77"/>
        <v>0.22333176322813619</v>
      </c>
      <c r="L151" s="162">
        <f t="shared" si="78"/>
        <v>-6817</v>
      </c>
      <c r="M151" s="163">
        <f t="shared" si="79"/>
        <v>7112</v>
      </c>
      <c r="N151" s="164">
        <f t="shared" si="76"/>
        <v>6.5660237052383406E-3</v>
      </c>
    </row>
    <row r="152" spans="1:14" x14ac:dyDescent="0.25">
      <c r="A152" s="161" t="s">
        <v>100</v>
      </c>
      <c r="B152" s="162" t="s">
        <v>100</v>
      </c>
      <c r="C152" s="163">
        <v>22424</v>
      </c>
      <c r="D152" s="163">
        <v>23245</v>
      </c>
      <c r="E152" s="163">
        <v>8255</v>
      </c>
      <c r="F152" s="163">
        <v>17102</v>
      </c>
      <c r="G152" s="163">
        <v>17102</v>
      </c>
      <c r="H152" s="163">
        <v>16872</v>
      </c>
      <c r="I152" s="163">
        <v>19273</v>
      </c>
      <c r="J152" s="165">
        <f>IFERROR(I152/H152-1,"-")</f>
        <v>0.14230678046467515</v>
      </c>
      <c r="K152" s="164">
        <f t="shared" si="77"/>
        <v>-0.1708754570875457</v>
      </c>
      <c r="L152" s="162">
        <f t="shared" si="78"/>
        <v>2401</v>
      </c>
      <c r="M152" s="163">
        <f t="shared" si="79"/>
        <v>-3972</v>
      </c>
      <c r="N152" s="164">
        <f t="shared" si="76"/>
        <v>3.2483757699786572E-3</v>
      </c>
    </row>
    <row r="153" spans="1:14" x14ac:dyDescent="0.25">
      <c r="A153" s="1"/>
      <c r="B153" s="157" t="s">
        <v>107</v>
      </c>
      <c r="C153" s="158">
        <v>82783</v>
      </c>
      <c r="D153" s="158">
        <v>76245</v>
      </c>
      <c r="E153" s="158">
        <v>23659</v>
      </c>
      <c r="F153" s="158">
        <v>56003</v>
      </c>
      <c r="G153" s="158">
        <v>56003</v>
      </c>
      <c r="H153" s="158">
        <v>68546</v>
      </c>
      <c r="I153" s="158">
        <v>76441</v>
      </c>
      <c r="J153" s="160">
        <f>IFERROR(I153/H153-1,"-")</f>
        <v>0.11517812855600629</v>
      </c>
      <c r="K153" s="159">
        <f t="shared" si="77"/>
        <v>2.5706603711719289E-3</v>
      </c>
      <c r="L153" s="157">
        <f t="shared" si="78"/>
        <v>7895</v>
      </c>
      <c r="M153" s="158">
        <f t="shared" si="79"/>
        <v>196</v>
      </c>
      <c r="N153" s="159">
        <f t="shared" si="76"/>
        <v>1.2883780015199426E-2</v>
      </c>
    </row>
    <row r="154" spans="1:14" s="56" customFormat="1" x14ac:dyDescent="0.25">
      <c r="B154" s="162" t="s">
        <v>110</v>
      </c>
      <c r="C154" s="163">
        <v>24780</v>
      </c>
      <c r="D154" s="163">
        <v>22425</v>
      </c>
      <c r="E154" s="163">
        <v>6380</v>
      </c>
      <c r="F154" s="163">
        <v>20018</v>
      </c>
      <c r="G154" s="163">
        <v>20018</v>
      </c>
      <c r="H154" s="163">
        <v>21726</v>
      </c>
      <c r="I154" s="163">
        <v>22247</v>
      </c>
      <c r="J154" s="165">
        <f t="shared" ref="J154:J161" si="80">IFERROR(I154/H154-1,"-")</f>
        <v>2.3980484212464237E-2</v>
      </c>
      <c r="K154" s="164">
        <f t="shared" si="77"/>
        <v>-7.937569676700118E-3</v>
      </c>
      <c r="L154" s="162">
        <f t="shared" si="78"/>
        <v>521</v>
      </c>
      <c r="M154" s="163">
        <f t="shared" si="79"/>
        <v>-178</v>
      </c>
      <c r="N154" s="164">
        <f t="shared" si="76"/>
        <v>3.7496298321338236E-3</v>
      </c>
    </row>
    <row r="155" spans="1:14" s="56" customFormat="1" x14ac:dyDescent="0.25">
      <c r="B155" s="162" t="s">
        <v>113</v>
      </c>
      <c r="C155" s="163">
        <v>25810</v>
      </c>
      <c r="D155" s="163">
        <v>20805</v>
      </c>
      <c r="E155" s="163">
        <v>6377</v>
      </c>
      <c r="F155" s="163">
        <v>12478</v>
      </c>
      <c r="G155" s="163">
        <v>12478</v>
      </c>
      <c r="H155" s="163">
        <v>13759</v>
      </c>
      <c r="I155" s="163">
        <v>14058</v>
      </c>
      <c r="J155" s="165">
        <f t="shared" si="80"/>
        <v>2.1731230467330498E-2</v>
      </c>
      <c r="K155" s="164">
        <f t="shared" si="77"/>
        <v>-0.32429704397981252</v>
      </c>
      <c r="L155" s="162">
        <f t="shared" si="78"/>
        <v>299</v>
      </c>
      <c r="M155" s="163">
        <f t="shared" si="79"/>
        <v>-6747</v>
      </c>
      <c r="N155" s="164">
        <f t="shared" si="76"/>
        <v>2.3694114343568704E-3</v>
      </c>
    </row>
    <row r="156" spans="1:14" x14ac:dyDescent="0.25">
      <c r="A156" s="1"/>
      <c r="B156" s="162" t="s">
        <v>116</v>
      </c>
      <c r="C156" s="163">
        <v>11810</v>
      </c>
      <c r="D156" s="163">
        <v>10669</v>
      </c>
      <c r="E156" s="163">
        <v>2471</v>
      </c>
      <c r="F156" s="163">
        <v>6557</v>
      </c>
      <c r="G156" s="163">
        <v>6557</v>
      </c>
      <c r="H156" s="163">
        <v>10825</v>
      </c>
      <c r="I156" s="163">
        <v>13153</v>
      </c>
      <c r="J156" s="165">
        <f t="shared" si="80"/>
        <v>0.21505773672055417</v>
      </c>
      <c r="K156" s="164">
        <f t="shared" si="77"/>
        <v>0.23282406973474545</v>
      </c>
      <c r="L156" s="162">
        <f t="shared" si="78"/>
        <v>2328</v>
      </c>
      <c r="M156" s="163">
        <f t="shared" si="79"/>
        <v>2484</v>
      </c>
      <c r="N156" s="164">
        <f t="shared" si="76"/>
        <v>2.2168778344071644E-3</v>
      </c>
    </row>
    <row r="157" spans="1:14" x14ac:dyDescent="0.25">
      <c r="A157" s="1"/>
      <c r="B157" s="162" t="s">
        <v>123</v>
      </c>
      <c r="C157" s="163">
        <v>1482</v>
      </c>
      <c r="D157" s="163">
        <v>1663</v>
      </c>
      <c r="E157" s="163">
        <v>660</v>
      </c>
      <c r="F157" s="163">
        <v>1660</v>
      </c>
      <c r="G157" s="163">
        <v>1660</v>
      </c>
      <c r="H157" s="163">
        <v>2094</v>
      </c>
      <c r="I157" s="163">
        <v>2934</v>
      </c>
      <c r="J157" s="165">
        <f t="shared" si="80"/>
        <v>0.40114613180515768</v>
      </c>
      <c r="K157" s="164">
        <f t="shared" si="77"/>
        <v>0.76428141912206859</v>
      </c>
      <c r="L157" s="162">
        <f t="shared" si="78"/>
        <v>840</v>
      </c>
      <c r="M157" s="163">
        <f t="shared" si="79"/>
        <v>1271</v>
      </c>
      <c r="N157" s="164">
        <f t="shared" si="76"/>
        <v>4.9451224558280389E-4</v>
      </c>
    </row>
    <row r="158" spans="1:14" x14ac:dyDescent="0.25">
      <c r="A158" s="1"/>
      <c r="B158" s="162" t="s">
        <v>119</v>
      </c>
      <c r="C158" s="163">
        <v>2643</v>
      </c>
      <c r="D158" s="163">
        <v>3204</v>
      </c>
      <c r="E158" s="163">
        <v>1510</v>
      </c>
      <c r="F158" s="163">
        <v>3549</v>
      </c>
      <c r="G158" s="163">
        <v>3549</v>
      </c>
      <c r="H158" s="163">
        <v>3465</v>
      </c>
      <c r="I158" s="163">
        <v>3893</v>
      </c>
      <c r="J158" s="165">
        <f t="shared" si="80"/>
        <v>0.12352092352092359</v>
      </c>
      <c r="K158" s="164">
        <f t="shared" si="77"/>
        <v>0.21504369538077395</v>
      </c>
      <c r="L158" s="162">
        <f t="shared" si="78"/>
        <v>428</v>
      </c>
      <c r="M158" s="163">
        <f t="shared" si="79"/>
        <v>689</v>
      </c>
      <c r="N158" s="164">
        <f t="shared" si="76"/>
        <v>6.5614729790519958E-4</v>
      </c>
    </row>
    <row r="159" spans="1:14" x14ac:dyDescent="0.25">
      <c r="A159" s="1"/>
      <c r="B159" s="162" t="s">
        <v>128</v>
      </c>
      <c r="C159" s="163">
        <v>399</v>
      </c>
      <c r="D159" s="163">
        <v>489</v>
      </c>
      <c r="E159" s="163">
        <v>450</v>
      </c>
      <c r="F159" s="163">
        <v>482</v>
      </c>
      <c r="G159" s="163">
        <v>482</v>
      </c>
      <c r="H159" s="163">
        <v>642</v>
      </c>
      <c r="I159" s="163">
        <v>465</v>
      </c>
      <c r="J159" s="165">
        <f t="shared" si="80"/>
        <v>-0.27570093457943923</v>
      </c>
      <c r="K159" s="164">
        <f t="shared" si="77"/>
        <v>-4.9079754601227044E-2</v>
      </c>
      <c r="L159" s="162">
        <f t="shared" si="78"/>
        <v>-177</v>
      </c>
      <c r="M159" s="163">
        <f t="shared" si="79"/>
        <v>-24</v>
      </c>
      <c r="N159" s="164">
        <f t="shared" si="76"/>
        <v>7.837361765371637E-5</v>
      </c>
    </row>
    <row r="160" spans="1:14" x14ac:dyDescent="0.25">
      <c r="A160" s="161" t="s">
        <v>144</v>
      </c>
      <c r="B160" s="162" t="s">
        <v>131</v>
      </c>
      <c r="C160" s="163">
        <v>1165</v>
      </c>
      <c r="D160" s="163">
        <v>1119</v>
      </c>
      <c r="E160" s="163">
        <v>592</v>
      </c>
      <c r="F160" s="163">
        <v>707</v>
      </c>
      <c r="G160" s="163">
        <v>707</v>
      </c>
      <c r="H160" s="163">
        <v>943</v>
      </c>
      <c r="I160" s="163">
        <v>766</v>
      </c>
      <c r="J160" s="165">
        <f t="shared" si="80"/>
        <v>-0.18769883351007421</v>
      </c>
      <c r="K160" s="164">
        <f t="shared" si="77"/>
        <v>-0.31546023235031273</v>
      </c>
      <c r="L160" s="162">
        <f t="shared" si="78"/>
        <v>-177</v>
      </c>
      <c r="M160" s="163">
        <f t="shared" si="79"/>
        <v>-353</v>
      </c>
      <c r="N160" s="164">
        <f t="shared" si="76"/>
        <v>1.2910578736074569E-4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14694</v>
      </c>
      <c r="D161" s="169">
        <f t="shared" si="81"/>
        <v>15871</v>
      </c>
      <c r="E161" s="169">
        <f t="shared" si="81"/>
        <v>5219</v>
      </c>
      <c r="F161" s="169">
        <f t="shared" ref="F161" si="82">F153-SUM(F154:F160)</f>
        <v>10552</v>
      </c>
      <c r="G161" s="169">
        <f t="shared" si="81"/>
        <v>10552</v>
      </c>
      <c r="H161" s="169">
        <f t="shared" si="81"/>
        <v>15092</v>
      </c>
      <c r="I161" s="169">
        <f t="shared" si="81"/>
        <v>18925</v>
      </c>
      <c r="J161" s="171">
        <f t="shared" si="80"/>
        <v>0.25397561622051423</v>
      </c>
      <c r="K161" s="170">
        <f t="shared" si="77"/>
        <v>0.19242643815764593</v>
      </c>
      <c r="L161" s="168">
        <f>I161-H161</f>
        <v>3833</v>
      </c>
      <c r="M161" s="169">
        <f t="shared" si="79"/>
        <v>3054</v>
      </c>
      <c r="N161" s="170">
        <f t="shared" si="76"/>
        <v>3.1897219657991017E-3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F7DD7-E26E-4C46-9975-41EF6603B815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1D5B9-C8DB-4495-9EB7-6FEE3A8BE1A5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271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875568</v>
      </c>
      <c r="D9" s="116">
        <v>-1.3371135205547668E-2</v>
      </c>
      <c r="E9" s="115">
        <v>893934</v>
      </c>
      <c r="F9" s="116">
        <f t="shared" ref="F9:F21" si="0">IFERROR(E9/C9-1,"-")</f>
        <v>2.0976097801655547E-2</v>
      </c>
      <c r="G9" s="115">
        <v>51667</v>
      </c>
      <c r="H9" s="116">
        <f t="shared" ref="H9:H21" si="1">IFERROR(G9/E9-1,"-")</f>
        <v>-0.94220266820593024</v>
      </c>
      <c r="I9" s="115">
        <v>576461</v>
      </c>
      <c r="J9" s="116">
        <f t="shared" ref="J9:J21" si="2">IFERROR(I9/C9-1,"-")</f>
        <v>-0.34161481461177201</v>
      </c>
      <c r="K9" s="115">
        <v>810733</v>
      </c>
      <c r="L9" s="116">
        <f t="shared" ref="L9:L21" si="3">IFERROR(K9/I9-1,"-")</f>
        <v>0.40639696354133248</v>
      </c>
      <c r="M9" s="115">
        <v>836960</v>
      </c>
      <c r="N9" s="116">
        <f>IFERROR(M9/K9-1,"-")</f>
        <v>3.2349737829840297E-2</v>
      </c>
      <c r="O9" s="116">
        <f>M9/C9-1</f>
        <v>-4.4094804743891935E-2</v>
      </c>
    </row>
    <row r="10" spans="1:16" x14ac:dyDescent="0.25">
      <c r="A10" s="1" t="s">
        <v>72</v>
      </c>
      <c r="B10" s="114" t="s">
        <v>73</v>
      </c>
      <c r="C10" s="115">
        <v>803828</v>
      </c>
      <c r="D10" s="116">
        <v>-4.9059719655207834E-3</v>
      </c>
      <c r="E10" s="115">
        <v>832182</v>
      </c>
      <c r="F10" s="116">
        <f t="shared" si="0"/>
        <v>3.5273715272421402E-2</v>
      </c>
      <c r="G10" s="115">
        <v>53867</v>
      </c>
      <c r="H10" s="116">
        <f t="shared" si="1"/>
        <v>-0.93527016926585771</v>
      </c>
      <c r="I10" s="115">
        <v>608977</v>
      </c>
      <c r="J10" s="116">
        <f t="shared" si="2"/>
        <v>-0.24240384758928524</v>
      </c>
      <c r="K10" s="115">
        <v>773844</v>
      </c>
      <c r="L10" s="116">
        <f t="shared" si="3"/>
        <v>0.27072779431735516</v>
      </c>
      <c r="M10" s="115">
        <v>824761</v>
      </c>
      <c r="N10" s="116">
        <f t="shared" ref="N10:N15" si="4">IFERROR(M10/K10-1,"-")</f>
        <v>6.5797499237572499E-2</v>
      </c>
      <c r="O10" s="116">
        <f>IFERROR(M10/C10-1,"-")</f>
        <v>2.6041640749016048E-2</v>
      </c>
    </row>
    <row r="11" spans="1:16" x14ac:dyDescent="0.25">
      <c r="A11" s="1" t="s">
        <v>74</v>
      </c>
      <c r="B11" s="114" t="s">
        <v>75</v>
      </c>
      <c r="C11" s="115">
        <v>863214</v>
      </c>
      <c r="D11" s="116">
        <v>-1.5107449897598824E-2</v>
      </c>
      <c r="E11" s="115">
        <v>381721</v>
      </c>
      <c r="F11" s="116">
        <f t="shared" si="0"/>
        <v>-0.55779099968258161</v>
      </c>
      <c r="G11" s="115">
        <v>73467</v>
      </c>
      <c r="H11" s="116">
        <f t="shared" si="1"/>
        <v>-0.80753744226804391</v>
      </c>
      <c r="I11" s="115">
        <v>747881</v>
      </c>
      <c r="J11" s="116">
        <f t="shared" si="2"/>
        <v>-0.13360881542699721</v>
      </c>
      <c r="K11" s="115">
        <v>818402</v>
      </c>
      <c r="L11" s="116">
        <f t="shared" si="3"/>
        <v>9.4294413148615863E-2</v>
      </c>
      <c r="M11" s="115">
        <v>866668</v>
      </c>
      <c r="N11" s="116">
        <f t="shared" si="4"/>
        <v>5.8975906705995396E-2</v>
      </c>
      <c r="O11" s="116">
        <f t="shared" ref="O11:O15" si="5">IFERROR(M11/C11-1,"-")</f>
        <v>4.0013252797104215E-3</v>
      </c>
    </row>
    <row r="12" spans="1:16" x14ac:dyDescent="0.25">
      <c r="A12" s="1" t="s">
        <v>76</v>
      </c>
      <c r="B12" s="114" t="s">
        <v>77</v>
      </c>
      <c r="C12" s="115">
        <v>768872</v>
      </c>
      <c r="D12" s="116">
        <v>6.4138476279236301E-3</v>
      </c>
      <c r="E12" s="115">
        <v>0</v>
      </c>
      <c r="F12" s="116">
        <f>IFERROR(E12/C12-1,"-")</f>
        <v>-1</v>
      </c>
      <c r="G12" s="115">
        <v>71140</v>
      </c>
      <c r="H12" s="116" t="str">
        <f t="shared" si="1"/>
        <v>-</v>
      </c>
      <c r="I12" s="115">
        <v>725227</v>
      </c>
      <c r="J12" s="116">
        <f t="shared" si="2"/>
        <v>-5.6764975184426025E-2</v>
      </c>
      <c r="K12" s="115">
        <v>745949</v>
      </c>
      <c r="L12" s="116">
        <f t="shared" si="3"/>
        <v>2.8573122622296276E-2</v>
      </c>
      <c r="M12" s="115">
        <v>789795</v>
      </c>
      <c r="N12" s="116">
        <f t="shared" si="4"/>
        <v>5.8778817318610344E-2</v>
      </c>
      <c r="O12" s="116">
        <f>IFERROR(M12/C12-1,"-")</f>
        <v>2.7212591952886722E-2</v>
      </c>
    </row>
    <row r="13" spans="1:16" x14ac:dyDescent="0.25">
      <c r="A13" s="1" t="s">
        <v>78</v>
      </c>
      <c r="B13" s="114" t="s">
        <v>79</v>
      </c>
      <c r="C13" s="115">
        <v>745816</v>
      </c>
      <c r="D13" s="116">
        <v>-5.0652803513279165E-3</v>
      </c>
      <c r="E13" s="115">
        <v>0</v>
      </c>
      <c r="F13" s="116">
        <f t="shared" si="0"/>
        <v>-1</v>
      </c>
      <c r="G13" s="115">
        <v>71284</v>
      </c>
      <c r="H13" s="116" t="str">
        <f t="shared" si="1"/>
        <v>-</v>
      </c>
      <c r="I13" s="115">
        <v>653261</v>
      </c>
      <c r="J13" s="116">
        <f t="shared" si="2"/>
        <v>-0.12409897347334997</v>
      </c>
      <c r="K13" s="115">
        <v>671021</v>
      </c>
      <c r="L13" s="116">
        <f t="shared" si="3"/>
        <v>2.7186683423623847E-2</v>
      </c>
      <c r="M13" s="115">
        <v>746827</v>
      </c>
      <c r="N13" s="116">
        <f t="shared" si="4"/>
        <v>0.11297112907047624</v>
      </c>
      <c r="O13" s="116">
        <f t="shared" si="5"/>
        <v>1.3555622298260239E-3</v>
      </c>
    </row>
    <row r="14" spans="1:16" x14ac:dyDescent="0.25">
      <c r="A14" s="1" t="s">
        <v>80</v>
      </c>
      <c r="B14" s="114" t="s">
        <v>81</v>
      </c>
      <c r="C14" s="115">
        <v>826901</v>
      </c>
      <c r="D14" s="116">
        <v>7.5434684602355695E-3</v>
      </c>
      <c r="E14" s="115">
        <v>0</v>
      </c>
      <c r="F14" s="116">
        <f t="shared" si="0"/>
        <v>-1</v>
      </c>
      <c r="G14" s="115">
        <v>113899</v>
      </c>
      <c r="H14" s="116" t="str">
        <f t="shared" si="1"/>
        <v>-</v>
      </c>
      <c r="I14" s="115">
        <v>672943</v>
      </c>
      <c r="J14" s="116">
        <f t="shared" si="2"/>
        <v>-0.18618673819477782</v>
      </c>
      <c r="K14" s="115">
        <v>758024</v>
      </c>
      <c r="L14" s="116">
        <f t="shared" si="3"/>
        <v>0.12643121334199181</v>
      </c>
      <c r="M14" s="115">
        <v>787690</v>
      </c>
      <c r="N14" s="116">
        <f t="shared" si="4"/>
        <v>3.9135964032801063E-2</v>
      </c>
      <c r="O14" s="116">
        <f t="shared" si="5"/>
        <v>-4.7419219471254714E-2</v>
      </c>
    </row>
    <row r="15" spans="1:16" x14ac:dyDescent="0.25">
      <c r="A15" s="1" t="s">
        <v>82</v>
      </c>
      <c r="B15" s="114" t="s">
        <v>83</v>
      </c>
      <c r="C15" s="115">
        <v>925657</v>
      </c>
      <c r="D15" s="116">
        <v>1.5810150891632402E-2</v>
      </c>
      <c r="E15" s="115">
        <v>0</v>
      </c>
      <c r="F15" s="116">
        <f t="shared" si="0"/>
        <v>-1</v>
      </c>
      <c r="G15" s="115">
        <v>254312</v>
      </c>
      <c r="H15" s="116" t="str">
        <f t="shared" si="1"/>
        <v>-</v>
      </c>
      <c r="I15" s="115">
        <v>858220</v>
      </c>
      <c r="J15" s="116">
        <f t="shared" si="2"/>
        <v>-7.2853119460015936E-2</v>
      </c>
      <c r="K15" s="115">
        <v>871300</v>
      </c>
      <c r="L15" s="116">
        <f t="shared" si="3"/>
        <v>1.5240847335182162E-2</v>
      </c>
      <c r="M15" s="115">
        <v>895588</v>
      </c>
      <c r="N15" s="116">
        <f t="shared" si="4"/>
        <v>2.7875588201538015E-2</v>
      </c>
      <c r="O15" s="116">
        <f t="shared" si="5"/>
        <v>-3.2483954639785595E-2</v>
      </c>
    </row>
    <row r="16" spans="1:16" x14ac:dyDescent="0.25">
      <c r="A16" s="1" t="s">
        <v>84</v>
      </c>
      <c r="B16" s="114" t="s">
        <v>85</v>
      </c>
      <c r="C16" s="115">
        <v>967054</v>
      </c>
      <c r="D16" s="116">
        <v>-1.2211327985748865E-2</v>
      </c>
      <c r="E16" s="115">
        <v>191201</v>
      </c>
      <c r="F16" s="116">
        <f t="shared" si="0"/>
        <v>-0.80228508439032353</v>
      </c>
      <c r="G16" s="115">
        <v>386772</v>
      </c>
      <c r="H16" s="116">
        <f t="shared" si="1"/>
        <v>1.0228555289982793</v>
      </c>
      <c r="I16" s="115">
        <v>895466</v>
      </c>
      <c r="J16" s="116">
        <f t="shared" si="2"/>
        <v>-7.4026889915144389E-2</v>
      </c>
      <c r="K16" s="115">
        <v>947197</v>
      </c>
      <c r="L16" s="116">
        <f t="shared" si="3"/>
        <v>5.7769920912686734E-2</v>
      </c>
      <c r="M16" s="115">
        <v>936279</v>
      </c>
      <c r="N16" s="116">
        <f>IFERROR(M16/K16-1,"-")</f>
        <v>-1.1526641237250557E-2</v>
      </c>
      <c r="O16" s="116">
        <f>IFERROR(M16/C16-1,"-")</f>
        <v>-3.1823455567114189E-2</v>
      </c>
    </row>
    <row r="17" spans="1:16" x14ac:dyDescent="0.25">
      <c r="A17" s="1" t="s">
        <v>86</v>
      </c>
      <c r="B17" s="114" t="s">
        <v>87</v>
      </c>
      <c r="C17" s="115">
        <v>796998</v>
      </c>
      <c r="D17" s="116">
        <v>-4.3174890541093802E-2</v>
      </c>
      <c r="E17" s="115">
        <v>105790</v>
      </c>
      <c r="F17" s="116">
        <f t="shared" si="0"/>
        <v>-0.86726440969738949</v>
      </c>
      <c r="G17" s="115">
        <v>422869</v>
      </c>
      <c r="H17" s="116">
        <f t="shared" si="1"/>
        <v>2.99724926741658</v>
      </c>
      <c r="I17" s="115">
        <v>748642</v>
      </c>
      <c r="J17" s="116">
        <f t="shared" si="2"/>
        <v>-6.067267420997291E-2</v>
      </c>
      <c r="K17" s="115">
        <v>799868</v>
      </c>
      <c r="L17" s="116">
        <f t="shared" si="3"/>
        <v>6.8425228613943734E-2</v>
      </c>
      <c r="M17" s="115">
        <v>807680</v>
      </c>
      <c r="N17" s="116">
        <f>IFERROR(M17/K17-1,"-")</f>
        <v>9.7666114908960822E-3</v>
      </c>
      <c r="O17" s="116">
        <f>IFERROR(M17/C17-1,"-")</f>
        <v>1.3402793984426564E-2</v>
      </c>
    </row>
    <row r="18" spans="1:16" x14ac:dyDescent="0.25">
      <c r="A18" s="1" t="s">
        <v>88</v>
      </c>
      <c r="B18" s="114" t="s">
        <v>89</v>
      </c>
      <c r="C18" s="115">
        <v>827986</v>
      </c>
      <c r="D18" s="116">
        <v>-7.7583450586936498E-2</v>
      </c>
      <c r="E18" s="115">
        <v>101639</v>
      </c>
      <c r="F18" s="116">
        <f t="shared" si="0"/>
        <v>-0.8772455089820359</v>
      </c>
      <c r="G18" s="115">
        <v>627412</v>
      </c>
      <c r="H18" s="116">
        <f t="shared" si="1"/>
        <v>5.1729454244925668</v>
      </c>
      <c r="I18" s="115">
        <v>801936</v>
      </c>
      <c r="J18" s="116">
        <f t="shared" si="2"/>
        <v>-3.1461884621237557E-2</v>
      </c>
      <c r="K18" s="115">
        <v>863416</v>
      </c>
      <c r="L18" s="116">
        <f t="shared" si="3"/>
        <v>7.6664471977813786E-2</v>
      </c>
      <c r="M18" s="115">
        <v>870321</v>
      </c>
      <c r="N18" s="116">
        <f>IFERROR(M18/K18-1,"-")</f>
        <v>7.997303733078942E-3</v>
      </c>
      <c r="O18" s="116">
        <f>IFERROR(M18/C18-1,"-")</f>
        <v>5.1130091571596648E-2</v>
      </c>
    </row>
    <row r="19" spans="1:16" x14ac:dyDescent="0.25">
      <c r="A19" s="1" t="s">
        <v>90</v>
      </c>
      <c r="B19" s="114" t="s">
        <v>91</v>
      </c>
      <c r="C19" s="115">
        <v>828275</v>
      </c>
      <c r="D19" s="116">
        <v>8.4754430096163347E-3</v>
      </c>
      <c r="E19" s="115">
        <v>110775</v>
      </c>
      <c r="F19" s="116">
        <f t="shared" si="0"/>
        <v>-0.86625818719628145</v>
      </c>
      <c r="G19" s="115">
        <v>660916</v>
      </c>
      <c r="H19" s="116">
        <f t="shared" si="1"/>
        <v>4.9662920334010385</v>
      </c>
      <c r="I19" s="115">
        <v>785918</v>
      </c>
      <c r="J19" s="116">
        <f t="shared" si="2"/>
        <v>-5.1138812592436134E-2</v>
      </c>
      <c r="K19" s="115">
        <v>847777</v>
      </c>
      <c r="L19" s="116">
        <f t="shared" si="3"/>
        <v>7.8709229207118314E-2</v>
      </c>
      <c r="M19" s="115">
        <v>817457</v>
      </c>
      <c r="N19" s="116">
        <f>IFERROR(M19/K19-1,"-")</f>
        <v>-3.5764121933008375E-2</v>
      </c>
      <c r="O19" s="116">
        <f>IFERROR(M19/C19-1,"-")</f>
        <v>-1.3060879538800529E-2</v>
      </c>
    </row>
    <row r="20" spans="1:16" x14ac:dyDescent="0.25">
      <c r="A20" s="1" t="s">
        <v>92</v>
      </c>
      <c r="B20" s="114" t="s">
        <v>93</v>
      </c>
      <c r="C20" s="115">
        <v>863408</v>
      </c>
      <c r="D20" s="116">
        <v>3.440558770321922E-2</v>
      </c>
      <c r="E20" s="115">
        <v>118240</v>
      </c>
      <c r="F20" s="116">
        <f t="shared" si="0"/>
        <v>-0.86305431499360674</v>
      </c>
      <c r="G20" s="115">
        <v>579557</v>
      </c>
      <c r="H20" s="116">
        <f t="shared" si="1"/>
        <v>3.9015307848443843</v>
      </c>
      <c r="I20" s="115">
        <v>790311</v>
      </c>
      <c r="J20" s="116">
        <f t="shared" si="2"/>
        <v>-8.4661017734373512E-2</v>
      </c>
      <c r="K20" s="115">
        <v>831777</v>
      </c>
      <c r="L20" s="116">
        <f t="shared" si="3"/>
        <v>5.2467952489589464E-2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10093577</v>
      </c>
      <c r="D21" s="119">
        <v>-8.7646592409611479E-3</v>
      </c>
      <c r="E21" s="118">
        <v>2858440</v>
      </c>
      <c r="F21" s="119">
        <f t="shared" si="0"/>
        <v>-0.71680604408130044</v>
      </c>
      <c r="G21" s="118">
        <v>3367162</v>
      </c>
      <c r="H21" s="119">
        <f t="shared" si="1"/>
        <v>0.17797190075705638</v>
      </c>
      <c r="I21" s="118">
        <v>8865243</v>
      </c>
      <c r="J21" s="119">
        <f t="shared" si="2"/>
        <v>-0.12169461827060912</v>
      </c>
      <c r="K21" s="118">
        <v>9739308</v>
      </c>
      <c r="L21" s="119">
        <f t="shared" si="3"/>
        <v>9.8594590131370285E-2</v>
      </c>
      <c r="M21" s="118">
        <v>9180026</v>
      </c>
      <c r="N21" s="119">
        <v>3.059152979652846E-2</v>
      </c>
      <c r="O21" s="119">
        <v>-5.4325115823989911E-3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67" t="s">
        <v>272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249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29110</v>
      </c>
      <c r="D31" s="116">
        <v>-0.32802400738688831</v>
      </c>
      <c r="E31" s="115">
        <v>37671</v>
      </c>
      <c r="F31" s="116">
        <f t="shared" ref="F31:F43" si="6">IFERROR(E31/C31-1,"-")</f>
        <v>0.29409137753349368</v>
      </c>
      <c r="G31" s="115">
        <v>5567</v>
      </c>
      <c r="H31" s="116">
        <f t="shared" ref="H31:H43" si="7">IFERROR(G31/E31-1,"-")</f>
        <v>-0.85222054099970801</v>
      </c>
      <c r="I31" s="115">
        <v>23050</v>
      </c>
      <c r="J31" s="116">
        <f t="shared" ref="J31:J43" si="8">IFERROR(I31/G31-1,"-")</f>
        <v>3.1404706305011674</v>
      </c>
      <c r="K31" s="115">
        <v>31748</v>
      </c>
      <c r="L31" s="116">
        <f t="shared" ref="L31:L43" si="9">IFERROR(K31/I31-1,"-")</f>
        <v>0.377353579175705</v>
      </c>
      <c r="M31" s="115">
        <v>32373</v>
      </c>
      <c r="N31" s="116">
        <f t="shared" ref="N31:N41" si="10">IFERROR(M31/K31-1,"-")</f>
        <v>1.9686279450674027E-2</v>
      </c>
      <c r="O31" s="116">
        <f t="shared" ref="O31" si="11">M31/C31-1</f>
        <v>0.11209206458261756</v>
      </c>
    </row>
    <row r="32" spans="1:16" x14ac:dyDescent="0.25">
      <c r="B32" s="114" t="s">
        <v>73</v>
      </c>
      <c r="C32" s="115">
        <v>35047</v>
      </c>
      <c r="D32" s="116">
        <v>-1.9417475728155331E-2</v>
      </c>
      <c r="E32" s="115">
        <v>31441</v>
      </c>
      <c r="F32" s="116">
        <f t="shared" si="6"/>
        <v>-0.1028904043142066</v>
      </c>
      <c r="G32" s="115">
        <v>8033</v>
      </c>
      <c r="H32" s="116">
        <f t="shared" si="7"/>
        <v>-0.74450558188352789</v>
      </c>
      <c r="I32" s="115">
        <v>23773</v>
      </c>
      <c r="J32" s="116">
        <f t="shared" si="8"/>
        <v>1.9594174032117517</v>
      </c>
      <c r="K32" s="115">
        <v>21281</v>
      </c>
      <c r="L32" s="116">
        <f t="shared" si="9"/>
        <v>-0.10482480124510996</v>
      </c>
      <c r="M32" s="115">
        <v>26641</v>
      </c>
      <c r="N32" s="116">
        <f t="shared" si="10"/>
        <v>0.25186786335228617</v>
      </c>
      <c r="O32" s="116">
        <f>IFERROR(M32/C32-1,"-")</f>
        <v>-0.23984934516506407</v>
      </c>
    </row>
    <row r="33" spans="2:16" x14ac:dyDescent="0.25">
      <c r="B33" s="114" t="s">
        <v>75</v>
      </c>
      <c r="C33" s="115">
        <v>34361</v>
      </c>
      <c r="D33" s="116">
        <v>-0.31782807226523724</v>
      </c>
      <c r="E33" s="115">
        <v>13981</v>
      </c>
      <c r="F33" s="116">
        <f t="shared" si="6"/>
        <v>-0.59311428654579323</v>
      </c>
      <c r="G33" s="115">
        <v>11915</v>
      </c>
      <c r="H33" s="116">
        <f t="shared" si="7"/>
        <v>-0.14777197625348693</v>
      </c>
      <c r="I33" s="115">
        <v>26880</v>
      </c>
      <c r="J33" s="116">
        <f t="shared" si="8"/>
        <v>1.2559798573227026</v>
      </c>
      <c r="K33" s="115">
        <v>24322</v>
      </c>
      <c r="L33" s="116">
        <f t="shared" si="9"/>
        <v>-9.5163690476190443E-2</v>
      </c>
      <c r="M33" s="115">
        <v>38910</v>
      </c>
      <c r="N33" s="116">
        <f t="shared" si="10"/>
        <v>0.59978620179261566</v>
      </c>
      <c r="O33" s="116">
        <f t="shared" ref="O33:O41" si="12">IFERROR(M33/C33-1,"-")</f>
        <v>0.13238846366520174</v>
      </c>
    </row>
    <row r="34" spans="2:16" x14ac:dyDescent="0.25">
      <c r="B34" s="114" t="s">
        <v>77</v>
      </c>
      <c r="C34" s="115">
        <v>59339</v>
      </c>
      <c r="D34" s="116">
        <v>0.39188872208669534</v>
      </c>
      <c r="E34" s="115">
        <v>0</v>
      </c>
      <c r="F34" s="116">
        <f t="shared" si="6"/>
        <v>-1</v>
      </c>
      <c r="G34" s="115">
        <v>15305</v>
      </c>
      <c r="H34" s="116" t="str">
        <f t="shared" si="7"/>
        <v>-</v>
      </c>
      <c r="I34" s="115">
        <v>48682</v>
      </c>
      <c r="J34" s="116">
        <f t="shared" si="8"/>
        <v>2.1807905913100294</v>
      </c>
      <c r="K34" s="115">
        <v>46080</v>
      </c>
      <c r="L34" s="116">
        <f t="shared" si="9"/>
        <v>-5.3448913356065941E-2</v>
      </c>
      <c r="M34" s="115">
        <v>38278</v>
      </c>
      <c r="N34" s="116">
        <f t="shared" si="10"/>
        <v>-0.16931423611111107</v>
      </c>
      <c r="O34" s="116">
        <f t="shared" si="12"/>
        <v>-0.35492677665616201</v>
      </c>
    </row>
    <row r="35" spans="2:16" x14ac:dyDescent="0.25">
      <c r="B35" s="114" t="s">
        <v>79</v>
      </c>
      <c r="C35" s="115">
        <v>43826</v>
      </c>
      <c r="D35" s="116">
        <v>-1.5699045480067397E-2</v>
      </c>
      <c r="E35" s="115">
        <v>0</v>
      </c>
      <c r="F35" s="116">
        <f t="shared" si="6"/>
        <v>-1</v>
      </c>
      <c r="G35" s="115">
        <v>16133</v>
      </c>
      <c r="H35" s="116" t="str">
        <f t="shared" si="7"/>
        <v>-</v>
      </c>
      <c r="I35" s="115">
        <v>35593</v>
      </c>
      <c r="J35" s="116">
        <f t="shared" si="8"/>
        <v>1.2062232690758075</v>
      </c>
      <c r="K35" s="115">
        <v>29396</v>
      </c>
      <c r="L35" s="116">
        <f t="shared" si="9"/>
        <v>-0.17410726828308942</v>
      </c>
      <c r="M35" s="115">
        <v>41371</v>
      </c>
      <c r="N35" s="116">
        <f t="shared" si="10"/>
        <v>0.40736834943529732</v>
      </c>
      <c r="O35" s="116">
        <f t="shared" si="12"/>
        <v>-5.6016976224159132E-2</v>
      </c>
    </row>
    <row r="36" spans="2:16" x14ac:dyDescent="0.25">
      <c r="B36" s="114" t="s">
        <v>81</v>
      </c>
      <c r="C36" s="115">
        <v>55200</v>
      </c>
      <c r="D36" s="116">
        <v>0.1401660676663774</v>
      </c>
      <c r="E36" s="115">
        <v>0</v>
      </c>
      <c r="F36" s="116">
        <f t="shared" si="6"/>
        <v>-1</v>
      </c>
      <c r="G36" s="115">
        <v>23727</v>
      </c>
      <c r="H36" s="116" t="str">
        <f t="shared" si="7"/>
        <v>-</v>
      </c>
      <c r="I36" s="115">
        <v>44483</v>
      </c>
      <c r="J36" s="116">
        <f t="shared" si="8"/>
        <v>0.87478400134867451</v>
      </c>
      <c r="K36" s="115">
        <v>44590</v>
      </c>
      <c r="L36" s="116">
        <f t="shared" si="9"/>
        <v>2.4054133039588255E-3</v>
      </c>
      <c r="M36" s="115">
        <v>47095</v>
      </c>
      <c r="N36" s="116">
        <f t="shared" si="10"/>
        <v>5.6178515362188763E-2</v>
      </c>
      <c r="O36" s="116">
        <f t="shared" si="12"/>
        <v>-0.14682971014492752</v>
      </c>
    </row>
    <row r="37" spans="2:16" x14ac:dyDescent="0.25">
      <c r="B37" s="114" t="s">
        <v>83</v>
      </c>
      <c r="C37" s="115">
        <v>74982</v>
      </c>
      <c r="D37" s="116">
        <v>-0.15950768954849126</v>
      </c>
      <c r="E37" s="115">
        <v>0</v>
      </c>
      <c r="F37" s="116">
        <f t="shared" si="6"/>
        <v>-1</v>
      </c>
      <c r="G37" s="115">
        <v>62543</v>
      </c>
      <c r="H37" s="116" t="str">
        <f t="shared" si="7"/>
        <v>-</v>
      </c>
      <c r="I37" s="115">
        <v>72292</v>
      </c>
      <c r="J37" s="116">
        <f t="shared" si="8"/>
        <v>0.15587675679132751</v>
      </c>
      <c r="K37" s="115">
        <v>66167</v>
      </c>
      <c r="L37" s="116">
        <f t="shared" si="9"/>
        <v>-8.4725834117191368E-2</v>
      </c>
      <c r="M37" s="115">
        <v>72329</v>
      </c>
      <c r="N37" s="116">
        <f t="shared" si="10"/>
        <v>9.3127994317409035E-2</v>
      </c>
      <c r="O37" s="116">
        <f t="shared" si="12"/>
        <v>-3.538182497132647E-2</v>
      </c>
    </row>
    <row r="38" spans="2:16" x14ac:dyDescent="0.25">
      <c r="B38" s="114" t="s">
        <v>85</v>
      </c>
      <c r="C38" s="115">
        <v>108676</v>
      </c>
      <c r="D38" s="116">
        <v>-0.10438265398625368</v>
      </c>
      <c r="E38" s="115">
        <v>60743</v>
      </c>
      <c r="F38" s="116">
        <f t="shared" si="6"/>
        <v>-0.44106334425264093</v>
      </c>
      <c r="G38" s="115">
        <v>68184</v>
      </c>
      <c r="H38" s="116">
        <f t="shared" si="7"/>
        <v>0.12249971190095987</v>
      </c>
      <c r="I38" s="115">
        <v>87149</v>
      </c>
      <c r="J38" s="116">
        <f t="shared" si="8"/>
        <v>0.27814443271148659</v>
      </c>
      <c r="K38" s="115">
        <v>132200</v>
      </c>
      <c r="L38" s="116">
        <f t="shared" si="9"/>
        <v>0.51694224833331415</v>
      </c>
      <c r="M38" s="115">
        <v>90782</v>
      </c>
      <c r="N38" s="116">
        <f t="shared" si="10"/>
        <v>-0.31329803328290473</v>
      </c>
      <c r="O38" s="116">
        <f t="shared" si="12"/>
        <v>-0.16465456954617397</v>
      </c>
    </row>
    <row r="39" spans="2:16" x14ac:dyDescent="0.25">
      <c r="B39" s="114" t="s">
        <v>87</v>
      </c>
      <c r="C39" s="115">
        <v>44639</v>
      </c>
      <c r="D39" s="116">
        <v>-0.38215916955017304</v>
      </c>
      <c r="E39" s="115">
        <v>30758</v>
      </c>
      <c r="F39" s="116">
        <f t="shared" si="6"/>
        <v>-0.31096126705347338</v>
      </c>
      <c r="G39" s="115">
        <v>42507</v>
      </c>
      <c r="H39" s="116">
        <f t="shared" si="7"/>
        <v>0.38198192340204185</v>
      </c>
      <c r="I39" s="115">
        <v>45509</v>
      </c>
      <c r="J39" s="116">
        <f t="shared" si="8"/>
        <v>7.0623661985084851E-2</v>
      </c>
      <c r="K39" s="115">
        <v>54675</v>
      </c>
      <c r="L39" s="116">
        <f t="shared" si="9"/>
        <v>0.20141070996945665</v>
      </c>
      <c r="M39" s="115">
        <v>51020</v>
      </c>
      <c r="N39" s="116">
        <f t="shared" si="10"/>
        <v>-6.6849565614997664E-2</v>
      </c>
      <c r="O39" s="116">
        <f t="shared" si="12"/>
        <v>0.14294675059925188</v>
      </c>
    </row>
    <row r="40" spans="2:16" x14ac:dyDescent="0.25">
      <c r="B40" s="114" t="s">
        <v>89</v>
      </c>
      <c r="C40" s="115">
        <v>50417</v>
      </c>
      <c r="D40" s="116">
        <v>-2.8461864570085149E-2</v>
      </c>
      <c r="E40" s="115">
        <v>28673</v>
      </c>
      <c r="F40" s="116">
        <f t="shared" si="6"/>
        <v>-0.43128309895471761</v>
      </c>
      <c r="G40" s="115">
        <v>36401</v>
      </c>
      <c r="H40" s="116">
        <f t="shared" si="7"/>
        <v>0.26952184982387606</v>
      </c>
      <c r="I40" s="115">
        <v>38548</v>
      </c>
      <c r="J40" s="116">
        <f t="shared" si="8"/>
        <v>5.8981896101755416E-2</v>
      </c>
      <c r="K40" s="115">
        <v>44421</v>
      </c>
      <c r="L40" s="116">
        <f t="shared" si="9"/>
        <v>0.15235550482515303</v>
      </c>
      <c r="M40" s="115">
        <v>43620</v>
      </c>
      <c r="N40" s="116">
        <f t="shared" si="10"/>
        <v>-1.8032011886270016E-2</v>
      </c>
      <c r="O40" s="116">
        <f t="shared" si="12"/>
        <v>-0.13481563758256143</v>
      </c>
    </row>
    <row r="41" spans="2:16" x14ac:dyDescent="0.25">
      <c r="B41" s="114" t="s">
        <v>91</v>
      </c>
      <c r="C41" s="115">
        <v>38894</v>
      </c>
      <c r="D41" s="116">
        <v>9.7801236275367742E-2</v>
      </c>
      <c r="E41" s="115">
        <v>10757</v>
      </c>
      <c r="F41" s="116">
        <f t="shared" si="6"/>
        <v>-0.7234277780634546</v>
      </c>
      <c r="G41" s="115">
        <v>27872</v>
      </c>
      <c r="H41" s="116">
        <f t="shared" si="7"/>
        <v>1.5910569861485544</v>
      </c>
      <c r="I41" s="115">
        <v>30570</v>
      </c>
      <c r="J41" s="116">
        <f t="shared" si="8"/>
        <v>9.6799655568312382E-2</v>
      </c>
      <c r="K41" s="115">
        <v>36335</v>
      </c>
      <c r="L41" s="116">
        <f t="shared" si="9"/>
        <v>0.18858357867190056</v>
      </c>
      <c r="M41" s="115">
        <v>27880</v>
      </c>
      <c r="N41" s="116">
        <f t="shared" si="10"/>
        <v>-0.23269574790147241</v>
      </c>
      <c r="O41" s="116">
        <f t="shared" si="12"/>
        <v>-0.28317992492415278</v>
      </c>
    </row>
    <row r="42" spans="2:16" x14ac:dyDescent="0.25">
      <c r="B42" s="114" t="s">
        <v>93</v>
      </c>
      <c r="C42" s="115">
        <v>40039</v>
      </c>
      <c r="D42" s="116">
        <v>-4.0545397905633718E-2</v>
      </c>
      <c r="E42" s="115">
        <v>8464</v>
      </c>
      <c r="F42" s="116">
        <f t="shared" si="6"/>
        <v>-0.78860610904368245</v>
      </c>
      <c r="G42" s="115">
        <v>32687</v>
      </c>
      <c r="H42" s="116">
        <f t="shared" si="7"/>
        <v>2.8618856332703215</v>
      </c>
      <c r="I42" s="115">
        <v>36689</v>
      </c>
      <c r="J42" s="116">
        <f t="shared" si="8"/>
        <v>0.12243399516627407</v>
      </c>
      <c r="K42" s="115">
        <v>45648</v>
      </c>
      <c r="L42" s="116">
        <f t="shared" si="9"/>
        <v>0.24418763117010545</v>
      </c>
      <c r="M42" s="115"/>
      <c r="N42" s="116"/>
      <c r="O42" s="116"/>
    </row>
    <row r="43" spans="2:16" ht="15.75" x14ac:dyDescent="0.25">
      <c r="B43" s="117" t="s">
        <v>30</v>
      </c>
      <c r="C43" s="118">
        <v>614530</v>
      </c>
      <c r="D43" s="119">
        <v>-9.2086989924061058E-2</v>
      </c>
      <c r="E43" s="118">
        <v>241430</v>
      </c>
      <c r="F43" s="119">
        <f t="shared" si="6"/>
        <v>-0.60713065269392863</v>
      </c>
      <c r="G43" s="118">
        <v>350874</v>
      </c>
      <c r="H43" s="119">
        <f t="shared" si="7"/>
        <v>0.45331566085407782</v>
      </c>
      <c r="I43" s="118">
        <v>513218</v>
      </c>
      <c r="J43" s="119">
        <f t="shared" si="8"/>
        <v>0.4626846104299549</v>
      </c>
      <c r="K43" s="118">
        <v>576863</v>
      </c>
      <c r="L43" s="119">
        <f t="shared" si="9"/>
        <v>0.12401162858668235</v>
      </c>
      <c r="M43" s="118">
        <v>510299</v>
      </c>
      <c r="N43" s="119">
        <v>-3.9373888162043569E-2</v>
      </c>
      <c r="O43" s="119">
        <v>-0.11173717255796867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67" t="s">
        <v>275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249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24298</v>
      </c>
      <c r="D53" s="116">
        <v>-0.27231888832320084</v>
      </c>
      <c r="E53" s="115">
        <v>23617</v>
      </c>
      <c r="F53" s="116">
        <f t="shared" ref="F53:F65" si="13">IFERROR(E53/C53-1,"-")</f>
        <v>-2.8026998106840062E-2</v>
      </c>
      <c r="G53" s="115">
        <v>1838</v>
      </c>
      <c r="H53" s="116">
        <f t="shared" ref="H53:H65" si="14">IFERROR(G53/E53-1,"-")</f>
        <v>-0.92217470466189611</v>
      </c>
      <c r="I53" s="115">
        <v>16394</v>
      </c>
      <c r="J53" s="116">
        <f t="shared" ref="J53:J65" si="15">IFERROR(I53/G53-1,"-")</f>
        <v>7.9194776931447226</v>
      </c>
      <c r="K53" s="115">
        <v>25146</v>
      </c>
      <c r="L53" s="116">
        <f>IFERROR(K53/I53-1,"-")</f>
        <v>0.53385384896913513</v>
      </c>
      <c r="M53" s="115">
        <v>18647</v>
      </c>
      <c r="N53" s="116">
        <f t="shared" ref="N53:N63" si="16">IFERROR(M53/K53-1,"-")</f>
        <v>-0.25845064821442776</v>
      </c>
      <c r="O53" s="116">
        <f t="shared" ref="O53" si="17">IFERROR(M53/C53-1,"-")</f>
        <v>-0.23257058194090052</v>
      </c>
    </row>
    <row r="54" spans="1:16" x14ac:dyDescent="0.25">
      <c r="A54" s="1">
        <v>2</v>
      </c>
      <c r="B54" s="114" t="s">
        <v>73</v>
      </c>
      <c r="C54" s="115">
        <v>24362</v>
      </c>
      <c r="D54" s="116">
        <v>-0.16597055802807259</v>
      </c>
      <c r="E54" s="115">
        <v>21412</v>
      </c>
      <c r="F54" s="116">
        <f t="shared" si="13"/>
        <v>-0.12109022247762913</v>
      </c>
      <c r="G54" s="115">
        <v>3018</v>
      </c>
      <c r="H54" s="116">
        <f t="shared" si="14"/>
        <v>-0.85905099943956653</v>
      </c>
      <c r="I54" s="115">
        <v>16294</v>
      </c>
      <c r="J54" s="116">
        <f t="shared" si="15"/>
        <v>4.3989396951623592</v>
      </c>
      <c r="K54" s="115">
        <v>16027</v>
      </c>
      <c r="L54" s="116">
        <f t="shared" ref="L54:L65" si="18">IFERROR(K54/I54-1,"-")</f>
        <v>-1.6386399901804349E-2</v>
      </c>
      <c r="M54" s="115">
        <v>16643</v>
      </c>
      <c r="N54" s="116">
        <f t="shared" si="16"/>
        <v>3.8435140700068704E-2</v>
      </c>
      <c r="O54" s="116">
        <f>IFERROR(M54/C54-1,"-")</f>
        <v>-0.31684590756095554</v>
      </c>
    </row>
    <row r="55" spans="1:16" x14ac:dyDescent="0.25">
      <c r="A55" s="1">
        <v>3</v>
      </c>
      <c r="B55" s="114" t="s">
        <v>75</v>
      </c>
      <c r="C55" s="115">
        <v>21192</v>
      </c>
      <c r="D55" s="116">
        <v>-0.40160948750529435</v>
      </c>
      <c r="E55" s="115">
        <v>7343</v>
      </c>
      <c r="F55" s="116">
        <f t="shared" si="13"/>
        <v>-0.65350132125330318</v>
      </c>
      <c r="G55" s="115">
        <v>4318</v>
      </c>
      <c r="H55" s="116">
        <f t="shared" si="14"/>
        <v>-0.41195696581778563</v>
      </c>
      <c r="I55" s="115">
        <v>18322</v>
      </c>
      <c r="J55" s="116">
        <f t="shared" si="15"/>
        <v>3.2431681333950904</v>
      </c>
      <c r="K55" s="115">
        <v>18063</v>
      </c>
      <c r="L55" s="116">
        <f t="shared" si="18"/>
        <v>-1.4136011352472444E-2</v>
      </c>
      <c r="M55" s="115">
        <v>20604</v>
      </c>
      <c r="N55" s="116">
        <f t="shared" si="16"/>
        <v>0.14067430659358915</v>
      </c>
      <c r="O55" s="116">
        <f t="shared" ref="O55:O63" si="19">IFERROR(M55/C55-1,"-")</f>
        <v>-2.7746319365798411E-2</v>
      </c>
    </row>
    <row r="56" spans="1:16" x14ac:dyDescent="0.25">
      <c r="A56" s="1">
        <v>4</v>
      </c>
      <c r="B56" s="114" t="s">
        <v>77</v>
      </c>
      <c r="C56" s="115">
        <v>41032</v>
      </c>
      <c r="D56" s="116">
        <v>0.33737492259052826</v>
      </c>
      <c r="E56" s="115">
        <v>0</v>
      </c>
      <c r="F56" s="116">
        <f t="shared" si="13"/>
        <v>-1</v>
      </c>
      <c r="G56" s="115">
        <v>3687</v>
      </c>
      <c r="H56" s="116" t="str">
        <f t="shared" si="14"/>
        <v>-</v>
      </c>
      <c r="I56" s="115">
        <v>33602</v>
      </c>
      <c r="J56" s="116">
        <f t="shared" si="15"/>
        <v>8.1136425278003799</v>
      </c>
      <c r="K56" s="115">
        <v>31153</v>
      </c>
      <c r="L56" s="116">
        <f t="shared" si="18"/>
        <v>-7.2882566513898017E-2</v>
      </c>
      <c r="M56" s="115">
        <v>18824</v>
      </c>
      <c r="N56" s="116">
        <f t="shared" si="16"/>
        <v>-0.3957564279523641</v>
      </c>
      <c r="O56" s="116">
        <f t="shared" si="19"/>
        <v>-0.54123610840319758</v>
      </c>
    </row>
    <row r="57" spans="1:16" x14ac:dyDescent="0.25">
      <c r="A57" s="1">
        <v>5</v>
      </c>
      <c r="B57" s="114" t="s">
        <v>79</v>
      </c>
      <c r="C57" s="115">
        <v>24447</v>
      </c>
      <c r="D57" s="116">
        <v>-0.2189456869009585</v>
      </c>
      <c r="E57" s="115">
        <v>0</v>
      </c>
      <c r="F57" s="116">
        <f t="shared" si="13"/>
        <v>-1</v>
      </c>
      <c r="G57" s="115">
        <v>5269</v>
      </c>
      <c r="H57" s="116" t="str">
        <f t="shared" si="14"/>
        <v>-</v>
      </c>
      <c r="I57" s="115">
        <v>21960</v>
      </c>
      <c r="J57" s="116">
        <f t="shared" si="15"/>
        <v>3.1677737711140637</v>
      </c>
      <c r="K57" s="115">
        <v>18994</v>
      </c>
      <c r="L57" s="116">
        <f t="shared" si="18"/>
        <v>-0.13506375227686707</v>
      </c>
      <c r="M57" s="115">
        <v>22446</v>
      </c>
      <c r="N57" s="116">
        <f t="shared" si="16"/>
        <v>0.18174160261135097</v>
      </c>
      <c r="O57" s="116">
        <f t="shared" si="19"/>
        <v>-8.185053380782914E-2</v>
      </c>
    </row>
    <row r="58" spans="1:16" x14ac:dyDescent="0.25">
      <c r="A58" s="1">
        <v>6</v>
      </c>
      <c r="B58" s="114" t="s">
        <v>81</v>
      </c>
      <c r="C58" s="115">
        <v>31086</v>
      </c>
      <c r="D58" s="116">
        <v>-6.8891151979871834E-2</v>
      </c>
      <c r="E58" s="115">
        <v>0</v>
      </c>
      <c r="F58" s="116">
        <f t="shared" si="13"/>
        <v>-1</v>
      </c>
      <c r="G58" s="115">
        <v>12085</v>
      </c>
      <c r="H58" s="116" t="str">
        <f t="shared" si="14"/>
        <v>-</v>
      </c>
      <c r="I58" s="115">
        <v>29605</v>
      </c>
      <c r="J58" s="116">
        <f t="shared" si="15"/>
        <v>1.4497310715763345</v>
      </c>
      <c r="K58" s="115">
        <v>26276</v>
      </c>
      <c r="L58" s="116">
        <f t="shared" si="18"/>
        <v>-0.1124472217530823</v>
      </c>
      <c r="M58" s="115">
        <v>24937</v>
      </c>
      <c r="N58" s="116">
        <f t="shared" si="16"/>
        <v>-5.0959050083726587E-2</v>
      </c>
      <c r="O58" s="116">
        <f t="shared" si="19"/>
        <v>-0.19780608634111818</v>
      </c>
    </row>
    <row r="59" spans="1:16" x14ac:dyDescent="0.25">
      <c r="A59" s="1">
        <v>7</v>
      </c>
      <c r="B59" s="114" t="s">
        <v>83</v>
      </c>
      <c r="C59" s="115">
        <v>48800</v>
      </c>
      <c r="D59" s="116">
        <v>-0.19310835165925366</v>
      </c>
      <c r="E59" s="115">
        <v>0</v>
      </c>
      <c r="F59" s="116">
        <f t="shared" si="13"/>
        <v>-1</v>
      </c>
      <c r="G59" s="115">
        <v>34781</v>
      </c>
      <c r="H59" s="116" t="str">
        <f t="shared" si="14"/>
        <v>-</v>
      </c>
      <c r="I59" s="115">
        <v>45742</v>
      </c>
      <c r="J59" s="116">
        <f t="shared" si="15"/>
        <v>0.31514332537879874</v>
      </c>
      <c r="K59" s="115">
        <v>36382</v>
      </c>
      <c r="L59" s="116">
        <f t="shared" si="18"/>
        <v>-0.20462594552052815</v>
      </c>
      <c r="M59" s="115">
        <v>39454</v>
      </c>
      <c r="N59" s="116">
        <f t="shared" si="16"/>
        <v>8.4437359133637591E-2</v>
      </c>
      <c r="O59" s="116">
        <f t="shared" si="19"/>
        <v>-0.19151639344262295</v>
      </c>
    </row>
    <row r="60" spans="1:16" x14ac:dyDescent="0.25">
      <c r="A60" s="1">
        <v>8</v>
      </c>
      <c r="B60" s="114" t="s">
        <v>85</v>
      </c>
      <c r="C60" s="115">
        <v>65272</v>
      </c>
      <c r="D60" s="116">
        <v>-0.2154807692307692</v>
      </c>
      <c r="E60" s="115">
        <v>38101</v>
      </c>
      <c r="F60" s="116">
        <f t="shared" si="13"/>
        <v>-0.41627344037259473</v>
      </c>
      <c r="G60" s="115">
        <v>50516</v>
      </c>
      <c r="H60" s="116">
        <f t="shared" si="14"/>
        <v>0.32584446602451389</v>
      </c>
      <c r="I60" s="115">
        <v>58778</v>
      </c>
      <c r="J60" s="116">
        <f t="shared" si="15"/>
        <v>0.16355214189563694</v>
      </c>
      <c r="K60" s="115">
        <v>83159</v>
      </c>
      <c r="L60" s="116">
        <f t="shared" si="18"/>
        <v>0.41479805369355871</v>
      </c>
      <c r="M60" s="115">
        <v>50144</v>
      </c>
      <c r="N60" s="116">
        <f t="shared" si="16"/>
        <v>-0.39701054606236241</v>
      </c>
      <c r="O60" s="116">
        <f t="shared" si="19"/>
        <v>-0.23176859909302605</v>
      </c>
    </row>
    <row r="61" spans="1:16" x14ac:dyDescent="0.25">
      <c r="A61" s="1">
        <v>9</v>
      </c>
      <c r="B61" s="114" t="s">
        <v>87</v>
      </c>
      <c r="C61" s="115">
        <v>35770</v>
      </c>
      <c r="D61" s="116">
        <v>-0.1487184368975939</v>
      </c>
      <c r="E61" s="115">
        <v>17630</v>
      </c>
      <c r="F61" s="116">
        <f t="shared" si="13"/>
        <v>-0.50712887894883973</v>
      </c>
      <c r="G61" s="115">
        <v>34341</v>
      </c>
      <c r="H61" s="116">
        <f t="shared" si="14"/>
        <v>0.94787294384571763</v>
      </c>
      <c r="I61" s="115">
        <v>34328</v>
      </c>
      <c r="J61" s="116">
        <f t="shared" si="15"/>
        <v>-3.7855624472205029E-4</v>
      </c>
      <c r="K61" s="115">
        <v>27840</v>
      </c>
      <c r="L61" s="116">
        <f t="shared" si="18"/>
        <v>-0.18900023304591007</v>
      </c>
      <c r="M61" s="115">
        <v>29348</v>
      </c>
      <c r="N61" s="116">
        <f t="shared" si="16"/>
        <v>5.4166666666666696E-2</v>
      </c>
      <c r="O61" s="116">
        <f t="shared" si="19"/>
        <v>-0.1795359239586245</v>
      </c>
    </row>
    <row r="62" spans="1:16" x14ac:dyDescent="0.25">
      <c r="A62" s="1">
        <v>10</v>
      </c>
      <c r="B62" s="114" t="s">
        <v>89</v>
      </c>
      <c r="C62" s="115">
        <v>33630</v>
      </c>
      <c r="D62" s="116">
        <v>-0.10670172922145194</v>
      </c>
      <c r="E62" s="115">
        <v>16572</v>
      </c>
      <c r="F62" s="116">
        <f t="shared" si="13"/>
        <v>-0.50722569134701168</v>
      </c>
      <c r="G62" s="115">
        <v>24758</v>
      </c>
      <c r="H62" s="116">
        <f t="shared" si="14"/>
        <v>0.49396572531981664</v>
      </c>
      <c r="I62" s="115">
        <v>28657</v>
      </c>
      <c r="J62" s="116">
        <f t="shared" si="15"/>
        <v>0.15748444947087803</v>
      </c>
      <c r="K62" s="115">
        <v>24146</v>
      </c>
      <c r="L62" s="116">
        <f t="shared" si="18"/>
        <v>-0.15741354642844685</v>
      </c>
      <c r="M62" s="115">
        <v>26632</v>
      </c>
      <c r="N62" s="116">
        <f t="shared" si="16"/>
        <v>0.10295701151329406</v>
      </c>
      <c r="O62" s="116">
        <f t="shared" si="19"/>
        <v>-0.20808801665179899</v>
      </c>
    </row>
    <row r="63" spans="1:16" x14ac:dyDescent="0.25">
      <c r="A63" s="1">
        <v>11</v>
      </c>
      <c r="B63" s="114" t="s">
        <v>91</v>
      </c>
      <c r="C63" s="115">
        <v>26834</v>
      </c>
      <c r="D63" s="116">
        <v>9.2011557400398791E-2</v>
      </c>
      <c r="E63" s="115">
        <v>5230</v>
      </c>
      <c r="F63" s="116">
        <f t="shared" si="13"/>
        <v>-0.8050980099873295</v>
      </c>
      <c r="G63" s="115">
        <v>20985</v>
      </c>
      <c r="H63" s="116">
        <f t="shared" si="14"/>
        <v>3.0124282982791586</v>
      </c>
      <c r="I63" s="115">
        <v>24068</v>
      </c>
      <c r="J63" s="116">
        <f t="shared" si="15"/>
        <v>0.14691446271146047</v>
      </c>
      <c r="K63" s="115">
        <v>20317</v>
      </c>
      <c r="L63" s="116">
        <f t="shared" si="18"/>
        <v>-0.15585009140767825</v>
      </c>
      <c r="M63" s="115">
        <v>20242</v>
      </c>
      <c r="N63" s="116">
        <f t="shared" si="16"/>
        <v>-3.6914898853177558E-3</v>
      </c>
      <c r="O63" s="116">
        <f t="shared" si="19"/>
        <v>-0.24565849295669673</v>
      </c>
    </row>
    <row r="64" spans="1:16" x14ac:dyDescent="0.25">
      <c r="A64" s="1">
        <v>12</v>
      </c>
      <c r="B64" s="114" t="s">
        <v>93</v>
      </c>
      <c r="C64" s="115">
        <v>27264</v>
      </c>
      <c r="D64" s="116">
        <v>-0.10096946514541982</v>
      </c>
      <c r="E64" s="115">
        <v>4774</v>
      </c>
      <c r="F64" s="116">
        <f t="shared" si="13"/>
        <v>-0.82489730046948351</v>
      </c>
      <c r="G64" s="115">
        <v>24212</v>
      </c>
      <c r="H64" s="116">
        <f t="shared" si="14"/>
        <v>4.0716380393799749</v>
      </c>
      <c r="I64" s="115">
        <v>30360</v>
      </c>
      <c r="J64" s="116">
        <f t="shared" si="15"/>
        <v>0.25392367421113504</v>
      </c>
      <c r="K64" s="115">
        <v>31159</v>
      </c>
      <c r="L64" s="116">
        <f t="shared" si="18"/>
        <v>2.6317523056653469E-2</v>
      </c>
      <c r="M64" s="115"/>
      <c r="N64" s="116"/>
      <c r="O64" s="116"/>
    </row>
    <row r="65" spans="1:16" ht="15.75" x14ac:dyDescent="0.25">
      <c r="B65" s="117" t="s">
        <v>30</v>
      </c>
      <c r="C65" s="118">
        <v>403987</v>
      </c>
      <c r="D65" s="119">
        <v>-0.14341842176126474</v>
      </c>
      <c r="E65" s="118">
        <v>148896</v>
      </c>
      <c r="F65" s="119">
        <f t="shared" si="13"/>
        <v>-0.63143368474728145</v>
      </c>
      <c r="G65" s="118">
        <v>219808</v>
      </c>
      <c r="H65" s="119">
        <f t="shared" si="14"/>
        <v>0.47625188050719958</v>
      </c>
      <c r="I65" s="118">
        <v>358110</v>
      </c>
      <c r="J65" s="119">
        <f t="shared" si="15"/>
        <v>0.62919456980637656</v>
      </c>
      <c r="K65" s="118">
        <v>358662</v>
      </c>
      <c r="L65" s="119">
        <f t="shared" si="18"/>
        <v>1.5414258188823915E-3</v>
      </c>
      <c r="M65" s="118">
        <v>287921</v>
      </c>
      <c r="N65" s="119">
        <v>-0.12085996158813817</v>
      </c>
      <c r="O65" s="119">
        <v>-0.23572226808556951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67" t="s">
        <v>276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249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4812</v>
      </c>
      <c r="D75" s="116">
        <v>-0.51535904924967268</v>
      </c>
      <c r="E75" s="115">
        <v>14054</v>
      </c>
      <c r="F75" s="116">
        <f t="shared" ref="F75:F87" si="20">IFERROR(E75/C75-1,"-")</f>
        <v>1.9206151288445552</v>
      </c>
      <c r="G75" s="115">
        <v>3729</v>
      </c>
      <c r="H75" s="116">
        <f t="shared" ref="H75:H87" si="21">IFERROR(G75/E75-1,"-")</f>
        <v>-0.73466628717802762</v>
      </c>
      <c r="I75" s="115">
        <v>6656</v>
      </c>
      <c r="J75" s="116">
        <f t="shared" ref="J75:J87" si="22">IFERROR(I75/G75-1,"-")</f>
        <v>0.78492893537141328</v>
      </c>
      <c r="K75" s="115">
        <v>6602</v>
      </c>
      <c r="L75" s="116">
        <f>IFERROR(K75/I75-1,"-")</f>
        <v>-8.1129807692307265E-3</v>
      </c>
      <c r="M75" s="115">
        <v>13726</v>
      </c>
      <c r="N75" s="116">
        <f t="shared" ref="N75:N83" si="23">IFERROR(M75/K75-1,"-")</f>
        <v>1.0790669494092699</v>
      </c>
      <c r="O75" s="116">
        <f t="shared" ref="O75" si="24">M75/C75-1</f>
        <v>1.8524522028262678</v>
      </c>
    </row>
    <row r="76" spans="1:16" x14ac:dyDescent="0.25">
      <c r="A76" s="1">
        <v>2</v>
      </c>
      <c r="B76" s="114" t="s">
        <v>73</v>
      </c>
      <c r="C76" s="115">
        <v>10685</v>
      </c>
      <c r="D76" s="116">
        <v>0.63604348491808294</v>
      </c>
      <c r="E76" s="115">
        <v>10029</v>
      </c>
      <c r="F76" s="116">
        <f t="shared" si="20"/>
        <v>-6.1394478240524131E-2</v>
      </c>
      <c r="G76" s="115">
        <v>5015</v>
      </c>
      <c r="H76" s="116">
        <f t="shared" si="21"/>
        <v>-0.49995014458071596</v>
      </c>
      <c r="I76" s="115">
        <v>7479</v>
      </c>
      <c r="J76" s="116">
        <f t="shared" si="22"/>
        <v>0.4913260219341975</v>
      </c>
      <c r="K76" s="115">
        <v>5254</v>
      </c>
      <c r="L76" s="116">
        <f t="shared" ref="L76:L87" si="25">IFERROR(K76/I76-1,"-")</f>
        <v>-0.29749966573071263</v>
      </c>
      <c r="M76" s="115">
        <v>9998</v>
      </c>
      <c r="N76" s="116">
        <f t="shared" si="23"/>
        <v>0.90293110011419864</v>
      </c>
      <c r="O76" s="116">
        <f>IFERROR(M76/C76-1,"-")</f>
        <v>-6.429574169396346E-2</v>
      </c>
    </row>
    <row r="77" spans="1:16" x14ac:dyDescent="0.25">
      <c r="A77" s="1">
        <v>3</v>
      </c>
      <c r="B77" s="114" t="s">
        <v>75</v>
      </c>
      <c r="C77" s="115">
        <v>13169</v>
      </c>
      <c r="D77" s="116">
        <v>-0.11942494149114014</v>
      </c>
      <c r="E77" s="115">
        <v>6638</v>
      </c>
      <c r="F77" s="116">
        <f t="shared" si="20"/>
        <v>-0.49593742881008429</v>
      </c>
      <c r="G77" s="115">
        <v>7597</v>
      </c>
      <c r="H77" s="116">
        <f t="shared" si="21"/>
        <v>0.14447122627297371</v>
      </c>
      <c r="I77" s="115">
        <v>8558</v>
      </c>
      <c r="J77" s="116">
        <f t="shared" si="22"/>
        <v>0.1264973015664077</v>
      </c>
      <c r="K77" s="115">
        <v>6259</v>
      </c>
      <c r="L77" s="116">
        <f t="shared" si="25"/>
        <v>-0.26863753213367614</v>
      </c>
      <c r="M77" s="115">
        <v>18306</v>
      </c>
      <c r="N77" s="116">
        <f t="shared" si="23"/>
        <v>1.924748362358204</v>
      </c>
      <c r="O77" s="116">
        <f t="shared" ref="O77:O85" si="26">IFERROR(M77/C77-1,"-")</f>
        <v>0.39008277014200021</v>
      </c>
    </row>
    <row r="78" spans="1:16" x14ac:dyDescent="0.25">
      <c r="A78" s="1">
        <v>4</v>
      </c>
      <c r="B78" s="114" t="s">
        <v>77</v>
      </c>
      <c r="C78" s="115">
        <v>18307</v>
      </c>
      <c r="D78" s="116">
        <v>0.53183833988787543</v>
      </c>
      <c r="E78" s="115">
        <v>0</v>
      </c>
      <c r="F78" s="116">
        <f t="shared" si="20"/>
        <v>-1</v>
      </c>
      <c r="G78" s="115">
        <v>11618</v>
      </c>
      <c r="H78" s="116" t="str">
        <f t="shared" si="21"/>
        <v>-</v>
      </c>
      <c r="I78" s="115">
        <v>15080</v>
      </c>
      <c r="J78" s="116">
        <f t="shared" si="22"/>
        <v>0.29798588397314507</v>
      </c>
      <c r="K78" s="115">
        <v>14927</v>
      </c>
      <c r="L78" s="116">
        <f t="shared" si="25"/>
        <v>-1.0145888594164432E-2</v>
      </c>
      <c r="M78" s="115">
        <v>19454</v>
      </c>
      <c r="N78" s="116">
        <f t="shared" si="23"/>
        <v>0.30327594292222138</v>
      </c>
      <c r="O78" s="116">
        <f t="shared" si="26"/>
        <v>6.2653629759108487E-2</v>
      </c>
    </row>
    <row r="79" spans="1:16" x14ac:dyDescent="0.25">
      <c r="A79" s="1">
        <v>5</v>
      </c>
      <c r="B79" s="114" t="s">
        <v>79</v>
      </c>
      <c r="C79" s="115">
        <v>19379</v>
      </c>
      <c r="D79" s="116">
        <v>0.46533081285444244</v>
      </c>
      <c r="E79" s="115">
        <v>0</v>
      </c>
      <c r="F79" s="116">
        <f t="shared" si="20"/>
        <v>-1</v>
      </c>
      <c r="G79" s="115">
        <v>10864</v>
      </c>
      <c r="H79" s="116" t="str">
        <f t="shared" si="21"/>
        <v>-</v>
      </c>
      <c r="I79" s="115">
        <v>13633</v>
      </c>
      <c r="J79" s="116">
        <f t="shared" si="22"/>
        <v>0.25487849779086891</v>
      </c>
      <c r="K79" s="115">
        <v>10402</v>
      </c>
      <c r="L79" s="116">
        <f t="shared" si="25"/>
        <v>-0.23699845962003963</v>
      </c>
      <c r="M79" s="115">
        <v>18925</v>
      </c>
      <c r="N79" s="116">
        <f t="shared" si="23"/>
        <v>0.81936166121899645</v>
      </c>
      <c r="O79" s="116">
        <f t="shared" si="26"/>
        <v>-2.3427421435574636E-2</v>
      </c>
    </row>
    <row r="80" spans="1:16" x14ac:dyDescent="0.25">
      <c r="A80" s="1">
        <v>6</v>
      </c>
      <c r="B80" s="114" t="s">
        <v>81</v>
      </c>
      <c r="C80" s="115">
        <v>24114</v>
      </c>
      <c r="D80" s="116">
        <v>0.60460473782273083</v>
      </c>
      <c r="E80" s="115">
        <v>0</v>
      </c>
      <c r="F80" s="116">
        <f t="shared" si="20"/>
        <v>-1</v>
      </c>
      <c r="G80" s="115">
        <v>11642</v>
      </c>
      <c r="H80" s="116" t="str">
        <f t="shared" si="21"/>
        <v>-</v>
      </c>
      <c r="I80" s="115">
        <v>14878</v>
      </c>
      <c r="J80" s="116">
        <f t="shared" si="22"/>
        <v>0.27795911355437219</v>
      </c>
      <c r="K80" s="115">
        <v>18314</v>
      </c>
      <c r="L80" s="116">
        <f t="shared" si="25"/>
        <v>0.23094501949186719</v>
      </c>
      <c r="M80" s="115">
        <v>22158</v>
      </c>
      <c r="N80" s="116">
        <f t="shared" si="23"/>
        <v>0.20989407011029804</v>
      </c>
      <c r="O80" s="116">
        <f t="shared" si="26"/>
        <v>-8.1114705150534983E-2</v>
      </c>
    </row>
    <row r="81" spans="1:16" x14ac:dyDescent="0.25">
      <c r="A81" s="1">
        <v>7</v>
      </c>
      <c r="B81" s="114" t="s">
        <v>83</v>
      </c>
      <c r="C81" s="115">
        <v>26182</v>
      </c>
      <c r="D81" s="116">
        <v>-8.8782932516618507E-2</v>
      </c>
      <c r="E81" s="115">
        <v>0</v>
      </c>
      <c r="F81" s="116">
        <f t="shared" si="20"/>
        <v>-1</v>
      </c>
      <c r="G81" s="115">
        <v>27762</v>
      </c>
      <c r="H81" s="116" t="str">
        <f t="shared" si="21"/>
        <v>-</v>
      </c>
      <c r="I81" s="115">
        <v>26550</v>
      </c>
      <c r="J81" s="116">
        <f t="shared" si="22"/>
        <v>-4.3656797060730446E-2</v>
      </c>
      <c r="K81" s="115">
        <v>29785</v>
      </c>
      <c r="L81" s="116">
        <f t="shared" si="25"/>
        <v>0.12184557438794719</v>
      </c>
      <c r="M81" s="115">
        <v>32875</v>
      </c>
      <c r="N81" s="116">
        <f t="shared" si="23"/>
        <v>0.10374349504784286</v>
      </c>
      <c r="O81" s="116">
        <f t="shared" si="26"/>
        <v>0.25563364143304557</v>
      </c>
    </row>
    <row r="82" spans="1:16" x14ac:dyDescent="0.25">
      <c r="A82" s="1">
        <v>8</v>
      </c>
      <c r="B82" s="114" t="s">
        <v>85</v>
      </c>
      <c r="C82" s="115">
        <v>43404</v>
      </c>
      <c r="D82" s="116">
        <v>0.1379581563630643</v>
      </c>
      <c r="E82" s="115">
        <v>22642</v>
      </c>
      <c r="F82" s="116">
        <f t="shared" si="20"/>
        <v>-0.47834300986084233</v>
      </c>
      <c r="G82" s="115">
        <v>17668</v>
      </c>
      <c r="H82" s="116">
        <f t="shared" si="21"/>
        <v>-0.21968024026146105</v>
      </c>
      <c r="I82" s="115">
        <v>28371</v>
      </c>
      <c r="J82" s="116">
        <f t="shared" si="22"/>
        <v>0.60578446909667205</v>
      </c>
      <c r="K82" s="115">
        <v>49041</v>
      </c>
      <c r="L82" s="116">
        <f t="shared" si="25"/>
        <v>0.72856085439357088</v>
      </c>
      <c r="M82" s="115">
        <v>40638</v>
      </c>
      <c r="N82" s="116">
        <f t="shared" si="23"/>
        <v>-0.17134642442038295</v>
      </c>
      <c r="O82" s="116">
        <f t="shared" si="26"/>
        <v>-6.372684545203211E-2</v>
      </c>
    </row>
    <row r="83" spans="1:16" x14ac:dyDescent="0.25">
      <c r="A83" s="1">
        <v>9</v>
      </c>
      <c r="B83" s="114" t="s">
        <v>87</v>
      </c>
      <c r="C83" s="115">
        <v>8869</v>
      </c>
      <c r="D83" s="116">
        <v>-0.70662564916807247</v>
      </c>
      <c r="E83" s="115">
        <v>13128</v>
      </c>
      <c r="F83" s="116">
        <f t="shared" si="20"/>
        <v>0.48021197429247953</v>
      </c>
      <c r="G83" s="115">
        <v>8166</v>
      </c>
      <c r="H83" s="116">
        <f t="shared" si="21"/>
        <v>-0.37797074954296161</v>
      </c>
      <c r="I83" s="115">
        <v>11181</v>
      </c>
      <c r="J83" s="116">
        <f t="shared" si="22"/>
        <v>0.36921381337252024</v>
      </c>
      <c r="K83" s="115">
        <v>26835</v>
      </c>
      <c r="L83" s="116">
        <f t="shared" si="25"/>
        <v>1.4000536624631073</v>
      </c>
      <c r="M83" s="115">
        <v>21672</v>
      </c>
      <c r="N83" s="116">
        <f t="shared" si="23"/>
        <v>-0.19239798770262717</v>
      </c>
      <c r="O83" s="116">
        <f t="shared" si="26"/>
        <v>1.4435674822415154</v>
      </c>
    </row>
    <row r="84" spans="1:16" x14ac:dyDescent="0.25">
      <c r="A84" s="1">
        <v>10</v>
      </c>
      <c r="B84" s="114" t="s">
        <v>89</v>
      </c>
      <c r="C84" s="115">
        <v>16787</v>
      </c>
      <c r="D84" s="116">
        <v>0.17828314732926231</v>
      </c>
      <c r="E84" s="115">
        <v>12101</v>
      </c>
      <c r="F84" s="116">
        <f t="shared" si="20"/>
        <v>-0.27914457616012389</v>
      </c>
      <c r="G84" s="115">
        <v>11643</v>
      </c>
      <c r="H84" s="116">
        <f t="shared" si="21"/>
        <v>-3.7848111726303646E-2</v>
      </c>
      <c r="I84" s="115">
        <v>9891</v>
      </c>
      <c r="J84" s="116">
        <f t="shared" si="22"/>
        <v>-0.15047668126771452</v>
      </c>
      <c r="K84" s="115">
        <v>20275</v>
      </c>
      <c r="L84" s="116">
        <f t="shared" si="25"/>
        <v>1.0498432918815084</v>
      </c>
      <c r="M84" s="115">
        <v>16988</v>
      </c>
      <c r="N84" s="116">
        <f>IFERROR(M84/K84-1,"-")</f>
        <v>-0.16212083847102343</v>
      </c>
      <c r="O84" s="116">
        <f t="shared" si="26"/>
        <v>1.1973550962053991E-2</v>
      </c>
    </row>
    <row r="85" spans="1:16" x14ac:dyDescent="0.25">
      <c r="A85" s="1">
        <v>11</v>
      </c>
      <c r="B85" s="114" t="s">
        <v>91</v>
      </c>
      <c r="C85" s="115">
        <v>12060</v>
      </c>
      <c r="D85" s="116">
        <v>0.11090641120117906</v>
      </c>
      <c r="E85" s="115">
        <v>5527</v>
      </c>
      <c r="F85" s="116">
        <f t="shared" si="20"/>
        <v>-0.54170812603648422</v>
      </c>
      <c r="G85" s="115">
        <v>6887</v>
      </c>
      <c r="H85" s="116">
        <f t="shared" si="21"/>
        <v>0.24606477293287488</v>
      </c>
      <c r="I85" s="115">
        <v>6502</v>
      </c>
      <c r="J85" s="116">
        <f t="shared" si="22"/>
        <v>-5.590242485842889E-2</v>
      </c>
      <c r="K85" s="115">
        <v>16018</v>
      </c>
      <c r="L85" s="116">
        <f t="shared" si="25"/>
        <v>1.4635496770224545</v>
      </c>
      <c r="M85" s="115">
        <v>7638</v>
      </c>
      <c r="N85" s="116">
        <f>IFERROR(M85/K85-1,"-")</f>
        <v>-0.52316144337620174</v>
      </c>
      <c r="O85" s="116">
        <f t="shared" si="26"/>
        <v>-0.3666666666666667</v>
      </c>
    </row>
    <row r="86" spans="1:16" x14ac:dyDescent="0.25">
      <c r="A86" s="1">
        <v>12</v>
      </c>
      <c r="B86" s="114" t="s">
        <v>93</v>
      </c>
      <c r="C86" s="115">
        <v>12775</v>
      </c>
      <c r="D86" s="116">
        <v>0.12012275317843057</v>
      </c>
      <c r="E86" s="115">
        <v>3690</v>
      </c>
      <c r="F86" s="116">
        <f t="shared" si="20"/>
        <v>-0.71115459882583165</v>
      </c>
      <c r="G86" s="115">
        <v>8475</v>
      </c>
      <c r="H86" s="116">
        <f t="shared" si="21"/>
        <v>1.2967479674796749</v>
      </c>
      <c r="I86" s="115">
        <v>6329</v>
      </c>
      <c r="J86" s="116">
        <f t="shared" si="22"/>
        <v>-0.25321533923303829</v>
      </c>
      <c r="K86" s="115">
        <v>14489</v>
      </c>
      <c r="L86" s="116">
        <f t="shared" si="25"/>
        <v>1.2893032074577344</v>
      </c>
      <c r="M86" s="115"/>
      <c r="N86" s="116"/>
      <c r="O86" s="116"/>
    </row>
    <row r="87" spans="1:16" ht="15.75" x14ac:dyDescent="0.25">
      <c r="B87" s="117" t="s">
        <v>30</v>
      </c>
      <c r="C87" s="118">
        <v>210543</v>
      </c>
      <c r="D87" s="119">
        <v>2.5873032114718475E-2</v>
      </c>
      <c r="E87" s="118">
        <v>92534</v>
      </c>
      <c r="F87" s="119">
        <f t="shared" si="20"/>
        <v>-0.56049833050730724</v>
      </c>
      <c r="G87" s="118">
        <v>131066</v>
      </c>
      <c r="H87" s="119">
        <f t="shared" si="21"/>
        <v>0.4164091036808093</v>
      </c>
      <c r="I87" s="118">
        <v>155108</v>
      </c>
      <c r="J87" s="119">
        <f t="shared" si="22"/>
        <v>0.18343430027619667</v>
      </c>
      <c r="K87" s="118">
        <v>218201</v>
      </c>
      <c r="L87" s="119">
        <f t="shared" si="25"/>
        <v>0.4067681873275395</v>
      </c>
      <c r="M87" s="118">
        <v>222378</v>
      </c>
      <c r="N87" s="119">
        <v>9.1629359095193319E-2</v>
      </c>
      <c r="O87" s="119">
        <v>0.12443873629707536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67" t="s">
        <v>277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249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846458</v>
      </c>
      <c r="D97" s="116">
        <v>2.7768761091511163E-3</v>
      </c>
      <c r="E97" s="115">
        <v>856263</v>
      </c>
      <c r="F97" s="116">
        <f t="shared" ref="F97:F109" si="27">IFERROR(E97/C97-1,"-")</f>
        <v>1.1583563508171801E-2</v>
      </c>
      <c r="G97" s="115">
        <v>46100</v>
      </c>
      <c r="H97" s="116">
        <f t="shared" ref="H97:H109" si="28">IFERROR(G97/E97-1,"-")</f>
        <v>-0.94616140134514748</v>
      </c>
      <c r="I97" s="115">
        <v>553411</v>
      </c>
      <c r="J97" s="116">
        <f t="shared" ref="J97:J109" si="29">IFERROR(I97/G97-1,"-")</f>
        <v>11.004577006507592</v>
      </c>
      <c r="K97" s="115">
        <v>778985</v>
      </c>
      <c r="L97" s="116">
        <f t="shared" ref="L97:L109" si="30">IFERROR(K97/I97-1,"-")</f>
        <v>0.40760664316394135</v>
      </c>
      <c r="M97" s="115">
        <v>804587</v>
      </c>
      <c r="N97" s="116">
        <f t="shared" ref="N97:N105" si="31">IFERROR(M97/K97-1,"-")</f>
        <v>3.2865844656829069E-2</v>
      </c>
      <c r="O97" s="116">
        <f t="shared" ref="O97" si="32">M97/C97-1</f>
        <v>-4.9466128266257736E-2</v>
      </c>
    </row>
    <row r="98" spans="2:15" x14ac:dyDescent="0.25">
      <c r="B98" s="114" t="s">
        <v>73</v>
      </c>
      <c r="C98" s="115">
        <v>768781</v>
      </c>
      <c r="D98" s="116">
        <v>-4.2341817239816004E-3</v>
      </c>
      <c r="E98" s="115">
        <v>800741</v>
      </c>
      <c r="F98" s="116">
        <f t="shared" si="27"/>
        <v>4.1572307328094693E-2</v>
      </c>
      <c r="G98" s="115">
        <v>45834</v>
      </c>
      <c r="H98" s="116">
        <f t="shared" si="28"/>
        <v>-0.9427605180701375</v>
      </c>
      <c r="I98" s="115">
        <v>585204</v>
      </c>
      <c r="J98" s="116">
        <f t="shared" si="29"/>
        <v>11.767901557795524</v>
      </c>
      <c r="K98" s="115">
        <v>752563</v>
      </c>
      <c r="L98" s="116">
        <f t="shared" si="30"/>
        <v>0.28598403291843533</v>
      </c>
      <c r="M98" s="115">
        <v>798120</v>
      </c>
      <c r="N98" s="116">
        <f t="shared" si="31"/>
        <v>6.053579567424916E-2</v>
      </c>
      <c r="O98" s="116">
        <f>IFERROR(M98/C98-1,"-")</f>
        <v>3.8163013914235711E-2</v>
      </c>
    </row>
    <row r="99" spans="2:15" x14ac:dyDescent="0.25">
      <c r="B99" s="114" t="s">
        <v>75</v>
      </c>
      <c r="C99" s="115">
        <v>828853</v>
      </c>
      <c r="D99" s="116">
        <v>3.3507447780798394E-3</v>
      </c>
      <c r="E99" s="115">
        <v>367740</v>
      </c>
      <c r="F99" s="116">
        <f t="shared" si="27"/>
        <v>-0.55632663451782161</v>
      </c>
      <c r="G99" s="115">
        <v>61552</v>
      </c>
      <c r="H99" s="116">
        <f t="shared" si="28"/>
        <v>-0.83262087344319358</v>
      </c>
      <c r="I99" s="115">
        <v>721001</v>
      </c>
      <c r="J99" s="116">
        <f t="shared" si="29"/>
        <v>10.713689238367559</v>
      </c>
      <c r="K99" s="115">
        <v>794080</v>
      </c>
      <c r="L99" s="116">
        <f t="shared" si="30"/>
        <v>0.10135769575909048</v>
      </c>
      <c r="M99" s="115">
        <v>827758</v>
      </c>
      <c r="N99" s="116">
        <f t="shared" si="31"/>
        <v>4.2411343945194524E-2</v>
      </c>
      <c r="O99" s="116">
        <f t="shared" ref="O99:O107" si="33">IFERROR(M99/C99-1,"-")</f>
        <v>-1.3211027769700623E-3</v>
      </c>
    </row>
    <row r="100" spans="2:15" x14ac:dyDescent="0.25">
      <c r="B100" s="114" t="s">
        <v>77</v>
      </c>
      <c r="C100" s="115">
        <v>709533</v>
      </c>
      <c r="D100" s="116">
        <v>-1.6368148168686036E-2</v>
      </c>
      <c r="E100" s="115">
        <v>0</v>
      </c>
      <c r="F100" s="116">
        <f t="shared" si="27"/>
        <v>-1</v>
      </c>
      <c r="G100" s="115">
        <v>55835</v>
      </c>
      <c r="H100" s="116" t="str">
        <f t="shared" si="28"/>
        <v>-</v>
      </c>
      <c r="I100" s="115">
        <v>676545</v>
      </c>
      <c r="J100" s="116">
        <f t="shared" si="29"/>
        <v>11.116862183218412</v>
      </c>
      <c r="K100" s="115">
        <v>699869</v>
      </c>
      <c r="L100" s="116">
        <f t="shared" si="30"/>
        <v>3.4475164253671142E-2</v>
      </c>
      <c r="M100" s="115">
        <v>751517</v>
      </c>
      <c r="N100" s="116">
        <f t="shared" si="31"/>
        <v>7.3796667662091142E-2</v>
      </c>
      <c r="O100" s="116">
        <f t="shared" si="33"/>
        <v>5.9171314089689897E-2</v>
      </c>
    </row>
    <row r="101" spans="2:15" x14ac:dyDescent="0.25">
      <c r="B101" s="114" t="s">
        <v>79</v>
      </c>
      <c r="C101" s="115">
        <v>701990</v>
      </c>
      <c r="D101" s="116">
        <v>-4.3937777979485837E-3</v>
      </c>
      <c r="E101" s="115">
        <v>0</v>
      </c>
      <c r="F101" s="116">
        <f t="shared" si="27"/>
        <v>-1</v>
      </c>
      <c r="G101" s="115">
        <v>55151</v>
      </c>
      <c r="H101" s="116" t="str">
        <f t="shared" si="28"/>
        <v>-</v>
      </c>
      <c r="I101" s="115">
        <v>617668</v>
      </c>
      <c r="J101" s="116">
        <f t="shared" si="29"/>
        <v>10.199579336730068</v>
      </c>
      <c r="K101" s="115">
        <v>641625</v>
      </c>
      <c r="L101" s="116">
        <f t="shared" si="30"/>
        <v>3.8786208772350284E-2</v>
      </c>
      <c r="M101" s="115">
        <v>705456</v>
      </c>
      <c r="N101" s="116">
        <f t="shared" si="31"/>
        <v>9.9483343074225683E-2</v>
      </c>
      <c r="O101" s="116">
        <f t="shared" si="33"/>
        <v>4.9373922705451267E-3</v>
      </c>
    </row>
    <row r="102" spans="2:15" x14ac:dyDescent="0.25">
      <c r="B102" s="114" t="s">
        <v>81</v>
      </c>
      <c r="C102" s="115">
        <v>771701</v>
      </c>
      <c r="D102" s="116">
        <v>-7.7042999057352901E-4</v>
      </c>
      <c r="E102" s="115">
        <v>0</v>
      </c>
      <c r="F102" s="116">
        <f t="shared" si="27"/>
        <v>-1</v>
      </c>
      <c r="G102" s="115">
        <v>90172</v>
      </c>
      <c r="H102" s="116" t="str">
        <f t="shared" si="28"/>
        <v>-</v>
      </c>
      <c r="I102" s="115">
        <v>628460</v>
      </c>
      <c r="J102" s="116">
        <f t="shared" si="29"/>
        <v>5.9695692676218783</v>
      </c>
      <c r="K102" s="115">
        <v>713434</v>
      </c>
      <c r="L102" s="116">
        <f t="shared" si="30"/>
        <v>0.1352098781147566</v>
      </c>
      <c r="M102" s="115">
        <v>740595</v>
      </c>
      <c r="N102" s="116">
        <f t="shared" si="31"/>
        <v>3.8070795616693243E-2</v>
      </c>
      <c r="O102" s="116">
        <f t="shared" si="33"/>
        <v>-4.0308357770690972E-2</v>
      </c>
    </row>
    <row r="103" spans="2:15" x14ac:dyDescent="0.25">
      <c r="B103" s="114" t="s">
        <v>83</v>
      </c>
      <c r="C103" s="115">
        <v>850675</v>
      </c>
      <c r="D103" s="116">
        <v>3.4836589062792633E-2</v>
      </c>
      <c r="E103" s="115">
        <v>0</v>
      </c>
      <c r="F103" s="116">
        <f t="shared" si="27"/>
        <v>-1</v>
      </c>
      <c r="G103" s="115">
        <v>191769</v>
      </c>
      <c r="H103" s="116" t="str">
        <f t="shared" si="28"/>
        <v>-</v>
      </c>
      <c r="I103" s="115">
        <v>785928</v>
      </c>
      <c r="J103" s="116">
        <f t="shared" si="29"/>
        <v>3.0983057741345057</v>
      </c>
      <c r="K103" s="115">
        <v>805133</v>
      </c>
      <c r="L103" s="116">
        <f t="shared" si="30"/>
        <v>2.4436080658787995E-2</v>
      </c>
      <c r="M103" s="115">
        <v>823259</v>
      </c>
      <c r="N103" s="116">
        <f t="shared" si="31"/>
        <v>2.2513050638838461E-2</v>
      </c>
      <c r="O103" s="116">
        <f t="shared" si="33"/>
        <v>-3.2228524407088455E-2</v>
      </c>
    </row>
    <row r="104" spans="2:15" x14ac:dyDescent="0.25">
      <c r="B104" s="114" t="s">
        <v>85</v>
      </c>
      <c r="C104" s="115">
        <v>858378</v>
      </c>
      <c r="D104" s="116">
        <v>8.2899307073724948E-4</v>
      </c>
      <c r="E104" s="115">
        <v>130458</v>
      </c>
      <c r="F104" s="116">
        <f t="shared" si="27"/>
        <v>-0.84801800605327726</v>
      </c>
      <c r="G104" s="115">
        <v>318588</v>
      </c>
      <c r="H104" s="116">
        <f t="shared" si="28"/>
        <v>1.4420733109506507</v>
      </c>
      <c r="I104" s="115">
        <v>808317</v>
      </c>
      <c r="J104" s="116">
        <f t="shared" si="29"/>
        <v>1.537185958039851</v>
      </c>
      <c r="K104" s="115">
        <v>814997</v>
      </c>
      <c r="L104" s="116">
        <f t="shared" si="30"/>
        <v>8.264084511398373E-3</v>
      </c>
      <c r="M104" s="115">
        <v>845497</v>
      </c>
      <c r="N104" s="116">
        <f t="shared" si="31"/>
        <v>3.7423450638468525E-2</v>
      </c>
      <c r="O104" s="116">
        <f t="shared" si="33"/>
        <v>-1.5006209385608704E-2</v>
      </c>
    </row>
    <row r="105" spans="2:15" x14ac:dyDescent="0.25">
      <c r="B105" s="114" t="s">
        <v>87</v>
      </c>
      <c r="C105" s="115">
        <v>752359</v>
      </c>
      <c r="D105" s="116">
        <v>-1.0979202351484307E-2</v>
      </c>
      <c r="E105" s="115">
        <v>75032</v>
      </c>
      <c r="F105" s="116">
        <f t="shared" si="27"/>
        <v>-0.90027101423655465</v>
      </c>
      <c r="G105" s="115">
        <v>380362</v>
      </c>
      <c r="H105" s="116">
        <f t="shared" si="28"/>
        <v>4.0693304190212176</v>
      </c>
      <c r="I105" s="115">
        <v>703133</v>
      </c>
      <c r="J105" s="116">
        <f t="shared" si="29"/>
        <v>0.8485889757651921</v>
      </c>
      <c r="K105" s="115">
        <v>745193</v>
      </c>
      <c r="L105" s="116">
        <f t="shared" si="30"/>
        <v>5.9817986070914042E-2</v>
      </c>
      <c r="M105" s="115">
        <v>756660</v>
      </c>
      <c r="N105" s="116">
        <f t="shared" si="31"/>
        <v>1.5387959897637193E-2</v>
      </c>
      <c r="O105" s="116">
        <f t="shared" si="33"/>
        <v>5.7166857843131691E-3</v>
      </c>
    </row>
    <row r="106" spans="2:15" x14ac:dyDescent="0.25">
      <c r="B106" s="114" t="s">
        <v>89</v>
      </c>
      <c r="C106" s="115">
        <v>777569</v>
      </c>
      <c r="D106" s="116">
        <v>-8.0597540831444436E-2</v>
      </c>
      <c r="E106" s="115">
        <v>72966</v>
      </c>
      <c r="F106" s="116">
        <f t="shared" si="27"/>
        <v>-0.90616138246252098</v>
      </c>
      <c r="G106" s="115">
        <v>591011</v>
      </c>
      <c r="H106" s="116">
        <f t="shared" si="28"/>
        <v>7.0998136118192043</v>
      </c>
      <c r="I106" s="115">
        <v>763388</v>
      </c>
      <c r="J106" s="116">
        <f t="shared" si="29"/>
        <v>0.2916646221474728</v>
      </c>
      <c r="K106" s="115">
        <v>818995</v>
      </c>
      <c r="L106" s="116">
        <f t="shared" si="30"/>
        <v>7.2842381593632544E-2</v>
      </c>
      <c r="M106" s="115">
        <v>826701</v>
      </c>
      <c r="N106" s="116">
        <f>IFERROR(M106/K106-1,"-")</f>
        <v>9.4090928516046279E-3</v>
      </c>
      <c r="O106" s="116">
        <f t="shared" si="33"/>
        <v>6.318667539472389E-2</v>
      </c>
    </row>
    <row r="107" spans="2:15" x14ac:dyDescent="0.25">
      <c r="B107" s="114" t="s">
        <v>91</v>
      </c>
      <c r="C107" s="115">
        <v>789381</v>
      </c>
      <c r="D107" s="116">
        <v>4.4484880103323743E-3</v>
      </c>
      <c r="E107" s="115">
        <v>100018</v>
      </c>
      <c r="F107" s="116">
        <f t="shared" si="27"/>
        <v>-0.87329565824361111</v>
      </c>
      <c r="G107" s="115">
        <v>633044</v>
      </c>
      <c r="H107" s="116">
        <f t="shared" si="28"/>
        <v>5.3293007258693432</v>
      </c>
      <c r="I107" s="115">
        <v>755348</v>
      </c>
      <c r="J107" s="116">
        <f t="shared" si="29"/>
        <v>0.19319984076936203</v>
      </c>
      <c r="K107" s="115">
        <v>811442</v>
      </c>
      <c r="L107" s="116">
        <f t="shared" si="30"/>
        <v>7.4262459157897975E-2</v>
      </c>
      <c r="M107" s="115">
        <v>789577</v>
      </c>
      <c r="N107" s="116">
        <f>IFERROR(M107/K107-1,"-")</f>
        <v>-2.6945856881945951E-2</v>
      </c>
      <c r="O107" s="116">
        <f t="shared" si="33"/>
        <v>2.482958165954674E-4</v>
      </c>
    </row>
    <row r="108" spans="2:15" x14ac:dyDescent="0.25">
      <c r="B108" s="114" t="s">
        <v>93</v>
      </c>
      <c r="C108" s="115">
        <v>823369</v>
      </c>
      <c r="D108" s="116">
        <v>3.8350028185568208E-2</v>
      </c>
      <c r="E108" s="115">
        <v>109776</v>
      </c>
      <c r="F108" s="116">
        <f t="shared" si="27"/>
        <v>-0.86667460154560105</v>
      </c>
      <c r="G108" s="115">
        <v>546870</v>
      </c>
      <c r="H108" s="116">
        <f t="shared" si="28"/>
        <v>3.9816899868823787</v>
      </c>
      <c r="I108" s="115">
        <v>753622</v>
      </c>
      <c r="J108" s="116">
        <f t="shared" si="29"/>
        <v>0.37806425658748877</v>
      </c>
      <c r="K108" s="115">
        <v>786129</v>
      </c>
      <c r="L108" s="116">
        <f t="shared" si="30"/>
        <v>4.3134356481100644E-2</v>
      </c>
      <c r="M108" s="115"/>
      <c r="N108" s="116"/>
      <c r="O108" s="116"/>
    </row>
    <row r="109" spans="2:15" ht="15.75" x14ac:dyDescent="0.25">
      <c r="B109" s="117" t="s">
        <v>30</v>
      </c>
      <c r="C109" s="118">
        <v>9479047</v>
      </c>
      <c r="D109" s="119">
        <v>-2.8318005766062582E-3</v>
      </c>
      <c r="E109" s="118">
        <v>2617010</v>
      </c>
      <c r="F109" s="119">
        <f t="shared" si="27"/>
        <v>-0.72391633884714368</v>
      </c>
      <c r="G109" s="118">
        <v>3016288</v>
      </c>
      <c r="H109" s="119">
        <f t="shared" si="28"/>
        <v>0.15257029969316127</v>
      </c>
      <c r="I109" s="118">
        <v>8352025</v>
      </c>
      <c r="J109" s="119">
        <f t="shared" si="29"/>
        <v>1.7689746469833119</v>
      </c>
      <c r="K109" s="118">
        <v>9162445</v>
      </c>
      <c r="L109" s="119">
        <f t="shared" si="30"/>
        <v>9.7032755529347758E-2</v>
      </c>
      <c r="M109" s="118">
        <v>8669727</v>
      </c>
      <c r="N109" s="119">
        <v>3.5028645051117913E-2</v>
      </c>
      <c r="O109" s="119">
        <v>1.6230964229491107E-3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67" t="s">
        <v>278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249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371879</v>
      </c>
      <c r="D119" s="116">
        <v>9.4176908297559869E-2</v>
      </c>
      <c r="E119" s="115">
        <v>371020</v>
      </c>
      <c r="F119" s="116">
        <f t="shared" ref="F119:F131" si="34">IFERROR(E119/C119-1,"-")</f>
        <v>-2.3098911204988415E-3</v>
      </c>
      <c r="G119" s="115">
        <v>5882</v>
      </c>
      <c r="H119" s="116">
        <f t="shared" ref="H119:H131" si="35">IFERROR(G119/E119-1,"-")</f>
        <v>-0.98414640720176805</v>
      </c>
      <c r="I119" s="115">
        <v>194152</v>
      </c>
      <c r="J119" s="116">
        <f t="shared" ref="J119:J131" si="36">IFERROR(I119/G119-1,"-")</f>
        <v>32.00782046922815</v>
      </c>
      <c r="K119" s="115">
        <v>305389</v>
      </c>
      <c r="L119" s="116">
        <f t="shared" ref="L119:L131" si="37">IFERROR(K119/I119-1,"-")</f>
        <v>0.57293769829824059</v>
      </c>
      <c r="M119" s="115">
        <v>337479</v>
      </c>
      <c r="N119" s="116">
        <f t="shared" ref="N119:N127" si="38">IFERROR(M119/K119-1,"-")</f>
        <v>0.10507909584169695</v>
      </c>
      <c r="O119" s="116">
        <f t="shared" ref="O119" si="39">M119/C119-1</f>
        <v>-9.2503206688197004E-2</v>
      </c>
    </row>
    <row r="120" spans="1:16" x14ac:dyDescent="0.25">
      <c r="B120" s="114" t="s">
        <v>73</v>
      </c>
      <c r="C120" s="115">
        <v>323982</v>
      </c>
      <c r="D120" s="116">
        <v>4.8387044581576388E-2</v>
      </c>
      <c r="E120" s="115">
        <v>348572</v>
      </c>
      <c r="F120" s="116">
        <f t="shared" si="34"/>
        <v>7.5899278354970345E-2</v>
      </c>
      <c r="G120" s="115">
        <v>2515</v>
      </c>
      <c r="H120" s="116">
        <f t="shared" si="35"/>
        <v>-0.99278484789369192</v>
      </c>
      <c r="I120" s="115">
        <v>236389</v>
      </c>
      <c r="J120" s="116">
        <f t="shared" si="36"/>
        <v>92.991650099403572</v>
      </c>
      <c r="K120" s="115">
        <v>294598</v>
      </c>
      <c r="L120" s="116">
        <f t="shared" si="37"/>
        <v>0.24624242244774508</v>
      </c>
      <c r="M120" s="115">
        <v>317505</v>
      </c>
      <c r="N120" s="116">
        <f t="shared" si="38"/>
        <v>7.7756807581857323E-2</v>
      </c>
      <c r="O120" s="116">
        <f>IFERROR(M120/C120-1,"-")</f>
        <v>-1.9991851399151828E-2</v>
      </c>
    </row>
    <row r="121" spans="1:16" x14ac:dyDescent="0.25">
      <c r="B121" s="114" t="s">
        <v>75</v>
      </c>
      <c r="C121" s="115">
        <v>366991</v>
      </c>
      <c r="D121" s="116">
        <v>3.8055422770459701E-2</v>
      </c>
      <c r="E121" s="115">
        <v>182964</v>
      </c>
      <c r="F121" s="116">
        <f t="shared" si="34"/>
        <v>-0.50144826439885448</v>
      </c>
      <c r="G121" s="115">
        <v>2747</v>
      </c>
      <c r="H121" s="116">
        <f t="shared" si="35"/>
        <v>-0.98498611748759324</v>
      </c>
      <c r="I121" s="115">
        <v>322218</v>
      </c>
      <c r="J121" s="116">
        <f t="shared" si="36"/>
        <v>116.29814342919549</v>
      </c>
      <c r="K121" s="115">
        <v>365880</v>
      </c>
      <c r="L121" s="116">
        <f t="shared" si="37"/>
        <v>0.13550453419734465</v>
      </c>
      <c r="M121" s="115">
        <v>366554</v>
      </c>
      <c r="N121" s="116">
        <f t="shared" si="38"/>
        <v>1.8421340330163627E-3</v>
      </c>
      <c r="O121" s="116">
        <f t="shared" ref="O121:O129" si="40">IFERROR(M121/C121-1,"-")</f>
        <v>-1.1907648961418937E-3</v>
      </c>
    </row>
    <row r="122" spans="1:16" x14ac:dyDescent="0.25">
      <c r="B122" s="114" t="s">
        <v>77</v>
      </c>
      <c r="C122" s="115">
        <v>363477</v>
      </c>
      <c r="D122" s="116">
        <v>4.1896342669429876E-2</v>
      </c>
      <c r="E122" s="115">
        <v>0</v>
      </c>
      <c r="F122" s="116">
        <f t="shared" si="34"/>
        <v>-1</v>
      </c>
      <c r="G122" s="115">
        <v>1587</v>
      </c>
      <c r="H122" s="116" t="str">
        <f t="shared" si="35"/>
        <v>-</v>
      </c>
      <c r="I122" s="115">
        <v>336250</v>
      </c>
      <c r="J122" s="116">
        <f t="shared" si="36"/>
        <v>210.87775677378701</v>
      </c>
      <c r="K122" s="115">
        <v>328415</v>
      </c>
      <c r="L122" s="116">
        <f t="shared" si="37"/>
        <v>-2.3301115241635695E-2</v>
      </c>
      <c r="M122" s="115">
        <v>387552</v>
      </c>
      <c r="N122" s="116">
        <f t="shared" si="38"/>
        <v>0.18006790189242272</v>
      </c>
      <c r="O122" s="116">
        <f t="shared" si="40"/>
        <v>6.6235277610412702E-2</v>
      </c>
    </row>
    <row r="123" spans="1:16" x14ac:dyDescent="0.25">
      <c r="B123" s="114" t="s">
        <v>79</v>
      </c>
      <c r="C123" s="115">
        <v>460629</v>
      </c>
      <c r="D123" s="116">
        <v>0.12726583052921381</v>
      </c>
      <c r="E123" s="115">
        <v>0</v>
      </c>
      <c r="F123" s="116">
        <f t="shared" si="34"/>
        <v>-1</v>
      </c>
      <c r="G123" s="115">
        <v>1610</v>
      </c>
      <c r="H123" s="116" t="str">
        <f t="shared" si="35"/>
        <v>-</v>
      </c>
      <c r="I123" s="115">
        <v>366440</v>
      </c>
      <c r="J123" s="116">
        <f t="shared" si="36"/>
        <v>226.6024844720497</v>
      </c>
      <c r="K123" s="115">
        <v>380507</v>
      </c>
      <c r="L123" s="116">
        <f t="shared" si="37"/>
        <v>3.838827638904041E-2</v>
      </c>
      <c r="M123" s="115">
        <v>422996</v>
      </c>
      <c r="N123" s="116">
        <f t="shared" si="38"/>
        <v>0.11166417437786946</v>
      </c>
      <c r="O123" s="116">
        <f t="shared" si="40"/>
        <v>-8.1699154851301192E-2</v>
      </c>
    </row>
    <row r="124" spans="1:16" x14ac:dyDescent="0.25">
      <c r="B124" s="114" t="s">
        <v>81</v>
      </c>
      <c r="C124" s="115">
        <v>500493</v>
      </c>
      <c r="D124" s="116">
        <v>6.2696803371800502E-2</v>
      </c>
      <c r="E124" s="115">
        <v>0</v>
      </c>
      <c r="F124" s="116">
        <f t="shared" si="34"/>
        <v>-1</v>
      </c>
      <c r="G124" s="115">
        <v>8660</v>
      </c>
      <c r="H124" s="116" t="str">
        <f t="shared" si="35"/>
        <v>-</v>
      </c>
      <c r="I124" s="115">
        <v>382090</v>
      </c>
      <c r="J124" s="116">
        <f t="shared" si="36"/>
        <v>43.121247113163975</v>
      </c>
      <c r="K124" s="115">
        <v>428359</v>
      </c>
      <c r="L124" s="116">
        <f t="shared" si="37"/>
        <v>0.12109450652987519</v>
      </c>
      <c r="M124" s="115">
        <v>458450</v>
      </c>
      <c r="N124" s="116">
        <f t="shared" si="38"/>
        <v>7.024715250525837E-2</v>
      </c>
      <c r="O124" s="116">
        <f t="shared" si="40"/>
        <v>-8.4003172871548681E-2</v>
      </c>
    </row>
    <row r="125" spans="1:16" x14ac:dyDescent="0.25">
      <c r="B125" s="114" t="s">
        <v>83</v>
      </c>
      <c r="C125" s="115">
        <v>533742</v>
      </c>
      <c r="D125" s="116">
        <v>0.13740724797661019</v>
      </c>
      <c r="E125" s="115">
        <v>0</v>
      </c>
      <c r="F125" s="116">
        <f t="shared" si="34"/>
        <v>-1</v>
      </c>
      <c r="G125" s="115">
        <v>31484</v>
      </c>
      <c r="H125" s="116" t="str">
        <f t="shared" si="35"/>
        <v>-</v>
      </c>
      <c r="I125" s="115">
        <v>453306</v>
      </c>
      <c r="J125" s="116">
        <f t="shared" si="36"/>
        <v>13.397979926311777</v>
      </c>
      <c r="K125" s="115">
        <v>480731</v>
      </c>
      <c r="L125" s="116">
        <f t="shared" si="37"/>
        <v>6.0499971321800183E-2</v>
      </c>
      <c r="M125" s="115">
        <v>490081</v>
      </c>
      <c r="N125" s="116">
        <f t="shared" si="38"/>
        <v>1.9449546627947845E-2</v>
      </c>
      <c r="O125" s="116">
        <f t="shared" si="40"/>
        <v>-8.1801694451626439E-2</v>
      </c>
    </row>
    <row r="126" spans="1:16" x14ac:dyDescent="0.25">
      <c r="B126" s="114" t="s">
        <v>85</v>
      </c>
      <c r="C126" s="115">
        <v>530867</v>
      </c>
      <c r="D126" s="116">
        <v>8.5169316560439245E-2</v>
      </c>
      <c r="E126" s="115">
        <v>39763</v>
      </c>
      <c r="F126" s="116">
        <f t="shared" si="34"/>
        <v>-0.92509800006404619</v>
      </c>
      <c r="G126" s="115">
        <v>112679</v>
      </c>
      <c r="H126" s="116">
        <f t="shared" si="35"/>
        <v>1.833765057968463</v>
      </c>
      <c r="I126" s="115">
        <v>453711</v>
      </c>
      <c r="J126" s="116">
        <f t="shared" si="36"/>
        <v>3.0265799305993131</v>
      </c>
      <c r="K126" s="115">
        <v>456116</v>
      </c>
      <c r="L126" s="116">
        <f t="shared" si="37"/>
        <v>5.3007310821204801E-3</v>
      </c>
      <c r="M126" s="115">
        <v>482673</v>
      </c>
      <c r="N126" s="116">
        <f t="shared" si="38"/>
        <v>5.8224223662401764E-2</v>
      </c>
      <c r="O126" s="116">
        <f t="shared" si="40"/>
        <v>-9.0783567258842623E-2</v>
      </c>
    </row>
    <row r="127" spans="1:16" x14ac:dyDescent="0.25">
      <c r="B127" s="114" t="s">
        <v>87</v>
      </c>
      <c r="C127" s="115">
        <v>483251</v>
      </c>
      <c r="D127" s="116">
        <v>6.9660011510026987E-2</v>
      </c>
      <c r="E127" s="115">
        <v>30652</v>
      </c>
      <c r="F127" s="116">
        <f t="shared" si="34"/>
        <v>-0.93657126420845482</v>
      </c>
      <c r="G127" s="115">
        <v>175746</v>
      </c>
      <c r="H127" s="116">
        <f t="shared" si="35"/>
        <v>4.7335899778154769</v>
      </c>
      <c r="I127" s="115">
        <v>420455</v>
      </c>
      <c r="J127" s="116">
        <f t="shared" si="36"/>
        <v>1.3924015340320688</v>
      </c>
      <c r="K127" s="115">
        <v>441166</v>
      </c>
      <c r="L127" s="116">
        <f t="shared" si="37"/>
        <v>4.9258541342117379E-2</v>
      </c>
      <c r="M127" s="115">
        <v>457809</v>
      </c>
      <c r="N127" s="116">
        <f t="shared" si="38"/>
        <v>3.7725028674013839E-2</v>
      </c>
      <c r="O127" s="116">
        <f t="shared" si="40"/>
        <v>-5.264758893411503E-2</v>
      </c>
    </row>
    <row r="128" spans="1:16" x14ac:dyDescent="0.25">
      <c r="A128" s="120"/>
      <c r="B128" s="114" t="s">
        <v>89</v>
      </c>
      <c r="C128" s="115">
        <v>432642</v>
      </c>
      <c r="D128" s="116">
        <v>-2.3705452141163041E-2</v>
      </c>
      <c r="E128" s="115">
        <v>32753</v>
      </c>
      <c r="F128" s="116">
        <f t="shared" si="34"/>
        <v>-0.92429537585347699</v>
      </c>
      <c r="G128" s="115">
        <v>282050</v>
      </c>
      <c r="H128" s="116">
        <f t="shared" si="35"/>
        <v>7.6114249076420482</v>
      </c>
      <c r="I128" s="115">
        <v>411383</v>
      </c>
      <c r="J128" s="116">
        <f t="shared" si="36"/>
        <v>0.45854635702889568</v>
      </c>
      <c r="K128" s="115">
        <v>438839</v>
      </c>
      <c r="L128" s="116">
        <f t="shared" si="37"/>
        <v>6.6740725795669809E-2</v>
      </c>
      <c r="M128" s="115">
        <v>440688</v>
      </c>
      <c r="N128" s="116">
        <f>IFERROR(M128/K128-1,"-")</f>
        <v>4.2133903322174593E-3</v>
      </c>
      <c r="O128" s="116">
        <f t="shared" si="40"/>
        <v>1.8597362253317984E-2</v>
      </c>
    </row>
    <row r="129" spans="2:16" x14ac:dyDescent="0.25">
      <c r="B129" s="114" t="s">
        <v>91</v>
      </c>
      <c r="C129" s="115">
        <v>351675</v>
      </c>
      <c r="D129" s="116">
        <v>2.8079048148039965E-2</v>
      </c>
      <c r="E129" s="115">
        <v>58172</v>
      </c>
      <c r="F129" s="116">
        <f t="shared" si="34"/>
        <v>-0.8345859102864861</v>
      </c>
      <c r="G129" s="115">
        <v>253462</v>
      </c>
      <c r="H129" s="116">
        <f t="shared" si="35"/>
        <v>3.3571133878842057</v>
      </c>
      <c r="I129" s="115">
        <v>344832</v>
      </c>
      <c r="J129" s="116">
        <f t="shared" si="36"/>
        <v>0.3604879626926325</v>
      </c>
      <c r="K129" s="115">
        <v>355194</v>
      </c>
      <c r="L129" s="116">
        <f t="shared" si="37"/>
        <v>3.004941536748329E-2</v>
      </c>
      <c r="M129" s="115">
        <v>349166</v>
      </c>
      <c r="N129" s="116">
        <f>IFERROR(M129/K129-1,"-")</f>
        <v>-1.6971007393142945E-2</v>
      </c>
      <c r="O129" s="116">
        <f t="shared" si="40"/>
        <v>-7.1344280941210148E-3</v>
      </c>
    </row>
    <row r="130" spans="2:16" x14ac:dyDescent="0.25">
      <c r="B130" s="114" t="s">
        <v>93</v>
      </c>
      <c r="C130" s="115">
        <v>375307</v>
      </c>
      <c r="D130" s="116">
        <v>0.10812342959723864</v>
      </c>
      <c r="E130" s="115">
        <v>59517</v>
      </c>
      <c r="F130" s="116">
        <f t="shared" si="34"/>
        <v>-0.84141782593983061</v>
      </c>
      <c r="G130" s="115">
        <v>187921</v>
      </c>
      <c r="H130" s="116">
        <f t="shared" si="35"/>
        <v>2.1574340104507956</v>
      </c>
      <c r="I130" s="115">
        <v>335204</v>
      </c>
      <c r="J130" s="116">
        <f t="shared" si="36"/>
        <v>0.78374955433400206</v>
      </c>
      <c r="K130" s="115">
        <v>352959</v>
      </c>
      <c r="L130" s="116">
        <f t="shared" si="37"/>
        <v>5.296774501497592E-2</v>
      </c>
      <c r="M130" s="115"/>
      <c r="N130" s="116"/>
      <c r="O130" s="116"/>
    </row>
    <row r="131" spans="2:16" ht="15.75" x14ac:dyDescent="0.25">
      <c r="B131" s="117" t="s">
        <v>30</v>
      </c>
      <c r="C131" s="118">
        <v>5094935</v>
      </c>
      <c r="D131" s="119">
        <v>6.9233264974283504E-2</v>
      </c>
      <c r="E131" s="118">
        <v>1173619</v>
      </c>
      <c r="F131" s="119">
        <f t="shared" si="34"/>
        <v>-0.76964985814343068</v>
      </c>
      <c r="G131" s="118">
        <v>1066343</v>
      </c>
      <c r="H131" s="119">
        <f t="shared" si="35"/>
        <v>-9.1406154808332141E-2</v>
      </c>
      <c r="I131" s="118">
        <v>4256430</v>
      </c>
      <c r="J131" s="119">
        <f t="shared" si="36"/>
        <v>2.9916143304734031</v>
      </c>
      <c r="K131" s="118">
        <v>4628153</v>
      </c>
      <c r="L131" s="119">
        <f t="shared" si="37"/>
        <v>8.7332106953479816E-2</v>
      </c>
      <c r="M131" s="118">
        <v>4510953</v>
      </c>
      <c r="N131" s="119">
        <v>5.5145801570642083E-2</v>
      </c>
      <c r="O131" s="119">
        <v>-4.4214289770295401E-2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67" t="s">
        <v>279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249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49589</v>
      </c>
      <c r="D141" s="116">
        <v>-0.14544451911975043</v>
      </c>
      <c r="E141" s="115">
        <v>44550</v>
      </c>
      <c r="F141" s="116">
        <f t="shared" ref="F141:F153" si="41">IFERROR(E141/C141-1,"-")</f>
        <v>-0.10161527758172173</v>
      </c>
      <c r="G141" s="115">
        <v>3988</v>
      </c>
      <c r="H141" s="116">
        <f t="shared" ref="H141:H153" si="42">IFERROR(G141/E141-1,"-")</f>
        <v>-0.91048260381593715</v>
      </c>
      <c r="I141" s="115">
        <v>24948</v>
      </c>
      <c r="J141" s="116">
        <f t="shared" ref="J141:J153" si="43">IFERROR(I141/G141-1,"-")</f>
        <v>5.2557673019057169</v>
      </c>
      <c r="K141" s="115">
        <v>34751</v>
      </c>
      <c r="L141" s="116">
        <f t="shared" ref="L141:L153" si="44">IFERROR(K141/I141-1,"-")</f>
        <v>0.39293730960397633</v>
      </c>
      <c r="M141" s="115">
        <v>33149</v>
      </c>
      <c r="N141" s="116">
        <f t="shared" ref="N141:N149" si="45">IFERROR(M141/K141-1,"-")</f>
        <v>-4.6099392823228058E-2</v>
      </c>
      <c r="O141" s="116">
        <f t="shared" ref="O141" si="46">M141/C141-1</f>
        <v>-0.33152513662304139</v>
      </c>
    </row>
    <row r="142" spans="2:16" x14ac:dyDescent="0.25">
      <c r="B142" s="114" t="s">
        <v>73</v>
      </c>
      <c r="C142" s="115">
        <v>46635</v>
      </c>
      <c r="D142" s="116">
        <v>-0.11941313091259276</v>
      </c>
      <c r="E142" s="115">
        <v>43433</v>
      </c>
      <c r="F142" s="116">
        <f t="shared" si="41"/>
        <v>-6.8660877023694611E-2</v>
      </c>
      <c r="G142" s="115">
        <v>4402</v>
      </c>
      <c r="H142" s="116">
        <f t="shared" si="42"/>
        <v>-0.89864849308129768</v>
      </c>
      <c r="I142" s="115">
        <v>24167</v>
      </c>
      <c r="J142" s="116">
        <f t="shared" si="43"/>
        <v>4.4900045433893681</v>
      </c>
      <c r="K142" s="115">
        <v>41108</v>
      </c>
      <c r="L142" s="116">
        <f t="shared" si="44"/>
        <v>0.7009972276244465</v>
      </c>
      <c r="M142" s="115">
        <v>38403</v>
      </c>
      <c r="N142" s="116">
        <f t="shared" si="45"/>
        <v>-6.5802276929064929E-2</v>
      </c>
      <c r="O142" s="116">
        <f>IFERROR(M142/C142-1,"-")</f>
        <v>-0.17651978128015444</v>
      </c>
    </row>
    <row r="143" spans="2:16" x14ac:dyDescent="0.25">
      <c r="B143" s="114" t="s">
        <v>75</v>
      </c>
      <c r="C143" s="115">
        <v>46288</v>
      </c>
      <c r="D143" s="116">
        <v>-0.1257342525262064</v>
      </c>
      <c r="E143" s="115">
        <v>17711</v>
      </c>
      <c r="F143" s="116">
        <f t="shared" si="41"/>
        <v>-0.61737383339094365</v>
      </c>
      <c r="G143" s="115">
        <v>6472</v>
      </c>
      <c r="H143" s="116">
        <f t="shared" si="42"/>
        <v>-0.63457738128846475</v>
      </c>
      <c r="I143" s="115">
        <v>30216</v>
      </c>
      <c r="J143" s="116">
        <f t="shared" si="43"/>
        <v>3.6687268232385657</v>
      </c>
      <c r="K143" s="115">
        <v>34033</v>
      </c>
      <c r="L143" s="116">
        <f t="shared" si="44"/>
        <v>0.12632380195922699</v>
      </c>
      <c r="M143" s="115">
        <v>36177</v>
      </c>
      <c r="N143" s="116">
        <f t="shared" si="45"/>
        <v>6.2997678723591743E-2</v>
      </c>
      <c r="O143" s="116">
        <f t="shared" ref="O143:O151" si="47">IFERROR(M143/C143-1,"-")</f>
        <v>-0.21843674386450052</v>
      </c>
    </row>
    <row r="144" spans="2:16" x14ac:dyDescent="0.25">
      <c r="B144" s="114" t="s">
        <v>77</v>
      </c>
      <c r="C144" s="115">
        <v>41018</v>
      </c>
      <c r="D144" s="116">
        <v>-0.23745608001338514</v>
      </c>
      <c r="E144" s="115">
        <v>0</v>
      </c>
      <c r="F144" s="116">
        <f t="shared" si="41"/>
        <v>-1</v>
      </c>
      <c r="G144" s="115">
        <v>3725</v>
      </c>
      <c r="H144" s="116" t="str">
        <f t="shared" si="42"/>
        <v>-</v>
      </c>
      <c r="I144" s="115">
        <v>29557</v>
      </c>
      <c r="J144" s="116">
        <f t="shared" si="43"/>
        <v>6.9347651006711413</v>
      </c>
      <c r="K144" s="115">
        <v>29401</v>
      </c>
      <c r="L144" s="116">
        <f t="shared" si="44"/>
        <v>-5.277937544405753E-3</v>
      </c>
      <c r="M144" s="115">
        <v>30259</v>
      </c>
      <c r="N144" s="116">
        <f t="shared" si="45"/>
        <v>2.9182680861195243E-2</v>
      </c>
      <c r="O144" s="116">
        <f t="shared" si="47"/>
        <v>-0.26229947827782929</v>
      </c>
    </row>
    <row r="145" spans="1:16" x14ac:dyDescent="0.25">
      <c r="B145" s="114" t="s">
        <v>79</v>
      </c>
      <c r="C145" s="115">
        <v>31819</v>
      </c>
      <c r="D145" s="116">
        <v>-0.39026540193542203</v>
      </c>
      <c r="E145" s="115">
        <v>0</v>
      </c>
      <c r="F145" s="116">
        <f t="shared" si="41"/>
        <v>-1</v>
      </c>
      <c r="G145" s="115">
        <v>4989</v>
      </c>
      <c r="H145" s="116" t="str">
        <f t="shared" si="42"/>
        <v>-</v>
      </c>
      <c r="I145" s="115">
        <v>16808</v>
      </c>
      <c r="J145" s="116">
        <f t="shared" si="43"/>
        <v>2.3690118260172381</v>
      </c>
      <c r="K145" s="115">
        <v>17791</v>
      </c>
      <c r="L145" s="116">
        <f t="shared" si="44"/>
        <v>5.8484055211803998E-2</v>
      </c>
      <c r="M145" s="115">
        <v>18366</v>
      </c>
      <c r="N145" s="116">
        <f t="shared" si="45"/>
        <v>3.2319712214040841E-2</v>
      </c>
      <c r="O145" s="116">
        <f t="shared" si="47"/>
        <v>-0.4227976994877275</v>
      </c>
    </row>
    <row r="146" spans="1:16" x14ac:dyDescent="0.25">
      <c r="B146" s="114" t="s">
        <v>81</v>
      </c>
      <c r="C146" s="115">
        <v>32121</v>
      </c>
      <c r="D146" s="116">
        <v>-0.37017647058823533</v>
      </c>
      <c r="E146" s="115">
        <v>0</v>
      </c>
      <c r="F146" s="116">
        <f t="shared" si="41"/>
        <v>-1</v>
      </c>
      <c r="G146" s="115">
        <v>6327</v>
      </c>
      <c r="H146" s="116" t="str">
        <f t="shared" si="42"/>
        <v>-</v>
      </c>
      <c r="I146" s="115">
        <v>19444</v>
      </c>
      <c r="J146" s="116">
        <f t="shared" si="43"/>
        <v>2.0731784415994943</v>
      </c>
      <c r="K146" s="115">
        <v>23745</v>
      </c>
      <c r="L146" s="116">
        <f t="shared" si="44"/>
        <v>0.22119934169923883</v>
      </c>
      <c r="M146" s="115">
        <v>18611</v>
      </c>
      <c r="N146" s="116">
        <f t="shared" si="45"/>
        <v>-0.21621393977679515</v>
      </c>
      <c r="O146" s="116">
        <f t="shared" si="47"/>
        <v>-0.42059711715077364</v>
      </c>
    </row>
    <row r="147" spans="1:16" x14ac:dyDescent="0.25">
      <c r="B147" s="114" t="s">
        <v>83</v>
      </c>
      <c r="C147" s="115">
        <v>36049</v>
      </c>
      <c r="D147" s="116">
        <v>-0.35648619218479449</v>
      </c>
      <c r="E147" s="115">
        <v>0</v>
      </c>
      <c r="F147" s="116">
        <f t="shared" si="41"/>
        <v>-1</v>
      </c>
      <c r="G147" s="115">
        <v>11927</v>
      </c>
      <c r="H147" s="116" t="str">
        <f t="shared" si="42"/>
        <v>-</v>
      </c>
      <c r="I147" s="115">
        <v>25892</v>
      </c>
      <c r="J147" s="116">
        <f t="shared" si="43"/>
        <v>1.1708728095916827</v>
      </c>
      <c r="K147" s="115">
        <v>21000</v>
      </c>
      <c r="L147" s="116">
        <f t="shared" si="44"/>
        <v>-0.18893866831453732</v>
      </c>
      <c r="M147" s="115">
        <v>21458</v>
      </c>
      <c r="N147" s="116">
        <f t="shared" si="45"/>
        <v>2.1809523809523723E-2</v>
      </c>
      <c r="O147" s="116">
        <f t="shared" si="47"/>
        <v>-0.40475463951843327</v>
      </c>
    </row>
    <row r="148" spans="1:16" x14ac:dyDescent="0.25">
      <c r="B148" s="114" t="s">
        <v>85</v>
      </c>
      <c r="C148" s="115">
        <v>30446</v>
      </c>
      <c r="D148" s="116">
        <v>-0.39930946039262105</v>
      </c>
      <c r="E148" s="115">
        <v>9610</v>
      </c>
      <c r="F148" s="116">
        <f t="shared" si="41"/>
        <v>-0.68435919332588846</v>
      </c>
      <c r="G148" s="115">
        <v>11584</v>
      </c>
      <c r="H148" s="116">
        <f t="shared" si="42"/>
        <v>0.20541103017689899</v>
      </c>
      <c r="I148" s="115">
        <v>23834</v>
      </c>
      <c r="J148" s="116">
        <f t="shared" si="43"/>
        <v>1.0574930939226519</v>
      </c>
      <c r="K148" s="115">
        <v>24723</v>
      </c>
      <c r="L148" s="116">
        <f t="shared" si="44"/>
        <v>3.7299655953679567E-2</v>
      </c>
      <c r="M148" s="115">
        <v>25592</v>
      </c>
      <c r="N148" s="116">
        <f t="shared" si="45"/>
        <v>3.5149455972171673E-2</v>
      </c>
      <c r="O148" s="116">
        <f t="shared" si="47"/>
        <v>-0.15942981015568547</v>
      </c>
    </row>
    <row r="149" spans="1:16" x14ac:dyDescent="0.25">
      <c r="B149" s="114" t="s">
        <v>87</v>
      </c>
      <c r="C149" s="115">
        <v>34634</v>
      </c>
      <c r="D149" s="116">
        <v>-0.30142401871797975</v>
      </c>
      <c r="E149" s="115">
        <v>2711</v>
      </c>
      <c r="F149" s="116">
        <f t="shared" si="41"/>
        <v>-0.92172431714500203</v>
      </c>
      <c r="G149" s="115">
        <v>19406</v>
      </c>
      <c r="H149" s="116">
        <f t="shared" si="42"/>
        <v>6.1582441903356697</v>
      </c>
      <c r="I149" s="115">
        <v>20951</v>
      </c>
      <c r="J149" s="116">
        <f t="shared" si="43"/>
        <v>7.9614552200350408E-2</v>
      </c>
      <c r="K149" s="115">
        <v>27751</v>
      </c>
      <c r="L149" s="116">
        <f t="shared" si="44"/>
        <v>0.32456684645124345</v>
      </c>
      <c r="M149" s="115">
        <v>23085</v>
      </c>
      <c r="N149" s="116">
        <f t="shared" si="45"/>
        <v>-0.16813808511404993</v>
      </c>
      <c r="O149" s="116">
        <f t="shared" si="47"/>
        <v>-0.33345845123289253</v>
      </c>
    </row>
    <row r="150" spans="1:16" x14ac:dyDescent="0.25">
      <c r="A150" s="120"/>
      <c r="B150" s="114" t="s">
        <v>89</v>
      </c>
      <c r="C150" s="115">
        <v>35739</v>
      </c>
      <c r="D150" s="116">
        <v>-0.36123324396782841</v>
      </c>
      <c r="E150" s="115">
        <v>1419</v>
      </c>
      <c r="F150" s="116">
        <f t="shared" si="41"/>
        <v>-0.96029547553093264</v>
      </c>
      <c r="G150" s="115">
        <v>30169</v>
      </c>
      <c r="H150" s="116">
        <f t="shared" si="42"/>
        <v>20.260747004933052</v>
      </c>
      <c r="I150" s="115">
        <v>22674</v>
      </c>
      <c r="J150" s="116">
        <f t="shared" si="43"/>
        <v>-0.24843382279823656</v>
      </c>
      <c r="K150" s="115">
        <v>29023</v>
      </c>
      <c r="L150" s="116">
        <f t="shared" si="44"/>
        <v>0.28001234894592919</v>
      </c>
      <c r="M150" s="115">
        <v>30463</v>
      </c>
      <c r="N150" s="116">
        <f>IFERROR(M150/K150-1,"-")</f>
        <v>4.9615821934327897E-2</v>
      </c>
      <c r="O150" s="116">
        <f t="shared" si="47"/>
        <v>-0.14762584291670167</v>
      </c>
    </row>
    <row r="151" spans="1:16" x14ac:dyDescent="0.25">
      <c r="B151" s="114" t="s">
        <v>91</v>
      </c>
      <c r="C151" s="115">
        <v>45345</v>
      </c>
      <c r="D151" s="116">
        <v>-0.21117180432816085</v>
      </c>
      <c r="E151" s="115">
        <v>6113</v>
      </c>
      <c r="F151" s="116">
        <f t="shared" si="41"/>
        <v>-0.86518910574484509</v>
      </c>
      <c r="G151" s="115">
        <v>39561</v>
      </c>
      <c r="H151" s="116">
        <f t="shared" si="42"/>
        <v>5.4716178635694419</v>
      </c>
      <c r="I151" s="115">
        <v>37132</v>
      </c>
      <c r="J151" s="116">
        <f t="shared" si="43"/>
        <v>-6.1398852405146531E-2</v>
      </c>
      <c r="K151" s="115">
        <v>37370</v>
      </c>
      <c r="L151" s="116">
        <f t="shared" si="44"/>
        <v>6.4095658731013749E-3</v>
      </c>
      <c r="M151" s="115">
        <v>40648</v>
      </c>
      <c r="N151" s="116">
        <f>IFERROR(M151/K151-1,"-")</f>
        <v>8.7717420390687639E-2</v>
      </c>
      <c r="O151" s="116">
        <f t="shared" si="47"/>
        <v>-0.10358363656411951</v>
      </c>
    </row>
    <row r="152" spans="1:16" x14ac:dyDescent="0.25">
      <c r="B152" s="114" t="s">
        <v>93</v>
      </c>
      <c r="C152" s="115">
        <v>41241</v>
      </c>
      <c r="D152" s="116">
        <v>-0.11496201553714747</v>
      </c>
      <c r="E152" s="115">
        <v>7245</v>
      </c>
      <c r="F152" s="116">
        <f t="shared" si="41"/>
        <v>-0.82432530733978326</v>
      </c>
      <c r="G152" s="115">
        <v>32431</v>
      </c>
      <c r="H152" s="116">
        <f t="shared" si="42"/>
        <v>3.4763285024154591</v>
      </c>
      <c r="I152" s="115">
        <v>35573</v>
      </c>
      <c r="J152" s="116">
        <f t="shared" si="43"/>
        <v>9.6882612315377203E-2</v>
      </c>
      <c r="K152" s="115">
        <v>37684</v>
      </c>
      <c r="L152" s="116">
        <f t="shared" si="44"/>
        <v>5.934275995839533E-2</v>
      </c>
      <c r="M152" s="115"/>
      <c r="N152" s="116"/>
      <c r="O152" s="116"/>
    </row>
    <row r="153" spans="1:16" ht="15.75" x14ac:dyDescent="0.25">
      <c r="B153" s="117" t="s">
        <v>30</v>
      </c>
      <c r="C153" s="118">
        <v>470924</v>
      </c>
      <c r="D153" s="119">
        <v>-0.26097457248090539</v>
      </c>
      <c r="E153" s="118">
        <v>139836</v>
      </c>
      <c r="F153" s="119">
        <f t="shared" si="41"/>
        <v>-0.7030603664285533</v>
      </c>
      <c r="G153" s="118">
        <v>174981</v>
      </c>
      <c r="H153" s="119">
        <f t="shared" si="42"/>
        <v>0.2513301295803656</v>
      </c>
      <c r="I153" s="118">
        <v>311196</v>
      </c>
      <c r="J153" s="119">
        <f t="shared" si="43"/>
        <v>0.77845594664563578</v>
      </c>
      <c r="K153" s="118">
        <v>358380</v>
      </c>
      <c r="L153" s="119">
        <f t="shared" si="44"/>
        <v>0.15162148613735393</v>
      </c>
      <c r="M153" s="118">
        <v>316211</v>
      </c>
      <c r="N153" s="119">
        <v>-1.3985207174395664E-2</v>
      </c>
      <c r="O153" s="119">
        <v>-0.26408305657891984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67" t="s">
        <v>280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249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16500</v>
      </c>
      <c r="D163" s="116">
        <v>-9.1509745622728733E-2</v>
      </c>
      <c r="E163" s="115">
        <v>18130</v>
      </c>
      <c r="F163" s="116">
        <f t="shared" ref="F163:F175" si="48">IFERROR(E163/C163-1,"-")</f>
        <v>9.8787878787878869E-2</v>
      </c>
      <c r="G163" s="115">
        <v>3849</v>
      </c>
      <c r="H163" s="116">
        <f t="shared" ref="H163:H175" si="49">IFERROR(G163/E163-1,"-")</f>
        <v>-0.78769994484280192</v>
      </c>
      <c r="I163" s="115">
        <v>13267</v>
      </c>
      <c r="J163" s="116">
        <f t="shared" ref="J163:J175" si="50">IFERROR(I163/G163-1,"-")</f>
        <v>2.4468693167056377</v>
      </c>
      <c r="K163" s="115">
        <v>19000</v>
      </c>
      <c r="L163" s="116">
        <f t="shared" ref="L163:L175" si="51">IFERROR(K163/I163-1,"-")</f>
        <v>0.43212482098439731</v>
      </c>
      <c r="M163" s="115">
        <v>18969</v>
      </c>
      <c r="N163" s="116">
        <f t="shared" ref="N163:N171" si="52">IFERROR(M163/K163-1,"-")</f>
        <v>-1.6315789473684283E-3</v>
      </c>
      <c r="O163" s="116">
        <f t="shared" ref="O163" si="53">M163/C163-1</f>
        <v>0.14963636363636357</v>
      </c>
    </row>
    <row r="164" spans="2:15" x14ac:dyDescent="0.25">
      <c r="B164" s="114" t="s">
        <v>73</v>
      </c>
      <c r="C164" s="115">
        <v>18433</v>
      </c>
      <c r="D164" s="116">
        <v>0.15184652877585458</v>
      </c>
      <c r="E164" s="115">
        <v>19669</v>
      </c>
      <c r="F164" s="116">
        <f t="shared" si="48"/>
        <v>6.7053653773124333E-2</v>
      </c>
      <c r="G164" s="115">
        <v>7396</v>
      </c>
      <c r="H164" s="116">
        <f t="shared" si="49"/>
        <v>-0.62397681630992929</v>
      </c>
      <c r="I164" s="115">
        <v>18071</v>
      </c>
      <c r="J164" s="116">
        <f t="shared" si="50"/>
        <v>1.4433477555435372</v>
      </c>
      <c r="K164" s="115">
        <v>20172</v>
      </c>
      <c r="L164" s="116">
        <f t="shared" si="51"/>
        <v>0.11626362680537872</v>
      </c>
      <c r="M164" s="115">
        <v>19532</v>
      </c>
      <c r="N164" s="116">
        <f t="shared" si="52"/>
        <v>-3.1727146539758055E-2</v>
      </c>
      <c r="O164" s="116">
        <f>IFERROR(M164/C164-1,"-")</f>
        <v>5.9621331307980308E-2</v>
      </c>
    </row>
    <row r="165" spans="2:15" x14ac:dyDescent="0.25">
      <c r="B165" s="114" t="s">
        <v>75</v>
      </c>
      <c r="C165" s="115">
        <v>13898</v>
      </c>
      <c r="D165" s="116">
        <v>-0.22934457136519903</v>
      </c>
      <c r="E165" s="115">
        <v>5819</v>
      </c>
      <c r="F165" s="116">
        <f t="shared" si="48"/>
        <v>-0.58130666282918408</v>
      </c>
      <c r="G165" s="115">
        <v>7023</v>
      </c>
      <c r="H165" s="116">
        <f t="shared" si="49"/>
        <v>0.2069084035057569</v>
      </c>
      <c r="I165" s="115">
        <v>15881</v>
      </c>
      <c r="J165" s="116">
        <f t="shared" si="50"/>
        <v>1.2612843514167733</v>
      </c>
      <c r="K165" s="115">
        <v>20521</v>
      </c>
      <c r="L165" s="116">
        <f t="shared" si="51"/>
        <v>0.29217303696240782</v>
      </c>
      <c r="M165" s="115">
        <v>19164</v>
      </c>
      <c r="N165" s="116">
        <f t="shared" si="52"/>
        <v>-6.612738170654453E-2</v>
      </c>
      <c r="O165" s="116">
        <f t="shared" ref="O165:O173" si="54">IFERROR(M165/C165-1,"-")</f>
        <v>0.37890343934379045</v>
      </c>
    </row>
    <row r="166" spans="2:15" x14ac:dyDescent="0.25">
      <c r="B166" s="114" t="s">
        <v>77</v>
      </c>
      <c r="C166" s="115">
        <v>16560</v>
      </c>
      <c r="D166" s="116">
        <v>-8.493120406697241E-2</v>
      </c>
      <c r="E166" s="115">
        <v>0</v>
      </c>
      <c r="F166" s="116">
        <f t="shared" si="48"/>
        <v>-1</v>
      </c>
      <c r="G166" s="115">
        <v>4157</v>
      </c>
      <c r="H166" s="116" t="str">
        <f t="shared" si="49"/>
        <v>-</v>
      </c>
      <c r="I166" s="115">
        <v>15425</v>
      </c>
      <c r="J166" s="116">
        <f t="shared" si="50"/>
        <v>2.7106086119797932</v>
      </c>
      <c r="K166" s="115">
        <v>24238</v>
      </c>
      <c r="L166" s="116">
        <f t="shared" si="51"/>
        <v>0.57134521880064826</v>
      </c>
      <c r="M166" s="115">
        <v>23046</v>
      </c>
      <c r="N166" s="116">
        <f t="shared" si="52"/>
        <v>-4.9178975162967209E-2</v>
      </c>
      <c r="O166" s="116">
        <f t="shared" si="54"/>
        <v>0.39166666666666661</v>
      </c>
    </row>
    <row r="167" spans="2:15" x14ac:dyDescent="0.25">
      <c r="B167" s="114" t="s">
        <v>79</v>
      </c>
      <c r="C167" s="115">
        <v>12694</v>
      </c>
      <c r="D167" s="116">
        <v>-0.23759759759759758</v>
      </c>
      <c r="E167" s="115">
        <v>0</v>
      </c>
      <c r="F167" s="116">
        <f t="shared" si="48"/>
        <v>-1</v>
      </c>
      <c r="G167" s="115">
        <v>8877</v>
      </c>
      <c r="H167" s="116" t="str">
        <f t="shared" si="49"/>
        <v>-</v>
      </c>
      <c r="I167" s="115">
        <v>14464</v>
      </c>
      <c r="J167" s="116">
        <f t="shared" si="50"/>
        <v>0.62937929480680399</v>
      </c>
      <c r="K167" s="115">
        <v>19331</v>
      </c>
      <c r="L167" s="116">
        <f t="shared" si="51"/>
        <v>0.33649059734513265</v>
      </c>
      <c r="M167" s="115">
        <v>18795</v>
      </c>
      <c r="N167" s="116">
        <f t="shared" si="52"/>
        <v>-2.7727484351559695E-2</v>
      </c>
      <c r="O167" s="116">
        <f t="shared" si="54"/>
        <v>0.48062076571608636</v>
      </c>
    </row>
    <row r="168" spans="2:15" x14ac:dyDescent="0.25">
      <c r="B168" s="114" t="s">
        <v>81</v>
      </c>
      <c r="C168" s="115">
        <v>13826</v>
      </c>
      <c r="D168" s="116">
        <v>0.13281442031954116</v>
      </c>
      <c r="E168" s="115">
        <v>0</v>
      </c>
      <c r="F168" s="116">
        <f t="shared" si="48"/>
        <v>-1</v>
      </c>
      <c r="G168" s="115">
        <v>7506</v>
      </c>
      <c r="H168" s="116" t="str">
        <f t="shared" si="49"/>
        <v>-</v>
      </c>
      <c r="I168" s="115">
        <v>11078</v>
      </c>
      <c r="J168" s="116">
        <f t="shared" si="50"/>
        <v>0.47588595790034649</v>
      </c>
      <c r="K168" s="115">
        <v>16213</v>
      </c>
      <c r="L168" s="116">
        <f t="shared" si="51"/>
        <v>0.46353132334356384</v>
      </c>
      <c r="M168" s="115">
        <v>18025</v>
      </c>
      <c r="N168" s="116">
        <f t="shared" si="52"/>
        <v>0.11176216616295576</v>
      </c>
      <c r="O168" s="116">
        <f t="shared" si="54"/>
        <v>0.3037031679444524</v>
      </c>
    </row>
    <row r="169" spans="2:15" x14ac:dyDescent="0.25">
      <c r="B169" s="114" t="s">
        <v>83</v>
      </c>
      <c r="C169" s="115">
        <v>15219</v>
      </c>
      <c r="D169" s="116">
        <v>0.19411533934876424</v>
      </c>
      <c r="E169" s="115">
        <v>0</v>
      </c>
      <c r="F169" s="116">
        <f t="shared" si="48"/>
        <v>-1</v>
      </c>
      <c r="G169" s="115">
        <v>14469</v>
      </c>
      <c r="H169" s="116" t="str">
        <f t="shared" si="49"/>
        <v>-</v>
      </c>
      <c r="I169" s="115">
        <v>14696</v>
      </c>
      <c r="J169" s="116">
        <f t="shared" si="50"/>
        <v>1.5688713801921272E-2</v>
      </c>
      <c r="K169" s="115">
        <v>16801</v>
      </c>
      <c r="L169" s="116">
        <f t="shared" si="51"/>
        <v>0.1432362547632009</v>
      </c>
      <c r="M169" s="115">
        <v>21516</v>
      </c>
      <c r="N169" s="116">
        <f t="shared" si="52"/>
        <v>0.28063805725849655</v>
      </c>
      <c r="O169" s="116">
        <f t="shared" si="54"/>
        <v>0.41375911689335698</v>
      </c>
    </row>
    <row r="170" spans="2:15" x14ac:dyDescent="0.25">
      <c r="B170" s="114" t="s">
        <v>85</v>
      </c>
      <c r="C170" s="115">
        <v>20154</v>
      </c>
      <c r="D170" s="116">
        <v>1.0681510455844645E-2</v>
      </c>
      <c r="E170" s="115">
        <v>7582</v>
      </c>
      <c r="F170" s="116">
        <f t="shared" si="48"/>
        <v>-0.62379676491019154</v>
      </c>
      <c r="G170" s="115">
        <v>19532</v>
      </c>
      <c r="H170" s="116">
        <f t="shared" si="49"/>
        <v>1.5761012925349513</v>
      </c>
      <c r="I170" s="115">
        <v>26445</v>
      </c>
      <c r="J170" s="116">
        <f t="shared" si="50"/>
        <v>0.35393200901085398</v>
      </c>
      <c r="K170" s="115">
        <v>28351</v>
      </c>
      <c r="L170" s="116">
        <f t="shared" si="51"/>
        <v>7.207411608999803E-2</v>
      </c>
      <c r="M170" s="115">
        <v>28603</v>
      </c>
      <c r="N170" s="116">
        <f t="shared" si="52"/>
        <v>8.8885753588938687E-3</v>
      </c>
      <c r="O170" s="116">
        <f t="shared" si="54"/>
        <v>0.41922199067182686</v>
      </c>
    </row>
    <row r="171" spans="2:15" x14ac:dyDescent="0.25">
      <c r="B171" s="114" t="s">
        <v>87</v>
      </c>
      <c r="C171" s="115">
        <v>12071</v>
      </c>
      <c r="D171" s="116">
        <v>0.13034928364079024</v>
      </c>
      <c r="E171" s="115">
        <v>2424</v>
      </c>
      <c r="F171" s="116">
        <f t="shared" si="48"/>
        <v>-0.7991881368569298</v>
      </c>
      <c r="G171" s="115">
        <v>9241</v>
      </c>
      <c r="H171" s="116">
        <f t="shared" si="49"/>
        <v>2.8122937293729371</v>
      </c>
      <c r="I171" s="115">
        <v>15077</v>
      </c>
      <c r="J171" s="116">
        <f t="shared" si="50"/>
        <v>0.63153338383291846</v>
      </c>
      <c r="K171" s="115">
        <v>19988</v>
      </c>
      <c r="L171" s="116">
        <f t="shared" si="51"/>
        <v>0.32572792995954103</v>
      </c>
      <c r="M171" s="115">
        <v>18074</v>
      </c>
      <c r="N171" s="116">
        <f t="shared" si="52"/>
        <v>-9.5757454472683579E-2</v>
      </c>
      <c r="O171" s="116">
        <f t="shared" si="54"/>
        <v>0.49730759671941005</v>
      </c>
    </row>
    <row r="172" spans="2:15" x14ac:dyDescent="0.25">
      <c r="B172" s="114" t="s">
        <v>89</v>
      </c>
      <c r="C172" s="115">
        <v>13638</v>
      </c>
      <c r="D172" s="116">
        <v>-0.1256571355301962</v>
      </c>
      <c r="E172" s="115">
        <v>7424</v>
      </c>
      <c r="F172" s="116">
        <f t="shared" si="48"/>
        <v>-0.45563865669452996</v>
      </c>
      <c r="G172" s="115">
        <v>14695</v>
      </c>
      <c r="H172" s="116">
        <f t="shared" si="49"/>
        <v>0.97939116379310343</v>
      </c>
      <c r="I172" s="115">
        <v>19469</v>
      </c>
      <c r="J172" s="116">
        <f t="shared" si="50"/>
        <v>0.32487240558012931</v>
      </c>
      <c r="K172" s="115">
        <v>23246</v>
      </c>
      <c r="L172" s="116">
        <f t="shared" si="51"/>
        <v>0.19400071909188976</v>
      </c>
      <c r="M172" s="115">
        <v>21587</v>
      </c>
      <c r="N172" s="116">
        <f>IFERROR(M172/K172-1,"-")</f>
        <v>-7.1367116923341634E-2</v>
      </c>
      <c r="O172" s="116">
        <f t="shared" si="54"/>
        <v>0.58285672385980347</v>
      </c>
    </row>
    <row r="173" spans="2:15" x14ac:dyDescent="0.25">
      <c r="B173" s="114" t="s">
        <v>91</v>
      </c>
      <c r="C173" s="115">
        <v>13351</v>
      </c>
      <c r="D173" s="116">
        <v>0.20779808214221096</v>
      </c>
      <c r="E173" s="115">
        <v>1425</v>
      </c>
      <c r="F173" s="116">
        <f t="shared" si="48"/>
        <v>-0.89326642199086215</v>
      </c>
      <c r="G173" s="115">
        <v>15308</v>
      </c>
      <c r="H173" s="116">
        <f t="shared" si="49"/>
        <v>9.7424561403508765</v>
      </c>
      <c r="I173" s="115">
        <v>14978</v>
      </c>
      <c r="J173" s="116">
        <f t="shared" si="50"/>
        <v>-2.1557355631042552E-2</v>
      </c>
      <c r="K173" s="115">
        <v>20932</v>
      </c>
      <c r="L173" s="116">
        <f t="shared" si="51"/>
        <v>0.39751635732407542</v>
      </c>
      <c r="M173" s="115">
        <v>18655</v>
      </c>
      <c r="N173" s="116">
        <f>IFERROR(M173/K173-1,"-")</f>
        <v>-0.10878081406459006</v>
      </c>
      <c r="O173" s="116">
        <f t="shared" si="54"/>
        <v>0.39727361246348591</v>
      </c>
    </row>
    <row r="174" spans="2:15" x14ac:dyDescent="0.25">
      <c r="B174" s="114" t="s">
        <v>93</v>
      </c>
      <c r="C174" s="115">
        <v>12063</v>
      </c>
      <c r="D174" s="116">
        <v>0.13459367945823919</v>
      </c>
      <c r="E174" s="115">
        <v>3667</v>
      </c>
      <c r="F174" s="116">
        <f t="shared" si="48"/>
        <v>-0.6960126005139684</v>
      </c>
      <c r="G174" s="115">
        <v>15332</v>
      </c>
      <c r="H174" s="116">
        <f t="shared" si="49"/>
        <v>3.1810744477774744</v>
      </c>
      <c r="I174" s="115">
        <v>20052</v>
      </c>
      <c r="J174" s="116">
        <f t="shared" si="50"/>
        <v>0.30785285677015395</v>
      </c>
      <c r="K174" s="115">
        <v>19000</v>
      </c>
      <c r="L174" s="116">
        <f t="shared" si="51"/>
        <v>-5.2463594653899825E-2</v>
      </c>
      <c r="M174" s="115"/>
      <c r="N174" s="116"/>
      <c r="O174" s="116"/>
    </row>
    <row r="175" spans="2:15" ht="15.75" x14ac:dyDescent="0.25">
      <c r="B175" s="117" t="s">
        <v>30</v>
      </c>
      <c r="C175" s="118">
        <v>178407</v>
      </c>
      <c r="D175" s="119">
        <v>-7.747497219132371E-3</v>
      </c>
      <c r="E175" s="118">
        <v>67848</v>
      </c>
      <c r="F175" s="119">
        <f t="shared" si="48"/>
        <v>-0.61970102069986044</v>
      </c>
      <c r="G175" s="118">
        <v>127385</v>
      </c>
      <c r="H175" s="119">
        <f t="shared" si="49"/>
        <v>0.87750560075462802</v>
      </c>
      <c r="I175" s="118">
        <v>198903</v>
      </c>
      <c r="J175" s="119">
        <f t="shared" si="50"/>
        <v>0.56143187973466269</v>
      </c>
      <c r="K175" s="118">
        <v>247793</v>
      </c>
      <c r="L175" s="119">
        <f t="shared" si="51"/>
        <v>0.24579820314424627</v>
      </c>
      <c r="M175" s="118">
        <v>225966</v>
      </c>
      <c r="N175" s="119">
        <v>-1.2356147259750094E-2</v>
      </c>
      <c r="O175" s="119">
        <v>0.35842591256672929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67" t="s">
        <v>281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249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32399</v>
      </c>
      <c r="D185" s="116">
        <v>-0.16082159138002483</v>
      </c>
      <c r="E185" s="115">
        <v>37400</v>
      </c>
      <c r="F185" s="116">
        <f t="shared" ref="F185:F197" si="55">IFERROR(E185/C185-1,"-")</f>
        <v>0.15435661594493655</v>
      </c>
      <c r="G185" s="115">
        <v>2352</v>
      </c>
      <c r="H185" s="116">
        <f t="shared" ref="H185:H197" si="56">IFERROR(G185/E185-1,"-")</f>
        <v>-0.93711229946524066</v>
      </c>
      <c r="I185" s="115">
        <v>24134</v>
      </c>
      <c r="J185" s="116">
        <f t="shared" ref="J185:J197" si="57">IFERROR(I185/G185-1,"-")</f>
        <v>9.2610544217687067</v>
      </c>
      <c r="K185" s="115">
        <v>34084</v>
      </c>
      <c r="L185" s="116">
        <f t="shared" ref="L185:L197" si="58">IFERROR(K185/I185-1,"-")</f>
        <v>0.4122814286898151</v>
      </c>
      <c r="M185" s="115">
        <v>36621</v>
      </c>
      <c r="N185" s="116">
        <f t="shared" ref="N185:N193" si="59">IFERROR(M185/K185-1,"-")</f>
        <v>7.4433751907053258E-2</v>
      </c>
      <c r="O185" s="116">
        <f t="shared" ref="O185" si="60">M185/C185-1</f>
        <v>0.1303126639711103</v>
      </c>
    </row>
    <row r="186" spans="1:16" x14ac:dyDescent="0.25">
      <c r="B186" s="114" t="s">
        <v>73</v>
      </c>
      <c r="C186" s="115">
        <v>24892</v>
      </c>
      <c r="D186" s="116">
        <v>-0.21257750221434901</v>
      </c>
      <c r="E186" s="115">
        <v>29154</v>
      </c>
      <c r="F186" s="116">
        <f t="shared" si="55"/>
        <v>0.17121966896995011</v>
      </c>
      <c r="G186" s="115">
        <v>692</v>
      </c>
      <c r="H186" s="116">
        <f t="shared" si="56"/>
        <v>-0.97626397749879945</v>
      </c>
      <c r="I186" s="115">
        <v>23097</v>
      </c>
      <c r="J186" s="116">
        <f t="shared" si="57"/>
        <v>32.377167630057805</v>
      </c>
      <c r="K186" s="115">
        <v>28094</v>
      </c>
      <c r="L186" s="116">
        <f t="shared" si="58"/>
        <v>0.21634844352080362</v>
      </c>
      <c r="M186" s="115">
        <v>31556</v>
      </c>
      <c r="N186" s="116">
        <f t="shared" si="59"/>
        <v>0.12322915925108568</v>
      </c>
      <c r="O186" s="116">
        <f>IFERROR(M186/C186-1,"-")</f>
        <v>0.26771653543307083</v>
      </c>
    </row>
    <row r="187" spans="1:16" x14ac:dyDescent="0.25">
      <c r="B187" s="114" t="s">
        <v>75</v>
      </c>
      <c r="C187" s="115">
        <v>27290</v>
      </c>
      <c r="D187" s="116">
        <v>-5.0320155902004449E-2</v>
      </c>
      <c r="E187" s="115">
        <v>14426</v>
      </c>
      <c r="F187" s="116">
        <f t="shared" si="55"/>
        <v>-0.47138145840967383</v>
      </c>
      <c r="G187" s="115">
        <v>644</v>
      </c>
      <c r="H187" s="116">
        <f t="shared" si="56"/>
        <v>-0.95535838070151113</v>
      </c>
      <c r="I187" s="115">
        <v>26029</v>
      </c>
      <c r="J187" s="116">
        <f t="shared" si="57"/>
        <v>39.41770186335404</v>
      </c>
      <c r="K187" s="115">
        <v>24451</v>
      </c>
      <c r="L187" s="116">
        <f t="shared" si="58"/>
        <v>-6.0624687848169323E-2</v>
      </c>
      <c r="M187" s="115">
        <v>29418</v>
      </c>
      <c r="N187" s="116">
        <f t="shared" si="59"/>
        <v>0.20314097582920954</v>
      </c>
      <c r="O187" s="116">
        <f t="shared" ref="O187:O195" si="61">IFERROR(M187/C187-1,"-")</f>
        <v>7.7977281055331638E-2</v>
      </c>
    </row>
    <row r="188" spans="1:16" x14ac:dyDescent="0.25">
      <c r="B188" s="114" t="s">
        <v>77</v>
      </c>
      <c r="C188" s="115">
        <v>27480</v>
      </c>
      <c r="D188" s="116">
        <v>-9.6379599487027678E-2</v>
      </c>
      <c r="E188" s="115">
        <v>0</v>
      </c>
      <c r="F188" s="116">
        <f t="shared" si="55"/>
        <v>-1</v>
      </c>
      <c r="G188" s="115">
        <v>949</v>
      </c>
      <c r="H188" s="116" t="str">
        <f t="shared" si="56"/>
        <v>-</v>
      </c>
      <c r="I188" s="115">
        <v>26786</v>
      </c>
      <c r="J188" s="116">
        <f t="shared" si="57"/>
        <v>27.225500526870391</v>
      </c>
      <c r="K188" s="115">
        <v>29765</v>
      </c>
      <c r="L188" s="116">
        <f t="shared" si="58"/>
        <v>0.11121481370865371</v>
      </c>
      <c r="M188" s="115">
        <v>34774</v>
      </c>
      <c r="N188" s="116">
        <f t="shared" si="59"/>
        <v>0.16828489837056937</v>
      </c>
      <c r="O188" s="116">
        <f t="shared" si="61"/>
        <v>0.265429403202329</v>
      </c>
    </row>
    <row r="189" spans="1:16" x14ac:dyDescent="0.25">
      <c r="B189" s="114" t="s">
        <v>79</v>
      </c>
      <c r="C189" s="115">
        <v>20908</v>
      </c>
      <c r="D189" s="116">
        <v>-0.22266423764732124</v>
      </c>
      <c r="E189" s="115">
        <v>0</v>
      </c>
      <c r="F189" s="116">
        <f t="shared" si="55"/>
        <v>-1</v>
      </c>
      <c r="G189" s="115">
        <v>3125</v>
      </c>
      <c r="H189" s="116" t="str">
        <f t="shared" si="56"/>
        <v>-</v>
      </c>
      <c r="I189" s="115">
        <v>22076</v>
      </c>
      <c r="J189" s="116">
        <f t="shared" si="57"/>
        <v>6.0643200000000004</v>
      </c>
      <c r="K189" s="115">
        <v>28163</v>
      </c>
      <c r="L189" s="116">
        <f t="shared" si="58"/>
        <v>0.27572929878601204</v>
      </c>
      <c r="M189" s="115">
        <v>25349</v>
      </c>
      <c r="N189" s="116">
        <f t="shared" si="59"/>
        <v>-9.9918332564002399E-2</v>
      </c>
      <c r="O189" s="116">
        <f t="shared" si="61"/>
        <v>0.21240673426439649</v>
      </c>
    </row>
    <row r="190" spans="1:16" x14ac:dyDescent="0.25">
      <c r="B190" s="114" t="s">
        <v>120</v>
      </c>
      <c r="C190" s="115">
        <v>30548</v>
      </c>
      <c r="D190" s="116">
        <v>7.3441563005130384E-2</v>
      </c>
      <c r="E190" s="115">
        <v>0</v>
      </c>
      <c r="F190" s="116">
        <f t="shared" si="55"/>
        <v>-1</v>
      </c>
      <c r="G190" s="115">
        <v>9995</v>
      </c>
      <c r="H190" s="116" t="str">
        <f t="shared" si="56"/>
        <v>-</v>
      </c>
      <c r="I190" s="115">
        <v>22144</v>
      </c>
      <c r="J190" s="116">
        <f t="shared" si="57"/>
        <v>1.2155077538769383</v>
      </c>
      <c r="K190" s="115">
        <v>26526</v>
      </c>
      <c r="L190" s="116">
        <f t="shared" si="58"/>
        <v>0.19788656069364152</v>
      </c>
      <c r="M190" s="115">
        <v>22751</v>
      </c>
      <c r="N190" s="116">
        <f t="shared" si="59"/>
        <v>-0.14231320214129528</v>
      </c>
      <c r="O190" s="116">
        <f t="shared" si="61"/>
        <v>-0.25523765876653137</v>
      </c>
    </row>
    <row r="191" spans="1:16" x14ac:dyDescent="0.25">
      <c r="B191" s="114" t="s">
        <v>83</v>
      </c>
      <c r="C191" s="115">
        <v>32147</v>
      </c>
      <c r="D191" s="116">
        <v>0.21805850257653825</v>
      </c>
      <c r="E191" s="115">
        <v>0</v>
      </c>
      <c r="F191" s="116">
        <f t="shared" si="55"/>
        <v>-1</v>
      </c>
      <c r="G191" s="115">
        <v>17267</v>
      </c>
      <c r="H191" s="116" t="str">
        <f t="shared" si="56"/>
        <v>-</v>
      </c>
      <c r="I191" s="115">
        <v>30251</v>
      </c>
      <c r="J191" s="116">
        <f t="shared" si="57"/>
        <v>0.75195459547112997</v>
      </c>
      <c r="K191" s="115">
        <v>33464</v>
      </c>
      <c r="L191" s="116">
        <f t="shared" si="58"/>
        <v>0.10621136491355654</v>
      </c>
      <c r="M191" s="115">
        <v>32743</v>
      </c>
      <c r="N191" s="116">
        <f t="shared" si="59"/>
        <v>-2.1545541477408503E-2</v>
      </c>
      <c r="O191" s="116">
        <f t="shared" si="61"/>
        <v>1.8539832643792664E-2</v>
      </c>
    </row>
    <row r="192" spans="1:16" x14ac:dyDescent="0.25">
      <c r="B192" s="114" t="s">
        <v>85</v>
      </c>
      <c r="C192" s="115">
        <v>24873</v>
      </c>
      <c r="D192" s="116">
        <v>2.4718823384006994E-2</v>
      </c>
      <c r="E192" s="115">
        <v>11092</v>
      </c>
      <c r="F192" s="116">
        <f t="shared" si="55"/>
        <v>-0.5540545973545612</v>
      </c>
      <c r="G192" s="115">
        <v>18483</v>
      </c>
      <c r="H192" s="116">
        <f t="shared" si="56"/>
        <v>0.66633609808871253</v>
      </c>
      <c r="I192" s="115">
        <v>21835</v>
      </c>
      <c r="J192" s="116">
        <f t="shared" si="57"/>
        <v>0.18135584050208298</v>
      </c>
      <c r="K192" s="115">
        <v>31558</v>
      </c>
      <c r="L192" s="116">
        <f t="shared" si="58"/>
        <v>0.44529425234714903</v>
      </c>
      <c r="M192" s="115">
        <v>29115</v>
      </c>
      <c r="N192" s="116">
        <f t="shared" si="59"/>
        <v>-7.741301730147665E-2</v>
      </c>
      <c r="O192" s="116">
        <f t="shared" si="61"/>
        <v>0.17054637558798702</v>
      </c>
    </row>
    <row r="193" spans="2:16" x14ac:dyDescent="0.25">
      <c r="B193" s="114" t="s">
        <v>87</v>
      </c>
      <c r="C193" s="115">
        <v>31071</v>
      </c>
      <c r="D193" s="116">
        <v>0.10333439863641214</v>
      </c>
      <c r="E193" s="115">
        <v>17306</v>
      </c>
      <c r="F193" s="116">
        <f t="shared" si="55"/>
        <v>-0.44301760484052655</v>
      </c>
      <c r="G193" s="115">
        <v>27344</v>
      </c>
      <c r="H193" s="116">
        <f t="shared" si="56"/>
        <v>0.58003004738241071</v>
      </c>
      <c r="I193" s="115">
        <v>28789</v>
      </c>
      <c r="J193" s="116">
        <f t="shared" si="57"/>
        <v>5.2845231129315495E-2</v>
      </c>
      <c r="K193" s="115">
        <v>33205</v>
      </c>
      <c r="L193" s="116">
        <f t="shared" si="58"/>
        <v>0.15339192052520056</v>
      </c>
      <c r="M193" s="115">
        <v>26955</v>
      </c>
      <c r="N193" s="116">
        <f t="shared" si="59"/>
        <v>-0.18822466496009638</v>
      </c>
      <c r="O193" s="116">
        <f t="shared" si="61"/>
        <v>-0.13247079270058892</v>
      </c>
    </row>
    <row r="194" spans="2:16" x14ac:dyDescent="0.25">
      <c r="B194" s="114" t="s">
        <v>89</v>
      </c>
      <c r="C194" s="115">
        <v>30757</v>
      </c>
      <c r="D194" s="116">
        <v>8.367979705447115E-2</v>
      </c>
      <c r="E194" s="115">
        <v>8123</v>
      </c>
      <c r="F194" s="116">
        <f t="shared" si="55"/>
        <v>-0.73589751926390745</v>
      </c>
      <c r="G194" s="115">
        <v>32377</v>
      </c>
      <c r="H194" s="116">
        <f t="shared" si="56"/>
        <v>2.9858426689646684</v>
      </c>
      <c r="I194" s="115">
        <v>28129</v>
      </c>
      <c r="J194" s="116">
        <f t="shared" si="57"/>
        <v>-0.13120424993050628</v>
      </c>
      <c r="K194" s="115">
        <v>34381</v>
      </c>
      <c r="L194" s="116">
        <f t="shared" si="58"/>
        <v>0.22226172277720502</v>
      </c>
      <c r="M194" s="115">
        <v>32149</v>
      </c>
      <c r="N194" s="116">
        <f>IFERROR(M194/K194-1,"-")</f>
        <v>-6.4919577673715145E-2</v>
      </c>
      <c r="O194" s="116">
        <f t="shared" si="61"/>
        <v>4.5257990051045249E-2</v>
      </c>
    </row>
    <row r="195" spans="2:16" x14ac:dyDescent="0.25">
      <c r="B195" s="114" t="s">
        <v>91</v>
      </c>
      <c r="C195" s="115">
        <v>29400</v>
      </c>
      <c r="D195" s="116">
        <v>0.10617804198961545</v>
      </c>
      <c r="E195" s="115">
        <v>3107</v>
      </c>
      <c r="F195" s="116">
        <f t="shared" si="55"/>
        <v>-0.89431972789115644</v>
      </c>
      <c r="G195" s="115">
        <v>37434</v>
      </c>
      <c r="H195" s="116">
        <f t="shared" si="56"/>
        <v>11.048278081750885</v>
      </c>
      <c r="I195" s="115">
        <v>29244</v>
      </c>
      <c r="J195" s="116">
        <f t="shared" si="57"/>
        <v>-0.21878506170860712</v>
      </c>
      <c r="K195" s="115">
        <v>31295</v>
      </c>
      <c r="L195" s="116">
        <f t="shared" si="58"/>
        <v>7.0134044590343336E-2</v>
      </c>
      <c r="M195" s="115">
        <v>30599</v>
      </c>
      <c r="N195" s="116">
        <f>IFERROR(M195/K195-1,"-")</f>
        <v>-2.2239974436811027E-2</v>
      </c>
      <c r="O195" s="116">
        <f t="shared" si="61"/>
        <v>4.0782312925170094E-2</v>
      </c>
    </row>
    <row r="196" spans="2:16" x14ac:dyDescent="0.25">
      <c r="B196" s="114" t="s">
        <v>93</v>
      </c>
      <c r="C196" s="115">
        <v>41860</v>
      </c>
      <c r="D196" s="116">
        <v>0.1709745999776211</v>
      </c>
      <c r="E196" s="115">
        <v>4175</v>
      </c>
      <c r="F196" s="116">
        <f t="shared" si="55"/>
        <v>-0.90026278069756327</v>
      </c>
      <c r="G196" s="115">
        <v>33539</v>
      </c>
      <c r="H196" s="116">
        <f t="shared" si="56"/>
        <v>7.0332934131736522</v>
      </c>
      <c r="I196" s="115">
        <v>36172</v>
      </c>
      <c r="J196" s="116">
        <f t="shared" si="57"/>
        <v>7.8505620322609548E-2</v>
      </c>
      <c r="K196" s="115">
        <v>39946</v>
      </c>
      <c r="L196" s="116">
        <f t="shared" si="58"/>
        <v>0.10433484463120646</v>
      </c>
      <c r="M196" s="115"/>
      <c r="N196" s="116"/>
      <c r="O196" s="116"/>
    </row>
    <row r="197" spans="2:16" ht="15.75" x14ac:dyDescent="0.25">
      <c r="B197" s="117" t="s">
        <v>30</v>
      </c>
      <c r="C197" s="118">
        <v>353625</v>
      </c>
      <c r="D197" s="119">
        <v>-1.7811977778781074E-3</v>
      </c>
      <c r="E197" s="118">
        <v>131712</v>
      </c>
      <c r="F197" s="119">
        <f t="shared" si="55"/>
        <v>-0.62753764581124072</v>
      </c>
      <c r="G197" s="118">
        <v>184201</v>
      </c>
      <c r="H197" s="119">
        <f t="shared" si="56"/>
        <v>0.39851342322643335</v>
      </c>
      <c r="I197" s="118">
        <v>318686</v>
      </c>
      <c r="J197" s="119">
        <f t="shared" si="57"/>
        <v>0.73009918512928818</v>
      </c>
      <c r="K197" s="118">
        <v>374932</v>
      </c>
      <c r="L197" s="119">
        <f t="shared" si="58"/>
        <v>0.17649347633720969</v>
      </c>
      <c r="M197" s="118">
        <v>332030</v>
      </c>
      <c r="N197" s="119">
        <v>-8.8242493716155224E-3</v>
      </c>
      <c r="O197" s="119">
        <v>6.5000882074639499E-2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67" t="s">
        <v>282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249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34543</v>
      </c>
      <c r="D207" s="116">
        <v>4.9492617123412463E-2</v>
      </c>
      <c r="E207" s="115">
        <v>36543</v>
      </c>
      <c r="F207" s="116">
        <f t="shared" ref="F207:F219" si="62">IFERROR(E207/C207-1,"-")</f>
        <v>5.7898850707813532E-2</v>
      </c>
      <c r="G207" s="115">
        <v>962</v>
      </c>
      <c r="H207" s="116">
        <f t="shared" ref="H207:H219" si="63">IFERROR(G207/E207-1,"-")</f>
        <v>-0.97367484880825328</v>
      </c>
      <c r="I207" s="115">
        <v>33158</v>
      </c>
      <c r="J207" s="116">
        <f t="shared" ref="J207:J219" si="64">IFERROR(I207/G207-1,"-")</f>
        <v>33.467775467775468</v>
      </c>
      <c r="K207" s="115">
        <v>37744</v>
      </c>
      <c r="L207" s="116">
        <f t="shared" ref="L207:L219" si="65">IFERROR(K207/I207-1,"-")</f>
        <v>0.13830749743651616</v>
      </c>
      <c r="M207" s="115">
        <v>41040</v>
      </c>
      <c r="N207" s="116">
        <f t="shared" ref="N207:N215" si="66">IFERROR(M207/K207-1,"-")</f>
        <v>8.7325137770241534E-2</v>
      </c>
      <c r="O207" s="116">
        <f t="shared" ref="O207" si="67">M207/C207-1</f>
        <v>0.18808441652433205</v>
      </c>
    </row>
    <row r="208" spans="2:16" x14ac:dyDescent="0.25">
      <c r="B208" s="114" t="s">
        <v>73</v>
      </c>
      <c r="C208" s="115">
        <v>35824</v>
      </c>
      <c r="D208" s="116">
        <v>0.15542654410578938</v>
      </c>
      <c r="E208" s="115">
        <v>36529</v>
      </c>
      <c r="F208" s="116">
        <f t="shared" si="62"/>
        <v>1.9679544439481944E-2</v>
      </c>
      <c r="G208" s="115">
        <v>736</v>
      </c>
      <c r="H208" s="116">
        <f t="shared" si="63"/>
        <v>-0.97985162473651077</v>
      </c>
      <c r="I208" s="115">
        <v>31142</v>
      </c>
      <c r="J208" s="116">
        <f t="shared" si="64"/>
        <v>41.3125</v>
      </c>
      <c r="K208" s="115">
        <v>38159</v>
      </c>
      <c r="L208" s="116">
        <f t="shared" si="65"/>
        <v>0.22532271530409087</v>
      </c>
      <c r="M208" s="115">
        <v>40584</v>
      </c>
      <c r="N208" s="116">
        <f t="shared" si="66"/>
        <v>6.3549883382688188E-2</v>
      </c>
      <c r="O208" s="116">
        <f>IFERROR(M208/C208-1,"-")</f>
        <v>0.13287181777579282</v>
      </c>
    </row>
    <row r="209" spans="2:16" x14ac:dyDescent="0.25">
      <c r="B209" s="114" t="s">
        <v>75</v>
      </c>
      <c r="C209" s="115">
        <v>34161</v>
      </c>
      <c r="D209" s="116">
        <v>0.10506906479474654</v>
      </c>
      <c r="E209" s="115">
        <v>14903</v>
      </c>
      <c r="F209" s="116">
        <f t="shared" si="62"/>
        <v>-0.56374227920728315</v>
      </c>
      <c r="G209" s="115">
        <v>704</v>
      </c>
      <c r="H209" s="116">
        <f t="shared" si="63"/>
        <v>-0.95276118902234452</v>
      </c>
      <c r="I209" s="115">
        <v>37658</v>
      </c>
      <c r="J209" s="116">
        <f t="shared" si="64"/>
        <v>52.491477272727273</v>
      </c>
      <c r="K209" s="115">
        <v>34053</v>
      </c>
      <c r="L209" s="116">
        <f t="shared" si="65"/>
        <v>-9.5729990971373913E-2</v>
      </c>
      <c r="M209" s="115">
        <v>33027</v>
      </c>
      <c r="N209" s="116">
        <f t="shared" si="66"/>
        <v>-3.0129504008457375E-2</v>
      </c>
      <c r="O209" s="116">
        <f t="shared" ref="O209:O217" si="68">IFERROR(M209/C209-1,"-")</f>
        <v>-3.3195749538947883E-2</v>
      </c>
    </row>
    <row r="210" spans="2:16" x14ac:dyDescent="0.25">
      <c r="B210" s="114" t="s">
        <v>77</v>
      </c>
      <c r="C210" s="115">
        <v>38194</v>
      </c>
      <c r="D210" s="116">
        <v>-8.7250567570796966E-2</v>
      </c>
      <c r="E210" s="115">
        <v>0</v>
      </c>
      <c r="F210" s="116">
        <f t="shared" si="62"/>
        <v>-1</v>
      </c>
      <c r="G210" s="115">
        <v>573</v>
      </c>
      <c r="H210" s="116" t="str">
        <f t="shared" si="63"/>
        <v>-</v>
      </c>
      <c r="I210" s="115">
        <v>39062</v>
      </c>
      <c r="J210" s="116">
        <f t="shared" si="64"/>
        <v>67.171029668411862</v>
      </c>
      <c r="K210" s="115">
        <v>39077</v>
      </c>
      <c r="L210" s="116">
        <f t="shared" si="65"/>
        <v>3.8400491526302538E-4</v>
      </c>
      <c r="M210" s="115">
        <v>40882</v>
      </c>
      <c r="N210" s="116">
        <f t="shared" si="66"/>
        <v>4.619085395501199E-2</v>
      </c>
      <c r="O210" s="116">
        <f t="shared" si="68"/>
        <v>7.0377546211446873E-2</v>
      </c>
    </row>
    <row r="211" spans="2:16" x14ac:dyDescent="0.25">
      <c r="B211" s="114" t="s">
        <v>79</v>
      </c>
      <c r="C211" s="115">
        <v>37685</v>
      </c>
      <c r="D211" s="116">
        <v>-9.9973728833799069E-2</v>
      </c>
      <c r="E211" s="115">
        <v>0</v>
      </c>
      <c r="F211" s="116">
        <f t="shared" si="62"/>
        <v>-1</v>
      </c>
      <c r="G211" s="115">
        <v>2269</v>
      </c>
      <c r="H211" s="116" t="str">
        <f t="shared" si="63"/>
        <v>-</v>
      </c>
      <c r="I211" s="115">
        <v>47122</v>
      </c>
      <c r="J211" s="116">
        <f t="shared" si="64"/>
        <v>19.767739092111061</v>
      </c>
      <c r="K211" s="115">
        <v>38759</v>
      </c>
      <c r="L211" s="116">
        <f t="shared" si="65"/>
        <v>-0.17747548915580835</v>
      </c>
      <c r="M211" s="115">
        <v>41406</v>
      </c>
      <c r="N211" s="116">
        <f t="shared" si="66"/>
        <v>6.8293815629918209E-2</v>
      </c>
      <c r="O211" s="116">
        <f t="shared" si="68"/>
        <v>9.8739551545707904E-2</v>
      </c>
    </row>
    <row r="212" spans="2:16" x14ac:dyDescent="0.25">
      <c r="B212" s="114" t="s">
        <v>81</v>
      </c>
      <c r="C212" s="115">
        <v>38241</v>
      </c>
      <c r="D212" s="116">
        <v>8.0223722493714789E-2</v>
      </c>
      <c r="E212" s="115">
        <v>0</v>
      </c>
      <c r="F212" s="116">
        <f t="shared" si="62"/>
        <v>-1</v>
      </c>
      <c r="G212" s="115">
        <v>16579</v>
      </c>
      <c r="H212" s="116" t="str">
        <f t="shared" si="63"/>
        <v>-</v>
      </c>
      <c r="I212" s="115">
        <v>34341</v>
      </c>
      <c r="J212" s="116">
        <f t="shared" si="64"/>
        <v>1.0713553290307014</v>
      </c>
      <c r="K212" s="115">
        <v>38151</v>
      </c>
      <c r="L212" s="116">
        <f t="shared" si="65"/>
        <v>0.1109460994146938</v>
      </c>
      <c r="M212" s="115">
        <v>35459</v>
      </c>
      <c r="N212" s="116">
        <f t="shared" si="66"/>
        <v>-7.0561715289245375E-2</v>
      </c>
      <c r="O212" s="116">
        <f t="shared" si="68"/>
        <v>-7.2749143589341259E-2</v>
      </c>
    </row>
    <row r="213" spans="2:16" x14ac:dyDescent="0.25">
      <c r="B213" s="114" t="s">
        <v>83</v>
      </c>
      <c r="C213" s="115">
        <v>42148</v>
      </c>
      <c r="D213" s="116">
        <v>-0.14888633105147309</v>
      </c>
      <c r="E213" s="115">
        <v>0</v>
      </c>
      <c r="F213" s="116">
        <f t="shared" si="62"/>
        <v>-1</v>
      </c>
      <c r="G213" s="115">
        <v>24677</v>
      </c>
      <c r="H213" s="116" t="str">
        <f t="shared" si="63"/>
        <v>-</v>
      </c>
      <c r="I213" s="115">
        <v>47180</v>
      </c>
      <c r="J213" s="116">
        <f t="shared" si="64"/>
        <v>0.91190177087976654</v>
      </c>
      <c r="K213" s="115">
        <v>46479</v>
      </c>
      <c r="L213" s="116">
        <f t="shared" si="65"/>
        <v>-1.4857990674014387E-2</v>
      </c>
      <c r="M213" s="115">
        <v>44935</v>
      </c>
      <c r="N213" s="116">
        <f t="shared" si="66"/>
        <v>-3.3219303341293971E-2</v>
      </c>
      <c r="O213" s="116">
        <f t="shared" si="68"/>
        <v>6.6124134003985979E-2</v>
      </c>
    </row>
    <row r="214" spans="2:16" x14ac:dyDescent="0.25">
      <c r="B214" s="114" t="s">
        <v>85</v>
      </c>
      <c r="C214" s="115">
        <v>56601</v>
      </c>
      <c r="D214" s="116">
        <v>-5.3526637905086827E-2</v>
      </c>
      <c r="E214" s="115">
        <v>14171</v>
      </c>
      <c r="F214" s="116">
        <f t="shared" si="62"/>
        <v>-0.74963339870320311</v>
      </c>
      <c r="G214" s="115">
        <v>32393</v>
      </c>
      <c r="H214" s="116">
        <f t="shared" si="63"/>
        <v>1.2858654999647166</v>
      </c>
      <c r="I214" s="115">
        <v>56250</v>
      </c>
      <c r="J214" s="116">
        <f t="shared" si="64"/>
        <v>0.73648627789954624</v>
      </c>
      <c r="K214" s="115">
        <v>60423</v>
      </c>
      <c r="L214" s="116">
        <f t="shared" si="65"/>
        <v>7.4186666666666623E-2</v>
      </c>
      <c r="M214" s="115">
        <v>53292</v>
      </c>
      <c r="N214" s="116">
        <f t="shared" si="66"/>
        <v>-0.11801797328831731</v>
      </c>
      <c r="O214" s="116">
        <f t="shared" si="68"/>
        <v>-5.8461864631366933E-2</v>
      </c>
    </row>
    <row r="215" spans="2:16" x14ac:dyDescent="0.25">
      <c r="B215" s="114" t="s">
        <v>87</v>
      </c>
      <c r="C215" s="115">
        <v>36804</v>
      </c>
      <c r="D215" s="116">
        <v>-0.14053523889589459</v>
      </c>
      <c r="E215" s="115">
        <v>592</v>
      </c>
      <c r="F215" s="116">
        <f t="shared" si="62"/>
        <v>-0.98391479187044883</v>
      </c>
      <c r="G215" s="115">
        <v>40044</v>
      </c>
      <c r="H215" s="116">
        <f t="shared" si="63"/>
        <v>66.641891891891888</v>
      </c>
      <c r="I215" s="115">
        <v>48135</v>
      </c>
      <c r="J215" s="116">
        <f t="shared" si="64"/>
        <v>0.20205274198381784</v>
      </c>
      <c r="K215" s="115">
        <v>45100</v>
      </c>
      <c r="L215" s="116">
        <f t="shared" si="65"/>
        <v>-6.3051833385270539E-2</v>
      </c>
      <c r="M215" s="115">
        <v>42045</v>
      </c>
      <c r="N215" s="116">
        <f t="shared" si="66"/>
        <v>-6.7738359201773846E-2</v>
      </c>
      <c r="O215" s="116">
        <f t="shared" si="68"/>
        <v>0.14240299967394843</v>
      </c>
    </row>
    <row r="216" spans="2:16" x14ac:dyDescent="0.25">
      <c r="B216" s="114" t="s">
        <v>89</v>
      </c>
      <c r="C216" s="115">
        <v>36996</v>
      </c>
      <c r="D216" s="116">
        <v>-0.16461184121392769</v>
      </c>
      <c r="E216" s="115">
        <v>1075</v>
      </c>
      <c r="F216" s="116">
        <f t="shared" si="62"/>
        <v>-0.97094280462752725</v>
      </c>
      <c r="G216" s="115">
        <v>49996</v>
      </c>
      <c r="H216" s="116">
        <f t="shared" si="63"/>
        <v>45.507906976744188</v>
      </c>
      <c r="I216" s="115">
        <v>37257</v>
      </c>
      <c r="J216" s="116">
        <f t="shared" si="64"/>
        <v>-0.25480038403072247</v>
      </c>
      <c r="K216" s="115">
        <v>47048</v>
      </c>
      <c r="L216" s="116">
        <f t="shared" si="65"/>
        <v>0.2627962530531176</v>
      </c>
      <c r="M216" s="115">
        <v>49338</v>
      </c>
      <c r="N216" s="116">
        <f>IFERROR(M216/K216-1,"-")</f>
        <v>4.8673694949838531E-2</v>
      </c>
      <c r="O216" s="116">
        <f t="shared" si="68"/>
        <v>0.33360363282517036</v>
      </c>
    </row>
    <row r="217" spans="2:16" x14ac:dyDescent="0.25">
      <c r="B217" s="114" t="s">
        <v>91</v>
      </c>
      <c r="C217" s="115">
        <v>28105</v>
      </c>
      <c r="D217" s="116">
        <v>-1.3513513513513487E-2</v>
      </c>
      <c r="E217" s="115">
        <v>3587</v>
      </c>
      <c r="F217" s="116">
        <f t="shared" si="62"/>
        <v>-0.87237146415228606</v>
      </c>
      <c r="G217" s="115">
        <v>36800</v>
      </c>
      <c r="H217" s="116">
        <f t="shared" si="63"/>
        <v>9.2592695846110953</v>
      </c>
      <c r="I217" s="115">
        <v>31131</v>
      </c>
      <c r="J217" s="116">
        <f t="shared" si="64"/>
        <v>-0.15404891304347823</v>
      </c>
      <c r="K217" s="115">
        <v>36228</v>
      </c>
      <c r="L217" s="116">
        <f t="shared" si="65"/>
        <v>0.16372747422183664</v>
      </c>
      <c r="M217" s="115">
        <v>38626</v>
      </c>
      <c r="N217" s="116">
        <f>IFERROR(M217/K217-1,"-")</f>
        <v>6.6191895771226639E-2</v>
      </c>
      <c r="O217" s="116">
        <f t="shared" si="68"/>
        <v>0.374346201743462</v>
      </c>
    </row>
    <row r="218" spans="2:16" x14ac:dyDescent="0.25">
      <c r="B218" s="114" t="s">
        <v>93</v>
      </c>
      <c r="C218" s="115">
        <v>32174</v>
      </c>
      <c r="D218" s="116">
        <v>-3.6793102415950685E-2</v>
      </c>
      <c r="E218" s="115">
        <v>4288</v>
      </c>
      <c r="F218" s="116">
        <f t="shared" si="62"/>
        <v>-0.86672468452787965</v>
      </c>
      <c r="G218" s="115">
        <v>34190</v>
      </c>
      <c r="H218" s="116">
        <f t="shared" si="63"/>
        <v>6.9734141791044779</v>
      </c>
      <c r="I218" s="115">
        <v>34614</v>
      </c>
      <c r="J218" s="116">
        <f t="shared" si="64"/>
        <v>1.2401286926001731E-2</v>
      </c>
      <c r="K218" s="115">
        <v>39875</v>
      </c>
      <c r="L218" s="116">
        <f t="shared" si="65"/>
        <v>0.15199052406540714</v>
      </c>
      <c r="M218" s="115"/>
      <c r="N218" s="116"/>
      <c r="O218" s="116"/>
    </row>
    <row r="219" spans="2:16" ht="15.75" x14ac:dyDescent="0.25">
      <c r="B219" s="117" t="s">
        <v>30</v>
      </c>
      <c r="C219" s="118">
        <v>451476</v>
      </c>
      <c r="D219" s="119">
        <v>-4.4035970720324946E-2</v>
      </c>
      <c r="E219" s="118">
        <v>124287</v>
      </c>
      <c r="F219" s="119">
        <f t="shared" si="62"/>
        <v>-0.72470961911596632</v>
      </c>
      <c r="G219" s="118">
        <v>239923</v>
      </c>
      <c r="H219" s="119">
        <f t="shared" si="63"/>
        <v>0.93039497292556739</v>
      </c>
      <c r="I219" s="118">
        <v>477050</v>
      </c>
      <c r="J219" s="119">
        <f t="shared" si="64"/>
        <v>0.98834626109210033</v>
      </c>
      <c r="K219" s="118">
        <v>501096</v>
      </c>
      <c r="L219" s="119">
        <f t="shared" si="65"/>
        <v>5.0405617859763163E-2</v>
      </c>
      <c r="M219" s="118">
        <v>460634</v>
      </c>
      <c r="N219" s="119">
        <v>-1.2727087448316521E-3</v>
      </c>
      <c r="O219" s="119">
        <v>9.8573343318181239E-2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67" t="s">
        <v>283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249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36703</v>
      </c>
      <c r="D229" s="116">
        <v>-9.2543143945013062E-2</v>
      </c>
      <c r="E229" s="115">
        <v>33066</v>
      </c>
      <c r="F229" s="116">
        <f t="shared" ref="F229:F241" si="69">IFERROR(E229/C229-1,"-")</f>
        <v>-9.9092717216576309E-2</v>
      </c>
      <c r="G229" s="115">
        <v>308</v>
      </c>
      <c r="H229" s="116">
        <f t="shared" ref="H229:H241" si="70">IFERROR(G229/E229-1,"-")</f>
        <v>-0.99068529607451761</v>
      </c>
      <c r="I229" s="115">
        <v>27584</v>
      </c>
      <c r="J229" s="116">
        <f t="shared" ref="J229:J241" si="71">IFERROR(I229/G229-1,"-")</f>
        <v>88.558441558441558</v>
      </c>
      <c r="K229" s="115">
        <v>28081</v>
      </c>
      <c r="L229" s="116">
        <f t="shared" ref="L229:L241" si="72">IFERROR(K229/I229-1,"-")</f>
        <v>1.8017691415313175E-2</v>
      </c>
      <c r="M229" s="115">
        <v>29190</v>
      </c>
      <c r="N229" s="116">
        <f t="shared" ref="N229:N237" si="73">IFERROR(M229/K229-1,"-")</f>
        <v>3.949289555215274E-2</v>
      </c>
      <c r="O229" s="116">
        <f t="shared" ref="O229" si="74">M229/C229-1</f>
        <v>-0.20469716371958691</v>
      </c>
    </row>
    <row r="230" spans="2:16" x14ac:dyDescent="0.25">
      <c r="B230" s="114" t="s">
        <v>73</v>
      </c>
      <c r="C230" s="115">
        <v>35703</v>
      </c>
      <c r="D230" s="116">
        <v>-5.3949495217149313E-2</v>
      </c>
      <c r="E230" s="115">
        <v>34156</v>
      </c>
      <c r="F230" s="116">
        <f t="shared" si="69"/>
        <v>-4.3329692182729751E-2</v>
      </c>
      <c r="G230" s="115">
        <v>207</v>
      </c>
      <c r="H230" s="116">
        <f t="shared" si="70"/>
        <v>-0.99393957137838151</v>
      </c>
      <c r="I230" s="115">
        <v>28945</v>
      </c>
      <c r="J230" s="116">
        <f t="shared" si="71"/>
        <v>138.83091787439614</v>
      </c>
      <c r="K230" s="115">
        <v>34359</v>
      </c>
      <c r="L230" s="116">
        <f t="shared" si="72"/>
        <v>0.18704439454137156</v>
      </c>
      <c r="M230" s="115">
        <v>31973</v>
      </c>
      <c r="N230" s="116">
        <f t="shared" si="73"/>
        <v>-6.9443231758782309E-2</v>
      </c>
      <c r="O230" s="116">
        <f>IFERROR(M230/C230-1,"-")</f>
        <v>-0.10447301347225724</v>
      </c>
    </row>
    <row r="231" spans="2:16" x14ac:dyDescent="0.25">
      <c r="B231" s="114" t="s">
        <v>75</v>
      </c>
      <c r="C231" s="115">
        <v>41063</v>
      </c>
      <c r="D231" s="116">
        <v>1.8124566101358708E-2</v>
      </c>
      <c r="E231" s="115">
        <v>18520</v>
      </c>
      <c r="F231" s="116">
        <f t="shared" si="69"/>
        <v>-0.54898570489248222</v>
      </c>
      <c r="G231" s="115">
        <v>295</v>
      </c>
      <c r="H231" s="116">
        <f t="shared" si="70"/>
        <v>-0.98407127429805619</v>
      </c>
      <c r="I231" s="115">
        <v>27402</v>
      </c>
      <c r="J231" s="116">
        <f t="shared" si="71"/>
        <v>91.888135593220341</v>
      </c>
      <c r="K231" s="115">
        <v>32644</v>
      </c>
      <c r="L231" s="116">
        <f t="shared" si="72"/>
        <v>0.19129990511641481</v>
      </c>
      <c r="M231" s="115">
        <v>30472</v>
      </c>
      <c r="N231" s="116">
        <f t="shared" si="73"/>
        <v>-6.6535963729935088E-2</v>
      </c>
      <c r="O231" s="116">
        <f t="shared" ref="O231:O239" si="75">IFERROR(M231/C231-1,"-")</f>
        <v>-0.25792075591164798</v>
      </c>
    </row>
    <row r="232" spans="2:16" x14ac:dyDescent="0.25">
      <c r="B232" s="114" t="s">
        <v>77</v>
      </c>
      <c r="C232" s="115">
        <v>19975</v>
      </c>
      <c r="D232" s="116">
        <v>6.1201721298411504E-2</v>
      </c>
      <c r="E232" s="115">
        <v>0</v>
      </c>
      <c r="F232" s="116">
        <f t="shared" si="69"/>
        <v>-1</v>
      </c>
      <c r="G232" s="115">
        <v>107</v>
      </c>
      <c r="H232" s="116" t="str">
        <f t="shared" si="70"/>
        <v>-</v>
      </c>
      <c r="I232" s="115">
        <v>14540</v>
      </c>
      <c r="J232" s="116">
        <f t="shared" si="71"/>
        <v>134.88785046728972</v>
      </c>
      <c r="K232" s="115">
        <v>16479</v>
      </c>
      <c r="L232" s="116">
        <f t="shared" si="72"/>
        <v>0.13335625859697386</v>
      </c>
      <c r="M232" s="115">
        <v>12896</v>
      </c>
      <c r="N232" s="116">
        <f t="shared" si="73"/>
        <v>-0.21742824200497601</v>
      </c>
      <c r="O232" s="116">
        <f t="shared" si="75"/>
        <v>-0.35439299123904877</v>
      </c>
    </row>
    <row r="233" spans="2:16" x14ac:dyDescent="0.25">
      <c r="B233" s="114" t="s">
        <v>79</v>
      </c>
      <c r="C233" s="115">
        <v>5286</v>
      </c>
      <c r="D233" s="116">
        <v>-0.13852672750977835</v>
      </c>
      <c r="E233" s="115">
        <v>0</v>
      </c>
      <c r="F233" s="116">
        <f t="shared" si="69"/>
        <v>-1</v>
      </c>
      <c r="G233" s="115">
        <v>33</v>
      </c>
      <c r="H233" s="116" t="str">
        <f t="shared" si="70"/>
        <v>-</v>
      </c>
      <c r="I233" s="115">
        <v>3257</v>
      </c>
      <c r="J233" s="116">
        <f t="shared" si="71"/>
        <v>97.696969696969703</v>
      </c>
      <c r="K233" s="115">
        <v>3226</v>
      </c>
      <c r="L233" s="116">
        <f t="shared" si="72"/>
        <v>-9.517961314092771E-3</v>
      </c>
      <c r="M233" s="115">
        <v>4569</v>
      </c>
      <c r="N233" s="116">
        <f t="shared" si="73"/>
        <v>0.4163050216986981</v>
      </c>
      <c r="O233" s="116">
        <f t="shared" si="75"/>
        <v>-0.13564131668558455</v>
      </c>
    </row>
    <row r="234" spans="2:16" x14ac:dyDescent="0.25">
      <c r="B234" s="114" t="s">
        <v>81</v>
      </c>
      <c r="C234" s="115">
        <v>3174</v>
      </c>
      <c r="D234" s="116">
        <v>-0.12993421052631582</v>
      </c>
      <c r="E234" s="115">
        <v>0</v>
      </c>
      <c r="F234" s="116">
        <f t="shared" si="69"/>
        <v>-1</v>
      </c>
      <c r="G234" s="115">
        <v>420</v>
      </c>
      <c r="H234" s="116" t="str">
        <f t="shared" si="70"/>
        <v>-</v>
      </c>
      <c r="I234" s="115">
        <v>2257</v>
      </c>
      <c r="J234" s="116">
        <f t="shared" si="71"/>
        <v>4.3738095238095234</v>
      </c>
      <c r="K234" s="115">
        <v>4389</v>
      </c>
      <c r="L234" s="116">
        <f t="shared" si="72"/>
        <v>0.94461674789543637</v>
      </c>
      <c r="M234" s="115">
        <v>3883</v>
      </c>
      <c r="N234" s="116">
        <f t="shared" si="73"/>
        <v>-0.11528822055137844</v>
      </c>
      <c r="O234" s="116">
        <f t="shared" si="75"/>
        <v>0.2233774417139256</v>
      </c>
    </row>
    <row r="235" spans="2:16" x14ac:dyDescent="0.25">
      <c r="B235" s="114" t="s">
        <v>83</v>
      </c>
      <c r="C235" s="115">
        <v>5152</v>
      </c>
      <c r="D235" s="116">
        <v>-0.23219076005961248</v>
      </c>
      <c r="E235" s="115">
        <v>0</v>
      </c>
      <c r="F235" s="116">
        <f t="shared" si="69"/>
        <v>-1</v>
      </c>
      <c r="G235" s="115">
        <v>6238</v>
      </c>
      <c r="H235" s="116" t="str">
        <f t="shared" si="70"/>
        <v>-</v>
      </c>
      <c r="I235" s="115">
        <v>7344</v>
      </c>
      <c r="J235" s="116">
        <f t="shared" si="71"/>
        <v>0.17730041680025654</v>
      </c>
      <c r="K235" s="115">
        <v>3899</v>
      </c>
      <c r="L235" s="116">
        <f t="shared" si="72"/>
        <v>-0.46909041394335516</v>
      </c>
      <c r="M235" s="115">
        <v>4602</v>
      </c>
      <c r="N235" s="116">
        <f t="shared" si="73"/>
        <v>0.1803026417030007</v>
      </c>
      <c r="O235" s="116">
        <f t="shared" si="75"/>
        <v>-0.10675465838509313</v>
      </c>
    </row>
    <row r="236" spans="2:16" x14ac:dyDescent="0.25">
      <c r="B236" s="114" t="s">
        <v>85</v>
      </c>
      <c r="C236" s="115">
        <v>4214</v>
      </c>
      <c r="D236" s="116">
        <v>-0.14488636363636365</v>
      </c>
      <c r="E236" s="115">
        <v>98</v>
      </c>
      <c r="F236" s="116">
        <f t="shared" si="69"/>
        <v>-0.97674418604651159</v>
      </c>
      <c r="G236" s="115">
        <v>5358</v>
      </c>
      <c r="H236" s="116">
        <f t="shared" si="70"/>
        <v>53.673469387755105</v>
      </c>
      <c r="I236" s="115">
        <v>6474</v>
      </c>
      <c r="J236" s="116">
        <f t="shared" si="71"/>
        <v>0.20828667413213875</v>
      </c>
      <c r="K236" s="115">
        <v>3011</v>
      </c>
      <c r="L236" s="116">
        <f t="shared" si="72"/>
        <v>-0.53490886623416745</v>
      </c>
      <c r="M236" s="115">
        <v>3794</v>
      </c>
      <c r="N236" s="116">
        <f t="shared" si="73"/>
        <v>0.26004649618067077</v>
      </c>
      <c r="O236" s="116">
        <f t="shared" si="75"/>
        <v>-9.9667774086378724E-2</v>
      </c>
    </row>
    <row r="237" spans="2:16" x14ac:dyDescent="0.25">
      <c r="B237" s="114" t="s">
        <v>87</v>
      </c>
      <c r="C237" s="115">
        <v>5452</v>
      </c>
      <c r="D237" s="116">
        <v>0.45038574088853411</v>
      </c>
      <c r="E237" s="115">
        <v>22</v>
      </c>
      <c r="F237" s="116">
        <f t="shared" si="69"/>
        <v>-0.99596478356566398</v>
      </c>
      <c r="G237" s="115">
        <v>4435</v>
      </c>
      <c r="H237" s="116">
        <f t="shared" si="70"/>
        <v>200.59090909090909</v>
      </c>
      <c r="I237" s="115">
        <v>4878</v>
      </c>
      <c r="J237" s="116">
        <f t="shared" si="71"/>
        <v>9.9887260428410451E-2</v>
      </c>
      <c r="K237" s="115">
        <v>3511</v>
      </c>
      <c r="L237" s="116">
        <f t="shared" si="72"/>
        <v>-0.28023780237802376</v>
      </c>
      <c r="M237" s="115">
        <v>4211</v>
      </c>
      <c r="N237" s="116">
        <f t="shared" si="73"/>
        <v>0.19937339789233843</v>
      </c>
      <c r="O237" s="116">
        <f t="shared" si="75"/>
        <v>-0.22762289068231845</v>
      </c>
    </row>
    <row r="238" spans="2:16" x14ac:dyDescent="0.25">
      <c r="B238" s="114" t="s">
        <v>89</v>
      </c>
      <c r="C238" s="115">
        <v>13615</v>
      </c>
      <c r="D238" s="116">
        <v>-0.18914894884164135</v>
      </c>
      <c r="E238" s="115">
        <v>144</v>
      </c>
      <c r="F238" s="116">
        <f t="shared" si="69"/>
        <v>-0.98942343004039657</v>
      </c>
      <c r="G238" s="115">
        <v>16294</v>
      </c>
      <c r="H238" s="116">
        <f t="shared" si="70"/>
        <v>112.15277777777777</v>
      </c>
      <c r="I238" s="115">
        <v>14250</v>
      </c>
      <c r="J238" s="116">
        <f t="shared" si="71"/>
        <v>-0.12544494906100401</v>
      </c>
      <c r="K238" s="115">
        <v>13071</v>
      </c>
      <c r="L238" s="116">
        <f t="shared" si="72"/>
        <v>-8.2736842105263109E-2</v>
      </c>
      <c r="M238" s="115">
        <v>11574</v>
      </c>
      <c r="N238" s="116">
        <f>IFERROR(M238/K238-1,"-")</f>
        <v>-0.11452834519164568</v>
      </c>
      <c r="O238" s="116">
        <f t="shared" si="75"/>
        <v>-0.14990818949687845</v>
      </c>
    </row>
    <row r="239" spans="2:16" x14ac:dyDescent="0.25">
      <c r="B239" s="114" t="s">
        <v>91</v>
      </c>
      <c r="C239" s="115">
        <v>24911</v>
      </c>
      <c r="D239" s="116">
        <v>-0.14197637171494504</v>
      </c>
      <c r="E239" s="115">
        <v>219</v>
      </c>
      <c r="F239" s="116">
        <f t="shared" si="69"/>
        <v>-0.9912087029826181</v>
      </c>
      <c r="G239" s="115">
        <v>25333</v>
      </c>
      <c r="H239" s="116">
        <f t="shared" si="70"/>
        <v>114.67579908675799</v>
      </c>
      <c r="I239" s="115">
        <v>25858</v>
      </c>
      <c r="J239" s="116">
        <f t="shared" si="71"/>
        <v>2.0723956894169726E-2</v>
      </c>
      <c r="K239" s="115">
        <v>23720</v>
      </c>
      <c r="L239" s="116">
        <f t="shared" si="72"/>
        <v>-8.2682342021811461E-2</v>
      </c>
      <c r="M239" s="115">
        <v>24371</v>
      </c>
      <c r="N239" s="116">
        <f>IFERROR(M239/K239-1,"-")</f>
        <v>2.7445193929173772E-2</v>
      </c>
      <c r="O239" s="116">
        <f t="shared" si="75"/>
        <v>-2.1677170727790962E-2</v>
      </c>
    </row>
    <row r="240" spans="2:16" x14ac:dyDescent="0.25">
      <c r="B240" s="114" t="s">
        <v>93</v>
      </c>
      <c r="C240" s="115">
        <v>32438</v>
      </c>
      <c r="D240" s="116">
        <v>-8.2635746606334881E-2</v>
      </c>
      <c r="E240" s="115">
        <v>305</v>
      </c>
      <c r="F240" s="116">
        <f t="shared" si="69"/>
        <v>-0.99059744743818978</v>
      </c>
      <c r="G240" s="115">
        <v>22805</v>
      </c>
      <c r="H240" s="116">
        <f t="shared" si="70"/>
        <v>73.770491803278688</v>
      </c>
      <c r="I240" s="115">
        <v>22903</v>
      </c>
      <c r="J240" s="116">
        <f t="shared" si="71"/>
        <v>4.2973032229773889E-3</v>
      </c>
      <c r="K240" s="115">
        <v>21949</v>
      </c>
      <c r="L240" s="116">
        <f t="shared" si="72"/>
        <v>-4.1653931799327637E-2</v>
      </c>
      <c r="M240" s="115"/>
      <c r="N240" s="116"/>
      <c r="O240" s="116"/>
    </row>
    <row r="241" spans="2:16" ht="15.75" x14ac:dyDescent="0.25">
      <c r="B241" s="117" t="s">
        <v>30</v>
      </c>
      <c r="C241" s="118">
        <v>227686</v>
      </c>
      <c r="D241" s="119">
        <v>-6.5731109333005078E-2</v>
      </c>
      <c r="E241" s="118">
        <v>86739</v>
      </c>
      <c r="F241" s="119">
        <f t="shared" si="69"/>
        <v>-0.61904113559902674</v>
      </c>
      <c r="G241" s="118">
        <v>81833</v>
      </c>
      <c r="H241" s="119">
        <f t="shared" si="70"/>
        <v>-5.6560486055868719E-2</v>
      </c>
      <c r="I241" s="118">
        <v>185692</v>
      </c>
      <c r="J241" s="119">
        <f t="shared" si="71"/>
        <v>1.2691579191768603</v>
      </c>
      <c r="K241" s="118">
        <v>188339</v>
      </c>
      <c r="L241" s="119">
        <f t="shared" si="72"/>
        <v>1.4254787497576693E-2</v>
      </c>
      <c r="M241" s="118">
        <v>161535</v>
      </c>
      <c r="N241" s="119">
        <v>-2.9178436204098768E-2</v>
      </c>
      <c r="O241" s="119">
        <v>-0.17266758174219454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67" t="s">
        <v>284</v>
      </c>
      <c r="C250" s="267"/>
      <c r="D250" s="267"/>
      <c r="E250" s="267"/>
      <c r="F250" s="267"/>
      <c r="G250" s="267"/>
      <c r="H250" s="267"/>
      <c r="I250" s="267"/>
      <c r="J250" s="267"/>
      <c r="K250" s="267"/>
      <c r="L250" s="267"/>
      <c r="M250" s="267"/>
      <c r="N250" s="267"/>
      <c r="O250" s="267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249</v>
      </c>
      <c r="M254" s="113" t="s">
        <v>69</v>
      </c>
      <c r="N254" s="112" t="s">
        <v>273</v>
      </c>
      <c r="O254" s="112" t="s">
        <v>274</v>
      </c>
    </row>
    <row r="255" spans="2:16" x14ac:dyDescent="0.25">
      <c r="B255" s="114" t="s">
        <v>71</v>
      </c>
      <c r="C255" s="115">
        <v>61938</v>
      </c>
      <c r="D255" s="116">
        <v>-9.9869205057404487E-2</v>
      </c>
      <c r="E255" s="115">
        <v>62996</v>
      </c>
      <c r="F255" s="116">
        <f t="shared" ref="F255:J267" si="76">IFERROR(E255/C255-1,"-")</f>
        <v>1.7081597726759101E-2</v>
      </c>
      <c r="G255" s="115">
        <v>4585</v>
      </c>
      <c r="H255" s="116">
        <f t="shared" si="76"/>
        <v>-0.92721760111753126</v>
      </c>
      <c r="I255" s="115">
        <v>32167</v>
      </c>
      <c r="J255" s="116">
        <f t="shared" si="76"/>
        <v>6.0157033805888771</v>
      </c>
      <c r="K255" s="115">
        <v>36246</v>
      </c>
      <c r="L255" s="116">
        <f t="shared" ref="L255:L267" si="77">IFERROR(K255/I255-1,"-")</f>
        <v>0.12680697609351199</v>
      </c>
      <c r="M255" s="115">
        <v>42817</v>
      </c>
      <c r="N255" s="116">
        <f t="shared" ref="N255:N263" si="78">IFERROR(M255/K255-1,"-")</f>
        <v>0.1812889698173592</v>
      </c>
      <c r="O255" s="116">
        <f t="shared" ref="O255" si="79">M255/C255-1</f>
        <v>-0.30871193774419581</v>
      </c>
    </row>
    <row r="256" spans="2:16" x14ac:dyDescent="0.25">
      <c r="B256" s="114" t="s">
        <v>73</v>
      </c>
      <c r="C256" s="115">
        <v>53954</v>
      </c>
      <c r="D256" s="116">
        <v>-0.17482603043511513</v>
      </c>
      <c r="E256" s="115">
        <v>54402</v>
      </c>
      <c r="F256" s="116">
        <f t="shared" si="76"/>
        <v>8.303369537012939E-3</v>
      </c>
      <c r="G256" s="115">
        <v>2795</v>
      </c>
      <c r="H256" s="116">
        <f t="shared" si="76"/>
        <v>-0.94862321238189773</v>
      </c>
      <c r="I256" s="115">
        <v>21001</v>
      </c>
      <c r="J256" s="116">
        <f t="shared" si="76"/>
        <v>6.5137745974955275</v>
      </c>
      <c r="K256" s="115">
        <v>33395</v>
      </c>
      <c r="L256" s="116">
        <f t="shared" si="77"/>
        <v>0.59016237322032294</v>
      </c>
      <c r="M256" s="115">
        <v>37402</v>
      </c>
      <c r="N256" s="116">
        <f t="shared" si="78"/>
        <v>0.11998802215900595</v>
      </c>
      <c r="O256" s="116">
        <f>IFERROR(M256/C256-1,"-")</f>
        <v>-0.30677984950142712</v>
      </c>
    </row>
    <row r="257" spans="2:15" x14ac:dyDescent="0.25">
      <c r="B257" s="114" t="s">
        <v>75</v>
      </c>
      <c r="C257" s="115">
        <v>65265</v>
      </c>
      <c r="D257" s="116">
        <v>-0.11049174071853018</v>
      </c>
      <c r="E257" s="115">
        <v>21399</v>
      </c>
      <c r="F257" s="116">
        <f t="shared" si="76"/>
        <v>-0.67212135141346818</v>
      </c>
      <c r="G257" s="115">
        <v>5401</v>
      </c>
      <c r="H257" s="116">
        <f t="shared" si="76"/>
        <v>-0.7476050282723492</v>
      </c>
      <c r="I257" s="115">
        <v>28576</v>
      </c>
      <c r="J257" s="116">
        <f t="shared" si="76"/>
        <v>4.2908720607294946</v>
      </c>
      <c r="K257" s="115">
        <v>32444</v>
      </c>
      <c r="L257" s="116">
        <f t="shared" si="77"/>
        <v>0.13535834266517366</v>
      </c>
      <c r="M257" s="115">
        <v>37795</v>
      </c>
      <c r="N257" s="116">
        <f t="shared" si="78"/>
        <v>0.16493034151152752</v>
      </c>
      <c r="O257" s="116">
        <f t="shared" ref="O257:O265" si="80">IFERROR(M257/C257-1,"-")</f>
        <v>-0.42089941009729559</v>
      </c>
    </row>
    <row r="258" spans="2:15" x14ac:dyDescent="0.25">
      <c r="B258" s="114" t="s">
        <v>77</v>
      </c>
      <c r="C258" s="115">
        <v>27968</v>
      </c>
      <c r="D258" s="116">
        <v>-0.17274017983909129</v>
      </c>
      <c r="E258" s="115">
        <v>0</v>
      </c>
      <c r="F258" s="116">
        <f t="shared" si="76"/>
        <v>-1</v>
      </c>
      <c r="G258" s="115">
        <v>1101</v>
      </c>
      <c r="H258" s="116" t="str">
        <f t="shared" si="76"/>
        <v>-</v>
      </c>
      <c r="I258" s="115">
        <v>14762</v>
      </c>
      <c r="J258" s="116">
        <f t="shared" si="76"/>
        <v>12.407811080835604</v>
      </c>
      <c r="K258" s="115">
        <v>16826</v>
      </c>
      <c r="L258" s="116">
        <f t="shared" si="77"/>
        <v>0.13981845278417548</v>
      </c>
      <c r="M258" s="115">
        <v>16401</v>
      </c>
      <c r="N258" s="116">
        <f t="shared" si="78"/>
        <v>-2.5258528467847374E-2</v>
      </c>
      <c r="O258" s="116">
        <f t="shared" si="80"/>
        <v>-0.4135798054919908</v>
      </c>
    </row>
    <row r="259" spans="2:15" x14ac:dyDescent="0.25">
      <c r="B259" s="114" t="s">
        <v>79</v>
      </c>
      <c r="C259" s="115">
        <v>3416</v>
      </c>
      <c r="D259" s="116">
        <v>5.8582308142951511E-4</v>
      </c>
      <c r="E259" s="115">
        <v>0</v>
      </c>
      <c r="F259" s="116">
        <f t="shared" si="76"/>
        <v>-1</v>
      </c>
      <c r="G259" s="115">
        <v>194</v>
      </c>
      <c r="H259" s="116" t="str">
        <f t="shared" si="76"/>
        <v>-</v>
      </c>
      <c r="I259" s="115">
        <v>724</v>
      </c>
      <c r="J259" s="116">
        <f t="shared" si="76"/>
        <v>2.731958762886598</v>
      </c>
      <c r="K259" s="115">
        <v>2087</v>
      </c>
      <c r="L259" s="116">
        <f t="shared" si="77"/>
        <v>1.882596685082873</v>
      </c>
      <c r="M259" s="115">
        <v>973</v>
      </c>
      <c r="N259" s="116">
        <f t="shared" si="78"/>
        <v>-0.53378054623862004</v>
      </c>
      <c r="O259" s="116">
        <f t="shared" si="80"/>
        <v>-0.7151639344262295</v>
      </c>
    </row>
    <row r="260" spans="2:15" x14ac:dyDescent="0.25">
      <c r="B260" s="114" t="s">
        <v>81</v>
      </c>
      <c r="C260" s="115">
        <v>3124</v>
      </c>
      <c r="D260" s="116">
        <v>0.13106444605358436</v>
      </c>
      <c r="E260" s="115">
        <v>0</v>
      </c>
      <c r="F260" s="116">
        <f t="shared" si="76"/>
        <v>-1</v>
      </c>
      <c r="G260" s="115">
        <v>78</v>
      </c>
      <c r="H260" s="116" t="str">
        <f t="shared" si="76"/>
        <v>-</v>
      </c>
      <c r="I260" s="115">
        <v>1267</v>
      </c>
      <c r="J260" s="116">
        <f t="shared" si="76"/>
        <v>15.243589743589745</v>
      </c>
      <c r="K260" s="115">
        <v>2269</v>
      </c>
      <c r="L260" s="116">
        <f t="shared" si="77"/>
        <v>0.79084451460142069</v>
      </c>
      <c r="M260" s="115">
        <v>1043</v>
      </c>
      <c r="N260" s="116">
        <f t="shared" si="78"/>
        <v>-0.54032613486117231</v>
      </c>
      <c r="O260" s="116">
        <f t="shared" si="80"/>
        <v>-0.66613316261203592</v>
      </c>
    </row>
    <row r="261" spans="2:15" x14ac:dyDescent="0.25">
      <c r="B261" s="114" t="s">
        <v>83</v>
      </c>
      <c r="C261" s="115">
        <v>4427</v>
      </c>
      <c r="D261" s="116">
        <v>0.14927310488058154</v>
      </c>
      <c r="E261" s="115">
        <v>0</v>
      </c>
      <c r="F261" s="116">
        <f t="shared" si="76"/>
        <v>-1</v>
      </c>
      <c r="G261" s="115">
        <v>473</v>
      </c>
      <c r="H261" s="116" t="str">
        <f t="shared" si="76"/>
        <v>-</v>
      </c>
      <c r="I261" s="115">
        <v>1278</v>
      </c>
      <c r="J261" s="116">
        <f t="shared" si="76"/>
        <v>1.7019027484143763</v>
      </c>
      <c r="K261" s="115">
        <v>2935</v>
      </c>
      <c r="L261" s="116">
        <f t="shared" si="77"/>
        <v>1.2965571205007826</v>
      </c>
      <c r="M261" s="115">
        <v>781</v>
      </c>
      <c r="N261" s="116">
        <f t="shared" si="78"/>
        <v>-0.73390119250425889</v>
      </c>
      <c r="O261" s="116">
        <f t="shared" si="80"/>
        <v>-0.82358256155409981</v>
      </c>
    </row>
    <row r="262" spans="2:15" x14ac:dyDescent="0.25">
      <c r="B262" s="114" t="s">
        <v>85</v>
      </c>
      <c r="C262" s="115">
        <v>2562</v>
      </c>
      <c r="D262" s="116">
        <v>2.6031237484982039E-2</v>
      </c>
      <c r="E262" s="115">
        <v>121</v>
      </c>
      <c r="F262" s="116">
        <f t="shared" si="76"/>
        <v>-0.95277127244340365</v>
      </c>
      <c r="G262" s="115">
        <v>620</v>
      </c>
      <c r="H262" s="116">
        <f t="shared" si="76"/>
        <v>4.1239669421487601</v>
      </c>
      <c r="I262" s="115">
        <v>989</v>
      </c>
      <c r="J262" s="116">
        <f t="shared" si="76"/>
        <v>0.59516129032258069</v>
      </c>
      <c r="K262" s="115">
        <v>2710</v>
      </c>
      <c r="L262" s="116">
        <f t="shared" si="77"/>
        <v>1.7401415571284127</v>
      </c>
      <c r="M262" s="115">
        <v>381</v>
      </c>
      <c r="N262" s="116">
        <f t="shared" si="78"/>
        <v>-0.85940959409594098</v>
      </c>
      <c r="O262" s="116">
        <f t="shared" si="80"/>
        <v>-0.85128805620608894</v>
      </c>
    </row>
    <row r="263" spans="2:15" x14ac:dyDescent="0.25">
      <c r="B263" s="114" t="s">
        <v>87</v>
      </c>
      <c r="C263" s="115">
        <v>3446</v>
      </c>
      <c r="D263" s="116">
        <v>-0.14193227091633465</v>
      </c>
      <c r="E263" s="115">
        <v>200</v>
      </c>
      <c r="F263" s="116">
        <f t="shared" si="76"/>
        <v>-0.94196169471851421</v>
      </c>
      <c r="G263" s="115">
        <v>834</v>
      </c>
      <c r="H263" s="116">
        <f t="shared" si="76"/>
        <v>3.17</v>
      </c>
      <c r="I263" s="115">
        <v>881</v>
      </c>
      <c r="J263" s="116">
        <f t="shared" si="76"/>
        <v>5.6354916067146377E-2</v>
      </c>
      <c r="K263" s="115">
        <v>2697</v>
      </c>
      <c r="L263" s="116">
        <f t="shared" si="77"/>
        <v>2.0612939841089672</v>
      </c>
      <c r="M263" s="115">
        <v>805</v>
      </c>
      <c r="N263" s="116">
        <f t="shared" si="78"/>
        <v>-0.7015202076381164</v>
      </c>
      <c r="O263" s="116">
        <f t="shared" si="80"/>
        <v>-0.76639582124201977</v>
      </c>
    </row>
    <row r="264" spans="2:15" x14ac:dyDescent="0.25">
      <c r="B264" s="114" t="s">
        <v>89</v>
      </c>
      <c r="C264" s="115">
        <v>24352</v>
      </c>
      <c r="D264" s="116">
        <v>-0.2568359375</v>
      </c>
      <c r="E264" s="115">
        <v>2086</v>
      </c>
      <c r="F264" s="116">
        <f t="shared" si="76"/>
        <v>-0.91433968462549275</v>
      </c>
      <c r="G264" s="115">
        <v>7257</v>
      </c>
      <c r="H264" s="116">
        <f t="shared" si="76"/>
        <v>2.4789069990412274</v>
      </c>
      <c r="I264" s="115">
        <v>12144</v>
      </c>
      <c r="J264" s="116">
        <f t="shared" si="76"/>
        <v>0.673418768085986</v>
      </c>
      <c r="K264" s="115">
        <v>13940</v>
      </c>
      <c r="L264" s="116">
        <f t="shared" si="77"/>
        <v>0.14789196310935449</v>
      </c>
      <c r="M264" s="115">
        <v>12474</v>
      </c>
      <c r="N264" s="116">
        <f>IFERROR(M264/K264-1,"-")</f>
        <v>-0.10516499282639891</v>
      </c>
      <c r="O264" s="116">
        <f t="shared" si="80"/>
        <v>-0.48776281208935612</v>
      </c>
    </row>
    <row r="265" spans="2:15" x14ac:dyDescent="0.25">
      <c r="B265" s="114" t="s">
        <v>91</v>
      </c>
      <c r="C265" s="115">
        <v>56528</v>
      </c>
      <c r="D265" s="116">
        <v>-8.1756306752651886E-2</v>
      </c>
      <c r="E265" s="115">
        <v>4827</v>
      </c>
      <c r="F265" s="116">
        <f t="shared" si="76"/>
        <v>-0.91460868949900931</v>
      </c>
      <c r="G265" s="115">
        <v>33433</v>
      </c>
      <c r="H265" s="116">
        <f t="shared" si="76"/>
        <v>5.9262481872798842</v>
      </c>
      <c r="I265" s="115">
        <v>39258</v>
      </c>
      <c r="J265" s="116">
        <f t="shared" si="76"/>
        <v>0.17422905512517572</v>
      </c>
      <c r="K265" s="115">
        <v>40654</v>
      </c>
      <c r="L265" s="116">
        <f t="shared" si="77"/>
        <v>3.5559631157980442E-2</v>
      </c>
      <c r="M265" s="115">
        <v>32066</v>
      </c>
      <c r="N265" s="116">
        <f>IFERROR(M265/K265-1,"-")</f>
        <v>-0.21124612584247549</v>
      </c>
      <c r="O265" s="116">
        <f t="shared" si="80"/>
        <v>-0.43274129634871217</v>
      </c>
    </row>
    <row r="266" spans="2:15" x14ac:dyDescent="0.25">
      <c r="B266" s="114" t="s">
        <v>93</v>
      </c>
      <c r="C266" s="115">
        <v>59689</v>
      </c>
      <c r="D266" s="116">
        <v>-0.10059519324945376</v>
      </c>
      <c r="E266" s="115">
        <v>3934</v>
      </c>
      <c r="F266" s="116">
        <f t="shared" si="76"/>
        <v>-0.93409170869004343</v>
      </c>
      <c r="G266" s="115">
        <v>31477</v>
      </c>
      <c r="H266" s="116">
        <f t="shared" si="76"/>
        <v>7.0012709710218601</v>
      </c>
      <c r="I266" s="115">
        <v>35181</v>
      </c>
      <c r="J266" s="116">
        <f t="shared" si="76"/>
        <v>0.11767322171744454</v>
      </c>
      <c r="K266" s="115">
        <v>38319</v>
      </c>
      <c r="L266" s="116">
        <f t="shared" si="77"/>
        <v>8.9195872772235063E-2</v>
      </c>
      <c r="M266" s="115"/>
      <c r="N266" s="116"/>
      <c r="O266" s="116"/>
    </row>
    <row r="267" spans="2:15" ht="15.75" x14ac:dyDescent="0.25">
      <c r="B267" s="117" t="s">
        <v>30</v>
      </c>
      <c r="C267" s="118">
        <v>366669</v>
      </c>
      <c r="D267" s="119">
        <v>-0.12407969231504268</v>
      </c>
      <c r="E267" s="118">
        <v>150036</v>
      </c>
      <c r="F267" s="119">
        <f t="shared" si="76"/>
        <v>-0.59081351300491725</v>
      </c>
      <c r="G267" s="118">
        <v>88248</v>
      </c>
      <c r="H267" s="119">
        <f t="shared" si="76"/>
        <v>-0.41182116292089899</v>
      </c>
      <c r="I267" s="118">
        <v>188228</v>
      </c>
      <c r="J267" s="119">
        <f t="shared" si="76"/>
        <v>1.1329435227993834</v>
      </c>
      <c r="K267" s="118">
        <v>224522</v>
      </c>
      <c r="L267" s="119">
        <f t="shared" si="77"/>
        <v>0.19281934674968659</v>
      </c>
      <c r="M267" s="118">
        <v>182938</v>
      </c>
      <c r="N267" s="119">
        <v>-1.7534626187547975E-2</v>
      </c>
      <c r="O267" s="119">
        <v>-0.40407192650987034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250:O250"/>
    <mergeCell ref="C252:O252"/>
    <mergeCell ref="C253:D253"/>
    <mergeCell ref="E253:F253"/>
    <mergeCell ref="G253:H253"/>
    <mergeCell ref="I253:J253"/>
    <mergeCell ref="K253:L253"/>
    <mergeCell ref="M253:O253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B8ED-F4BD-4618-AB1F-CACA3C98504A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271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875568</v>
      </c>
      <c r="D9" s="116">
        <v>-1.3371135205547668E-2</v>
      </c>
      <c r="E9" s="115">
        <v>893934</v>
      </c>
      <c r="F9" s="116">
        <f t="shared" ref="F9:L21" si="0">IFERROR(E9/C9-1,"-")</f>
        <v>2.0976097801655547E-2</v>
      </c>
      <c r="G9" s="115">
        <v>51667</v>
      </c>
      <c r="H9" s="116">
        <f t="shared" si="0"/>
        <v>-0.94220266820593024</v>
      </c>
      <c r="I9" s="115">
        <v>576461</v>
      </c>
      <c r="J9" s="116">
        <f t="shared" si="0"/>
        <v>10.157237695240676</v>
      </c>
      <c r="K9" s="115">
        <v>810733</v>
      </c>
      <c r="L9" s="116">
        <f t="shared" si="0"/>
        <v>0.40639696354133248</v>
      </c>
      <c r="M9" s="115">
        <v>836960</v>
      </c>
      <c r="N9" s="116">
        <f t="shared" ref="N9:N17" si="1">IFERROR(M9/K9-1,"-")</f>
        <v>3.2349737829840297E-2</v>
      </c>
      <c r="O9" s="116">
        <f t="shared" ref="O9" si="2">IFERROR(M9/C9-1,"-")</f>
        <v>-4.4094804743891935E-2</v>
      </c>
    </row>
    <row r="10" spans="1:16" x14ac:dyDescent="0.25">
      <c r="A10" s="1" t="s">
        <v>72</v>
      </c>
      <c r="B10" s="114" t="s">
        <v>73</v>
      </c>
      <c r="C10" s="115">
        <v>803828</v>
      </c>
      <c r="D10" s="116">
        <v>-4.9059719655207834E-3</v>
      </c>
      <c r="E10" s="115">
        <v>832182</v>
      </c>
      <c r="F10" s="116">
        <f t="shared" si="0"/>
        <v>3.5273715272421402E-2</v>
      </c>
      <c r="G10" s="115">
        <v>53867</v>
      </c>
      <c r="H10" s="116">
        <f t="shared" si="0"/>
        <v>-0.93527016926585771</v>
      </c>
      <c r="I10" s="115">
        <v>608977</v>
      </c>
      <c r="J10" s="116">
        <f t="shared" si="0"/>
        <v>10.305196131212059</v>
      </c>
      <c r="K10" s="115">
        <v>773844</v>
      </c>
      <c r="L10" s="116">
        <f t="shared" si="0"/>
        <v>0.27072779431735516</v>
      </c>
      <c r="M10" s="115">
        <v>824761</v>
      </c>
      <c r="N10" s="116">
        <f t="shared" si="1"/>
        <v>6.5797499237572499E-2</v>
      </c>
      <c r="O10" s="116">
        <f>IFERROR(M10/C10-1,"-")</f>
        <v>2.6041640749016048E-2</v>
      </c>
    </row>
    <row r="11" spans="1:16" x14ac:dyDescent="0.25">
      <c r="A11" s="1" t="s">
        <v>74</v>
      </c>
      <c r="B11" s="114" t="s">
        <v>75</v>
      </c>
      <c r="C11" s="115">
        <v>863214</v>
      </c>
      <c r="D11" s="116">
        <v>-1.5107449897598824E-2</v>
      </c>
      <c r="E11" s="115">
        <v>381721</v>
      </c>
      <c r="F11" s="116">
        <f t="shared" si="0"/>
        <v>-0.55779099968258161</v>
      </c>
      <c r="G11" s="115">
        <v>73467</v>
      </c>
      <c r="H11" s="116">
        <f t="shared" si="0"/>
        <v>-0.80753744226804391</v>
      </c>
      <c r="I11" s="115">
        <v>747881</v>
      </c>
      <c r="J11" s="116">
        <f t="shared" si="0"/>
        <v>9.1798222331114658</v>
      </c>
      <c r="K11" s="115">
        <v>818402</v>
      </c>
      <c r="L11" s="116">
        <f t="shared" si="0"/>
        <v>9.4294413148615863E-2</v>
      </c>
      <c r="M11" s="115">
        <v>866668</v>
      </c>
      <c r="N11" s="116">
        <f t="shared" si="1"/>
        <v>5.8975906705995396E-2</v>
      </c>
      <c r="O11" s="116">
        <f t="shared" ref="O11:O19" si="3">IFERROR(M11/C11-1,"-")</f>
        <v>4.0013252797104215E-3</v>
      </c>
    </row>
    <row r="12" spans="1:16" x14ac:dyDescent="0.25">
      <c r="A12" s="1" t="s">
        <v>76</v>
      </c>
      <c r="B12" s="114" t="s">
        <v>77</v>
      </c>
      <c r="C12" s="115">
        <v>768872</v>
      </c>
      <c r="D12" s="116">
        <v>6.4138476279236301E-3</v>
      </c>
      <c r="E12" s="115">
        <v>0</v>
      </c>
      <c r="F12" s="116">
        <f t="shared" si="0"/>
        <v>-1</v>
      </c>
      <c r="G12" s="115">
        <v>71140</v>
      </c>
      <c r="H12" s="116" t="str">
        <f t="shared" si="0"/>
        <v>-</v>
      </c>
      <c r="I12" s="115">
        <v>725227</v>
      </c>
      <c r="J12" s="116">
        <f t="shared" si="0"/>
        <v>9.1943632274388527</v>
      </c>
      <c r="K12" s="115">
        <v>745949</v>
      </c>
      <c r="L12" s="116">
        <f t="shared" si="0"/>
        <v>2.8573122622296276E-2</v>
      </c>
      <c r="M12" s="115">
        <v>789795</v>
      </c>
      <c r="N12" s="116">
        <f t="shared" si="1"/>
        <v>5.8778817318610344E-2</v>
      </c>
      <c r="O12" s="116">
        <f t="shared" si="3"/>
        <v>2.7212591952886722E-2</v>
      </c>
    </row>
    <row r="13" spans="1:16" x14ac:dyDescent="0.25">
      <c r="A13" s="1" t="s">
        <v>78</v>
      </c>
      <c r="B13" s="114" t="s">
        <v>79</v>
      </c>
      <c r="C13" s="115">
        <v>745816</v>
      </c>
      <c r="D13" s="116">
        <v>-5.0652803513279165E-3</v>
      </c>
      <c r="E13" s="115">
        <v>0</v>
      </c>
      <c r="F13" s="116">
        <f t="shared" si="0"/>
        <v>-1</v>
      </c>
      <c r="G13" s="115">
        <v>71284</v>
      </c>
      <c r="H13" s="116" t="str">
        <f t="shared" si="0"/>
        <v>-</v>
      </c>
      <c r="I13" s="115">
        <v>653261</v>
      </c>
      <c r="J13" s="116">
        <f t="shared" si="0"/>
        <v>8.1642023455473876</v>
      </c>
      <c r="K13" s="115">
        <v>671021</v>
      </c>
      <c r="L13" s="116">
        <f t="shared" si="0"/>
        <v>2.7186683423623847E-2</v>
      </c>
      <c r="M13" s="115">
        <v>746827</v>
      </c>
      <c r="N13" s="116">
        <f t="shared" si="1"/>
        <v>0.11297112907047624</v>
      </c>
      <c r="O13" s="116">
        <f t="shared" si="3"/>
        <v>1.3555622298260239E-3</v>
      </c>
    </row>
    <row r="14" spans="1:16" x14ac:dyDescent="0.25">
      <c r="A14" s="1" t="s">
        <v>80</v>
      </c>
      <c r="B14" s="114" t="s">
        <v>81</v>
      </c>
      <c r="C14" s="115">
        <v>826901</v>
      </c>
      <c r="D14" s="116">
        <v>7.5434684602355695E-3</v>
      </c>
      <c r="E14" s="115">
        <v>0</v>
      </c>
      <c r="F14" s="116">
        <f t="shared" si="0"/>
        <v>-1</v>
      </c>
      <c r="G14" s="115">
        <v>113899</v>
      </c>
      <c r="H14" s="116" t="str">
        <f t="shared" si="0"/>
        <v>-</v>
      </c>
      <c r="I14" s="115">
        <v>672943</v>
      </c>
      <c r="J14" s="116">
        <f t="shared" si="0"/>
        <v>4.9082432681586319</v>
      </c>
      <c r="K14" s="115">
        <v>758024</v>
      </c>
      <c r="L14" s="116">
        <f t="shared" si="0"/>
        <v>0.12643121334199181</v>
      </c>
      <c r="M14" s="115">
        <v>787690</v>
      </c>
      <c r="N14" s="116">
        <f t="shared" si="1"/>
        <v>3.9135964032801063E-2</v>
      </c>
      <c r="O14" s="116">
        <f t="shared" si="3"/>
        <v>-4.7419219471254714E-2</v>
      </c>
    </row>
    <row r="15" spans="1:16" x14ac:dyDescent="0.25">
      <c r="A15" s="1" t="s">
        <v>82</v>
      </c>
      <c r="B15" s="114" t="s">
        <v>83</v>
      </c>
      <c r="C15" s="115">
        <v>925657</v>
      </c>
      <c r="D15" s="116">
        <v>1.5810150891632402E-2</v>
      </c>
      <c r="E15" s="115">
        <v>0</v>
      </c>
      <c r="F15" s="116">
        <f t="shared" si="0"/>
        <v>-1</v>
      </c>
      <c r="G15" s="115">
        <v>254312</v>
      </c>
      <c r="H15" s="116" t="str">
        <f t="shared" si="0"/>
        <v>-</v>
      </c>
      <c r="I15" s="115">
        <v>858220</v>
      </c>
      <c r="J15" s="116">
        <f t="shared" si="0"/>
        <v>2.3746736292428197</v>
      </c>
      <c r="K15" s="115">
        <v>871300</v>
      </c>
      <c r="L15" s="116">
        <f t="shared" si="0"/>
        <v>1.5240847335182162E-2</v>
      </c>
      <c r="M15" s="115">
        <v>895588</v>
      </c>
      <c r="N15" s="116">
        <f t="shared" si="1"/>
        <v>2.7875588201538015E-2</v>
      </c>
      <c r="O15" s="116">
        <f t="shared" si="3"/>
        <v>-3.2483954639785595E-2</v>
      </c>
    </row>
    <row r="16" spans="1:16" x14ac:dyDescent="0.25">
      <c r="A16" s="1" t="s">
        <v>84</v>
      </c>
      <c r="B16" s="114" t="s">
        <v>85</v>
      </c>
      <c r="C16" s="115">
        <v>967054</v>
      </c>
      <c r="D16" s="116">
        <v>-1.2211327985748865E-2</v>
      </c>
      <c r="E16" s="115">
        <v>191201</v>
      </c>
      <c r="F16" s="116">
        <f t="shared" si="0"/>
        <v>-0.80228508439032353</v>
      </c>
      <c r="G16" s="115">
        <v>386772</v>
      </c>
      <c r="H16" s="116">
        <f t="shared" si="0"/>
        <v>1.0228555289982793</v>
      </c>
      <c r="I16" s="115">
        <v>895466</v>
      </c>
      <c r="J16" s="116">
        <f t="shared" si="0"/>
        <v>1.3152296443382663</v>
      </c>
      <c r="K16" s="115">
        <v>947197</v>
      </c>
      <c r="L16" s="116">
        <f t="shared" si="0"/>
        <v>5.7769920912686734E-2</v>
      </c>
      <c r="M16" s="115">
        <v>936279</v>
      </c>
      <c r="N16" s="116">
        <f t="shared" si="1"/>
        <v>-1.1526641237250557E-2</v>
      </c>
      <c r="O16" s="116">
        <f t="shared" si="3"/>
        <v>-3.1823455567114189E-2</v>
      </c>
    </row>
    <row r="17" spans="1:16" x14ac:dyDescent="0.25">
      <c r="A17" s="1" t="s">
        <v>86</v>
      </c>
      <c r="B17" s="114" t="s">
        <v>87</v>
      </c>
      <c r="C17" s="115">
        <v>796998</v>
      </c>
      <c r="D17" s="116">
        <v>-4.3174890541093802E-2</v>
      </c>
      <c r="E17" s="115">
        <v>105790</v>
      </c>
      <c r="F17" s="116">
        <f t="shared" si="0"/>
        <v>-0.86726440969738949</v>
      </c>
      <c r="G17" s="115">
        <v>422869</v>
      </c>
      <c r="H17" s="116">
        <f t="shared" si="0"/>
        <v>2.99724926741658</v>
      </c>
      <c r="I17" s="115">
        <v>748642</v>
      </c>
      <c r="J17" s="116">
        <f t="shared" si="0"/>
        <v>0.77038751953914808</v>
      </c>
      <c r="K17" s="115">
        <v>799868</v>
      </c>
      <c r="L17" s="116">
        <f t="shared" si="0"/>
        <v>6.8425228613943734E-2</v>
      </c>
      <c r="M17" s="115">
        <v>807680</v>
      </c>
      <c r="N17" s="116">
        <f t="shared" si="1"/>
        <v>9.7666114908960822E-3</v>
      </c>
      <c r="O17" s="116">
        <f t="shared" si="3"/>
        <v>1.3402793984426564E-2</v>
      </c>
    </row>
    <row r="18" spans="1:16" x14ac:dyDescent="0.25">
      <c r="A18" s="1" t="s">
        <v>88</v>
      </c>
      <c r="B18" s="114" t="s">
        <v>89</v>
      </c>
      <c r="C18" s="115">
        <v>827986</v>
      </c>
      <c r="D18" s="116">
        <v>-7.7583450586936498E-2</v>
      </c>
      <c r="E18" s="115">
        <v>101639</v>
      </c>
      <c r="F18" s="116">
        <f t="shared" si="0"/>
        <v>-0.8772455089820359</v>
      </c>
      <c r="G18" s="115">
        <v>627412</v>
      </c>
      <c r="H18" s="116">
        <f t="shared" si="0"/>
        <v>5.1729454244925668</v>
      </c>
      <c r="I18" s="115">
        <v>801936</v>
      </c>
      <c r="J18" s="116">
        <f t="shared" si="0"/>
        <v>0.27816490599478483</v>
      </c>
      <c r="K18" s="115">
        <v>863416</v>
      </c>
      <c r="L18" s="116">
        <f t="shared" si="0"/>
        <v>7.6664471977813786E-2</v>
      </c>
      <c r="M18" s="115">
        <v>870321</v>
      </c>
      <c r="N18" s="116">
        <f>IFERROR(M18/K18-1,"-")</f>
        <v>7.997303733078942E-3</v>
      </c>
      <c r="O18" s="116">
        <f t="shared" si="3"/>
        <v>5.1130091571596648E-2</v>
      </c>
    </row>
    <row r="19" spans="1:16" x14ac:dyDescent="0.25">
      <c r="A19" s="1" t="s">
        <v>90</v>
      </c>
      <c r="B19" s="114" t="s">
        <v>91</v>
      </c>
      <c r="C19" s="115">
        <v>828275</v>
      </c>
      <c r="D19" s="116">
        <v>8.4754430096163347E-3</v>
      </c>
      <c r="E19" s="115">
        <v>110775</v>
      </c>
      <c r="F19" s="116">
        <f t="shared" si="0"/>
        <v>-0.86625818719628145</v>
      </c>
      <c r="G19" s="115">
        <v>660916</v>
      </c>
      <c r="H19" s="116">
        <f t="shared" si="0"/>
        <v>4.9662920334010385</v>
      </c>
      <c r="I19" s="115">
        <v>785918</v>
      </c>
      <c r="J19" s="116">
        <f t="shared" si="0"/>
        <v>0.18913447397248673</v>
      </c>
      <c r="K19" s="115">
        <v>847777</v>
      </c>
      <c r="L19" s="116">
        <f t="shared" si="0"/>
        <v>7.8709229207118314E-2</v>
      </c>
      <c r="M19" s="115">
        <v>817457</v>
      </c>
      <c r="N19" s="116">
        <f>IFERROR(M19/K19-1,"-")</f>
        <v>-3.5764121933008375E-2</v>
      </c>
      <c r="O19" s="116">
        <f t="shared" si="3"/>
        <v>-1.3060879538800529E-2</v>
      </c>
    </row>
    <row r="20" spans="1:16" x14ac:dyDescent="0.25">
      <c r="A20" s="1" t="s">
        <v>92</v>
      </c>
      <c r="B20" s="114" t="s">
        <v>93</v>
      </c>
      <c r="C20" s="115">
        <v>863408</v>
      </c>
      <c r="D20" s="116">
        <v>3.440558770321922E-2</v>
      </c>
      <c r="E20" s="115">
        <v>118240</v>
      </c>
      <c r="F20" s="116">
        <f t="shared" si="0"/>
        <v>-0.86305431499360674</v>
      </c>
      <c r="G20" s="115">
        <v>579557</v>
      </c>
      <c r="H20" s="116">
        <f t="shared" si="0"/>
        <v>3.9015307848443843</v>
      </c>
      <c r="I20" s="115">
        <v>790311</v>
      </c>
      <c r="J20" s="116">
        <f t="shared" si="0"/>
        <v>0.36364671637129731</v>
      </c>
      <c r="K20" s="115">
        <v>831777</v>
      </c>
      <c r="L20" s="116">
        <f t="shared" si="0"/>
        <v>5.2467952489589464E-2</v>
      </c>
      <c r="M20" s="115"/>
      <c r="N20" s="116"/>
      <c r="O20" s="116"/>
    </row>
    <row r="21" spans="1:16" ht="15.75" x14ac:dyDescent="0.25">
      <c r="A21" s="1"/>
      <c r="B21" s="117" t="s">
        <v>30</v>
      </c>
      <c r="C21" s="118">
        <v>10093577</v>
      </c>
      <c r="D21" s="119">
        <v>-8.7646592409611479E-3</v>
      </c>
      <c r="E21" s="118">
        <v>2858440</v>
      </c>
      <c r="F21" s="119">
        <f t="shared" si="0"/>
        <v>-0.71680604408130044</v>
      </c>
      <c r="G21" s="118">
        <v>3367162</v>
      </c>
      <c r="H21" s="119">
        <f t="shared" si="0"/>
        <v>0.17797190075705638</v>
      </c>
      <c r="I21" s="118">
        <v>8865243</v>
      </c>
      <c r="J21" s="119">
        <f t="shared" si="0"/>
        <v>1.6328531267577859</v>
      </c>
      <c r="K21" s="118">
        <v>9739308</v>
      </c>
      <c r="L21" s="119">
        <f t="shared" si="0"/>
        <v>9.8594590131370285E-2</v>
      </c>
      <c r="M21" s="118">
        <v>9180026</v>
      </c>
      <c r="N21" s="119">
        <v>3.059152979652846E-2</v>
      </c>
      <c r="O21" s="119">
        <v>-5.4325115823989911E-3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7" t="s">
        <v>288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455150</v>
      </c>
      <c r="D31" s="116">
        <v>2.5131660385586674E-3</v>
      </c>
      <c r="E31" s="115">
        <v>501178</v>
      </c>
      <c r="F31" s="116">
        <f t="shared" ref="F31:J43" si="4">IFERROR(E31/C31-1,"-")</f>
        <v>0.10112710095572885</v>
      </c>
      <c r="G31" s="115">
        <v>14580</v>
      </c>
      <c r="H31" s="116">
        <f t="shared" si="4"/>
        <v>-0.97090853948098277</v>
      </c>
      <c r="I31" s="115">
        <v>303205</v>
      </c>
      <c r="J31" s="116">
        <f t="shared" si="4"/>
        <v>19.795953360768177</v>
      </c>
      <c r="K31" s="115">
        <v>488351</v>
      </c>
      <c r="L31" s="116">
        <f t="shared" ref="L31:L43" si="5">IFERROR(K31/I31-1,"-")</f>
        <v>0.6106297719364786</v>
      </c>
      <c r="M31" s="115">
        <v>464379</v>
      </c>
      <c r="N31" s="116">
        <f t="shared" ref="N31:N39" si="6">IFERROR(M31/K31-1,"-")</f>
        <v>-4.9087643928240166E-2</v>
      </c>
      <c r="O31" s="116">
        <f t="shared" ref="O31" si="7">IFERROR(M31/C31-1,"-")</f>
        <v>2.027683181368789E-2</v>
      </c>
    </row>
    <row r="32" spans="1:16" x14ac:dyDescent="0.25">
      <c r="B32" s="114" t="s">
        <v>73</v>
      </c>
      <c r="C32" s="115">
        <v>414221</v>
      </c>
      <c r="D32" s="116">
        <v>-2.2547289133882042E-2</v>
      </c>
      <c r="E32" s="115">
        <v>463416</v>
      </c>
      <c r="F32" s="116">
        <f t="shared" si="4"/>
        <v>0.11876510365239801</v>
      </c>
      <c r="G32" s="115">
        <v>16940</v>
      </c>
      <c r="H32" s="116">
        <f t="shared" si="4"/>
        <v>-0.9634453708978542</v>
      </c>
      <c r="I32" s="115">
        <v>330152</v>
      </c>
      <c r="J32" s="116">
        <f t="shared" si="4"/>
        <v>18.489492325855963</v>
      </c>
      <c r="K32" s="115">
        <v>443471</v>
      </c>
      <c r="L32" s="116">
        <f t="shared" si="5"/>
        <v>0.34323281397659255</v>
      </c>
      <c r="M32" s="115">
        <v>463066</v>
      </c>
      <c r="N32" s="116">
        <f t="shared" si="6"/>
        <v>4.4185527351281229E-2</v>
      </c>
      <c r="O32" s="116">
        <f>IFERROR(M32/C32-1,"-")</f>
        <v>0.11792014407767826</v>
      </c>
    </row>
    <row r="33" spans="2:16" x14ac:dyDescent="0.25">
      <c r="B33" s="114" t="s">
        <v>75</v>
      </c>
      <c r="C33" s="115">
        <v>447071</v>
      </c>
      <c r="D33" s="116">
        <v>-1.2464823265902925E-2</v>
      </c>
      <c r="E33" s="115">
        <v>215134</v>
      </c>
      <c r="F33" s="116">
        <f t="shared" si="4"/>
        <v>-0.51879231710399465</v>
      </c>
      <c r="G33" s="115">
        <v>21891</v>
      </c>
      <c r="H33" s="116">
        <f t="shared" si="4"/>
        <v>-0.89824481485957586</v>
      </c>
      <c r="I33" s="115">
        <v>426904</v>
      </c>
      <c r="J33" s="116">
        <f t="shared" si="4"/>
        <v>18.501347585765838</v>
      </c>
      <c r="K33" s="115">
        <v>469427</v>
      </c>
      <c r="L33" s="116">
        <f t="shared" si="5"/>
        <v>9.9607874369881833E-2</v>
      </c>
      <c r="M33" s="115">
        <v>495607</v>
      </c>
      <c r="N33" s="116">
        <f t="shared" si="6"/>
        <v>5.5770119741727742E-2</v>
      </c>
      <c r="O33" s="116">
        <f t="shared" ref="O33:O41" si="8">IFERROR(M33/C33-1,"-")</f>
        <v>0.10856441146931917</v>
      </c>
    </row>
    <row r="34" spans="2:16" x14ac:dyDescent="0.25">
      <c r="B34" s="114" t="s">
        <v>77</v>
      </c>
      <c r="C34" s="115">
        <v>419899</v>
      </c>
      <c r="D34" s="116">
        <v>-2.2905315981684993E-3</v>
      </c>
      <c r="E34" s="115">
        <v>0</v>
      </c>
      <c r="F34" s="116">
        <f t="shared" si="4"/>
        <v>-1</v>
      </c>
      <c r="G34" s="115">
        <v>21218</v>
      </c>
      <c r="H34" s="116" t="str">
        <f t="shared" si="4"/>
        <v>-</v>
      </c>
      <c r="I34" s="115">
        <v>425285</v>
      </c>
      <c r="J34" s="116">
        <f t="shared" si="4"/>
        <v>19.043595060797436</v>
      </c>
      <c r="K34" s="115">
        <v>444527</v>
      </c>
      <c r="L34" s="116">
        <f t="shared" si="5"/>
        <v>4.5244953384201203E-2</v>
      </c>
      <c r="M34" s="115">
        <v>447408</v>
      </c>
      <c r="N34" s="116">
        <f t="shared" si="6"/>
        <v>6.4810461456783486E-3</v>
      </c>
      <c r="O34" s="116">
        <f t="shared" si="8"/>
        <v>6.5513373454092472E-2</v>
      </c>
    </row>
    <row r="35" spans="2:16" x14ac:dyDescent="0.25">
      <c r="B35" s="114" t="s">
        <v>79</v>
      </c>
      <c r="C35" s="115">
        <v>407540</v>
      </c>
      <c r="D35" s="116">
        <v>-8.4353794460921838E-3</v>
      </c>
      <c r="E35" s="115">
        <v>0</v>
      </c>
      <c r="F35" s="116">
        <f t="shared" si="4"/>
        <v>-1</v>
      </c>
      <c r="G35" s="115">
        <v>21400</v>
      </c>
      <c r="H35" s="116" t="str">
        <f t="shared" si="4"/>
        <v>-</v>
      </c>
      <c r="I35" s="115">
        <v>388948</v>
      </c>
      <c r="J35" s="116">
        <f t="shared" si="4"/>
        <v>17.175140186915886</v>
      </c>
      <c r="K35" s="115">
        <v>422412</v>
      </c>
      <c r="L35" s="116">
        <f t="shared" si="5"/>
        <v>8.6037208058660886E-2</v>
      </c>
      <c r="M35" s="115">
        <v>435777</v>
      </c>
      <c r="N35" s="116">
        <f t="shared" si="6"/>
        <v>3.1639726144143676E-2</v>
      </c>
      <c r="O35" s="116">
        <f t="shared" si="8"/>
        <v>6.9286450409775657E-2</v>
      </c>
    </row>
    <row r="36" spans="2:16" x14ac:dyDescent="0.25">
      <c r="B36" s="114" t="s">
        <v>81</v>
      </c>
      <c r="C36" s="115">
        <v>455997</v>
      </c>
      <c r="D36" s="116">
        <v>4.729149345668171E-2</v>
      </c>
      <c r="E36" s="115">
        <v>0</v>
      </c>
      <c r="F36" s="116">
        <f t="shared" si="4"/>
        <v>-1</v>
      </c>
      <c r="G36" s="115">
        <v>44736</v>
      </c>
      <c r="H36" s="116" t="str">
        <f t="shared" si="4"/>
        <v>-</v>
      </c>
      <c r="I36" s="115">
        <v>408804</v>
      </c>
      <c r="J36" s="116">
        <f t="shared" si="4"/>
        <v>8.1381437768240339</v>
      </c>
      <c r="K36" s="115">
        <v>454213</v>
      </c>
      <c r="L36" s="116">
        <f t="shared" si="5"/>
        <v>0.11107768025753173</v>
      </c>
      <c r="M36" s="115">
        <v>465333</v>
      </c>
      <c r="N36" s="116">
        <f t="shared" si="6"/>
        <v>2.4481906066096792E-2</v>
      </c>
      <c r="O36" s="116">
        <f t="shared" si="8"/>
        <v>2.0473818906703301E-2</v>
      </c>
    </row>
    <row r="37" spans="2:16" x14ac:dyDescent="0.25">
      <c r="B37" s="114" t="s">
        <v>83</v>
      </c>
      <c r="C37" s="115">
        <v>502865</v>
      </c>
      <c r="D37" s="116">
        <v>8.4522746584885011E-2</v>
      </c>
      <c r="E37" s="115">
        <v>0</v>
      </c>
      <c r="F37" s="116">
        <f t="shared" si="4"/>
        <v>-1</v>
      </c>
      <c r="G37" s="115">
        <v>113386</v>
      </c>
      <c r="H37" s="116" t="str">
        <f t="shared" si="4"/>
        <v>-</v>
      </c>
      <c r="I37" s="115">
        <v>491736</v>
      </c>
      <c r="J37" s="116">
        <f t="shared" si="4"/>
        <v>3.3368317076182246</v>
      </c>
      <c r="K37" s="115">
        <v>510638</v>
      </c>
      <c r="L37" s="116">
        <f t="shared" si="5"/>
        <v>3.8439325166349514E-2</v>
      </c>
      <c r="M37" s="115">
        <v>531003</v>
      </c>
      <c r="N37" s="116">
        <f t="shared" si="6"/>
        <v>3.9881481597531021E-2</v>
      </c>
      <c r="O37" s="116">
        <f t="shared" si="8"/>
        <v>5.5955375697254839E-2</v>
      </c>
    </row>
    <row r="38" spans="2:16" x14ac:dyDescent="0.25">
      <c r="B38" s="114" t="s">
        <v>85</v>
      </c>
      <c r="C38" s="115">
        <v>487856</v>
      </c>
      <c r="D38" s="116">
        <v>-3.7558148251902734E-2</v>
      </c>
      <c r="E38" s="115">
        <v>96004</v>
      </c>
      <c r="F38" s="116">
        <f t="shared" si="4"/>
        <v>-0.80321242333803422</v>
      </c>
      <c r="G38" s="115">
        <v>197818</v>
      </c>
      <c r="H38" s="116">
        <f t="shared" si="4"/>
        <v>1.0605183117370109</v>
      </c>
      <c r="I38" s="115">
        <v>530698</v>
      </c>
      <c r="J38" s="116">
        <f t="shared" si="4"/>
        <v>1.6827588995945768</v>
      </c>
      <c r="K38" s="115">
        <v>569851</v>
      </c>
      <c r="L38" s="116">
        <f t="shared" si="5"/>
        <v>7.3776422748907944E-2</v>
      </c>
      <c r="M38" s="115">
        <v>553021</v>
      </c>
      <c r="N38" s="116">
        <f t="shared" si="6"/>
        <v>-2.9534036090135829E-2</v>
      </c>
      <c r="O38" s="116">
        <f t="shared" si="8"/>
        <v>0.13357425141845125</v>
      </c>
    </row>
    <row r="39" spans="2:16" x14ac:dyDescent="0.25">
      <c r="B39" s="114" t="s">
        <v>87</v>
      </c>
      <c r="C39" s="115">
        <v>448598</v>
      </c>
      <c r="D39" s="116">
        <v>4.3479272212995301E-2</v>
      </c>
      <c r="E39" s="115">
        <v>60570</v>
      </c>
      <c r="F39" s="116">
        <f t="shared" si="4"/>
        <v>-0.86497933561897289</v>
      </c>
      <c r="G39" s="115">
        <v>241203</v>
      </c>
      <c r="H39" s="116">
        <f t="shared" si="4"/>
        <v>2.9822189202575533</v>
      </c>
      <c r="I39" s="115">
        <v>466212</v>
      </c>
      <c r="J39" s="116">
        <f t="shared" si="4"/>
        <v>0.93286153157299045</v>
      </c>
      <c r="K39" s="115">
        <v>491257</v>
      </c>
      <c r="L39" s="116">
        <f t="shared" si="5"/>
        <v>5.3720195962351891E-2</v>
      </c>
      <c r="M39" s="115">
        <v>500247</v>
      </c>
      <c r="N39" s="116">
        <f t="shared" si="6"/>
        <v>1.829999368965729E-2</v>
      </c>
      <c r="O39" s="116">
        <f t="shared" si="8"/>
        <v>0.11513426274749339</v>
      </c>
    </row>
    <row r="40" spans="2:16" x14ac:dyDescent="0.25">
      <c r="B40" s="114" t="s">
        <v>89</v>
      </c>
      <c r="C40" s="115">
        <v>477219</v>
      </c>
      <c r="D40" s="116">
        <v>-4.6989188106917323E-3</v>
      </c>
      <c r="E40" s="115">
        <v>51321</v>
      </c>
      <c r="F40" s="116">
        <f t="shared" si="4"/>
        <v>-0.89245817957792961</v>
      </c>
      <c r="G40" s="115">
        <v>379310</v>
      </c>
      <c r="H40" s="116">
        <f t="shared" si="4"/>
        <v>6.3909315874593249</v>
      </c>
      <c r="I40" s="115">
        <v>492206</v>
      </c>
      <c r="J40" s="116">
        <f t="shared" si="4"/>
        <v>0.29763517966834518</v>
      </c>
      <c r="K40" s="115">
        <v>505474</v>
      </c>
      <c r="L40" s="116">
        <f t="shared" si="5"/>
        <v>2.6956193138645279E-2</v>
      </c>
      <c r="M40" s="115">
        <v>527606</v>
      </c>
      <c r="N40" s="116">
        <f>IFERROR(M40/K40-1,"-")</f>
        <v>4.3784645698888625E-2</v>
      </c>
      <c r="O40" s="116">
        <f t="shared" si="8"/>
        <v>0.10558464771939091</v>
      </c>
    </row>
    <row r="41" spans="2:16" x14ac:dyDescent="0.25">
      <c r="B41" s="114" t="s">
        <v>91</v>
      </c>
      <c r="C41" s="115">
        <v>469816</v>
      </c>
      <c r="D41" s="116">
        <v>0.12076833710647406</v>
      </c>
      <c r="E41" s="115">
        <v>52157</v>
      </c>
      <c r="F41" s="116">
        <f t="shared" si="4"/>
        <v>-0.88898419806903128</v>
      </c>
      <c r="G41" s="115">
        <v>382750</v>
      </c>
      <c r="H41" s="116">
        <f t="shared" si="4"/>
        <v>6.3384205379910652</v>
      </c>
      <c r="I41" s="115">
        <v>471403</v>
      </c>
      <c r="J41" s="116">
        <f t="shared" si="4"/>
        <v>0.23162116263879806</v>
      </c>
      <c r="K41" s="115">
        <v>495470</v>
      </c>
      <c r="L41" s="116">
        <f t="shared" si="5"/>
        <v>5.105398141293116E-2</v>
      </c>
      <c r="M41" s="115">
        <v>484662</v>
      </c>
      <c r="N41" s="116">
        <f>IFERROR(M41/K41-1,"-")</f>
        <v>-2.1813631501402697E-2</v>
      </c>
      <c r="O41" s="116">
        <f t="shared" si="8"/>
        <v>3.1599604951725757E-2</v>
      </c>
    </row>
    <row r="42" spans="2:16" x14ac:dyDescent="0.25">
      <c r="B42" s="114" t="s">
        <v>93</v>
      </c>
      <c r="C42" s="115">
        <v>485402</v>
      </c>
      <c r="D42" s="116">
        <v>0.13828699534744104</v>
      </c>
      <c r="E42" s="115">
        <v>56375</v>
      </c>
      <c r="F42" s="116">
        <f t="shared" si="4"/>
        <v>-0.88385915179583108</v>
      </c>
      <c r="G42" s="115">
        <v>322714</v>
      </c>
      <c r="H42" s="116">
        <f t="shared" si="4"/>
        <v>4.7244168514412417</v>
      </c>
      <c r="I42" s="115">
        <v>481522</v>
      </c>
      <c r="J42" s="116">
        <f t="shared" si="4"/>
        <v>0.49210136529558679</v>
      </c>
      <c r="K42" s="115">
        <v>480103</v>
      </c>
      <c r="L42" s="116">
        <f t="shared" si="5"/>
        <v>-2.9469058526920833E-3</v>
      </c>
      <c r="M42" s="115"/>
      <c r="N42" s="116"/>
      <c r="O42" s="116"/>
    </row>
    <row r="43" spans="2:16" ht="15.75" x14ac:dyDescent="0.25">
      <c r="B43" s="117" t="s">
        <v>30</v>
      </c>
      <c r="C43" s="118">
        <v>5471634</v>
      </c>
      <c r="D43" s="119">
        <v>2.785655031874712E-2</v>
      </c>
      <c r="E43" s="118">
        <v>1557028</v>
      </c>
      <c r="F43" s="119">
        <f t="shared" si="4"/>
        <v>-0.715436376044158</v>
      </c>
      <c r="G43" s="118">
        <v>1777946</v>
      </c>
      <c r="H43" s="119">
        <f t="shared" si="4"/>
        <v>0.14188441055652179</v>
      </c>
      <c r="I43" s="118">
        <v>5217075</v>
      </c>
      <c r="J43" s="119">
        <f t="shared" si="4"/>
        <v>1.9343270268050885</v>
      </c>
      <c r="K43" s="118">
        <v>5775194</v>
      </c>
      <c r="L43" s="119">
        <f t="shared" si="5"/>
        <v>0.10697929395302919</v>
      </c>
      <c r="M43" s="118">
        <v>5368109</v>
      </c>
      <c r="N43" s="119">
        <v>1.3789753566086027E-2</v>
      </c>
      <c r="O43" s="119">
        <v>7.6586288002643998E-2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67" t="s">
        <v>289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1:16" x14ac:dyDescent="0.25">
      <c r="A53" s="1"/>
      <c r="B53" s="114" t="s">
        <v>71</v>
      </c>
      <c r="C53" s="115">
        <v>337641</v>
      </c>
      <c r="D53" s="116">
        <v>4.0339055119565925E-2</v>
      </c>
      <c r="E53" s="115">
        <v>370908</v>
      </c>
      <c r="F53" s="116">
        <f t="shared" ref="F53:J65" si="9">IFERROR(E53/C53-1,"-")</f>
        <v>9.8527726194389986E-2</v>
      </c>
      <c r="G53" s="115">
        <v>11298</v>
      </c>
      <c r="H53" s="116">
        <f t="shared" si="9"/>
        <v>-0.96953961629298913</v>
      </c>
      <c r="I53" s="115">
        <v>234995</v>
      </c>
      <c r="J53" s="116">
        <f t="shared" si="9"/>
        <v>19.799699061780846</v>
      </c>
      <c r="K53" s="115">
        <v>371455</v>
      </c>
      <c r="L53" s="116">
        <f t="shared" ref="L53:L65" si="10">IFERROR(K53/I53-1,"-")</f>
        <v>0.58069320623843068</v>
      </c>
      <c r="M53" s="115">
        <v>375590</v>
      </c>
      <c r="N53" s="116">
        <f t="shared" ref="N53:N61" si="11">IFERROR(M53/K53-1,"-")</f>
        <v>1.1131900230175962E-2</v>
      </c>
      <c r="O53" s="116">
        <f t="shared" ref="O53" si="12">IFERROR(M53/C53-1,"-")</f>
        <v>0.11239452554636431</v>
      </c>
    </row>
    <row r="54" spans="1:16" x14ac:dyDescent="0.25">
      <c r="A54" s="1">
        <v>2</v>
      </c>
      <c r="B54" s="114" t="s">
        <v>73</v>
      </c>
      <c r="C54" s="115">
        <v>299499</v>
      </c>
      <c r="D54" s="116">
        <v>-1.1247713812205795E-2</v>
      </c>
      <c r="E54" s="115">
        <v>336790</v>
      </c>
      <c r="F54" s="116">
        <f t="shared" si="9"/>
        <v>0.12451126714947303</v>
      </c>
      <c r="G54" s="115">
        <v>14719</v>
      </c>
      <c r="H54" s="116">
        <f t="shared" si="9"/>
        <v>-0.95629620831972451</v>
      </c>
      <c r="I54" s="115">
        <v>256339</v>
      </c>
      <c r="J54" s="116">
        <f t="shared" si="9"/>
        <v>16.415517358516205</v>
      </c>
      <c r="K54" s="115">
        <v>333022</v>
      </c>
      <c r="L54" s="116">
        <f t="shared" si="10"/>
        <v>0.29914683290486432</v>
      </c>
      <c r="M54" s="115">
        <v>353865</v>
      </c>
      <c r="N54" s="116">
        <f t="shared" si="11"/>
        <v>6.2587456684543463E-2</v>
      </c>
      <c r="O54" s="116">
        <f>IFERROR(M54/C54-1,"-")</f>
        <v>0.18152314364989541</v>
      </c>
    </row>
    <row r="55" spans="1:16" x14ac:dyDescent="0.25">
      <c r="A55" s="1">
        <v>3</v>
      </c>
      <c r="B55" s="114" t="s">
        <v>75</v>
      </c>
      <c r="C55" s="115">
        <v>327336</v>
      </c>
      <c r="D55" s="116">
        <v>1.4753066709653817E-2</v>
      </c>
      <c r="E55" s="115">
        <v>153036</v>
      </c>
      <c r="F55" s="116">
        <f t="shared" si="9"/>
        <v>-0.53248038712515577</v>
      </c>
      <c r="G55" s="115">
        <v>19759</v>
      </c>
      <c r="H55" s="116">
        <f t="shared" si="9"/>
        <v>-0.87088658877649705</v>
      </c>
      <c r="I55" s="115">
        <v>322615</v>
      </c>
      <c r="J55" s="116">
        <f t="shared" si="9"/>
        <v>15.327496330785969</v>
      </c>
      <c r="K55" s="115">
        <v>346043</v>
      </c>
      <c r="L55" s="116">
        <f t="shared" si="10"/>
        <v>7.2619066069463667E-2</v>
      </c>
      <c r="M55" s="115">
        <v>376224</v>
      </c>
      <c r="N55" s="116">
        <f t="shared" si="11"/>
        <v>8.7217484532269074E-2</v>
      </c>
      <c r="O55" s="116">
        <f t="shared" ref="O55:O63" si="13">IFERROR(M55/C55-1,"-")</f>
        <v>0.1493511254490798</v>
      </c>
    </row>
    <row r="56" spans="1:16" x14ac:dyDescent="0.25">
      <c r="A56" s="1">
        <v>4</v>
      </c>
      <c r="B56" s="114" t="s">
        <v>77</v>
      </c>
      <c r="C56" s="115">
        <v>319614</v>
      </c>
      <c r="D56" s="116">
        <v>3.6664396224579177E-2</v>
      </c>
      <c r="E56" s="115">
        <v>0</v>
      </c>
      <c r="F56" s="116">
        <f t="shared" si="9"/>
        <v>-1</v>
      </c>
      <c r="G56" s="115">
        <v>15140</v>
      </c>
      <c r="H56" s="116" t="str">
        <f t="shared" si="9"/>
        <v>-</v>
      </c>
      <c r="I56" s="115">
        <v>326468</v>
      </c>
      <c r="J56" s="116">
        <f t="shared" si="9"/>
        <v>20.563276089828271</v>
      </c>
      <c r="K56" s="115">
        <v>331335</v>
      </c>
      <c r="L56" s="116">
        <f t="shared" si="10"/>
        <v>1.4908046117843021E-2</v>
      </c>
      <c r="M56" s="115">
        <v>344040</v>
      </c>
      <c r="N56" s="116">
        <f t="shared" si="11"/>
        <v>3.8344877540857469E-2</v>
      </c>
      <c r="O56" s="116">
        <f t="shared" si="13"/>
        <v>7.6423435769396919E-2</v>
      </c>
    </row>
    <row r="57" spans="1:16" x14ac:dyDescent="0.25">
      <c r="A57" s="1">
        <v>5</v>
      </c>
      <c r="B57" s="114" t="s">
        <v>79</v>
      </c>
      <c r="C57" s="115">
        <v>312505</v>
      </c>
      <c r="D57" s="116">
        <v>2.0234601233403149E-2</v>
      </c>
      <c r="E57" s="115">
        <v>0</v>
      </c>
      <c r="F57" s="116">
        <f t="shared" si="9"/>
        <v>-1</v>
      </c>
      <c r="G57" s="115">
        <v>19434</v>
      </c>
      <c r="H57" s="116" t="str">
        <f t="shared" si="9"/>
        <v>-</v>
      </c>
      <c r="I57" s="115">
        <v>316077</v>
      </c>
      <c r="J57" s="116">
        <f t="shared" si="9"/>
        <v>15.264124729854892</v>
      </c>
      <c r="K57" s="115">
        <v>340704</v>
      </c>
      <c r="L57" s="116">
        <f t="shared" si="10"/>
        <v>7.7914558794217825E-2</v>
      </c>
      <c r="M57" s="115">
        <v>344685</v>
      </c>
      <c r="N57" s="116">
        <f t="shared" si="11"/>
        <v>1.1684629473091013E-2</v>
      </c>
      <c r="O57" s="116">
        <f t="shared" si="13"/>
        <v>0.10297435241036146</v>
      </c>
    </row>
    <row r="58" spans="1:16" x14ac:dyDescent="0.25">
      <c r="A58" s="1">
        <v>6</v>
      </c>
      <c r="B58" s="114" t="s">
        <v>81</v>
      </c>
      <c r="C58" s="115">
        <v>340693</v>
      </c>
      <c r="D58" s="116">
        <v>7.6316753860540265E-2</v>
      </c>
      <c r="E58" s="115">
        <v>0</v>
      </c>
      <c r="F58" s="116">
        <f t="shared" si="9"/>
        <v>-1</v>
      </c>
      <c r="G58" s="115">
        <v>38047</v>
      </c>
      <c r="H58" s="116" t="str">
        <f t="shared" si="9"/>
        <v>-</v>
      </c>
      <c r="I58" s="115">
        <v>318832</v>
      </c>
      <c r="J58" s="116">
        <f t="shared" si="9"/>
        <v>7.3799511130969595</v>
      </c>
      <c r="K58" s="115">
        <v>354121</v>
      </c>
      <c r="L58" s="116">
        <f t="shared" si="10"/>
        <v>0.11068211471872336</v>
      </c>
      <c r="M58" s="115">
        <v>354898</v>
      </c>
      <c r="N58" s="116">
        <f t="shared" si="11"/>
        <v>2.1941652711925386E-3</v>
      </c>
      <c r="O58" s="116">
        <f t="shared" si="13"/>
        <v>4.1694428708544118E-2</v>
      </c>
    </row>
    <row r="59" spans="1:16" x14ac:dyDescent="0.25">
      <c r="A59" s="1">
        <v>7</v>
      </c>
      <c r="B59" s="114" t="s">
        <v>83</v>
      </c>
      <c r="C59" s="115">
        <v>377431</v>
      </c>
      <c r="D59" s="116">
        <v>0.14385855383785451</v>
      </c>
      <c r="E59" s="115">
        <v>0</v>
      </c>
      <c r="F59" s="116">
        <f t="shared" si="9"/>
        <v>-1</v>
      </c>
      <c r="G59" s="115">
        <v>101654</v>
      </c>
      <c r="H59" s="116" t="str">
        <f t="shared" si="9"/>
        <v>-</v>
      </c>
      <c r="I59" s="115">
        <v>380812</v>
      </c>
      <c r="J59" s="116">
        <f t="shared" si="9"/>
        <v>2.7461585377850355</v>
      </c>
      <c r="K59" s="115">
        <v>398818</v>
      </c>
      <c r="L59" s="116">
        <f t="shared" si="10"/>
        <v>4.7283173849563598E-2</v>
      </c>
      <c r="M59" s="115">
        <v>405625</v>
      </c>
      <c r="N59" s="116">
        <f t="shared" si="11"/>
        <v>1.7067935750141761E-2</v>
      </c>
      <c r="O59" s="116">
        <f t="shared" si="13"/>
        <v>7.4699746443720905E-2</v>
      </c>
    </row>
    <row r="60" spans="1:16" x14ac:dyDescent="0.25">
      <c r="A60" s="1">
        <v>8</v>
      </c>
      <c r="B60" s="114" t="s">
        <v>85</v>
      </c>
      <c r="C60" s="115">
        <v>381986</v>
      </c>
      <c r="D60" s="116">
        <v>5.080064590846689E-2</v>
      </c>
      <c r="E60" s="115">
        <v>69690</v>
      </c>
      <c r="F60" s="116">
        <f t="shared" si="9"/>
        <v>-0.81755875869796268</v>
      </c>
      <c r="G60" s="115">
        <v>163462</v>
      </c>
      <c r="H60" s="116">
        <f t="shared" si="9"/>
        <v>1.3455589037164586</v>
      </c>
      <c r="I60" s="115">
        <v>408951</v>
      </c>
      <c r="J60" s="116">
        <f t="shared" si="9"/>
        <v>1.5018108184165126</v>
      </c>
      <c r="K60" s="115">
        <v>415100</v>
      </c>
      <c r="L60" s="116">
        <f t="shared" si="10"/>
        <v>1.5036031211563161E-2</v>
      </c>
      <c r="M60" s="115">
        <v>423978</v>
      </c>
      <c r="N60" s="116">
        <f t="shared" si="11"/>
        <v>2.1387617441580353E-2</v>
      </c>
      <c r="O60" s="116">
        <f t="shared" si="13"/>
        <v>0.10993073044561852</v>
      </c>
    </row>
    <row r="61" spans="1:16" x14ac:dyDescent="0.25">
      <c r="A61" s="1">
        <v>9</v>
      </c>
      <c r="B61" s="114" t="s">
        <v>87</v>
      </c>
      <c r="C61" s="115">
        <v>352404</v>
      </c>
      <c r="D61" s="116">
        <v>0.12893553223388299</v>
      </c>
      <c r="E61" s="115">
        <v>47226</v>
      </c>
      <c r="F61" s="116">
        <f t="shared" si="9"/>
        <v>-0.86598903531174454</v>
      </c>
      <c r="G61" s="115">
        <v>196992</v>
      </c>
      <c r="H61" s="116">
        <f t="shared" si="9"/>
        <v>3.1712615931901915</v>
      </c>
      <c r="I61" s="115">
        <v>364342</v>
      </c>
      <c r="J61" s="116">
        <f t="shared" si="9"/>
        <v>0.84952688434048085</v>
      </c>
      <c r="K61" s="115">
        <v>384126</v>
      </c>
      <c r="L61" s="116">
        <f t="shared" si="10"/>
        <v>5.4300629628206476E-2</v>
      </c>
      <c r="M61" s="115">
        <v>385672</v>
      </c>
      <c r="N61" s="116">
        <f t="shared" si="11"/>
        <v>4.0247210550705681E-3</v>
      </c>
      <c r="O61" s="116">
        <f t="shared" si="13"/>
        <v>9.4403014721739842E-2</v>
      </c>
    </row>
    <row r="62" spans="1:16" x14ac:dyDescent="0.25">
      <c r="A62" s="1">
        <v>10</v>
      </c>
      <c r="B62" s="114" t="s">
        <v>89</v>
      </c>
      <c r="C62" s="115">
        <v>371892</v>
      </c>
      <c r="D62" s="116">
        <v>5.2537436779884983E-2</v>
      </c>
      <c r="E62" s="115">
        <v>43327</v>
      </c>
      <c r="F62" s="116">
        <f t="shared" si="9"/>
        <v>-0.88349574607681802</v>
      </c>
      <c r="G62" s="115">
        <v>303261</v>
      </c>
      <c r="H62" s="116">
        <f t="shared" si="9"/>
        <v>5.9993537517021718</v>
      </c>
      <c r="I62" s="115">
        <v>388751</v>
      </c>
      <c r="J62" s="116">
        <f t="shared" si="9"/>
        <v>0.28190238771223464</v>
      </c>
      <c r="K62" s="115">
        <v>392254</v>
      </c>
      <c r="L62" s="116">
        <f t="shared" si="10"/>
        <v>9.0109092966963455E-3</v>
      </c>
      <c r="M62" s="115">
        <v>410112</v>
      </c>
      <c r="N62" s="116">
        <f>IFERROR(M62/K62-1,"-")</f>
        <v>4.5526623055469173E-2</v>
      </c>
      <c r="O62" s="116">
        <f t="shared" si="13"/>
        <v>0.10277177245006608</v>
      </c>
    </row>
    <row r="63" spans="1:16" x14ac:dyDescent="0.25">
      <c r="A63" s="1">
        <v>11</v>
      </c>
      <c r="B63" s="114" t="s">
        <v>91</v>
      </c>
      <c r="C63" s="115">
        <v>350126</v>
      </c>
      <c r="D63" s="116">
        <v>0.15841400713326226</v>
      </c>
      <c r="E63" s="115">
        <v>39419</v>
      </c>
      <c r="F63" s="116">
        <f t="shared" si="9"/>
        <v>-0.88741481638038877</v>
      </c>
      <c r="G63" s="115">
        <v>295608</v>
      </c>
      <c r="H63" s="116">
        <f t="shared" si="9"/>
        <v>6.4991247875390039</v>
      </c>
      <c r="I63" s="115">
        <v>371295</v>
      </c>
      <c r="J63" s="116">
        <f t="shared" si="9"/>
        <v>0.25603840220832996</v>
      </c>
      <c r="K63" s="115">
        <v>361460</v>
      </c>
      <c r="L63" s="116">
        <f t="shared" si="10"/>
        <v>-2.6488371779851638E-2</v>
      </c>
      <c r="M63" s="115">
        <v>367251</v>
      </c>
      <c r="N63" s="116">
        <f>IFERROR(M63/K63-1,"-")</f>
        <v>1.6021136501964239E-2</v>
      </c>
      <c r="O63" s="116">
        <f t="shared" si="13"/>
        <v>4.8910963481717973E-2</v>
      </c>
    </row>
    <row r="64" spans="1:16" x14ac:dyDescent="0.25">
      <c r="A64" s="1">
        <v>12</v>
      </c>
      <c r="B64" s="114" t="s">
        <v>93</v>
      </c>
      <c r="C64" s="115">
        <v>359173</v>
      </c>
      <c r="D64" s="116">
        <v>0.12734069465979503</v>
      </c>
      <c r="E64" s="115">
        <v>43129</v>
      </c>
      <c r="F64" s="116">
        <f t="shared" si="9"/>
        <v>-0.87992137493631206</v>
      </c>
      <c r="G64" s="115">
        <v>256762</v>
      </c>
      <c r="H64" s="116">
        <f t="shared" si="9"/>
        <v>4.9533492545618953</v>
      </c>
      <c r="I64" s="115">
        <v>375961</v>
      </c>
      <c r="J64" s="116">
        <f t="shared" si="9"/>
        <v>0.46423925658781284</v>
      </c>
      <c r="K64" s="115">
        <v>362997</v>
      </c>
      <c r="L64" s="116">
        <f t="shared" si="10"/>
        <v>-3.448230002580055E-2</v>
      </c>
      <c r="M64" s="115"/>
      <c r="N64" s="116"/>
      <c r="O64" s="116"/>
    </row>
    <row r="65" spans="1:16" ht="15.75" x14ac:dyDescent="0.25">
      <c r="B65" s="117" t="s">
        <v>30</v>
      </c>
      <c r="C65" s="118">
        <v>4130300</v>
      </c>
      <c r="D65" s="119">
        <v>6.9748769748769757E-2</v>
      </c>
      <c r="E65" s="118">
        <v>1144929</v>
      </c>
      <c r="F65" s="119">
        <f t="shared" si="9"/>
        <v>-0.72279761760646921</v>
      </c>
      <c r="G65" s="118">
        <v>1436136</v>
      </c>
      <c r="H65" s="119">
        <f t="shared" si="9"/>
        <v>0.25434502925508928</v>
      </c>
      <c r="I65" s="118">
        <v>4065438</v>
      </c>
      <c r="J65" s="119">
        <f t="shared" si="9"/>
        <v>1.8308168585704974</v>
      </c>
      <c r="K65" s="118">
        <v>4391435</v>
      </c>
      <c r="L65" s="119">
        <f t="shared" si="10"/>
        <v>8.0187423839694461E-2</v>
      </c>
      <c r="M65" s="118">
        <v>4141940</v>
      </c>
      <c r="N65" s="119">
        <v>2.817518849737799E-2</v>
      </c>
      <c r="O65" s="119">
        <v>9.8329491422590731E-2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7" t="s">
        <v>290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1:16" x14ac:dyDescent="0.25">
      <c r="A75" s="1">
        <v>1</v>
      </c>
      <c r="B75" s="114" t="s">
        <v>71</v>
      </c>
      <c r="C75" s="115">
        <v>117509</v>
      </c>
      <c r="D75" s="116">
        <v>-9.2314228333075898E-2</v>
      </c>
      <c r="E75" s="115">
        <v>130270</v>
      </c>
      <c r="F75" s="116">
        <f t="shared" ref="F75:J87" si="14">IFERROR(E75/C75-1,"-")</f>
        <v>0.10859593733245965</v>
      </c>
      <c r="G75" s="115">
        <v>3282</v>
      </c>
      <c r="H75" s="116">
        <f t="shared" si="14"/>
        <v>-0.97480617179703688</v>
      </c>
      <c r="I75" s="115">
        <v>68210</v>
      </c>
      <c r="J75" s="116">
        <f t="shared" si="14"/>
        <v>19.783059110298598</v>
      </c>
      <c r="K75" s="115">
        <v>116896</v>
      </c>
      <c r="L75" s="116">
        <f t="shared" ref="L75:L87" si="15">IFERROR(K75/I75-1,"-")</f>
        <v>0.71376630992523094</v>
      </c>
      <c r="M75" s="115">
        <v>88789</v>
      </c>
      <c r="N75" s="116">
        <f t="shared" ref="N75:N83" si="16">IFERROR(M75/K75-1,"-")</f>
        <v>-0.24044449767314535</v>
      </c>
      <c r="O75" s="116">
        <f t="shared" ref="O75" si="17">IFERROR(M75/C75-1,"-")</f>
        <v>-0.24440681139316989</v>
      </c>
    </row>
    <row r="76" spans="1:16" x14ac:dyDescent="0.25">
      <c r="A76" s="1">
        <v>2</v>
      </c>
      <c r="B76" s="114" t="s">
        <v>73</v>
      </c>
      <c r="C76" s="115">
        <v>114722</v>
      </c>
      <c r="D76" s="116">
        <v>-5.0864565235376857E-2</v>
      </c>
      <c r="E76" s="115">
        <v>126626</v>
      </c>
      <c r="F76" s="116">
        <f t="shared" si="14"/>
        <v>0.103763881382821</v>
      </c>
      <c r="G76" s="115">
        <v>2221</v>
      </c>
      <c r="H76" s="116">
        <f t="shared" si="14"/>
        <v>-0.98246015826133659</v>
      </c>
      <c r="I76" s="115">
        <v>73813</v>
      </c>
      <c r="J76" s="116">
        <f t="shared" si="14"/>
        <v>32.234128770823951</v>
      </c>
      <c r="K76" s="115">
        <v>110449</v>
      </c>
      <c r="L76" s="116">
        <f t="shared" si="15"/>
        <v>0.49633533388427509</v>
      </c>
      <c r="M76" s="115">
        <v>109201</v>
      </c>
      <c r="N76" s="116">
        <f t="shared" si="16"/>
        <v>-1.1299332723700539E-2</v>
      </c>
      <c r="O76" s="116">
        <f>IFERROR(M76/C76-1,"-")</f>
        <v>-4.812503268771462E-2</v>
      </c>
    </row>
    <row r="77" spans="1:16" x14ac:dyDescent="0.25">
      <c r="A77" s="1">
        <v>3</v>
      </c>
      <c r="B77" s="114" t="s">
        <v>75</v>
      </c>
      <c r="C77" s="115">
        <v>119735</v>
      </c>
      <c r="D77" s="116">
        <v>-7.9931149480931607E-2</v>
      </c>
      <c r="E77" s="115">
        <v>62098</v>
      </c>
      <c r="F77" s="116">
        <f t="shared" si="14"/>
        <v>-0.48137136175721384</v>
      </c>
      <c r="G77" s="115">
        <v>2132</v>
      </c>
      <c r="H77" s="116">
        <f t="shared" si="14"/>
        <v>-0.96566717124545076</v>
      </c>
      <c r="I77" s="115">
        <v>104289</v>
      </c>
      <c r="J77" s="116">
        <f t="shared" si="14"/>
        <v>47.916041275797376</v>
      </c>
      <c r="K77" s="115">
        <v>123384</v>
      </c>
      <c r="L77" s="116">
        <f t="shared" si="15"/>
        <v>0.18309697091735466</v>
      </c>
      <c r="M77" s="115">
        <v>119383</v>
      </c>
      <c r="N77" s="116">
        <f t="shared" si="16"/>
        <v>-3.2427219088374537E-2</v>
      </c>
      <c r="O77" s="116">
        <f t="shared" ref="O77:O85" si="18">IFERROR(M77/C77-1,"-")</f>
        <v>-2.9398254478640862E-3</v>
      </c>
    </row>
    <row r="78" spans="1:16" x14ac:dyDescent="0.25">
      <c r="A78" s="1">
        <v>4</v>
      </c>
      <c r="B78" s="114" t="s">
        <v>77</v>
      </c>
      <c r="C78" s="115">
        <v>100285</v>
      </c>
      <c r="D78" s="116">
        <v>-0.10899753893721176</v>
      </c>
      <c r="E78" s="115">
        <v>0</v>
      </c>
      <c r="F78" s="116">
        <f t="shared" si="14"/>
        <v>-1</v>
      </c>
      <c r="G78" s="115">
        <v>6078</v>
      </c>
      <c r="H78" s="116" t="str">
        <f t="shared" si="14"/>
        <v>-</v>
      </c>
      <c r="I78" s="115">
        <v>98817</v>
      </c>
      <c r="J78" s="116">
        <f t="shared" si="14"/>
        <v>15.258144126357355</v>
      </c>
      <c r="K78" s="115">
        <v>113192</v>
      </c>
      <c r="L78" s="116">
        <f t="shared" si="15"/>
        <v>0.14547092099537529</v>
      </c>
      <c r="M78" s="115">
        <v>103368</v>
      </c>
      <c r="N78" s="116">
        <f t="shared" si="16"/>
        <v>-8.679058590713129E-2</v>
      </c>
      <c r="O78" s="116">
        <f t="shared" si="18"/>
        <v>3.0742384205015627E-2</v>
      </c>
    </row>
    <row r="79" spans="1:16" x14ac:dyDescent="0.25">
      <c r="A79" s="1">
        <v>5</v>
      </c>
      <c r="B79" s="114" t="s">
        <v>79</v>
      </c>
      <c r="C79" s="115">
        <v>95035</v>
      </c>
      <c r="D79" s="116">
        <v>-9.231136580706778E-2</v>
      </c>
      <c r="E79" s="115">
        <v>0</v>
      </c>
      <c r="F79" s="116">
        <f t="shared" si="14"/>
        <v>-1</v>
      </c>
      <c r="G79" s="115">
        <v>1966</v>
      </c>
      <c r="H79" s="116" t="str">
        <f t="shared" si="14"/>
        <v>-</v>
      </c>
      <c r="I79" s="115">
        <v>72871</v>
      </c>
      <c r="J79" s="116">
        <f t="shared" si="14"/>
        <v>36.06561546286877</v>
      </c>
      <c r="K79" s="115">
        <v>81708</v>
      </c>
      <c r="L79" s="116">
        <f t="shared" si="15"/>
        <v>0.12126909195701985</v>
      </c>
      <c r="M79" s="115">
        <v>91092</v>
      </c>
      <c r="N79" s="116">
        <f t="shared" si="16"/>
        <v>0.11484799530033785</v>
      </c>
      <c r="O79" s="116">
        <f t="shared" si="18"/>
        <v>-4.1489977376755971E-2</v>
      </c>
    </row>
    <row r="80" spans="1:16" x14ac:dyDescent="0.25">
      <c r="A80" s="1">
        <v>6</v>
      </c>
      <c r="B80" s="114" t="s">
        <v>81</v>
      </c>
      <c r="C80" s="115">
        <v>115304</v>
      </c>
      <c r="D80" s="116">
        <v>-2.9999158744847265E-2</v>
      </c>
      <c r="E80" s="115">
        <v>0</v>
      </c>
      <c r="F80" s="116">
        <f t="shared" si="14"/>
        <v>-1</v>
      </c>
      <c r="G80" s="115">
        <v>6689</v>
      </c>
      <c r="H80" s="116" t="str">
        <f t="shared" si="14"/>
        <v>-</v>
      </c>
      <c r="I80" s="115">
        <v>89972</v>
      </c>
      <c r="J80" s="116">
        <f t="shared" si="14"/>
        <v>12.450740020929885</v>
      </c>
      <c r="K80" s="115">
        <v>100092</v>
      </c>
      <c r="L80" s="116">
        <f t="shared" si="15"/>
        <v>0.11247943804739258</v>
      </c>
      <c r="M80" s="115">
        <v>110435</v>
      </c>
      <c r="N80" s="116">
        <f t="shared" si="16"/>
        <v>0.10333493186268639</v>
      </c>
      <c r="O80" s="116">
        <f t="shared" si="18"/>
        <v>-4.2227502948726792E-2</v>
      </c>
    </row>
    <row r="81" spans="1:16" x14ac:dyDescent="0.25">
      <c r="A81" s="1">
        <v>7</v>
      </c>
      <c r="B81" s="114" t="s">
        <v>83</v>
      </c>
      <c r="C81" s="115">
        <v>125434</v>
      </c>
      <c r="D81" s="116">
        <v>-6.1902162125778704E-2</v>
      </c>
      <c r="E81" s="115">
        <v>0</v>
      </c>
      <c r="F81" s="116">
        <f t="shared" si="14"/>
        <v>-1</v>
      </c>
      <c r="G81" s="115">
        <v>11732</v>
      </c>
      <c r="H81" s="116" t="str">
        <f t="shared" si="14"/>
        <v>-</v>
      </c>
      <c r="I81" s="115">
        <v>110924</v>
      </c>
      <c r="J81" s="116">
        <f t="shared" si="14"/>
        <v>8.4548244118649851</v>
      </c>
      <c r="K81" s="115">
        <v>111820</v>
      </c>
      <c r="L81" s="116">
        <f t="shared" si="15"/>
        <v>8.077602682918128E-3</v>
      </c>
      <c r="M81" s="115">
        <v>125378</v>
      </c>
      <c r="N81" s="116">
        <f t="shared" si="16"/>
        <v>0.12124843498479709</v>
      </c>
      <c r="O81" s="116">
        <f t="shared" si="18"/>
        <v>-4.4644992585740617E-4</v>
      </c>
    </row>
    <row r="82" spans="1:16" x14ac:dyDescent="0.25">
      <c r="A82" s="1">
        <v>8</v>
      </c>
      <c r="B82" s="114" t="s">
        <v>85</v>
      </c>
      <c r="C82" s="115">
        <v>105870</v>
      </c>
      <c r="D82" s="116">
        <v>-0.26158674803836091</v>
      </c>
      <c r="E82" s="115">
        <v>26314</v>
      </c>
      <c r="F82" s="116">
        <f t="shared" si="14"/>
        <v>-0.75144989137621609</v>
      </c>
      <c r="G82" s="115">
        <v>34356</v>
      </c>
      <c r="H82" s="116">
        <f t="shared" si="14"/>
        <v>0.30561678194117192</v>
      </c>
      <c r="I82" s="115">
        <v>121747</v>
      </c>
      <c r="J82" s="116">
        <f t="shared" si="14"/>
        <v>2.5436896029805567</v>
      </c>
      <c r="K82" s="115">
        <v>154751</v>
      </c>
      <c r="L82" s="116">
        <f t="shared" si="15"/>
        <v>0.27108676189146341</v>
      </c>
      <c r="M82" s="115">
        <v>129043</v>
      </c>
      <c r="N82" s="116">
        <f t="shared" si="16"/>
        <v>-0.16612493618781143</v>
      </c>
      <c r="O82" s="116">
        <f t="shared" si="18"/>
        <v>0.2188816473032964</v>
      </c>
    </row>
    <row r="83" spans="1:16" x14ac:dyDescent="0.25">
      <c r="A83" s="1">
        <v>9</v>
      </c>
      <c r="B83" s="114" t="s">
        <v>87</v>
      </c>
      <c r="C83" s="115">
        <v>96194</v>
      </c>
      <c r="D83" s="116">
        <v>-0.18306581740976646</v>
      </c>
      <c r="E83" s="115">
        <v>13344</v>
      </c>
      <c r="F83" s="116">
        <f t="shared" si="14"/>
        <v>-0.86128032933446996</v>
      </c>
      <c r="G83" s="115">
        <v>44211</v>
      </c>
      <c r="H83" s="116">
        <f t="shared" si="14"/>
        <v>2.3131744604316546</v>
      </c>
      <c r="I83" s="115">
        <v>101870</v>
      </c>
      <c r="J83" s="116">
        <f t="shared" si="14"/>
        <v>1.3041776933342382</v>
      </c>
      <c r="K83" s="115">
        <v>107131</v>
      </c>
      <c r="L83" s="116">
        <f t="shared" si="15"/>
        <v>5.1644252478649344E-2</v>
      </c>
      <c r="M83" s="115">
        <v>114575</v>
      </c>
      <c r="N83" s="116">
        <f t="shared" si="16"/>
        <v>6.9485023009212998E-2</v>
      </c>
      <c r="O83" s="116">
        <f t="shared" si="18"/>
        <v>0.1910826039046094</v>
      </c>
    </row>
    <row r="84" spans="1:16" x14ac:dyDescent="0.25">
      <c r="A84" s="1">
        <v>10</v>
      </c>
      <c r="B84" s="114" t="s">
        <v>89</v>
      </c>
      <c r="C84" s="115">
        <v>105327</v>
      </c>
      <c r="D84" s="116">
        <v>-0.16501906566357227</v>
      </c>
      <c r="E84" s="115">
        <v>7994</v>
      </c>
      <c r="F84" s="116">
        <f t="shared" si="14"/>
        <v>-0.92410303151138828</v>
      </c>
      <c r="G84" s="115">
        <v>76049</v>
      </c>
      <c r="H84" s="116">
        <f t="shared" si="14"/>
        <v>8.513259944958719</v>
      </c>
      <c r="I84" s="115">
        <v>103455</v>
      </c>
      <c r="J84" s="116">
        <f t="shared" si="14"/>
        <v>0.36037291746111055</v>
      </c>
      <c r="K84" s="115">
        <v>113220</v>
      </c>
      <c r="L84" s="116">
        <f t="shared" si="15"/>
        <v>9.4388864723792931E-2</v>
      </c>
      <c r="M84" s="115">
        <v>117494</v>
      </c>
      <c r="N84" s="116">
        <f>IFERROR(M84/K84-1,"-")</f>
        <v>3.7749514220102531E-2</v>
      </c>
      <c r="O84" s="116">
        <f t="shared" si="18"/>
        <v>0.11551643927957689</v>
      </c>
    </row>
    <row r="85" spans="1:16" x14ac:dyDescent="0.25">
      <c r="A85" s="1">
        <v>11</v>
      </c>
      <c r="B85" s="114" t="s">
        <v>91</v>
      </c>
      <c r="C85" s="115">
        <v>119690</v>
      </c>
      <c r="D85" s="116">
        <v>2.3472572576852313E-2</v>
      </c>
      <c r="E85" s="115">
        <v>12738</v>
      </c>
      <c r="F85" s="116">
        <f t="shared" si="14"/>
        <v>-0.89357506892806415</v>
      </c>
      <c r="G85" s="115">
        <v>87142</v>
      </c>
      <c r="H85" s="116">
        <f t="shared" si="14"/>
        <v>5.8411053540587217</v>
      </c>
      <c r="I85" s="115">
        <v>100108</v>
      </c>
      <c r="J85" s="116">
        <f t="shared" si="14"/>
        <v>0.14879162745863073</v>
      </c>
      <c r="K85" s="115">
        <v>134010</v>
      </c>
      <c r="L85" s="116">
        <f t="shared" si="15"/>
        <v>0.33865425340632127</v>
      </c>
      <c r="M85" s="115">
        <v>117411</v>
      </c>
      <c r="N85" s="116">
        <f>IFERROR(M85/K85-1,"-")</f>
        <v>-0.12386389075442128</v>
      </c>
      <c r="O85" s="116">
        <f t="shared" si="18"/>
        <v>-1.9040855543487334E-2</v>
      </c>
    </row>
    <row r="86" spans="1:16" x14ac:dyDescent="0.25">
      <c r="A86" s="1">
        <v>12</v>
      </c>
      <c r="B86" s="114" t="s">
        <v>93</v>
      </c>
      <c r="C86" s="115">
        <v>126229</v>
      </c>
      <c r="D86" s="116">
        <v>0.17062969489010471</v>
      </c>
      <c r="E86" s="115">
        <v>13246</v>
      </c>
      <c r="F86" s="116">
        <f t="shared" si="14"/>
        <v>-0.895063733373472</v>
      </c>
      <c r="G86" s="115">
        <v>65952</v>
      </c>
      <c r="H86" s="116">
        <f t="shared" si="14"/>
        <v>3.9790125320851581</v>
      </c>
      <c r="I86" s="115">
        <v>105561</v>
      </c>
      <c r="J86" s="116">
        <f t="shared" si="14"/>
        <v>0.60057314410480345</v>
      </c>
      <c r="K86" s="115">
        <v>117106</v>
      </c>
      <c r="L86" s="116">
        <f t="shared" si="15"/>
        <v>0.10936804312198634</v>
      </c>
      <c r="M86" s="115"/>
      <c r="N86" s="116"/>
      <c r="O86" s="116"/>
    </row>
    <row r="87" spans="1:16" ht="15.75" x14ac:dyDescent="0.25">
      <c r="B87" s="117" t="s">
        <v>30</v>
      </c>
      <c r="C87" s="118">
        <v>1341334</v>
      </c>
      <c r="D87" s="119">
        <v>-8.2750707083969255E-2</v>
      </c>
      <c r="E87" s="118">
        <v>412099</v>
      </c>
      <c r="F87" s="119">
        <f t="shared" si="14"/>
        <v>-0.69276928788802783</v>
      </c>
      <c r="G87" s="118">
        <v>341810</v>
      </c>
      <c r="H87" s="119">
        <f t="shared" si="14"/>
        <v>-0.17056338404121341</v>
      </c>
      <c r="I87" s="118">
        <v>1151637</v>
      </c>
      <c r="J87" s="119">
        <f t="shared" si="14"/>
        <v>2.3692314443696789</v>
      </c>
      <c r="K87" s="118">
        <v>1383759</v>
      </c>
      <c r="L87" s="119">
        <f t="shared" si="15"/>
        <v>0.20155830352793469</v>
      </c>
      <c r="M87" s="118">
        <v>1226169</v>
      </c>
      <c r="N87" s="119">
        <v>-3.1961397478235898E-2</v>
      </c>
      <c r="O87" s="119">
        <v>9.1053859543002158E-3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7" t="s">
        <v>291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15">
        <v>420418</v>
      </c>
      <c r="D97" s="116">
        <v>-3.000980561804234E-2</v>
      </c>
      <c r="E97" s="115">
        <v>392756</v>
      </c>
      <c r="F97" s="116">
        <f t="shared" ref="F97:J109" si="19">IFERROR(E97/C97-1,"-")</f>
        <v>-6.579642165654187E-2</v>
      </c>
      <c r="G97" s="115">
        <v>37087</v>
      </c>
      <c r="H97" s="116">
        <f t="shared" si="19"/>
        <v>-0.90557241646212916</v>
      </c>
      <c r="I97" s="115">
        <v>273256</v>
      </c>
      <c r="J97" s="116">
        <f t="shared" si="19"/>
        <v>6.3679726049559147</v>
      </c>
      <c r="K97" s="115">
        <v>322382</v>
      </c>
      <c r="L97" s="116">
        <f t="shared" ref="L97:L109" si="20">IFERROR(K97/I97-1,"-")</f>
        <v>0.17978013291565409</v>
      </c>
      <c r="M97" s="115">
        <v>372581</v>
      </c>
      <c r="N97" s="116">
        <f t="shared" ref="N97:N105" si="21">IFERROR(M97/K97-1,"-")</f>
        <v>0.15571278793481036</v>
      </c>
      <c r="O97" s="116">
        <f t="shared" ref="O97" si="22">IFERROR(M97/C97-1,"-")</f>
        <v>-0.11378437650148188</v>
      </c>
    </row>
    <row r="98" spans="2:15" x14ac:dyDescent="0.25">
      <c r="B98" s="114" t="s">
        <v>73</v>
      </c>
      <c r="C98" s="115">
        <v>389607</v>
      </c>
      <c r="D98" s="116">
        <v>1.4561931174563503E-2</v>
      </c>
      <c r="E98" s="115">
        <v>368766</v>
      </c>
      <c r="F98" s="116">
        <f t="shared" si="19"/>
        <v>-5.3492365383578822E-2</v>
      </c>
      <c r="G98" s="115">
        <v>36927</v>
      </c>
      <c r="H98" s="116">
        <f t="shared" si="19"/>
        <v>-0.89986332796407476</v>
      </c>
      <c r="I98" s="115">
        <v>278825</v>
      </c>
      <c r="J98" s="116">
        <f t="shared" si="19"/>
        <v>6.5507081539253118</v>
      </c>
      <c r="K98" s="115">
        <v>330373</v>
      </c>
      <c r="L98" s="116">
        <f t="shared" si="20"/>
        <v>0.1848758181655159</v>
      </c>
      <c r="M98" s="115">
        <v>361695</v>
      </c>
      <c r="N98" s="116">
        <f t="shared" si="21"/>
        <v>9.4807989757032196E-2</v>
      </c>
      <c r="O98" s="116">
        <f>IFERROR(M98/C98-1,"-")</f>
        <v>-7.1641423280382588E-2</v>
      </c>
    </row>
    <row r="99" spans="2:15" x14ac:dyDescent="0.25">
      <c r="B99" s="114" t="s">
        <v>75</v>
      </c>
      <c r="C99" s="115">
        <v>416143</v>
      </c>
      <c r="D99" s="116">
        <v>-1.7930764311218428E-2</v>
      </c>
      <c r="E99" s="115">
        <v>166587</v>
      </c>
      <c r="F99" s="116">
        <f t="shared" si="19"/>
        <v>-0.59968808798898454</v>
      </c>
      <c r="G99" s="115">
        <v>51576</v>
      </c>
      <c r="H99" s="116">
        <f t="shared" si="19"/>
        <v>-0.69039600929244171</v>
      </c>
      <c r="I99" s="115">
        <v>320977</v>
      </c>
      <c r="J99" s="116">
        <f t="shared" si="19"/>
        <v>5.2233790910501012</v>
      </c>
      <c r="K99" s="115">
        <v>348975</v>
      </c>
      <c r="L99" s="116">
        <f t="shared" si="20"/>
        <v>8.7227433741358329E-2</v>
      </c>
      <c r="M99" s="115">
        <v>371061</v>
      </c>
      <c r="N99" s="116">
        <f t="shared" si="21"/>
        <v>6.3288201160541568E-2</v>
      </c>
      <c r="O99" s="116">
        <f t="shared" ref="O99:O107" si="23">IFERROR(M99/C99-1,"-")</f>
        <v>-0.10833295285514832</v>
      </c>
    </row>
    <row r="100" spans="2:15" x14ac:dyDescent="0.25">
      <c r="B100" s="114" t="s">
        <v>77</v>
      </c>
      <c r="C100" s="115">
        <v>348973</v>
      </c>
      <c r="D100" s="116">
        <v>1.7090778732123058E-2</v>
      </c>
      <c r="E100" s="115">
        <v>0</v>
      </c>
      <c r="F100" s="116">
        <f t="shared" si="19"/>
        <v>-1</v>
      </c>
      <c r="G100" s="115">
        <v>49922</v>
      </c>
      <c r="H100" s="116" t="str">
        <f t="shared" si="19"/>
        <v>-</v>
      </c>
      <c r="I100" s="115">
        <v>299942</v>
      </c>
      <c r="J100" s="116">
        <f t="shared" si="19"/>
        <v>5.0082128119866995</v>
      </c>
      <c r="K100" s="115">
        <v>301422</v>
      </c>
      <c r="L100" s="116">
        <f t="shared" si="20"/>
        <v>4.9342872955437933E-3</v>
      </c>
      <c r="M100" s="115">
        <v>342387</v>
      </c>
      <c r="N100" s="116">
        <f t="shared" si="21"/>
        <v>0.13590580647729755</v>
      </c>
      <c r="O100" s="116">
        <f t="shared" si="23"/>
        <v>-1.887252022362762E-2</v>
      </c>
    </row>
    <row r="101" spans="2:15" x14ac:dyDescent="0.25">
      <c r="B101" s="114" t="s">
        <v>79</v>
      </c>
      <c r="C101" s="115">
        <v>338276</v>
      </c>
      <c r="D101" s="116">
        <v>-9.7458402981631664E-4</v>
      </c>
      <c r="E101" s="115">
        <v>0</v>
      </c>
      <c r="F101" s="116">
        <f t="shared" si="19"/>
        <v>-1</v>
      </c>
      <c r="G101" s="115">
        <v>49884</v>
      </c>
      <c r="H101" s="116" t="str">
        <f t="shared" si="19"/>
        <v>-</v>
      </c>
      <c r="I101" s="115">
        <v>264313</v>
      </c>
      <c r="J101" s="116">
        <f t="shared" si="19"/>
        <v>4.2985526421297413</v>
      </c>
      <c r="K101" s="115">
        <v>248609</v>
      </c>
      <c r="L101" s="116">
        <f t="shared" si="20"/>
        <v>-5.9414406404527997E-2</v>
      </c>
      <c r="M101" s="115">
        <v>311050</v>
      </c>
      <c r="N101" s="116">
        <f t="shared" si="21"/>
        <v>0.25116146237666381</v>
      </c>
      <c r="O101" s="116">
        <f t="shared" si="23"/>
        <v>-8.0484574725963376E-2</v>
      </c>
    </row>
    <row r="102" spans="2:15" x14ac:dyDescent="0.25">
      <c r="B102" s="114" t="s">
        <v>81</v>
      </c>
      <c r="C102" s="115">
        <v>370904</v>
      </c>
      <c r="D102" s="116">
        <v>-3.7373087224633061E-2</v>
      </c>
      <c r="E102" s="115">
        <v>0</v>
      </c>
      <c r="F102" s="116">
        <f t="shared" si="19"/>
        <v>-1</v>
      </c>
      <c r="G102" s="115">
        <v>69163</v>
      </c>
      <c r="H102" s="116" t="str">
        <f t="shared" si="19"/>
        <v>-</v>
      </c>
      <c r="I102" s="115">
        <v>264139</v>
      </c>
      <c r="J102" s="116">
        <f t="shared" si="19"/>
        <v>2.819079565663722</v>
      </c>
      <c r="K102" s="115">
        <v>303811</v>
      </c>
      <c r="L102" s="116">
        <f t="shared" si="20"/>
        <v>0.15019364804137214</v>
      </c>
      <c r="M102" s="115">
        <v>322357</v>
      </c>
      <c r="N102" s="116">
        <f t="shared" si="21"/>
        <v>6.104453097484952E-2</v>
      </c>
      <c r="O102" s="116">
        <f t="shared" si="23"/>
        <v>-0.13088831611414276</v>
      </c>
    </row>
    <row r="103" spans="2:15" x14ac:dyDescent="0.25">
      <c r="B103" s="114" t="s">
        <v>83</v>
      </c>
      <c r="C103" s="115">
        <v>422792</v>
      </c>
      <c r="D103" s="116">
        <v>-5.5373835951883055E-2</v>
      </c>
      <c r="E103" s="115">
        <v>0</v>
      </c>
      <c r="F103" s="116">
        <f t="shared" si="19"/>
        <v>-1</v>
      </c>
      <c r="G103" s="115">
        <v>140926</v>
      </c>
      <c r="H103" s="116" t="str">
        <f t="shared" si="19"/>
        <v>-</v>
      </c>
      <c r="I103" s="115">
        <v>366484</v>
      </c>
      <c r="J103" s="116">
        <f t="shared" si="19"/>
        <v>1.6005421284929677</v>
      </c>
      <c r="K103" s="115">
        <v>360662</v>
      </c>
      <c r="L103" s="116">
        <f t="shared" si="20"/>
        <v>-1.5886095982362125E-2</v>
      </c>
      <c r="M103" s="115">
        <v>364585</v>
      </c>
      <c r="N103" s="116">
        <f t="shared" si="21"/>
        <v>1.0877220222812456E-2</v>
      </c>
      <c r="O103" s="116">
        <f t="shared" si="23"/>
        <v>-0.13767289825729911</v>
      </c>
    </row>
    <row r="104" spans="2:15" x14ac:dyDescent="0.25">
      <c r="B104" s="114" t="s">
        <v>85</v>
      </c>
      <c r="C104" s="115">
        <v>479198</v>
      </c>
      <c r="D104" s="116">
        <v>1.5002700613198083E-2</v>
      </c>
      <c r="E104" s="115">
        <v>95197</v>
      </c>
      <c r="F104" s="116">
        <f t="shared" si="19"/>
        <v>-0.80134099057174701</v>
      </c>
      <c r="G104" s="115">
        <v>188954</v>
      </c>
      <c r="H104" s="116">
        <f t="shared" si="19"/>
        <v>0.98487347290355798</v>
      </c>
      <c r="I104" s="115">
        <v>364768</v>
      </c>
      <c r="J104" s="116">
        <f t="shared" si="19"/>
        <v>0.9304592652179895</v>
      </c>
      <c r="K104" s="115">
        <v>377346</v>
      </c>
      <c r="L104" s="116">
        <f t="shared" si="20"/>
        <v>3.4482191420299957E-2</v>
      </c>
      <c r="M104" s="115">
        <v>383258</v>
      </c>
      <c r="N104" s="116">
        <f t="shared" si="21"/>
        <v>1.5667318588245216E-2</v>
      </c>
      <c r="O104" s="116">
        <f t="shared" si="23"/>
        <v>-0.20020951673421006</v>
      </c>
    </row>
    <row r="105" spans="2:15" x14ac:dyDescent="0.25">
      <c r="B105" s="114" t="s">
        <v>87</v>
      </c>
      <c r="C105" s="115">
        <v>348400</v>
      </c>
      <c r="D105" s="116">
        <v>-0.13560184093982208</v>
      </c>
      <c r="E105" s="115">
        <v>45220</v>
      </c>
      <c r="F105" s="116">
        <f t="shared" si="19"/>
        <v>-0.87020665901262917</v>
      </c>
      <c r="G105" s="115">
        <v>181666</v>
      </c>
      <c r="H105" s="116">
        <f t="shared" si="19"/>
        <v>3.0173816895179124</v>
      </c>
      <c r="I105" s="115">
        <v>282430</v>
      </c>
      <c r="J105" s="116">
        <f t="shared" si="19"/>
        <v>0.55466625565598404</v>
      </c>
      <c r="K105" s="115">
        <v>308611</v>
      </c>
      <c r="L105" s="116">
        <f t="shared" si="20"/>
        <v>9.2699075877208603E-2</v>
      </c>
      <c r="M105" s="115">
        <v>307433</v>
      </c>
      <c r="N105" s="116">
        <f t="shared" si="21"/>
        <v>-3.8171030844655895E-3</v>
      </c>
      <c r="O105" s="116">
        <f t="shared" si="23"/>
        <v>-0.11758610792192881</v>
      </c>
    </row>
    <row r="106" spans="2:15" x14ac:dyDescent="0.25">
      <c r="B106" s="114" t="s">
        <v>89</v>
      </c>
      <c r="C106" s="115">
        <v>350767</v>
      </c>
      <c r="D106" s="116">
        <v>-0.16115555236694523</v>
      </c>
      <c r="E106" s="115">
        <v>50318</v>
      </c>
      <c r="F106" s="116">
        <f t="shared" si="19"/>
        <v>-0.8565486491032509</v>
      </c>
      <c r="G106" s="115">
        <v>248102</v>
      </c>
      <c r="H106" s="116">
        <f t="shared" si="19"/>
        <v>3.9306808696689055</v>
      </c>
      <c r="I106" s="115">
        <v>309730</v>
      </c>
      <c r="J106" s="116">
        <f t="shared" si="19"/>
        <v>0.24839783637374957</v>
      </c>
      <c r="K106" s="115">
        <v>357942</v>
      </c>
      <c r="L106" s="116">
        <f t="shared" si="20"/>
        <v>0.1556581538759565</v>
      </c>
      <c r="M106" s="115">
        <v>342715</v>
      </c>
      <c r="N106" s="116">
        <f>IFERROR(M106/K106-1,"-")</f>
        <v>-4.2540411575059611E-2</v>
      </c>
      <c r="O106" s="116">
        <f t="shared" si="23"/>
        <v>-2.2955409146242389E-2</v>
      </c>
    </row>
    <row r="107" spans="2:15" x14ac:dyDescent="0.25">
      <c r="B107" s="114" t="s">
        <v>91</v>
      </c>
      <c r="C107" s="115">
        <v>358459</v>
      </c>
      <c r="D107" s="116">
        <v>-0.1085836920544212</v>
      </c>
      <c r="E107" s="115">
        <v>58618</v>
      </c>
      <c r="F107" s="116">
        <f t="shared" si="19"/>
        <v>-0.8364722325286853</v>
      </c>
      <c r="G107" s="115">
        <v>278166</v>
      </c>
      <c r="H107" s="116">
        <f t="shared" si="19"/>
        <v>3.7454024361117746</v>
      </c>
      <c r="I107" s="115">
        <v>314515</v>
      </c>
      <c r="J107" s="116">
        <f t="shared" si="19"/>
        <v>0.13067377033857475</v>
      </c>
      <c r="K107" s="115">
        <v>352307</v>
      </c>
      <c r="L107" s="116">
        <f t="shared" si="20"/>
        <v>0.1201596108293721</v>
      </c>
      <c r="M107" s="115">
        <v>332795</v>
      </c>
      <c r="N107" s="116">
        <f>IFERROR(M107/K107-1,"-")</f>
        <v>-5.5383514945771761E-2</v>
      </c>
      <c r="O107" s="116">
        <f t="shared" si="23"/>
        <v>-7.1595356791153253E-2</v>
      </c>
    </row>
    <row r="108" spans="2:15" x14ac:dyDescent="0.25">
      <c r="B108" s="114" t="s">
        <v>93</v>
      </c>
      <c r="C108" s="115">
        <v>378006</v>
      </c>
      <c r="D108" s="116">
        <v>-7.4100201343268224E-2</v>
      </c>
      <c r="E108" s="115">
        <v>61865</v>
      </c>
      <c r="F108" s="116">
        <f t="shared" si="19"/>
        <v>-0.8363385766363497</v>
      </c>
      <c r="G108" s="115">
        <v>256843</v>
      </c>
      <c r="H108" s="116">
        <f t="shared" si="19"/>
        <v>3.1516689565990461</v>
      </c>
      <c r="I108" s="115">
        <v>308789</v>
      </c>
      <c r="J108" s="116">
        <f t="shared" si="19"/>
        <v>0.2022480659391146</v>
      </c>
      <c r="K108" s="115">
        <v>351674</v>
      </c>
      <c r="L108" s="116">
        <f t="shared" si="20"/>
        <v>0.13888124253130774</v>
      </c>
      <c r="M108" s="115"/>
      <c r="N108" s="116"/>
      <c r="O108" s="116"/>
    </row>
    <row r="109" spans="2:15" ht="15.75" x14ac:dyDescent="0.25">
      <c r="B109" s="117" t="s">
        <v>30</v>
      </c>
      <c r="C109" s="118">
        <v>4621943</v>
      </c>
      <c r="D109" s="119">
        <v>-4.8881547457115815E-2</v>
      </c>
      <c r="E109" s="118">
        <v>1301412</v>
      </c>
      <c r="F109" s="119">
        <f t="shared" si="19"/>
        <v>-0.71842750981567716</v>
      </c>
      <c r="G109" s="118">
        <v>1589216</v>
      </c>
      <c r="H109" s="119">
        <f t="shared" si="19"/>
        <v>0.22114749210857121</v>
      </c>
      <c r="I109" s="118">
        <v>3648168</v>
      </c>
      <c r="J109" s="119">
        <f t="shared" si="19"/>
        <v>1.2955771902623683</v>
      </c>
      <c r="K109" s="118">
        <v>3964114</v>
      </c>
      <c r="L109" s="119">
        <f t="shared" si="20"/>
        <v>8.6604016043120735E-2</v>
      </c>
      <c r="M109" s="118">
        <v>3811917</v>
      </c>
      <c r="N109" s="119">
        <v>5.5219463852686834E-2</v>
      </c>
      <c r="O109" s="119">
        <v>-0.10179698709005336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714D2-8DCA-4546-B3AE-15517A34C7BA}">
  <sheetPr>
    <tabColor rgb="FFF29140"/>
    <pageSetUpPr fitToPage="1"/>
  </sheetPr>
  <dimension ref="A1:P162"/>
  <sheetViews>
    <sheetView showGridLines="0" workbookViewId="0">
      <selection activeCell="C1" sqref="C1:H1048576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</row>
    <row r="5" spans="1:14" ht="6" customHeight="1" x14ac:dyDescent="0.25"/>
    <row r="6" spans="1:14" s="144" customFormat="1" ht="72" customHeight="1" x14ac:dyDescent="0.25">
      <c r="B6" s="145"/>
      <c r="C6" s="172" t="s">
        <v>292</v>
      </c>
      <c r="D6" s="172" t="s">
        <v>224</v>
      </c>
      <c r="E6" s="172" t="s">
        <v>234</v>
      </c>
      <c r="F6" s="172" t="s">
        <v>226</v>
      </c>
      <c r="G6" s="172" t="s">
        <v>227</v>
      </c>
      <c r="H6" s="172" t="s">
        <v>228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2781751</v>
      </c>
      <c r="D8" s="176">
        <v>2752487</v>
      </c>
      <c r="E8" s="176">
        <v>400479</v>
      </c>
      <c r="F8" s="176">
        <v>2761571</v>
      </c>
      <c r="G8" s="176">
        <v>2964758</v>
      </c>
      <c r="H8" s="176">
        <v>2932229</v>
      </c>
      <c r="I8" s="177">
        <f>IFERROR(H8/G8-1,"-")</f>
        <v>-1.0971890454465449E-2</v>
      </c>
      <c r="J8" s="177">
        <f>IFERROR(H8/D8-1,"-")</f>
        <v>6.530167081624727E-2</v>
      </c>
      <c r="K8" s="176">
        <f>H8-G8</f>
        <v>-32529</v>
      </c>
      <c r="L8" s="176">
        <f>H8-D8</f>
        <v>179742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268937</v>
      </c>
      <c r="D9" s="158">
        <v>282807</v>
      </c>
      <c r="E9" s="158">
        <v>73255</v>
      </c>
      <c r="F9" s="158">
        <v>276919</v>
      </c>
      <c r="G9" s="158">
        <v>240155</v>
      </c>
      <c r="H9" s="158">
        <v>262435</v>
      </c>
      <c r="I9" s="159">
        <f>IFERROR(H9/G9-1,"-")</f>
        <v>9.2773417168078964E-2</v>
      </c>
      <c r="J9" s="160">
        <f t="shared" ref="J9:J20" si="0">IFERROR(H9/D9-1,"-")</f>
        <v>-7.2034992061724035E-2</v>
      </c>
      <c r="K9" s="158">
        <f t="shared" ref="K9:K19" si="1">H9-G9</f>
        <v>22280</v>
      </c>
      <c r="L9" s="158">
        <f t="shared" ref="L9:L20" si="2">H9-D9</f>
        <v>-20372</v>
      </c>
      <c r="M9" s="159">
        <f>H9/H$8</f>
        <v>8.9500172053410557E-2</v>
      </c>
      <c r="N9" s="79"/>
    </row>
    <row r="10" spans="1:14" x14ac:dyDescent="0.25">
      <c r="A10" s="161" t="s">
        <v>103</v>
      </c>
      <c r="B10" s="162" t="s">
        <v>103</v>
      </c>
      <c r="C10" s="163">
        <v>72636</v>
      </c>
      <c r="D10" s="163">
        <v>66437</v>
      </c>
      <c r="E10" s="163">
        <v>36113</v>
      </c>
      <c r="F10" s="163">
        <v>75053</v>
      </c>
      <c r="G10" s="163">
        <v>74378</v>
      </c>
      <c r="H10" s="163">
        <v>75851</v>
      </c>
      <c r="I10" s="164">
        <f>IFERROR(H10/G10-1,"-")</f>
        <v>1.9804243190190585E-2</v>
      </c>
      <c r="J10" s="165">
        <f t="shared" si="0"/>
        <v>0.14169815012718812</v>
      </c>
      <c r="K10" s="163">
        <f t="shared" si="1"/>
        <v>1473</v>
      </c>
      <c r="L10" s="163">
        <f t="shared" si="2"/>
        <v>9414</v>
      </c>
      <c r="M10" s="164">
        <f>H10/H$8</f>
        <v>2.5868034181504924E-2</v>
      </c>
      <c r="N10" s="79"/>
    </row>
    <row r="11" spans="1:14" x14ac:dyDescent="0.25">
      <c r="A11" s="161" t="s">
        <v>100</v>
      </c>
      <c r="B11" s="162" t="s">
        <v>100</v>
      </c>
      <c r="C11" s="163">
        <v>196301</v>
      </c>
      <c r="D11" s="163">
        <v>216370</v>
      </c>
      <c r="E11" s="163">
        <v>37142</v>
      </c>
      <c r="F11" s="163">
        <v>201866</v>
      </c>
      <c r="G11" s="163">
        <v>165777</v>
      </c>
      <c r="H11" s="163">
        <v>186584</v>
      </c>
      <c r="I11" s="164">
        <f>IFERROR(H11/G11-1,"-")</f>
        <v>0.12551198296506749</v>
      </c>
      <c r="J11" s="165">
        <f t="shared" si="0"/>
        <v>-0.13766233766233771</v>
      </c>
      <c r="K11" s="163">
        <f t="shared" si="1"/>
        <v>20807</v>
      </c>
      <c r="L11" s="163">
        <f t="shared" si="2"/>
        <v>-29786</v>
      </c>
      <c r="M11" s="164">
        <f>H11/H$8</f>
        <v>6.3632137871905636E-2</v>
      </c>
      <c r="N11" s="79"/>
    </row>
    <row r="12" spans="1:14" x14ac:dyDescent="0.25">
      <c r="A12" s="1"/>
      <c r="B12" s="157" t="s">
        <v>107</v>
      </c>
      <c r="C12" s="158">
        <v>2512814</v>
      </c>
      <c r="D12" s="158">
        <v>2469680</v>
      </c>
      <c r="E12" s="158">
        <v>327224</v>
      </c>
      <c r="F12" s="158">
        <v>2484652</v>
      </c>
      <c r="G12" s="158">
        <v>2724603</v>
      </c>
      <c r="H12" s="158">
        <v>2669794</v>
      </c>
      <c r="I12" s="159">
        <f>IFERROR(H12/G12-1,"-")</f>
        <v>-2.011632520407558E-2</v>
      </c>
      <c r="J12" s="160">
        <f t="shared" si="0"/>
        <v>8.1028311360176186E-2</v>
      </c>
      <c r="K12" s="158">
        <f t="shared" si="1"/>
        <v>-54809</v>
      </c>
      <c r="L12" s="158">
        <f t="shared" si="2"/>
        <v>200114</v>
      </c>
      <c r="M12" s="159">
        <f>H12/H$8</f>
        <v>0.91049982794658946</v>
      </c>
      <c r="N12" s="79"/>
    </row>
    <row r="13" spans="1:14" s="56" customFormat="1" x14ac:dyDescent="0.25">
      <c r="A13" s="161"/>
      <c r="B13" s="162" t="s">
        <v>110</v>
      </c>
      <c r="C13" s="163">
        <v>949582</v>
      </c>
      <c r="D13" s="163">
        <v>954894</v>
      </c>
      <c r="E13" s="163">
        <v>161653</v>
      </c>
      <c r="F13" s="163">
        <v>999210</v>
      </c>
      <c r="G13" s="163">
        <v>1105039</v>
      </c>
      <c r="H13" s="163">
        <v>1089088</v>
      </c>
      <c r="I13" s="164">
        <f t="shared" ref="I13:I20" si="3">IFERROR(H13/G13-1,"-")</f>
        <v>-1.4434784654659194E-2</v>
      </c>
      <c r="J13" s="165">
        <f t="shared" si="0"/>
        <v>0.14053287590036168</v>
      </c>
      <c r="K13" s="163">
        <f t="shared" si="1"/>
        <v>-15951</v>
      </c>
      <c r="L13" s="163">
        <f t="shared" si="2"/>
        <v>134194</v>
      </c>
      <c r="M13" s="164">
        <f t="shared" ref="M13:M20" si="4">H13/H$8</f>
        <v>0.37141983112505877</v>
      </c>
      <c r="N13" s="166"/>
    </row>
    <row r="14" spans="1:14" s="56" customFormat="1" x14ac:dyDescent="0.25">
      <c r="A14" s="161"/>
      <c r="B14" s="162" t="s">
        <v>113</v>
      </c>
      <c r="C14" s="163">
        <v>484862</v>
      </c>
      <c r="D14" s="163">
        <v>411200</v>
      </c>
      <c r="E14" s="163">
        <v>56413</v>
      </c>
      <c r="F14" s="163">
        <v>367823</v>
      </c>
      <c r="G14" s="163">
        <v>398311</v>
      </c>
      <c r="H14" s="163">
        <v>400404</v>
      </c>
      <c r="I14" s="164">
        <f t="shared" si="3"/>
        <v>5.2546879197410412E-3</v>
      </c>
      <c r="J14" s="165">
        <f t="shared" si="0"/>
        <v>-2.6254863813229612E-2</v>
      </c>
      <c r="K14" s="163">
        <f t="shared" si="1"/>
        <v>2093</v>
      </c>
      <c r="L14" s="163">
        <f t="shared" si="2"/>
        <v>-10796</v>
      </c>
      <c r="M14" s="164">
        <f t="shared" si="4"/>
        <v>0.13655277265179494</v>
      </c>
      <c r="N14" s="166"/>
    </row>
    <row r="15" spans="1:14" x14ac:dyDescent="0.25">
      <c r="A15" s="161"/>
      <c r="B15" s="162" t="s">
        <v>116</v>
      </c>
      <c r="C15" s="163">
        <v>67593</v>
      </c>
      <c r="D15" s="163">
        <v>76005</v>
      </c>
      <c r="E15" s="163">
        <v>9336</v>
      </c>
      <c r="F15" s="163">
        <v>100560</v>
      </c>
      <c r="G15" s="163">
        <v>119696</v>
      </c>
      <c r="H15" s="163">
        <v>103217</v>
      </c>
      <c r="I15" s="164">
        <f t="shared" si="3"/>
        <v>-0.13767377355968458</v>
      </c>
      <c r="J15" s="165">
        <f t="shared" si="0"/>
        <v>0.35802907703440567</v>
      </c>
      <c r="K15" s="163">
        <f t="shared" si="1"/>
        <v>-16479</v>
      </c>
      <c r="L15" s="163">
        <f t="shared" si="2"/>
        <v>27212</v>
      </c>
      <c r="M15" s="164">
        <f t="shared" si="4"/>
        <v>3.5200865962378793E-2</v>
      </c>
      <c r="N15" s="79"/>
    </row>
    <row r="16" spans="1:14" x14ac:dyDescent="0.25">
      <c r="A16" s="161"/>
      <c r="B16" s="162" t="s">
        <v>123</v>
      </c>
      <c r="C16" s="163">
        <v>73520</v>
      </c>
      <c r="D16" s="163">
        <v>72557</v>
      </c>
      <c r="E16" s="163">
        <v>8403</v>
      </c>
      <c r="F16" s="163">
        <v>88047</v>
      </c>
      <c r="G16" s="163">
        <v>96802</v>
      </c>
      <c r="H16" s="163">
        <v>102985</v>
      </c>
      <c r="I16" s="164">
        <f t="shared" si="3"/>
        <v>6.3872647259354043E-2</v>
      </c>
      <c r="J16" s="165">
        <f t="shared" si="0"/>
        <v>0.41936684262028479</v>
      </c>
      <c r="K16" s="163">
        <f t="shared" si="1"/>
        <v>6183</v>
      </c>
      <c r="L16" s="163">
        <f t="shared" si="2"/>
        <v>30428</v>
      </c>
      <c r="M16" s="164">
        <f t="shared" si="4"/>
        <v>3.512174526614395E-2</v>
      </c>
      <c r="N16" s="79"/>
    </row>
    <row r="17" spans="1:14" x14ac:dyDescent="0.25">
      <c r="A17" s="161"/>
      <c r="B17" s="162" t="s">
        <v>119</v>
      </c>
      <c r="C17" s="163">
        <v>91023</v>
      </c>
      <c r="D17" s="163">
        <v>90274</v>
      </c>
      <c r="E17" s="163">
        <v>14569</v>
      </c>
      <c r="F17" s="163">
        <v>104326</v>
      </c>
      <c r="G17" s="163">
        <v>107436</v>
      </c>
      <c r="H17" s="163">
        <v>102723</v>
      </c>
      <c r="I17" s="164">
        <f t="shared" si="3"/>
        <v>-4.3867977214341547E-2</v>
      </c>
      <c r="J17" s="165">
        <f t="shared" si="0"/>
        <v>0.13790238606907868</v>
      </c>
      <c r="K17" s="163">
        <f t="shared" si="1"/>
        <v>-4713</v>
      </c>
      <c r="L17" s="163">
        <f t="shared" si="2"/>
        <v>12449</v>
      </c>
      <c r="M17" s="164">
        <f t="shared" si="4"/>
        <v>3.5032393445395979E-2</v>
      </c>
      <c r="N17" s="79"/>
    </row>
    <row r="18" spans="1:14" x14ac:dyDescent="0.25">
      <c r="A18" s="161"/>
      <c r="B18" s="162" t="s">
        <v>128</v>
      </c>
      <c r="C18" s="163">
        <v>64736</v>
      </c>
      <c r="D18" s="163">
        <v>66403</v>
      </c>
      <c r="E18" s="163">
        <v>387</v>
      </c>
      <c r="F18" s="163">
        <v>76519</v>
      </c>
      <c r="G18" s="163">
        <v>66235</v>
      </c>
      <c r="H18" s="163">
        <v>66898</v>
      </c>
      <c r="I18" s="164">
        <f t="shared" si="3"/>
        <v>1.0009813542688928E-2</v>
      </c>
      <c r="J18" s="165">
        <f t="shared" si="0"/>
        <v>7.4544824782012409E-3</v>
      </c>
      <c r="K18" s="163">
        <f t="shared" si="1"/>
        <v>663</v>
      </c>
      <c r="L18" s="163">
        <f t="shared" si="2"/>
        <v>495</v>
      </c>
      <c r="M18" s="164">
        <f t="shared" si="4"/>
        <v>2.2814725589304245E-2</v>
      </c>
      <c r="N18" s="79"/>
    </row>
    <row r="19" spans="1:14" x14ac:dyDescent="0.25">
      <c r="A19" s="161" t="s">
        <v>144</v>
      </c>
      <c r="B19" s="162" t="s">
        <v>131</v>
      </c>
      <c r="C19" s="163">
        <v>136760</v>
      </c>
      <c r="D19" s="163">
        <v>132175</v>
      </c>
      <c r="E19" s="163">
        <v>7605</v>
      </c>
      <c r="F19" s="163">
        <v>91214</v>
      </c>
      <c r="G19" s="163">
        <v>91937</v>
      </c>
      <c r="H19" s="163">
        <v>76854</v>
      </c>
      <c r="I19" s="164">
        <f t="shared" si="3"/>
        <v>-0.16405799623655326</v>
      </c>
      <c r="J19" s="165">
        <f t="shared" si="0"/>
        <v>-0.41854359750331005</v>
      </c>
      <c r="K19" s="163">
        <f t="shared" si="1"/>
        <v>-15083</v>
      </c>
      <c r="L19" s="163">
        <f t="shared" si="2"/>
        <v>-55321</v>
      </c>
      <c r="M19" s="164">
        <f t="shared" si="4"/>
        <v>2.6210094777727115E-2</v>
      </c>
      <c r="N19" s="79"/>
    </row>
    <row r="20" spans="1:14" x14ac:dyDescent="0.25">
      <c r="A20" s="161" t="s">
        <v>145</v>
      </c>
      <c r="B20" s="168" t="s">
        <v>145</v>
      </c>
      <c r="C20" s="169">
        <v>644738</v>
      </c>
      <c r="D20" s="169">
        <v>666172</v>
      </c>
      <c r="E20" s="169">
        <v>68858</v>
      </c>
      <c r="F20" s="169">
        <v>656953</v>
      </c>
      <c r="G20" s="169">
        <v>739147</v>
      </c>
      <c r="H20" s="169">
        <v>727625</v>
      </c>
      <c r="I20" s="170">
        <f t="shared" si="3"/>
        <v>-1.5588238875352212E-2</v>
      </c>
      <c r="J20" s="171">
        <f t="shared" si="0"/>
        <v>9.2247947977399214E-2</v>
      </c>
      <c r="K20" s="169">
        <f>H20-G20</f>
        <v>-11522</v>
      </c>
      <c r="L20" s="169">
        <f t="shared" si="2"/>
        <v>61453</v>
      </c>
      <c r="M20" s="170">
        <f t="shared" si="4"/>
        <v>0.24814739912878564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1013783</v>
      </c>
      <c r="D22" s="176">
        <v>1024497</v>
      </c>
      <c r="E22" s="176">
        <v>156929</v>
      </c>
      <c r="F22" s="176">
        <v>1064158</v>
      </c>
      <c r="G22" s="176">
        <v>1149433</v>
      </c>
      <c r="H22" s="176">
        <v>1124270</v>
      </c>
      <c r="I22" s="177">
        <f>IFERROR(H22/G22-1,"-")</f>
        <v>-2.1891663106940573E-2</v>
      </c>
      <c r="J22" s="177">
        <f>IFERROR(H22/D22-1,"-")</f>
        <v>9.7387303232708389E-2</v>
      </c>
      <c r="K22" s="176">
        <f>H22-G22</f>
        <v>-25163</v>
      </c>
      <c r="L22" s="176">
        <f>H22-D22</f>
        <v>99773</v>
      </c>
      <c r="M22" s="177">
        <f>H22/H$8</f>
        <v>0.38341821187908587</v>
      </c>
      <c r="N22" s="79"/>
    </row>
    <row r="23" spans="1:14" x14ac:dyDescent="0.25">
      <c r="A23" s="161" t="s">
        <v>96</v>
      </c>
      <c r="B23" s="157" t="s">
        <v>97</v>
      </c>
      <c r="C23" s="158">
        <v>52819</v>
      </c>
      <c r="D23" s="158">
        <v>45987</v>
      </c>
      <c r="E23" s="158">
        <v>17324</v>
      </c>
      <c r="F23" s="158">
        <v>48949</v>
      </c>
      <c r="G23" s="158">
        <v>43524</v>
      </c>
      <c r="H23" s="158">
        <v>38079</v>
      </c>
      <c r="I23" s="159">
        <f>IFERROR(H23/G23-1,"-")</f>
        <v>-0.12510339123242353</v>
      </c>
      <c r="J23" s="160">
        <f t="shared" ref="J23:J34" si="5">IFERROR(H23/D23-1,"-")</f>
        <v>-0.17196164133342029</v>
      </c>
      <c r="K23" s="158">
        <f t="shared" ref="K23:K33" si="6">H23-G23</f>
        <v>-5445</v>
      </c>
      <c r="L23" s="158">
        <f t="shared" ref="L23:L34" si="7">H23-D23</f>
        <v>-7908</v>
      </c>
      <c r="M23" s="159">
        <f>H23/H$8</f>
        <v>1.2986366344511292E-2</v>
      </c>
      <c r="N23" s="79"/>
    </row>
    <row r="24" spans="1:14" x14ac:dyDescent="0.25">
      <c r="A24" s="161" t="s">
        <v>103</v>
      </c>
      <c r="B24" s="162" t="s">
        <v>103</v>
      </c>
      <c r="C24" s="163">
        <v>17955</v>
      </c>
      <c r="D24" s="163">
        <v>16032</v>
      </c>
      <c r="E24" s="163">
        <v>8795</v>
      </c>
      <c r="F24" s="163">
        <v>16263</v>
      </c>
      <c r="G24" s="163">
        <v>11300</v>
      </c>
      <c r="H24" s="163">
        <v>10788</v>
      </c>
      <c r="I24" s="164">
        <f>IFERROR(H24/G24-1,"-")</f>
        <v>-4.5309734513274358E-2</v>
      </c>
      <c r="J24" s="165">
        <f t="shared" si="5"/>
        <v>-0.32709580838323349</v>
      </c>
      <c r="K24" s="163">
        <f t="shared" si="6"/>
        <v>-512</v>
      </c>
      <c r="L24" s="163">
        <f t="shared" si="7"/>
        <v>-5244</v>
      </c>
      <c r="M24" s="164">
        <f>H24/H$8</f>
        <v>3.6791123749202398E-3</v>
      </c>
      <c r="N24" s="79"/>
    </row>
    <row r="25" spans="1:14" x14ac:dyDescent="0.25">
      <c r="A25" s="161" t="s">
        <v>100</v>
      </c>
      <c r="B25" s="162" t="s">
        <v>100</v>
      </c>
      <c r="C25" s="163">
        <v>34864</v>
      </c>
      <c r="D25" s="163">
        <v>29955</v>
      </c>
      <c r="E25" s="163">
        <v>8529</v>
      </c>
      <c r="F25" s="163">
        <v>32686</v>
      </c>
      <c r="G25" s="163">
        <v>32224</v>
      </c>
      <c r="H25" s="163">
        <v>27291</v>
      </c>
      <c r="I25" s="164">
        <f>IFERROR(H25/G25-1,"-")</f>
        <v>-0.15308465739821253</v>
      </c>
      <c r="J25" s="165">
        <f t="shared" si="5"/>
        <v>-8.8933400100150273E-2</v>
      </c>
      <c r="K25" s="163">
        <f t="shared" si="6"/>
        <v>-4933</v>
      </c>
      <c r="L25" s="163">
        <f t="shared" si="7"/>
        <v>-2664</v>
      </c>
      <c r="M25" s="164">
        <f>H25/H$8</f>
        <v>9.3072539695910513E-3</v>
      </c>
      <c r="N25" s="79"/>
    </row>
    <row r="26" spans="1:14" x14ac:dyDescent="0.25">
      <c r="A26" s="161"/>
      <c r="B26" s="157" t="s">
        <v>107</v>
      </c>
      <c r="C26" s="158">
        <v>960964</v>
      </c>
      <c r="D26" s="158">
        <v>978510</v>
      </c>
      <c r="E26" s="158">
        <v>139605</v>
      </c>
      <c r="F26" s="158">
        <v>1015209</v>
      </c>
      <c r="G26" s="158">
        <v>1105909</v>
      </c>
      <c r="H26" s="158">
        <v>1086191</v>
      </c>
      <c r="I26" s="159">
        <f>IFERROR(H26/G26-1,"-")</f>
        <v>-1.7829676763639668E-2</v>
      </c>
      <c r="J26" s="160">
        <f t="shared" si="5"/>
        <v>0.11004588609211963</v>
      </c>
      <c r="K26" s="158">
        <f t="shared" si="6"/>
        <v>-19718</v>
      </c>
      <c r="L26" s="158">
        <f t="shared" si="7"/>
        <v>107681</v>
      </c>
      <c r="M26" s="159">
        <f>H26/H$8</f>
        <v>0.37043184553457453</v>
      </c>
      <c r="N26" s="79"/>
    </row>
    <row r="27" spans="1:14" s="56" customFormat="1" x14ac:dyDescent="0.25">
      <c r="A27" s="161"/>
      <c r="B27" s="162" t="s">
        <v>110</v>
      </c>
      <c r="C27" s="163">
        <v>394273</v>
      </c>
      <c r="D27" s="163">
        <v>411956</v>
      </c>
      <c r="E27" s="163">
        <v>67172</v>
      </c>
      <c r="F27" s="163">
        <v>445764</v>
      </c>
      <c r="G27" s="163">
        <v>509079</v>
      </c>
      <c r="H27" s="163">
        <v>505691</v>
      </c>
      <c r="I27" s="164">
        <f t="shared" ref="I27:I34" si="8">IFERROR(H27/G27-1,"-")</f>
        <v>-6.6551556831061509E-3</v>
      </c>
      <c r="J27" s="165">
        <f t="shared" si="5"/>
        <v>0.22753643593005068</v>
      </c>
      <c r="K27" s="163">
        <f t="shared" si="6"/>
        <v>-3388</v>
      </c>
      <c r="L27" s="163">
        <f t="shared" si="7"/>
        <v>93735</v>
      </c>
      <c r="M27" s="164">
        <f t="shared" ref="M27:M34" si="9">H27/H$8</f>
        <v>0.17245958620557944</v>
      </c>
      <c r="N27" s="166"/>
    </row>
    <row r="28" spans="1:14" s="56" customFormat="1" x14ac:dyDescent="0.25">
      <c r="A28" s="161"/>
      <c r="B28" s="162" t="s">
        <v>113</v>
      </c>
      <c r="C28" s="163">
        <v>173890</v>
      </c>
      <c r="D28" s="163">
        <v>156127</v>
      </c>
      <c r="E28" s="163">
        <v>27044</v>
      </c>
      <c r="F28" s="163">
        <v>151513</v>
      </c>
      <c r="G28" s="163">
        <v>147547</v>
      </c>
      <c r="H28" s="163">
        <v>149252</v>
      </c>
      <c r="I28" s="164">
        <f t="shared" si="8"/>
        <v>1.1555639897795178E-2</v>
      </c>
      <c r="J28" s="165">
        <f t="shared" si="5"/>
        <v>-4.403466408756973E-2</v>
      </c>
      <c r="K28" s="163">
        <f t="shared" si="6"/>
        <v>1705</v>
      </c>
      <c r="L28" s="163">
        <f t="shared" si="7"/>
        <v>-6875</v>
      </c>
      <c r="M28" s="164">
        <f t="shared" si="9"/>
        <v>5.0900526527771196E-2</v>
      </c>
      <c r="N28" s="166"/>
    </row>
    <row r="29" spans="1:14" x14ac:dyDescent="0.25">
      <c r="A29" s="161"/>
      <c r="B29" s="162" t="s">
        <v>116</v>
      </c>
      <c r="C29" s="163">
        <v>24642</v>
      </c>
      <c r="D29" s="163">
        <v>30266</v>
      </c>
      <c r="E29" s="163">
        <v>5828</v>
      </c>
      <c r="F29" s="163">
        <v>31683</v>
      </c>
      <c r="G29" s="163">
        <v>47843</v>
      </c>
      <c r="H29" s="163">
        <v>28288</v>
      </c>
      <c r="I29" s="164">
        <f t="shared" si="8"/>
        <v>-0.40873272997094667</v>
      </c>
      <c r="J29" s="165">
        <f t="shared" si="5"/>
        <v>-6.5353862419877062E-2</v>
      </c>
      <c r="K29" s="163">
        <f t="shared" si="6"/>
        <v>-19555</v>
      </c>
      <c r="L29" s="163">
        <f t="shared" si="7"/>
        <v>-1978</v>
      </c>
      <c r="M29" s="164">
        <f t="shared" si="9"/>
        <v>9.647268340910618E-3</v>
      </c>
      <c r="N29" s="79"/>
    </row>
    <row r="30" spans="1:14" x14ac:dyDescent="0.25">
      <c r="A30" s="161"/>
      <c r="B30" s="162" t="s">
        <v>123</v>
      </c>
      <c r="C30" s="163">
        <v>33449</v>
      </c>
      <c r="D30" s="163">
        <v>33368</v>
      </c>
      <c r="E30" s="163">
        <v>2741</v>
      </c>
      <c r="F30" s="163">
        <v>36109</v>
      </c>
      <c r="G30" s="163">
        <v>38146</v>
      </c>
      <c r="H30" s="163">
        <v>42223</v>
      </c>
      <c r="I30" s="164">
        <f t="shared" si="8"/>
        <v>0.10687883395375652</v>
      </c>
      <c r="J30" s="165">
        <f t="shared" si="5"/>
        <v>0.26537401102853031</v>
      </c>
      <c r="K30" s="163">
        <f t="shared" si="6"/>
        <v>4077</v>
      </c>
      <c r="L30" s="163">
        <f t="shared" si="7"/>
        <v>8855</v>
      </c>
      <c r="M30" s="164">
        <f t="shared" si="9"/>
        <v>1.4399625677257813E-2</v>
      </c>
      <c r="N30" s="79"/>
    </row>
    <row r="31" spans="1:14" x14ac:dyDescent="0.25">
      <c r="A31" s="161"/>
      <c r="B31" s="162" t="s">
        <v>119</v>
      </c>
      <c r="C31" s="163">
        <v>50574</v>
      </c>
      <c r="D31" s="163">
        <v>46363</v>
      </c>
      <c r="E31" s="163">
        <v>8909</v>
      </c>
      <c r="F31" s="163">
        <v>61960</v>
      </c>
      <c r="G31" s="163">
        <v>61728</v>
      </c>
      <c r="H31" s="163">
        <v>57074</v>
      </c>
      <c r="I31" s="164">
        <f t="shared" si="8"/>
        <v>-7.5395282529808205E-2</v>
      </c>
      <c r="J31" s="165">
        <f t="shared" si="5"/>
        <v>0.23102473955524871</v>
      </c>
      <c r="K31" s="163">
        <f t="shared" si="6"/>
        <v>-4654</v>
      </c>
      <c r="L31" s="163">
        <f t="shared" si="7"/>
        <v>10711</v>
      </c>
      <c r="M31" s="164">
        <f t="shared" si="9"/>
        <v>1.9464373348739135E-2</v>
      </c>
      <c r="N31" s="79"/>
    </row>
    <row r="32" spans="1:14" x14ac:dyDescent="0.25">
      <c r="A32" s="161"/>
      <c r="B32" s="162" t="s">
        <v>128</v>
      </c>
      <c r="C32" s="163">
        <v>20624</v>
      </c>
      <c r="D32" s="163">
        <v>24669</v>
      </c>
      <c r="E32" s="163">
        <v>66</v>
      </c>
      <c r="F32" s="163">
        <v>26271</v>
      </c>
      <c r="G32" s="163">
        <v>23135</v>
      </c>
      <c r="H32" s="163">
        <v>24442</v>
      </c>
      <c r="I32" s="164">
        <f t="shared" si="8"/>
        <v>5.6494488869677895E-2</v>
      </c>
      <c r="J32" s="165">
        <f t="shared" si="5"/>
        <v>-9.2018322591106427E-3</v>
      </c>
      <c r="K32" s="163">
        <f t="shared" si="6"/>
        <v>1307</v>
      </c>
      <c r="L32" s="163">
        <f t="shared" si="7"/>
        <v>-227</v>
      </c>
      <c r="M32" s="164">
        <f t="shared" si="9"/>
        <v>8.3356381783278189E-3</v>
      </c>
      <c r="N32" s="79"/>
    </row>
    <row r="33" spans="1:14" x14ac:dyDescent="0.25">
      <c r="A33" s="161" t="s">
        <v>144</v>
      </c>
      <c r="B33" s="162" t="s">
        <v>131</v>
      </c>
      <c r="C33" s="163">
        <v>42395</v>
      </c>
      <c r="D33" s="163">
        <v>44237</v>
      </c>
      <c r="E33" s="163">
        <v>1845</v>
      </c>
      <c r="F33" s="163">
        <v>34739</v>
      </c>
      <c r="G33" s="163">
        <v>31492</v>
      </c>
      <c r="H33" s="163">
        <v>26031</v>
      </c>
      <c r="I33" s="164">
        <f t="shared" si="8"/>
        <v>-0.17340911977645113</v>
      </c>
      <c r="J33" s="165">
        <f t="shared" si="5"/>
        <v>-0.41155593733752294</v>
      </c>
      <c r="K33" s="163">
        <f t="shared" si="6"/>
        <v>-5461</v>
      </c>
      <c r="L33" s="163">
        <f t="shared" si="7"/>
        <v>-18206</v>
      </c>
      <c r="M33" s="164">
        <f t="shared" si="9"/>
        <v>8.8775467400397448E-3</v>
      </c>
      <c r="N33" s="79"/>
    </row>
    <row r="34" spans="1:14" x14ac:dyDescent="0.25">
      <c r="A34" s="161" t="s">
        <v>145</v>
      </c>
      <c r="B34" s="168" t="s">
        <v>145</v>
      </c>
      <c r="C34" s="169">
        <v>221117</v>
      </c>
      <c r="D34" s="169">
        <v>231524</v>
      </c>
      <c r="E34" s="169">
        <v>26000</v>
      </c>
      <c r="F34" s="169">
        <v>227170</v>
      </c>
      <c r="G34" s="169">
        <v>246939</v>
      </c>
      <c r="H34" s="169">
        <v>253190</v>
      </c>
      <c r="I34" s="170">
        <f t="shared" si="8"/>
        <v>2.5313943929472504E-2</v>
      </c>
      <c r="J34" s="171">
        <f t="shared" si="5"/>
        <v>9.3579931238230163E-2</v>
      </c>
      <c r="K34" s="169">
        <f>H34-G34</f>
        <v>6251</v>
      </c>
      <c r="L34" s="169">
        <f t="shared" si="7"/>
        <v>21666</v>
      </c>
      <c r="M34" s="170">
        <f t="shared" si="9"/>
        <v>8.6347280515948782E-2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821314</v>
      </c>
      <c r="D36" s="176">
        <v>828275</v>
      </c>
      <c r="E36" s="176">
        <v>110775</v>
      </c>
      <c r="F36" s="176">
        <v>785918</v>
      </c>
      <c r="G36" s="176">
        <v>847777</v>
      </c>
      <c r="H36" s="176">
        <v>817457</v>
      </c>
      <c r="I36" s="177">
        <f>IFERROR(H36/G36-1,"-")</f>
        <v>-3.5764121933008375E-2</v>
      </c>
      <c r="J36" s="177">
        <f>IFERROR(H36/D36-1,"-")</f>
        <v>-1.3060879538800529E-2</v>
      </c>
      <c r="K36" s="176">
        <f>H36-G36</f>
        <v>-30320</v>
      </c>
      <c r="L36" s="176">
        <f>H36-D36</f>
        <v>-10818</v>
      </c>
      <c r="M36" s="177">
        <f>H36/H$8</f>
        <v>0.27878347837089124</v>
      </c>
      <c r="N36" s="79"/>
    </row>
    <row r="37" spans="1:14" x14ac:dyDescent="0.25">
      <c r="A37" s="161" t="s">
        <v>96</v>
      </c>
      <c r="B37" s="157" t="s">
        <v>97</v>
      </c>
      <c r="C37" s="158">
        <v>35429</v>
      </c>
      <c r="D37" s="158">
        <v>38894</v>
      </c>
      <c r="E37" s="158">
        <v>10757</v>
      </c>
      <c r="F37" s="158">
        <v>30570</v>
      </c>
      <c r="G37" s="158">
        <v>36335</v>
      </c>
      <c r="H37" s="158">
        <v>27880</v>
      </c>
      <c r="I37" s="159">
        <f>IFERROR(H37/G37-1,"-")</f>
        <v>-0.23269574790147241</v>
      </c>
      <c r="J37" s="160">
        <f t="shared" ref="J37:J48" si="10">IFERROR(H37/D37-1,"-")</f>
        <v>-0.28317992492415278</v>
      </c>
      <c r="K37" s="158">
        <f t="shared" ref="K37:K47" si="11">H37-G37</f>
        <v>-8455</v>
      </c>
      <c r="L37" s="158">
        <f t="shared" ref="L37:L48" si="12">H37-D37</f>
        <v>-11014</v>
      </c>
      <c r="M37" s="159">
        <f>H37/H$8</f>
        <v>9.508125047532099E-3</v>
      </c>
      <c r="N37" s="79"/>
    </row>
    <row r="38" spans="1:14" x14ac:dyDescent="0.25">
      <c r="A38" s="161" t="s">
        <v>103</v>
      </c>
      <c r="B38" s="162" t="s">
        <v>103</v>
      </c>
      <c r="C38" s="163">
        <v>10856</v>
      </c>
      <c r="D38" s="163">
        <v>12060</v>
      </c>
      <c r="E38" s="163">
        <v>5527</v>
      </c>
      <c r="F38" s="163">
        <v>6502</v>
      </c>
      <c r="G38" s="163">
        <v>16018</v>
      </c>
      <c r="H38" s="163">
        <v>7638</v>
      </c>
      <c r="I38" s="164">
        <f>IFERROR(H38/G38-1,"-")</f>
        <v>-0.52316144337620174</v>
      </c>
      <c r="J38" s="165">
        <f t="shared" si="10"/>
        <v>-0.3666666666666667</v>
      </c>
      <c r="K38" s="163">
        <f t="shared" si="11"/>
        <v>-8380</v>
      </c>
      <c r="L38" s="163">
        <f t="shared" si="12"/>
        <v>-4422</v>
      </c>
      <c r="M38" s="164">
        <f>H38/H$8</f>
        <v>2.604844301041972E-3</v>
      </c>
      <c r="N38" s="79"/>
    </row>
    <row r="39" spans="1:14" x14ac:dyDescent="0.25">
      <c r="A39" s="161" t="s">
        <v>100</v>
      </c>
      <c r="B39" s="162" t="s">
        <v>100</v>
      </c>
      <c r="C39" s="163">
        <v>24573</v>
      </c>
      <c r="D39" s="163">
        <v>26834</v>
      </c>
      <c r="E39" s="163">
        <v>5230</v>
      </c>
      <c r="F39" s="163">
        <v>24068</v>
      </c>
      <c r="G39" s="163">
        <v>20317</v>
      </c>
      <c r="H39" s="163">
        <v>20242</v>
      </c>
      <c r="I39" s="164">
        <f>IFERROR(H39/G39-1,"-")</f>
        <v>-3.6914898853177558E-3</v>
      </c>
      <c r="J39" s="165">
        <f t="shared" si="10"/>
        <v>-0.24565849295669673</v>
      </c>
      <c r="K39" s="163">
        <f t="shared" si="11"/>
        <v>-75</v>
      </c>
      <c r="L39" s="163">
        <f t="shared" si="12"/>
        <v>-6592</v>
      </c>
      <c r="M39" s="164">
        <f>H39/H$8</f>
        <v>6.9032807464901279E-3</v>
      </c>
      <c r="N39" s="79"/>
    </row>
    <row r="40" spans="1:14" x14ac:dyDescent="0.25">
      <c r="A40" s="161"/>
      <c r="B40" s="157" t="s">
        <v>107</v>
      </c>
      <c r="C40" s="158">
        <v>785885</v>
      </c>
      <c r="D40" s="158">
        <v>789381</v>
      </c>
      <c r="E40" s="158">
        <v>100018</v>
      </c>
      <c r="F40" s="158">
        <v>755348</v>
      </c>
      <c r="G40" s="158">
        <v>811442</v>
      </c>
      <c r="H40" s="158">
        <v>789577</v>
      </c>
      <c r="I40" s="159">
        <f>IFERROR(H40/G40-1,"-")</f>
        <v>-2.6945856881945951E-2</v>
      </c>
      <c r="J40" s="160">
        <f t="shared" si="10"/>
        <v>2.482958165954674E-4</v>
      </c>
      <c r="K40" s="158">
        <f t="shared" si="11"/>
        <v>-21865</v>
      </c>
      <c r="L40" s="158">
        <f t="shared" si="12"/>
        <v>196</v>
      </c>
      <c r="M40" s="159">
        <f>H40/H$8</f>
        <v>0.26927535332335911</v>
      </c>
      <c r="N40" s="79"/>
    </row>
    <row r="41" spans="1:14" s="56" customFormat="1" x14ac:dyDescent="0.25">
      <c r="A41" s="161"/>
      <c r="B41" s="162" t="s">
        <v>110</v>
      </c>
      <c r="C41" s="163">
        <v>342070</v>
      </c>
      <c r="D41" s="163">
        <v>351675</v>
      </c>
      <c r="E41" s="163">
        <v>58172</v>
      </c>
      <c r="F41" s="163">
        <v>344832</v>
      </c>
      <c r="G41" s="163">
        <v>355194</v>
      </c>
      <c r="H41" s="163">
        <v>349166</v>
      </c>
      <c r="I41" s="164">
        <f t="shared" ref="I41:I48" si="13">IFERROR(H41/G41-1,"-")</f>
        <v>-1.6971007393142945E-2</v>
      </c>
      <c r="J41" s="165">
        <f t="shared" si="10"/>
        <v>-7.1344280941210148E-3</v>
      </c>
      <c r="K41" s="163">
        <f t="shared" si="11"/>
        <v>-6028</v>
      </c>
      <c r="L41" s="163">
        <f t="shared" si="12"/>
        <v>-2509</v>
      </c>
      <c r="M41" s="164">
        <f t="shared" ref="M41:M48" si="14">H41/H$8</f>
        <v>0.11907869405834265</v>
      </c>
      <c r="N41" s="166"/>
    </row>
    <row r="42" spans="1:14" s="56" customFormat="1" x14ac:dyDescent="0.25">
      <c r="A42" s="161"/>
      <c r="B42" s="162" t="s">
        <v>113</v>
      </c>
      <c r="C42" s="163">
        <v>57484</v>
      </c>
      <c r="D42" s="163">
        <v>45345</v>
      </c>
      <c r="E42" s="163">
        <v>6113</v>
      </c>
      <c r="F42" s="163">
        <v>37132</v>
      </c>
      <c r="G42" s="163">
        <v>37370</v>
      </c>
      <c r="H42" s="163">
        <v>40648</v>
      </c>
      <c r="I42" s="164">
        <f t="shared" si="13"/>
        <v>8.7717420390687639E-2</v>
      </c>
      <c r="J42" s="165">
        <f t="shared" si="10"/>
        <v>-0.10358363656411951</v>
      </c>
      <c r="K42" s="163">
        <f t="shared" si="11"/>
        <v>3278</v>
      </c>
      <c r="L42" s="163">
        <f t="shared" si="12"/>
        <v>-4697</v>
      </c>
      <c r="M42" s="164">
        <f t="shared" si="14"/>
        <v>1.3862491640318679E-2</v>
      </c>
      <c r="N42" s="166"/>
    </row>
    <row r="43" spans="1:14" x14ac:dyDescent="0.25">
      <c r="A43" s="161"/>
      <c r="B43" s="162" t="s">
        <v>116</v>
      </c>
      <c r="C43" s="163">
        <v>11054</v>
      </c>
      <c r="D43" s="163">
        <v>13351</v>
      </c>
      <c r="E43" s="163">
        <v>1425</v>
      </c>
      <c r="F43" s="163">
        <v>14978</v>
      </c>
      <c r="G43" s="163">
        <v>20932</v>
      </c>
      <c r="H43" s="163">
        <v>18655</v>
      </c>
      <c r="I43" s="164">
        <f t="shared" si="13"/>
        <v>-0.10878081406459006</v>
      </c>
      <c r="J43" s="165">
        <f t="shared" si="10"/>
        <v>0.39727361246348591</v>
      </c>
      <c r="K43" s="163">
        <f t="shared" si="11"/>
        <v>-2277</v>
      </c>
      <c r="L43" s="163">
        <f t="shared" si="12"/>
        <v>5304</v>
      </c>
      <c r="M43" s="164">
        <f t="shared" si="14"/>
        <v>6.3620542597457429E-3</v>
      </c>
      <c r="N43" s="79"/>
    </row>
    <row r="44" spans="1:14" x14ac:dyDescent="0.25">
      <c r="A44" s="161"/>
      <c r="B44" s="162" t="s">
        <v>123</v>
      </c>
      <c r="C44" s="163">
        <v>28490</v>
      </c>
      <c r="D44" s="163">
        <v>28105</v>
      </c>
      <c r="E44" s="163">
        <v>3587</v>
      </c>
      <c r="F44" s="163">
        <v>31131</v>
      </c>
      <c r="G44" s="163">
        <v>36228</v>
      </c>
      <c r="H44" s="163">
        <v>38626</v>
      </c>
      <c r="I44" s="164">
        <f t="shared" si="13"/>
        <v>6.6191895771226639E-2</v>
      </c>
      <c r="J44" s="165">
        <f t="shared" si="10"/>
        <v>0.374346201743462</v>
      </c>
      <c r="K44" s="163">
        <f t="shared" si="11"/>
        <v>2398</v>
      </c>
      <c r="L44" s="163">
        <f t="shared" si="12"/>
        <v>10521</v>
      </c>
      <c r="M44" s="164">
        <f t="shared" si="14"/>
        <v>1.3172913848133962E-2</v>
      </c>
      <c r="N44" s="79"/>
    </row>
    <row r="45" spans="1:14" x14ac:dyDescent="0.25">
      <c r="A45" s="161"/>
      <c r="B45" s="162" t="s">
        <v>119</v>
      </c>
      <c r="C45" s="163">
        <v>26578</v>
      </c>
      <c r="D45" s="163">
        <v>29400</v>
      </c>
      <c r="E45" s="163">
        <v>3107</v>
      </c>
      <c r="F45" s="163">
        <v>29244</v>
      </c>
      <c r="G45" s="163">
        <v>31295</v>
      </c>
      <c r="H45" s="163">
        <v>30599</v>
      </c>
      <c r="I45" s="164">
        <f t="shared" si="13"/>
        <v>-2.2239974436811027E-2</v>
      </c>
      <c r="J45" s="165">
        <f t="shared" si="10"/>
        <v>4.0782312925170094E-2</v>
      </c>
      <c r="K45" s="163">
        <f t="shared" si="11"/>
        <v>-696</v>
      </c>
      <c r="L45" s="163">
        <f t="shared" si="12"/>
        <v>1199</v>
      </c>
      <c r="M45" s="164">
        <f t="shared" si="14"/>
        <v>1.0435405965905118E-2</v>
      </c>
      <c r="N45" s="79"/>
    </row>
    <row r="46" spans="1:14" x14ac:dyDescent="0.25">
      <c r="A46" s="161"/>
      <c r="B46" s="162" t="s">
        <v>128</v>
      </c>
      <c r="C46" s="163">
        <v>29033</v>
      </c>
      <c r="D46" s="163">
        <v>24911</v>
      </c>
      <c r="E46" s="163">
        <v>219</v>
      </c>
      <c r="F46" s="163">
        <v>25858</v>
      </c>
      <c r="G46" s="163">
        <v>23720</v>
      </c>
      <c r="H46" s="163">
        <v>24371</v>
      </c>
      <c r="I46" s="164">
        <f t="shared" si="13"/>
        <v>2.7445193929173772E-2</v>
      </c>
      <c r="J46" s="165">
        <f t="shared" si="10"/>
        <v>-2.1677170727790962E-2</v>
      </c>
      <c r="K46" s="163">
        <f t="shared" si="11"/>
        <v>651</v>
      </c>
      <c r="L46" s="163">
        <f t="shared" si="12"/>
        <v>-540</v>
      </c>
      <c r="M46" s="164">
        <f t="shared" si="14"/>
        <v>8.311424516980085E-3</v>
      </c>
      <c r="N46" s="79"/>
    </row>
    <row r="47" spans="1:14" x14ac:dyDescent="0.25">
      <c r="A47" s="161" t="s">
        <v>144</v>
      </c>
      <c r="B47" s="162" t="s">
        <v>131</v>
      </c>
      <c r="C47" s="163">
        <v>61561</v>
      </c>
      <c r="D47" s="163">
        <v>56528</v>
      </c>
      <c r="E47" s="163">
        <v>4827</v>
      </c>
      <c r="F47" s="163">
        <v>39258</v>
      </c>
      <c r="G47" s="163">
        <v>40654</v>
      </c>
      <c r="H47" s="163">
        <v>32066</v>
      </c>
      <c r="I47" s="164">
        <f t="shared" si="13"/>
        <v>-0.21124612584247549</v>
      </c>
      <c r="J47" s="165">
        <f t="shared" si="10"/>
        <v>-0.43274129634871217</v>
      </c>
      <c r="K47" s="163">
        <f t="shared" si="11"/>
        <v>-8588</v>
      </c>
      <c r="L47" s="163">
        <f t="shared" si="12"/>
        <v>-24462</v>
      </c>
      <c r="M47" s="164">
        <f t="shared" si="14"/>
        <v>1.0935707954596998E-2</v>
      </c>
      <c r="N47" s="79"/>
    </row>
    <row r="48" spans="1:14" x14ac:dyDescent="0.25">
      <c r="A48" s="161" t="s">
        <v>145</v>
      </c>
      <c r="B48" s="168" t="s">
        <v>145</v>
      </c>
      <c r="C48" s="169">
        <v>229615</v>
      </c>
      <c r="D48" s="169">
        <v>240066</v>
      </c>
      <c r="E48" s="169">
        <v>22568</v>
      </c>
      <c r="F48" s="169">
        <v>232915</v>
      </c>
      <c r="G48" s="169">
        <v>266049</v>
      </c>
      <c r="H48" s="169">
        <v>255446</v>
      </c>
      <c r="I48" s="170">
        <f t="shared" si="13"/>
        <v>-3.9853560810226729E-2</v>
      </c>
      <c r="J48" s="171">
        <f t="shared" si="10"/>
        <v>6.4065715261636402E-2</v>
      </c>
      <c r="K48" s="169">
        <f>H48-G48</f>
        <v>-10603</v>
      </c>
      <c r="L48" s="169">
        <f t="shared" si="12"/>
        <v>15380</v>
      </c>
      <c r="M48" s="170">
        <f t="shared" si="14"/>
        <v>8.7116661079335897E-2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23499</v>
      </c>
      <c r="D50" s="176">
        <v>22771</v>
      </c>
      <c r="E50" s="176">
        <v>2386</v>
      </c>
      <c r="F50" s="176">
        <v>16513</v>
      </c>
      <c r="G50" s="176">
        <v>20095</v>
      </c>
      <c r="H50" s="176">
        <v>15945</v>
      </c>
      <c r="I50" s="177">
        <f>IFERROR(H50/G50-1,"-")</f>
        <v>-0.20651903458571785</v>
      </c>
      <c r="J50" s="177">
        <f>IFERROR(H50/D50-1,"-")</f>
        <v>-0.29976724781520359</v>
      </c>
      <c r="K50" s="176">
        <f>H50-G50</f>
        <v>-4150</v>
      </c>
      <c r="L50" s="176">
        <f>H50-D50</f>
        <v>-6826</v>
      </c>
      <c r="M50" s="177">
        <f>H50/H$8</f>
        <v>5.4378426787266617E-3</v>
      </c>
      <c r="N50" s="79"/>
    </row>
    <row r="51" spans="1:14" x14ac:dyDescent="0.25">
      <c r="A51" s="161" t="s">
        <v>96</v>
      </c>
      <c r="B51" s="157" t="s">
        <v>97</v>
      </c>
      <c r="C51" s="158">
        <v>2235</v>
      </c>
      <c r="D51" s="158">
        <v>1754</v>
      </c>
      <c r="E51" s="158">
        <v>509</v>
      </c>
      <c r="F51" s="158">
        <v>2957</v>
      </c>
      <c r="G51" s="158">
        <v>2171</v>
      </c>
      <c r="H51" s="158">
        <v>682</v>
      </c>
      <c r="I51" s="159">
        <f>IFERROR(H51/G51-1,"-")</f>
        <v>-0.6858590511285122</v>
      </c>
      <c r="J51" s="160">
        <f t="shared" ref="J51:J62" si="15">IFERROR(H51/D51-1,"-")</f>
        <v>-0.61117445838084383</v>
      </c>
      <c r="K51" s="158">
        <f t="shared" ref="K51:K61" si="16">H51-G51</f>
        <v>-1489</v>
      </c>
      <c r="L51" s="158">
        <f t="shared" ref="L51:L62" si="17">H51-D51</f>
        <v>-1072</v>
      </c>
      <c r="M51" s="159">
        <f>H51/H$8</f>
        <v>2.3258756393173931E-4</v>
      </c>
      <c r="N51" s="79"/>
    </row>
    <row r="52" spans="1:14" x14ac:dyDescent="0.25">
      <c r="A52" s="161" t="s">
        <v>103</v>
      </c>
      <c r="B52" s="162" t="s">
        <v>103</v>
      </c>
      <c r="C52" s="163">
        <v>985</v>
      </c>
      <c r="D52" s="163">
        <v>821</v>
      </c>
      <c r="E52" s="163">
        <v>410</v>
      </c>
      <c r="F52" s="163">
        <v>1064</v>
      </c>
      <c r="G52" s="163">
        <v>640</v>
      </c>
      <c r="H52" s="163">
        <v>116</v>
      </c>
      <c r="I52" s="164">
        <f>IFERROR(H52/G52-1,"-")</f>
        <v>-0.81874999999999998</v>
      </c>
      <c r="J52" s="165">
        <f t="shared" si="15"/>
        <v>-0.85870889159561514</v>
      </c>
      <c r="K52" s="163">
        <f t="shared" si="16"/>
        <v>-524</v>
      </c>
      <c r="L52" s="163">
        <f t="shared" si="17"/>
        <v>-705</v>
      </c>
      <c r="M52" s="164">
        <f>H52/H$8</f>
        <v>3.9560348117421934E-5</v>
      </c>
      <c r="N52" s="79"/>
    </row>
    <row r="53" spans="1:14" x14ac:dyDescent="0.25">
      <c r="A53" s="161" t="s">
        <v>100</v>
      </c>
      <c r="B53" s="162" t="s">
        <v>100</v>
      </c>
      <c r="C53" s="163">
        <v>1250</v>
      </c>
      <c r="D53" s="163">
        <v>933</v>
      </c>
      <c r="E53" s="163">
        <v>99</v>
      </c>
      <c r="F53" s="163">
        <v>1893</v>
      </c>
      <c r="G53" s="163">
        <v>1531</v>
      </c>
      <c r="H53" s="163">
        <v>566</v>
      </c>
      <c r="I53" s="164">
        <f>IFERROR(H53/G53-1,"-")</f>
        <v>-0.63030698889614634</v>
      </c>
      <c r="J53" s="165">
        <f t="shared" si="15"/>
        <v>-0.39335476956055737</v>
      </c>
      <c r="K53" s="163">
        <f t="shared" si="16"/>
        <v>-965</v>
      </c>
      <c r="L53" s="163">
        <f t="shared" si="17"/>
        <v>-367</v>
      </c>
      <c r="M53" s="164">
        <f>H53/H$8</f>
        <v>1.9302721581431737E-4</v>
      </c>
      <c r="N53" s="79"/>
    </row>
    <row r="54" spans="1:14" x14ac:dyDescent="0.25">
      <c r="A54" s="161"/>
      <c r="B54" s="157" t="s">
        <v>107</v>
      </c>
      <c r="C54" s="158">
        <v>21264</v>
      </c>
      <c r="D54" s="158">
        <v>21017</v>
      </c>
      <c r="E54" s="158">
        <v>1877</v>
      </c>
      <c r="F54" s="158">
        <v>13556</v>
      </c>
      <c r="G54" s="158">
        <v>17924</v>
      </c>
      <c r="H54" s="158">
        <v>15263</v>
      </c>
      <c r="I54" s="159">
        <f>IFERROR(H54/G54-1,"-")</f>
        <v>-0.14846016514170945</v>
      </c>
      <c r="J54" s="160">
        <f t="shared" si="15"/>
        <v>-0.27377836989104054</v>
      </c>
      <c r="K54" s="158">
        <f t="shared" si="16"/>
        <v>-2661</v>
      </c>
      <c r="L54" s="158">
        <f t="shared" si="17"/>
        <v>-5754</v>
      </c>
      <c r="M54" s="159">
        <f>H54/H$8</f>
        <v>5.2052551147949225E-3</v>
      </c>
      <c r="N54" s="79"/>
    </row>
    <row r="55" spans="1:14" s="56" customFormat="1" x14ac:dyDescent="0.25">
      <c r="A55" s="161"/>
      <c r="B55" s="162" t="s">
        <v>110</v>
      </c>
      <c r="C55" s="163">
        <v>6521</v>
      </c>
      <c r="D55" s="163">
        <v>5165</v>
      </c>
      <c r="E55" s="163">
        <v>164</v>
      </c>
      <c r="F55" s="163">
        <v>5060</v>
      </c>
      <c r="G55" s="163">
        <v>5036</v>
      </c>
      <c r="H55" s="163">
        <v>5563</v>
      </c>
      <c r="I55" s="164">
        <f t="shared" ref="I55:I62" si="18">IFERROR(H55/G55-1,"-")</f>
        <v>0.10464654487688652</v>
      </c>
      <c r="J55" s="165">
        <f t="shared" si="15"/>
        <v>7.7057115198451154E-2</v>
      </c>
      <c r="K55" s="163">
        <f t="shared" si="16"/>
        <v>527</v>
      </c>
      <c r="L55" s="163">
        <f t="shared" si="17"/>
        <v>398</v>
      </c>
      <c r="M55" s="164">
        <f t="shared" ref="M55:M62" si="19">H55/H$8</f>
        <v>1.8971915222173983E-3</v>
      </c>
      <c r="N55" s="166"/>
    </row>
    <row r="56" spans="1:14" s="56" customFormat="1" x14ac:dyDescent="0.25">
      <c r="A56" s="161"/>
      <c r="B56" s="162" t="s">
        <v>113</v>
      </c>
      <c r="C56" s="163">
        <v>8025</v>
      </c>
      <c r="D56" s="163">
        <v>9109</v>
      </c>
      <c r="E56" s="163">
        <v>1354</v>
      </c>
      <c r="F56" s="163">
        <v>3576</v>
      </c>
      <c r="G56" s="163">
        <v>6832</v>
      </c>
      <c r="H56" s="163">
        <v>4594</v>
      </c>
      <c r="I56" s="164">
        <f t="shared" si="18"/>
        <v>-0.32757611241217799</v>
      </c>
      <c r="J56" s="165">
        <f t="shared" si="15"/>
        <v>-0.49566362937753872</v>
      </c>
      <c r="K56" s="163">
        <f t="shared" si="16"/>
        <v>-2238</v>
      </c>
      <c r="L56" s="163">
        <f t="shared" si="17"/>
        <v>-4515</v>
      </c>
      <c r="M56" s="164">
        <f t="shared" si="19"/>
        <v>1.5667262004434169E-3</v>
      </c>
      <c r="N56" s="166"/>
    </row>
    <row r="57" spans="1:14" x14ac:dyDescent="0.25">
      <c r="A57" s="161"/>
      <c r="B57" s="162" t="s">
        <v>116</v>
      </c>
      <c r="C57" s="163">
        <v>278</v>
      </c>
      <c r="D57" s="163">
        <v>386</v>
      </c>
      <c r="E57" s="163">
        <v>17</v>
      </c>
      <c r="F57" s="163">
        <v>499</v>
      </c>
      <c r="G57" s="163">
        <v>631</v>
      </c>
      <c r="H57" s="163">
        <v>478</v>
      </c>
      <c r="I57" s="164">
        <f t="shared" si="18"/>
        <v>-0.24247226624405704</v>
      </c>
      <c r="J57" s="165">
        <f t="shared" si="15"/>
        <v>0.23834196891191706</v>
      </c>
      <c r="K57" s="163">
        <f t="shared" si="16"/>
        <v>-153</v>
      </c>
      <c r="L57" s="163">
        <f t="shared" si="17"/>
        <v>92</v>
      </c>
      <c r="M57" s="164">
        <f t="shared" si="19"/>
        <v>1.6301591724248005E-4</v>
      </c>
      <c r="N57" s="79"/>
    </row>
    <row r="58" spans="1:14" x14ac:dyDescent="0.25">
      <c r="A58" s="161"/>
      <c r="B58" s="162" t="s">
        <v>123</v>
      </c>
      <c r="C58" s="163">
        <v>255</v>
      </c>
      <c r="D58" s="163">
        <v>261</v>
      </c>
      <c r="E58" s="163">
        <v>2</v>
      </c>
      <c r="F58" s="163">
        <v>323</v>
      </c>
      <c r="G58" s="163">
        <v>698</v>
      </c>
      <c r="H58" s="163">
        <v>392</v>
      </c>
      <c r="I58" s="164">
        <f t="shared" si="18"/>
        <v>-0.43839541547277938</v>
      </c>
      <c r="J58" s="165">
        <f t="shared" si="15"/>
        <v>0.50191570881226055</v>
      </c>
      <c r="K58" s="163">
        <f t="shared" si="16"/>
        <v>-306</v>
      </c>
      <c r="L58" s="163">
        <f t="shared" si="17"/>
        <v>131</v>
      </c>
      <c r="M58" s="164">
        <f t="shared" si="19"/>
        <v>1.3368669363818445E-4</v>
      </c>
      <c r="N58" s="79"/>
    </row>
    <row r="59" spans="1:14" x14ac:dyDescent="0.25">
      <c r="A59" s="161"/>
      <c r="B59" s="162" t="s">
        <v>119</v>
      </c>
      <c r="C59" s="163">
        <v>183</v>
      </c>
      <c r="D59" s="163">
        <v>306</v>
      </c>
      <c r="E59" s="163">
        <v>42</v>
      </c>
      <c r="F59" s="163">
        <v>81</v>
      </c>
      <c r="G59" s="163">
        <v>301</v>
      </c>
      <c r="H59" s="163">
        <v>280</v>
      </c>
      <c r="I59" s="164">
        <f t="shared" si="18"/>
        <v>-6.9767441860465129E-2</v>
      </c>
      <c r="J59" s="165">
        <f t="shared" si="15"/>
        <v>-8.496732026143794E-2</v>
      </c>
      <c r="K59" s="163">
        <f t="shared" si="16"/>
        <v>-21</v>
      </c>
      <c r="L59" s="163">
        <f t="shared" si="17"/>
        <v>-26</v>
      </c>
      <c r="M59" s="164">
        <f t="shared" si="19"/>
        <v>9.549049545584605E-5</v>
      </c>
      <c r="N59" s="79"/>
    </row>
    <row r="60" spans="1:14" x14ac:dyDescent="0.25">
      <c r="A60" s="161"/>
      <c r="B60" s="162" t="s">
        <v>128</v>
      </c>
      <c r="C60" s="163">
        <v>479</v>
      </c>
      <c r="D60" s="163">
        <v>395</v>
      </c>
      <c r="E60" s="163">
        <v>0</v>
      </c>
      <c r="F60" s="163">
        <v>62</v>
      </c>
      <c r="G60" s="163">
        <v>62</v>
      </c>
      <c r="H60" s="163">
        <v>31</v>
      </c>
      <c r="I60" s="164">
        <f t="shared" si="18"/>
        <v>-0.5</v>
      </c>
      <c r="J60" s="165">
        <f t="shared" si="15"/>
        <v>-0.92151898734177218</v>
      </c>
      <c r="K60" s="163">
        <f t="shared" si="16"/>
        <v>-31</v>
      </c>
      <c r="L60" s="163">
        <f t="shared" si="17"/>
        <v>-364</v>
      </c>
      <c r="M60" s="164">
        <f t="shared" si="19"/>
        <v>1.0572161996897242E-5</v>
      </c>
      <c r="N60" s="79"/>
    </row>
    <row r="61" spans="1:14" x14ac:dyDescent="0.25">
      <c r="A61" s="161" t="s">
        <v>144</v>
      </c>
      <c r="B61" s="162" t="s">
        <v>131</v>
      </c>
      <c r="C61" s="163">
        <v>809</v>
      </c>
      <c r="D61" s="163">
        <v>637</v>
      </c>
      <c r="E61" s="163">
        <v>15</v>
      </c>
      <c r="F61" s="163">
        <v>16</v>
      </c>
      <c r="G61" s="163">
        <v>42</v>
      </c>
      <c r="H61" s="163">
        <v>56</v>
      </c>
      <c r="I61" s="164">
        <f t="shared" si="18"/>
        <v>0.33333333333333326</v>
      </c>
      <c r="J61" s="165">
        <f t="shared" si="15"/>
        <v>-0.91208791208791207</v>
      </c>
      <c r="K61" s="163">
        <f t="shared" si="16"/>
        <v>14</v>
      </c>
      <c r="L61" s="163">
        <f t="shared" si="17"/>
        <v>-581</v>
      </c>
      <c r="M61" s="164">
        <f t="shared" si="19"/>
        <v>1.9098099091169209E-5</v>
      </c>
      <c r="N61" s="79"/>
    </row>
    <row r="62" spans="1:14" x14ac:dyDescent="0.25">
      <c r="A62" s="161" t="s">
        <v>145</v>
      </c>
      <c r="B62" s="168" t="s">
        <v>145</v>
      </c>
      <c r="C62" s="169">
        <v>4714</v>
      </c>
      <c r="D62" s="169">
        <v>4758</v>
      </c>
      <c r="E62" s="169">
        <v>283</v>
      </c>
      <c r="F62" s="169">
        <v>3939</v>
      </c>
      <c r="G62" s="169">
        <v>4322</v>
      </c>
      <c r="H62" s="169">
        <v>3869</v>
      </c>
      <c r="I62" s="170">
        <f t="shared" si="18"/>
        <v>-0.10481258676538641</v>
      </c>
      <c r="J62" s="171">
        <f t="shared" si="15"/>
        <v>-0.18684321143337534</v>
      </c>
      <c r="K62" s="169">
        <f>H62-G62</f>
        <v>-453</v>
      </c>
      <c r="L62" s="169">
        <f t="shared" si="17"/>
        <v>-889</v>
      </c>
      <c r="M62" s="170">
        <f t="shared" si="19"/>
        <v>1.3194740247095299E-3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69107</v>
      </c>
      <c r="D64" s="176">
        <v>64233</v>
      </c>
      <c r="E64" s="176">
        <v>14472</v>
      </c>
      <c r="F64" s="176">
        <v>96956</v>
      </c>
      <c r="G64" s="176">
        <v>70490</v>
      </c>
      <c r="H64" s="176">
        <v>89613</v>
      </c>
      <c r="I64" s="177">
        <f>IFERROR(H64/G64-1,"-")</f>
        <v>0.27128670733437366</v>
      </c>
      <c r="J64" s="177">
        <f>IFERROR(H64/D64-1,"-")</f>
        <v>0.39512400168137862</v>
      </c>
      <c r="K64" s="176">
        <f>H64-G64</f>
        <v>19123</v>
      </c>
      <c r="L64" s="176">
        <f>H64-D64</f>
        <v>25380</v>
      </c>
      <c r="M64" s="177">
        <f>H64/H$8</f>
        <v>3.0561392033159756E-2</v>
      </c>
      <c r="N64" s="79"/>
    </row>
    <row r="65" spans="1:14" x14ac:dyDescent="0.25">
      <c r="A65" s="161" t="s">
        <v>96</v>
      </c>
      <c r="B65" s="157" t="s">
        <v>97</v>
      </c>
      <c r="C65" s="158">
        <v>7299</v>
      </c>
      <c r="D65" s="158">
        <v>7970</v>
      </c>
      <c r="E65" s="158">
        <v>4504</v>
      </c>
      <c r="F65" s="158">
        <v>3869</v>
      </c>
      <c r="G65" s="158">
        <v>9833</v>
      </c>
      <c r="H65" s="158">
        <v>15098</v>
      </c>
      <c r="I65" s="159">
        <f>IFERROR(H65/G65-1,"-")</f>
        <v>0.53544187938574184</v>
      </c>
      <c r="J65" s="160">
        <f t="shared" ref="J65:J76" si="20">IFERROR(H65/D65-1,"-")</f>
        <v>0.89435382685069009</v>
      </c>
      <c r="K65" s="158">
        <f t="shared" ref="K65:K75" si="21">H65-G65</f>
        <v>5265</v>
      </c>
      <c r="L65" s="158">
        <f t="shared" ref="L65:L76" si="22">H65-D65</f>
        <v>7128</v>
      </c>
      <c r="M65" s="159">
        <f>H65/H$8</f>
        <v>5.1489839299727275E-3</v>
      </c>
      <c r="N65" s="79"/>
    </row>
    <row r="66" spans="1:14" x14ac:dyDescent="0.25">
      <c r="A66" s="161" t="s">
        <v>103</v>
      </c>
      <c r="B66" s="162" t="s">
        <v>103</v>
      </c>
      <c r="C66" s="163">
        <v>2753</v>
      </c>
      <c r="D66" s="163">
        <v>3344</v>
      </c>
      <c r="E66" s="163">
        <v>919</v>
      </c>
      <c r="F66" s="163">
        <v>207</v>
      </c>
      <c r="G66" s="163">
        <v>4787</v>
      </c>
      <c r="H66" s="163">
        <v>8603</v>
      </c>
      <c r="I66" s="164">
        <f>IFERROR(H66/G66-1,"-")</f>
        <v>0.7971589722164194</v>
      </c>
      <c r="J66" s="165">
        <f t="shared" si="20"/>
        <v>1.5726674641148324</v>
      </c>
      <c r="K66" s="163">
        <f t="shared" si="21"/>
        <v>3816</v>
      </c>
      <c r="L66" s="163">
        <f t="shared" si="22"/>
        <v>5259</v>
      </c>
      <c r="M66" s="164">
        <f>H66/H$8</f>
        <v>2.9339454728808697E-3</v>
      </c>
      <c r="N66" s="79"/>
    </row>
    <row r="67" spans="1:14" x14ac:dyDescent="0.25">
      <c r="A67" s="161" t="s">
        <v>100</v>
      </c>
      <c r="B67" s="162" t="s">
        <v>100</v>
      </c>
      <c r="C67" s="163">
        <v>4546</v>
      </c>
      <c r="D67" s="163">
        <v>4626</v>
      </c>
      <c r="E67" s="163">
        <v>3585</v>
      </c>
      <c r="F67" s="163">
        <v>3662</v>
      </c>
      <c r="G67" s="163">
        <v>5046</v>
      </c>
      <c r="H67" s="163">
        <v>6495</v>
      </c>
      <c r="I67" s="164">
        <f>IFERROR(H67/G67-1,"-")</f>
        <v>0.28715814506539838</v>
      </c>
      <c r="J67" s="165">
        <f t="shared" si="20"/>
        <v>0.4040207522697794</v>
      </c>
      <c r="K67" s="163">
        <f t="shared" si="21"/>
        <v>1449</v>
      </c>
      <c r="L67" s="163">
        <f t="shared" si="22"/>
        <v>1869</v>
      </c>
      <c r="M67" s="164">
        <f>H67/H$8</f>
        <v>2.2150384570918573E-3</v>
      </c>
      <c r="N67" s="79"/>
    </row>
    <row r="68" spans="1:14" x14ac:dyDescent="0.25">
      <c r="A68" s="161"/>
      <c r="B68" s="157" t="s">
        <v>107</v>
      </c>
      <c r="C68" s="158">
        <v>61808</v>
      </c>
      <c r="D68" s="158">
        <v>56263</v>
      </c>
      <c r="E68" s="158">
        <v>9968</v>
      </c>
      <c r="F68" s="158">
        <v>93087</v>
      </c>
      <c r="G68" s="158">
        <v>60657</v>
      </c>
      <c r="H68" s="158">
        <v>74515</v>
      </c>
      <c r="I68" s="159">
        <f>IFERROR(H68/G68-1,"-")</f>
        <v>0.22846497518835429</v>
      </c>
      <c r="J68" s="160">
        <f t="shared" si="20"/>
        <v>0.32440502639390001</v>
      </c>
      <c r="K68" s="158">
        <f t="shared" si="21"/>
        <v>13858</v>
      </c>
      <c r="L68" s="158">
        <f t="shared" si="22"/>
        <v>18252</v>
      </c>
      <c r="M68" s="159">
        <f>H68/H$8</f>
        <v>2.5412408103187029E-2</v>
      </c>
      <c r="N68" s="79"/>
    </row>
    <row r="69" spans="1:14" s="56" customFormat="1" x14ac:dyDescent="0.25">
      <c r="A69" s="161"/>
      <c r="B69" s="162" t="s">
        <v>110</v>
      </c>
      <c r="C69" s="163">
        <v>25907</v>
      </c>
      <c r="D69" s="163">
        <v>19942</v>
      </c>
      <c r="E69" s="163">
        <v>4366</v>
      </c>
      <c r="F69" s="163">
        <v>30508</v>
      </c>
      <c r="G69" s="163">
        <v>26952</v>
      </c>
      <c r="H69" s="163">
        <v>29038</v>
      </c>
      <c r="I69" s="164">
        <f t="shared" ref="I69:I76" si="23">IFERROR(H69/G69-1,"-")</f>
        <v>7.7396853665776089E-2</v>
      </c>
      <c r="J69" s="165">
        <f t="shared" si="20"/>
        <v>0.45612275599237795</v>
      </c>
      <c r="K69" s="163">
        <f t="shared" si="21"/>
        <v>2086</v>
      </c>
      <c r="L69" s="163">
        <f t="shared" si="22"/>
        <v>9096</v>
      </c>
      <c r="M69" s="164">
        <f t="shared" ref="M69:M76" si="24">H69/H$8</f>
        <v>9.9030464537387761E-3</v>
      </c>
      <c r="N69" s="166"/>
    </row>
    <row r="70" spans="1:14" s="56" customFormat="1" x14ac:dyDescent="0.25">
      <c r="A70" s="161"/>
      <c r="B70" s="162" t="s">
        <v>113</v>
      </c>
      <c r="C70" s="163">
        <v>13037</v>
      </c>
      <c r="D70" s="163">
        <v>10588</v>
      </c>
      <c r="E70" s="163">
        <v>2395</v>
      </c>
      <c r="F70" s="163">
        <v>6875</v>
      </c>
      <c r="G70" s="163">
        <v>14295</v>
      </c>
      <c r="H70" s="163">
        <v>10666</v>
      </c>
      <c r="I70" s="164">
        <f t="shared" si="23"/>
        <v>-0.25386498775795729</v>
      </c>
      <c r="J70" s="165">
        <f t="shared" si="20"/>
        <v>7.3668303740082042E-3</v>
      </c>
      <c r="K70" s="163">
        <f t="shared" si="21"/>
        <v>-3629</v>
      </c>
      <c r="L70" s="163">
        <f t="shared" si="22"/>
        <v>78</v>
      </c>
      <c r="M70" s="164">
        <f t="shared" si="24"/>
        <v>3.6375058019001926E-3</v>
      </c>
      <c r="N70" s="166"/>
    </row>
    <row r="71" spans="1:14" x14ac:dyDescent="0.25">
      <c r="A71" s="161"/>
      <c r="B71" s="162" t="s">
        <v>116</v>
      </c>
      <c r="C71" s="163">
        <v>2517</v>
      </c>
      <c r="D71" s="163">
        <v>5757</v>
      </c>
      <c r="E71" s="163">
        <v>245</v>
      </c>
      <c r="F71" s="163">
        <v>12938</v>
      </c>
      <c r="G71" s="163">
        <v>2422</v>
      </c>
      <c r="H71" s="163">
        <v>4058</v>
      </c>
      <c r="I71" s="164">
        <f t="shared" si="23"/>
        <v>0.67547481420313793</v>
      </c>
      <c r="J71" s="165">
        <f t="shared" si="20"/>
        <v>-0.29511898558276883</v>
      </c>
      <c r="K71" s="163">
        <f t="shared" si="21"/>
        <v>1636</v>
      </c>
      <c r="L71" s="163">
        <f t="shared" si="22"/>
        <v>-1699</v>
      </c>
      <c r="M71" s="164">
        <f t="shared" si="24"/>
        <v>1.3839301091422259E-3</v>
      </c>
      <c r="N71" s="79"/>
    </row>
    <row r="72" spans="1:14" x14ac:dyDescent="0.25">
      <c r="A72" s="161"/>
      <c r="B72" s="162" t="s">
        <v>123</v>
      </c>
      <c r="C72" s="163">
        <v>1605</v>
      </c>
      <c r="D72" s="163">
        <v>678</v>
      </c>
      <c r="E72" s="163">
        <v>140</v>
      </c>
      <c r="F72" s="163">
        <v>3258</v>
      </c>
      <c r="G72" s="163">
        <v>2229</v>
      </c>
      <c r="H72" s="163">
        <v>3034</v>
      </c>
      <c r="I72" s="164">
        <f t="shared" si="23"/>
        <v>0.36114849708389407</v>
      </c>
      <c r="J72" s="165">
        <f t="shared" si="20"/>
        <v>3.4749262536873156</v>
      </c>
      <c r="K72" s="163">
        <f t="shared" si="21"/>
        <v>805</v>
      </c>
      <c r="L72" s="163">
        <f t="shared" si="22"/>
        <v>2356</v>
      </c>
      <c r="M72" s="164">
        <f t="shared" si="24"/>
        <v>1.0347077257608461E-3</v>
      </c>
      <c r="N72" s="79"/>
    </row>
    <row r="73" spans="1:14" x14ac:dyDescent="0.25">
      <c r="A73" s="161"/>
      <c r="B73" s="162" t="s">
        <v>119</v>
      </c>
      <c r="C73" s="163">
        <v>2042</v>
      </c>
      <c r="D73" s="163">
        <v>3545</v>
      </c>
      <c r="E73" s="163">
        <v>685</v>
      </c>
      <c r="F73" s="163">
        <v>2063</v>
      </c>
      <c r="G73" s="163">
        <v>737</v>
      </c>
      <c r="H73" s="163">
        <v>1887</v>
      </c>
      <c r="I73" s="164">
        <f t="shared" si="23"/>
        <v>1.5603799185888736</v>
      </c>
      <c r="J73" s="165">
        <f t="shared" si="20"/>
        <v>-0.46770098730606491</v>
      </c>
      <c r="K73" s="163">
        <f t="shared" si="21"/>
        <v>1150</v>
      </c>
      <c r="L73" s="163">
        <f t="shared" si="22"/>
        <v>-1658</v>
      </c>
      <c r="M73" s="164">
        <f t="shared" si="24"/>
        <v>6.4353773187564821E-4</v>
      </c>
      <c r="N73" s="79"/>
    </row>
    <row r="74" spans="1:14" x14ac:dyDescent="0.25">
      <c r="A74" s="161"/>
      <c r="B74" s="162" t="s">
        <v>128</v>
      </c>
      <c r="C74" s="163">
        <v>1319</v>
      </c>
      <c r="D74" s="163">
        <v>2189</v>
      </c>
      <c r="E74" s="163">
        <v>24</v>
      </c>
      <c r="F74" s="163">
        <v>5199</v>
      </c>
      <c r="G74" s="163">
        <v>1099</v>
      </c>
      <c r="H74" s="163">
        <v>2349</v>
      </c>
      <c r="I74" s="164">
        <f t="shared" si="23"/>
        <v>1.1373976342129208</v>
      </c>
      <c r="J74" s="165">
        <f t="shared" si="20"/>
        <v>7.3092736409319237E-2</v>
      </c>
      <c r="K74" s="163">
        <f t="shared" si="21"/>
        <v>1250</v>
      </c>
      <c r="L74" s="163">
        <f t="shared" si="22"/>
        <v>160</v>
      </c>
      <c r="M74" s="164">
        <f t="shared" si="24"/>
        <v>8.0109704937779413E-4</v>
      </c>
      <c r="N74" s="79"/>
    </row>
    <row r="75" spans="1:14" x14ac:dyDescent="0.25">
      <c r="A75" s="161" t="s">
        <v>144</v>
      </c>
      <c r="B75" s="162" t="s">
        <v>131</v>
      </c>
      <c r="C75" s="163">
        <v>1632</v>
      </c>
      <c r="D75" s="163">
        <v>1877</v>
      </c>
      <c r="E75" s="163">
        <v>77</v>
      </c>
      <c r="F75" s="163">
        <v>1064</v>
      </c>
      <c r="G75" s="163">
        <v>135</v>
      </c>
      <c r="H75" s="163">
        <v>2687</v>
      </c>
      <c r="I75" s="164">
        <f t="shared" si="23"/>
        <v>18.903703703703705</v>
      </c>
      <c r="J75" s="165">
        <f t="shared" si="20"/>
        <v>0.43153969099627054</v>
      </c>
      <c r="K75" s="163">
        <f t="shared" si="21"/>
        <v>2552</v>
      </c>
      <c r="L75" s="163">
        <f t="shared" si="22"/>
        <v>810</v>
      </c>
      <c r="M75" s="164">
        <f t="shared" si="24"/>
        <v>9.1636771889235121E-4</v>
      </c>
      <c r="N75" s="79"/>
    </row>
    <row r="76" spans="1:14" x14ac:dyDescent="0.25">
      <c r="A76" s="161" t="s">
        <v>145</v>
      </c>
      <c r="B76" s="168" t="s">
        <v>145</v>
      </c>
      <c r="C76" s="169">
        <v>13749</v>
      </c>
      <c r="D76" s="169">
        <v>11687</v>
      </c>
      <c r="E76" s="169">
        <v>2036</v>
      </c>
      <c r="F76" s="169">
        <v>31182</v>
      </c>
      <c r="G76" s="169">
        <v>12788</v>
      </c>
      <c r="H76" s="169">
        <v>20796</v>
      </c>
      <c r="I76" s="170">
        <f t="shared" si="23"/>
        <v>0.62621207381920541</v>
      </c>
      <c r="J76" s="171">
        <f t="shared" si="20"/>
        <v>0.77941302301702753</v>
      </c>
      <c r="K76" s="169">
        <f>H76-G76</f>
        <v>8008</v>
      </c>
      <c r="L76" s="169">
        <f t="shared" si="22"/>
        <v>9109</v>
      </c>
      <c r="M76" s="170">
        <f t="shared" si="24"/>
        <v>7.0922155124991939E-3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479257</v>
      </c>
      <c r="D78" s="176">
        <v>463764</v>
      </c>
      <c r="E78" s="176">
        <v>36828</v>
      </c>
      <c r="F78" s="176">
        <v>401911</v>
      </c>
      <c r="G78" s="176">
        <v>456108</v>
      </c>
      <c r="H78" s="176">
        <v>482914</v>
      </c>
      <c r="I78" s="177">
        <f>IFERROR(H78/G78-1,"-")</f>
        <v>5.877116823208528E-2</v>
      </c>
      <c r="J78" s="177">
        <f>IFERROR(H78/D78-1,"-")</f>
        <v>4.1292553971416401E-2</v>
      </c>
      <c r="K78" s="176">
        <f>H78-G78</f>
        <v>26806</v>
      </c>
      <c r="L78" s="176">
        <f>H78-D78</f>
        <v>19150</v>
      </c>
      <c r="M78" s="177">
        <f>H78/H$8</f>
        <v>0.16469177543773014</v>
      </c>
      <c r="N78" s="79"/>
    </row>
    <row r="79" spans="1:14" x14ac:dyDescent="0.25">
      <c r="A79" s="161" t="s">
        <v>96</v>
      </c>
      <c r="B79" s="157" t="s">
        <v>97</v>
      </c>
      <c r="C79" s="158">
        <v>105066</v>
      </c>
      <c r="D79" s="158">
        <v>123532</v>
      </c>
      <c r="E79" s="158">
        <v>14426</v>
      </c>
      <c r="F79" s="158">
        <v>108306</v>
      </c>
      <c r="G79" s="158">
        <v>80072</v>
      </c>
      <c r="H79" s="158">
        <v>107403</v>
      </c>
      <c r="I79" s="159">
        <f>IFERROR(H79/G79-1,"-")</f>
        <v>0.34133030272754517</v>
      </c>
      <c r="J79" s="160">
        <f t="shared" ref="J79:J90" si="25">IFERROR(H79/D79-1,"-")</f>
        <v>-0.13056535958294202</v>
      </c>
      <c r="K79" s="158">
        <f t="shared" ref="K79:K89" si="26">H79-G79</f>
        <v>27331</v>
      </c>
      <c r="L79" s="158">
        <f t="shared" ref="L79:L90" si="27">H79-D79</f>
        <v>-16129</v>
      </c>
      <c r="M79" s="159">
        <f>H79/H$8</f>
        <v>3.6628448869443692E-2</v>
      </c>
      <c r="N79" s="79"/>
    </row>
    <row r="80" spans="1:14" x14ac:dyDescent="0.25">
      <c r="A80" s="161" t="s">
        <v>103</v>
      </c>
      <c r="B80" s="162" t="s">
        <v>103</v>
      </c>
      <c r="C80" s="163">
        <v>11325</v>
      </c>
      <c r="D80" s="163">
        <v>14431</v>
      </c>
      <c r="E80" s="163">
        <v>4826</v>
      </c>
      <c r="F80" s="163">
        <v>13390</v>
      </c>
      <c r="G80" s="163">
        <v>10708</v>
      </c>
      <c r="H80" s="163">
        <v>17410</v>
      </c>
      <c r="I80" s="164">
        <f>IFERROR(H80/G80-1,"-")</f>
        <v>0.62588718714979463</v>
      </c>
      <c r="J80" s="165">
        <f t="shared" si="25"/>
        <v>0.20643060078996611</v>
      </c>
      <c r="K80" s="163">
        <f t="shared" si="26"/>
        <v>6702</v>
      </c>
      <c r="L80" s="163">
        <f t="shared" si="27"/>
        <v>2979</v>
      </c>
      <c r="M80" s="164">
        <f>H80/H$8</f>
        <v>5.937462592450999E-3</v>
      </c>
      <c r="N80" s="79"/>
    </row>
    <row r="81" spans="1:14" x14ac:dyDescent="0.25">
      <c r="A81" s="161" t="s">
        <v>100</v>
      </c>
      <c r="B81" s="162" t="s">
        <v>100</v>
      </c>
      <c r="C81" s="163">
        <v>93741</v>
      </c>
      <c r="D81" s="163">
        <v>109101</v>
      </c>
      <c r="E81" s="163">
        <v>9600</v>
      </c>
      <c r="F81" s="163">
        <v>94916</v>
      </c>
      <c r="G81" s="163">
        <v>69364</v>
      </c>
      <c r="H81" s="163">
        <v>89993</v>
      </c>
      <c r="I81" s="164">
        <f>IFERROR(H81/G81-1,"-")</f>
        <v>0.29740211060492472</v>
      </c>
      <c r="J81" s="165">
        <f t="shared" si="25"/>
        <v>-0.17514046617354562</v>
      </c>
      <c r="K81" s="163">
        <f t="shared" si="26"/>
        <v>20629</v>
      </c>
      <c r="L81" s="163">
        <f t="shared" si="27"/>
        <v>-19108</v>
      </c>
      <c r="M81" s="164">
        <f>H81/H$8</f>
        <v>3.0690986276992689E-2</v>
      </c>
      <c r="N81" s="79"/>
    </row>
    <row r="82" spans="1:14" x14ac:dyDescent="0.25">
      <c r="A82" s="161"/>
      <c r="B82" s="157" t="s">
        <v>107</v>
      </c>
      <c r="C82" s="158">
        <v>374191</v>
      </c>
      <c r="D82" s="158">
        <v>340232</v>
      </c>
      <c r="E82" s="158">
        <v>22402</v>
      </c>
      <c r="F82" s="158">
        <v>293605</v>
      </c>
      <c r="G82" s="158">
        <v>376036</v>
      </c>
      <c r="H82" s="158">
        <v>375511</v>
      </c>
      <c r="I82" s="159">
        <f>IFERROR(H82/G82-1,"-")</f>
        <v>-1.3961429224861321E-3</v>
      </c>
      <c r="J82" s="160">
        <f t="shared" si="25"/>
        <v>0.10369101083966226</v>
      </c>
      <c r="K82" s="158">
        <f t="shared" si="26"/>
        <v>-525</v>
      </c>
      <c r="L82" s="158">
        <f t="shared" si="27"/>
        <v>35279</v>
      </c>
      <c r="M82" s="159">
        <f>H82/H$8</f>
        <v>0.12806332656828645</v>
      </c>
      <c r="N82" s="79"/>
    </row>
    <row r="83" spans="1:14" s="56" customFormat="1" x14ac:dyDescent="0.25">
      <c r="A83" s="161"/>
      <c r="B83" s="162" t="s">
        <v>110</v>
      </c>
      <c r="C83" s="163">
        <v>49985</v>
      </c>
      <c r="D83" s="163">
        <v>47549</v>
      </c>
      <c r="E83" s="163">
        <v>4492</v>
      </c>
      <c r="F83" s="163">
        <v>45348</v>
      </c>
      <c r="G83" s="163">
        <v>60886</v>
      </c>
      <c r="H83" s="163">
        <v>60088</v>
      </c>
      <c r="I83" s="164">
        <f t="shared" ref="I83:I90" si="28">IFERROR(H83/G83-1,"-")</f>
        <v>-1.3106461255460999E-2</v>
      </c>
      <c r="J83" s="165">
        <f t="shared" si="25"/>
        <v>0.26370691286883008</v>
      </c>
      <c r="K83" s="163">
        <f t="shared" si="26"/>
        <v>-798</v>
      </c>
      <c r="L83" s="163">
        <f t="shared" si="27"/>
        <v>12539</v>
      </c>
      <c r="M83" s="164">
        <f t="shared" ref="M83:M90" si="29">H83/H$8</f>
        <v>2.0492260324824561E-2</v>
      </c>
      <c r="N83" s="166"/>
    </row>
    <row r="84" spans="1:14" s="56" customFormat="1" x14ac:dyDescent="0.25">
      <c r="A84" s="161"/>
      <c r="B84" s="162" t="s">
        <v>113</v>
      </c>
      <c r="C84" s="163">
        <v>184199</v>
      </c>
      <c r="D84" s="163">
        <v>145880</v>
      </c>
      <c r="E84" s="163">
        <v>11037</v>
      </c>
      <c r="F84" s="163">
        <v>123598</v>
      </c>
      <c r="G84" s="163">
        <v>146312</v>
      </c>
      <c r="H84" s="163">
        <v>147372</v>
      </c>
      <c r="I84" s="164">
        <f t="shared" si="28"/>
        <v>7.2447919514462278E-3</v>
      </c>
      <c r="J84" s="165">
        <f t="shared" si="25"/>
        <v>1.0227584315876115E-2</v>
      </c>
      <c r="K84" s="163">
        <f t="shared" si="26"/>
        <v>1060</v>
      </c>
      <c r="L84" s="163">
        <f t="shared" si="27"/>
        <v>1492</v>
      </c>
      <c r="M84" s="164">
        <f t="shared" si="29"/>
        <v>5.0259376058281943E-2</v>
      </c>
      <c r="N84" s="166"/>
    </row>
    <row r="85" spans="1:14" x14ac:dyDescent="0.25">
      <c r="A85" s="161"/>
      <c r="B85" s="162" t="s">
        <v>116</v>
      </c>
      <c r="C85" s="163">
        <v>8020</v>
      </c>
      <c r="D85" s="163">
        <v>11373</v>
      </c>
      <c r="E85" s="163">
        <v>612</v>
      </c>
      <c r="F85" s="163">
        <v>15008</v>
      </c>
      <c r="G85" s="163">
        <v>22746</v>
      </c>
      <c r="H85" s="163">
        <v>24750</v>
      </c>
      <c r="I85" s="164">
        <f t="shared" si="28"/>
        <v>8.8103402796096075E-2</v>
      </c>
      <c r="J85" s="165">
        <f t="shared" si="25"/>
        <v>1.1762068055921922</v>
      </c>
      <c r="K85" s="163">
        <f t="shared" si="26"/>
        <v>2004</v>
      </c>
      <c r="L85" s="163">
        <f t="shared" si="27"/>
        <v>13377</v>
      </c>
      <c r="M85" s="164">
        <f t="shared" si="29"/>
        <v>8.4406777233292495E-3</v>
      </c>
      <c r="N85" s="79"/>
    </row>
    <row r="86" spans="1:14" x14ac:dyDescent="0.25">
      <c r="A86" s="161"/>
      <c r="B86" s="162" t="s">
        <v>123</v>
      </c>
      <c r="C86" s="163">
        <v>4211</v>
      </c>
      <c r="D86" s="163">
        <v>4824</v>
      </c>
      <c r="E86" s="163">
        <v>367</v>
      </c>
      <c r="F86" s="163">
        <v>6967</v>
      </c>
      <c r="G86" s="163">
        <v>8087</v>
      </c>
      <c r="H86" s="163">
        <v>8957</v>
      </c>
      <c r="I86" s="164">
        <f t="shared" si="28"/>
        <v>0.10758006677383447</v>
      </c>
      <c r="J86" s="165">
        <f t="shared" si="25"/>
        <v>0.85675787728026531</v>
      </c>
      <c r="K86" s="163">
        <f t="shared" si="26"/>
        <v>870</v>
      </c>
      <c r="L86" s="163">
        <f t="shared" si="27"/>
        <v>4133</v>
      </c>
      <c r="M86" s="164">
        <f t="shared" si="29"/>
        <v>3.0546727421357609E-3</v>
      </c>
      <c r="N86" s="79"/>
    </row>
    <row r="87" spans="1:14" x14ac:dyDescent="0.25">
      <c r="A87" s="161"/>
      <c r="B87" s="162" t="s">
        <v>119</v>
      </c>
      <c r="C87" s="163">
        <v>3737</v>
      </c>
      <c r="D87" s="163">
        <v>2939</v>
      </c>
      <c r="E87" s="163">
        <v>671</v>
      </c>
      <c r="F87" s="163">
        <v>3174</v>
      </c>
      <c r="G87" s="163">
        <v>3953</v>
      </c>
      <c r="H87" s="163">
        <v>4388</v>
      </c>
      <c r="I87" s="164">
        <f t="shared" si="28"/>
        <v>0.11004300531242084</v>
      </c>
      <c r="J87" s="165">
        <f t="shared" si="25"/>
        <v>0.49302483838040145</v>
      </c>
      <c r="K87" s="163">
        <f t="shared" si="26"/>
        <v>435</v>
      </c>
      <c r="L87" s="163">
        <f t="shared" si="27"/>
        <v>1449</v>
      </c>
      <c r="M87" s="164">
        <f t="shared" si="29"/>
        <v>1.4964724787866158E-3</v>
      </c>
      <c r="N87" s="79"/>
    </row>
    <row r="88" spans="1:14" x14ac:dyDescent="0.25">
      <c r="A88" s="161"/>
      <c r="B88" s="162" t="s">
        <v>128</v>
      </c>
      <c r="C88" s="163">
        <v>9249</v>
      </c>
      <c r="D88" s="163">
        <v>10434</v>
      </c>
      <c r="E88" s="163">
        <v>25</v>
      </c>
      <c r="F88" s="163">
        <v>11430</v>
      </c>
      <c r="G88" s="163">
        <v>10498</v>
      </c>
      <c r="H88" s="163">
        <v>10590</v>
      </c>
      <c r="I88" s="164">
        <f t="shared" si="28"/>
        <v>8.7635740140978857E-3</v>
      </c>
      <c r="J88" s="165">
        <f t="shared" si="25"/>
        <v>1.4951121334100037E-2</v>
      </c>
      <c r="K88" s="163">
        <f t="shared" si="26"/>
        <v>92</v>
      </c>
      <c r="L88" s="163">
        <f t="shared" si="27"/>
        <v>156</v>
      </c>
      <c r="M88" s="164">
        <f t="shared" si="29"/>
        <v>3.6115869531336059E-3</v>
      </c>
      <c r="N88" s="79"/>
    </row>
    <row r="89" spans="1:14" x14ac:dyDescent="0.25">
      <c r="A89" s="161" t="s">
        <v>144</v>
      </c>
      <c r="B89" s="162" t="s">
        <v>131</v>
      </c>
      <c r="C89" s="163">
        <v>16212</v>
      </c>
      <c r="D89" s="163">
        <v>18767</v>
      </c>
      <c r="E89" s="163">
        <v>431</v>
      </c>
      <c r="F89" s="163">
        <v>10845</v>
      </c>
      <c r="G89" s="163">
        <v>12717</v>
      </c>
      <c r="H89" s="163">
        <v>10546</v>
      </c>
      <c r="I89" s="164">
        <f t="shared" si="28"/>
        <v>-0.17071636392230871</v>
      </c>
      <c r="J89" s="165">
        <f t="shared" si="25"/>
        <v>-0.43805616241274581</v>
      </c>
      <c r="K89" s="163">
        <f t="shared" si="26"/>
        <v>-2171</v>
      </c>
      <c r="L89" s="163">
        <f t="shared" si="27"/>
        <v>-8221</v>
      </c>
      <c r="M89" s="164">
        <f t="shared" si="29"/>
        <v>3.5965813038476872E-3</v>
      </c>
      <c r="N89" s="79"/>
    </row>
    <row r="90" spans="1:14" x14ac:dyDescent="0.25">
      <c r="A90" s="161" t="s">
        <v>145</v>
      </c>
      <c r="B90" s="168" t="s">
        <v>145</v>
      </c>
      <c r="C90" s="169">
        <v>98578</v>
      </c>
      <c r="D90" s="169">
        <v>98466</v>
      </c>
      <c r="E90" s="169">
        <v>4767</v>
      </c>
      <c r="F90" s="169">
        <v>77235</v>
      </c>
      <c r="G90" s="169">
        <v>110837</v>
      </c>
      <c r="H90" s="169">
        <v>108820</v>
      </c>
      <c r="I90" s="170">
        <f t="shared" si="28"/>
        <v>-1.8197894205003728E-2</v>
      </c>
      <c r="J90" s="171">
        <f t="shared" si="25"/>
        <v>0.10515304775252377</v>
      </c>
      <c r="K90" s="169">
        <f>H90-G90</f>
        <v>-2017</v>
      </c>
      <c r="L90" s="169">
        <f t="shared" si="27"/>
        <v>10354</v>
      </c>
      <c r="M90" s="170">
        <f t="shared" si="29"/>
        <v>3.7111698983947027E-2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13946</v>
      </c>
      <c r="D92" s="176">
        <v>14162</v>
      </c>
      <c r="E92" s="176">
        <v>3555</v>
      </c>
      <c r="F92" s="176">
        <v>13053</v>
      </c>
      <c r="G92" s="176">
        <v>13216</v>
      </c>
      <c r="H92" s="176">
        <v>14972</v>
      </c>
      <c r="I92" s="177">
        <f>IFERROR(H92/G92-1,"-")</f>
        <v>0.13286924939467304</v>
      </c>
      <c r="J92" s="177">
        <f>IFERROR(H92/D92-1,"-")</f>
        <v>5.7195311396695425E-2</v>
      </c>
      <c r="K92" s="176">
        <f>H92-G92</f>
        <v>1756</v>
      </c>
      <c r="L92" s="176">
        <f>H92-D92</f>
        <v>810</v>
      </c>
      <c r="M92" s="177">
        <f>H92/H$8</f>
        <v>5.1060132070175962E-3</v>
      </c>
      <c r="N92" s="79"/>
    </row>
    <row r="93" spans="1:14" x14ac:dyDescent="0.25">
      <c r="A93" s="161" t="s">
        <v>96</v>
      </c>
      <c r="B93" s="157" t="s">
        <v>97</v>
      </c>
      <c r="C93" s="158">
        <v>6800</v>
      </c>
      <c r="D93" s="158">
        <v>6593</v>
      </c>
      <c r="E93" s="158">
        <v>2443</v>
      </c>
      <c r="F93" s="158">
        <v>5918</v>
      </c>
      <c r="G93" s="158">
        <v>4448</v>
      </c>
      <c r="H93" s="158">
        <v>7338</v>
      </c>
      <c r="I93" s="159">
        <f>IFERROR(H93/G93-1,"-")</f>
        <v>0.64973021582733814</v>
      </c>
      <c r="J93" s="160">
        <f t="shared" ref="J93:J104" si="30">IFERROR(H93/D93-1,"-")</f>
        <v>0.11299863491581985</v>
      </c>
      <c r="K93" s="158">
        <f t="shared" ref="K93:K103" si="31">H93-G93</f>
        <v>2890</v>
      </c>
      <c r="L93" s="158">
        <f t="shared" ref="L93:L104" si="32">H93-D93</f>
        <v>745</v>
      </c>
      <c r="M93" s="159">
        <f>H93/H$8</f>
        <v>2.5025330559107083E-3</v>
      </c>
      <c r="N93" s="79"/>
    </row>
    <row r="94" spans="1:14" x14ac:dyDescent="0.25">
      <c r="A94" s="161" t="s">
        <v>103</v>
      </c>
      <c r="B94" s="162" t="s">
        <v>103</v>
      </c>
      <c r="C94" s="163">
        <v>2390</v>
      </c>
      <c r="D94" s="163">
        <v>3310</v>
      </c>
      <c r="E94" s="163">
        <v>1374</v>
      </c>
      <c r="F94" s="163">
        <v>2569</v>
      </c>
      <c r="G94" s="163">
        <v>1075</v>
      </c>
      <c r="H94" s="163">
        <v>3117</v>
      </c>
      <c r="I94" s="164">
        <f>IFERROR(H94/G94-1,"-")</f>
        <v>1.8995348837209303</v>
      </c>
      <c r="J94" s="165">
        <f t="shared" si="30"/>
        <v>-5.8308157099697833E-2</v>
      </c>
      <c r="K94" s="163">
        <f t="shared" si="31"/>
        <v>2042</v>
      </c>
      <c r="L94" s="163">
        <f t="shared" si="32"/>
        <v>-193</v>
      </c>
      <c r="M94" s="164">
        <f>H94/H$8</f>
        <v>1.0630138369138291E-3</v>
      </c>
      <c r="N94" s="79"/>
    </row>
    <row r="95" spans="1:14" x14ac:dyDescent="0.25">
      <c r="A95" s="161" t="s">
        <v>100</v>
      </c>
      <c r="B95" s="162" t="s">
        <v>100</v>
      </c>
      <c r="C95" s="163">
        <v>4410</v>
      </c>
      <c r="D95" s="163">
        <v>3283</v>
      </c>
      <c r="E95" s="163">
        <v>1069</v>
      </c>
      <c r="F95" s="163">
        <v>3349</v>
      </c>
      <c r="G95" s="163">
        <v>3373</v>
      </c>
      <c r="H95" s="163">
        <v>4221</v>
      </c>
      <c r="I95" s="164">
        <f>IFERROR(H95/G95-1,"-")</f>
        <v>0.25140824192113853</v>
      </c>
      <c r="J95" s="165">
        <f t="shared" si="30"/>
        <v>0.28571428571428581</v>
      </c>
      <c r="K95" s="163">
        <f t="shared" si="31"/>
        <v>848</v>
      </c>
      <c r="L95" s="163">
        <f t="shared" si="32"/>
        <v>938</v>
      </c>
      <c r="M95" s="164">
        <f>H95/H$8</f>
        <v>1.4395192189968792E-3</v>
      </c>
      <c r="N95" s="79"/>
    </row>
    <row r="96" spans="1:14" x14ac:dyDescent="0.25">
      <c r="A96" s="161"/>
      <c r="B96" s="157" t="s">
        <v>107</v>
      </c>
      <c r="C96" s="158">
        <v>7146</v>
      </c>
      <c r="D96" s="158">
        <v>7569</v>
      </c>
      <c r="E96" s="158">
        <v>1112</v>
      </c>
      <c r="F96" s="158">
        <v>7135</v>
      </c>
      <c r="G96" s="158">
        <v>8768</v>
      </c>
      <c r="H96" s="158">
        <v>7634</v>
      </c>
      <c r="I96" s="159">
        <f>IFERROR(H96/G96-1,"-")</f>
        <v>-0.12933394160583944</v>
      </c>
      <c r="J96" s="160">
        <f t="shared" si="30"/>
        <v>8.5876601928920326E-3</v>
      </c>
      <c r="K96" s="158">
        <f t="shared" si="31"/>
        <v>-1134</v>
      </c>
      <c r="L96" s="158">
        <f t="shared" si="32"/>
        <v>65</v>
      </c>
      <c r="M96" s="159">
        <f>H96/H$8</f>
        <v>2.6034801511068883E-3</v>
      </c>
      <c r="N96" s="79"/>
    </row>
    <row r="97" spans="1:14" s="56" customFormat="1" x14ac:dyDescent="0.25">
      <c r="A97" s="161"/>
      <c r="B97" s="162" t="s">
        <v>110</v>
      </c>
      <c r="C97" s="163">
        <v>747</v>
      </c>
      <c r="D97" s="163">
        <v>765</v>
      </c>
      <c r="E97" s="163">
        <v>206</v>
      </c>
      <c r="F97" s="163">
        <v>947</v>
      </c>
      <c r="G97" s="163">
        <v>849</v>
      </c>
      <c r="H97" s="163">
        <v>1075</v>
      </c>
      <c r="I97" s="164">
        <f t="shared" ref="I97:I104" si="33">IFERROR(H97/G97-1,"-")</f>
        <v>0.26619552414605407</v>
      </c>
      <c r="J97" s="165">
        <f t="shared" si="30"/>
        <v>0.40522875816993453</v>
      </c>
      <c r="K97" s="163">
        <f t="shared" si="31"/>
        <v>226</v>
      </c>
      <c r="L97" s="163">
        <f t="shared" si="32"/>
        <v>310</v>
      </c>
      <c r="M97" s="164">
        <f t="shared" ref="M97:M104" si="34">H97/H$8</f>
        <v>3.6661529505369462E-4</v>
      </c>
      <c r="N97" s="166"/>
    </row>
    <row r="98" spans="1:14" s="56" customFormat="1" x14ac:dyDescent="0.25">
      <c r="A98" s="161"/>
      <c r="B98" s="162" t="s">
        <v>113</v>
      </c>
      <c r="C98" s="163">
        <v>3033</v>
      </c>
      <c r="D98" s="163">
        <v>3204</v>
      </c>
      <c r="E98" s="163">
        <v>210</v>
      </c>
      <c r="F98" s="163">
        <v>2423</v>
      </c>
      <c r="G98" s="163">
        <v>2908</v>
      </c>
      <c r="H98" s="163">
        <v>2912</v>
      </c>
      <c r="I98" s="164">
        <f t="shared" si="33"/>
        <v>1.3755158184318717E-3</v>
      </c>
      <c r="J98" s="165">
        <f t="shared" si="30"/>
        <v>-9.1136079900124844E-2</v>
      </c>
      <c r="K98" s="163">
        <f t="shared" si="31"/>
        <v>4</v>
      </c>
      <c r="L98" s="163">
        <f t="shared" si="32"/>
        <v>-292</v>
      </c>
      <c r="M98" s="164">
        <f t="shared" si="34"/>
        <v>9.9310115274079888E-4</v>
      </c>
      <c r="N98" s="166"/>
    </row>
    <row r="99" spans="1:14" x14ac:dyDescent="0.25">
      <c r="A99" s="161"/>
      <c r="B99" s="162" t="s">
        <v>116</v>
      </c>
      <c r="C99" s="163">
        <v>540</v>
      </c>
      <c r="D99" s="163">
        <v>727</v>
      </c>
      <c r="E99" s="163">
        <v>143</v>
      </c>
      <c r="F99" s="163">
        <v>676</v>
      </c>
      <c r="G99" s="163">
        <v>1140</v>
      </c>
      <c r="H99" s="163">
        <v>772</v>
      </c>
      <c r="I99" s="164">
        <f t="shared" si="33"/>
        <v>-0.32280701754385965</v>
      </c>
      <c r="J99" s="165">
        <f t="shared" si="30"/>
        <v>6.1898211829436001E-2</v>
      </c>
      <c r="K99" s="163">
        <f t="shared" si="31"/>
        <v>-368</v>
      </c>
      <c r="L99" s="163">
        <f t="shared" si="32"/>
        <v>45</v>
      </c>
      <c r="M99" s="164">
        <f t="shared" si="34"/>
        <v>2.6328093747111838E-4</v>
      </c>
      <c r="N99" s="79"/>
    </row>
    <row r="100" spans="1:14" x14ac:dyDescent="0.25">
      <c r="A100" s="161"/>
      <c r="B100" s="162" t="s">
        <v>123</v>
      </c>
      <c r="C100" s="163">
        <v>131</v>
      </c>
      <c r="D100" s="163">
        <v>220</v>
      </c>
      <c r="E100" s="163">
        <v>24</v>
      </c>
      <c r="F100" s="163">
        <v>713</v>
      </c>
      <c r="G100" s="163">
        <v>322</v>
      </c>
      <c r="H100" s="163">
        <v>268</v>
      </c>
      <c r="I100" s="164">
        <f t="shared" si="33"/>
        <v>-0.16770186335403725</v>
      </c>
      <c r="J100" s="165">
        <f t="shared" si="30"/>
        <v>0.21818181818181825</v>
      </c>
      <c r="K100" s="163">
        <f t="shared" si="31"/>
        <v>-54</v>
      </c>
      <c r="L100" s="163">
        <f t="shared" si="32"/>
        <v>48</v>
      </c>
      <c r="M100" s="164">
        <f t="shared" si="34"/>
        <v>9.1398045650595508E-5</v>
      </c>
      <c r="N100" s="79"/>
    </row>
    <row r="101" spans="1:14" x14ac:dyDescent="0.25">
      <c r="A101" s="161"/>
      <c r="B101" s="162" t="s">
        <v>119</v>
      </c>
      <c r="C101" s="163">
        <v>181</v>
      </c>
      <c r="D101" s="163">
        <v>121</v>
      </c>
      <c r="E101" s="163">
        <v>125</v>
      </c>
      <c r="F101" s="163">
        <v>157</v>
      </c>
      <c r="G101" s="163">
        <v>311</v>
      </c>
      <c r="H101" s="163">
        <v>161</v>
      </c>
      <c r="I101" s="164">
        <f t="shared" si="33"/>
        <v>-0.48231511254019288</v>
      </c>
      <c r="J101" s="165">
        <f t="shared" si="30"/>
        <v>0.33057851239669422</v>
      </c>
      <c r="K101" s="163">
        <f t="shared" si="31"/>
        <v>-150</v>
      </c>
      <c r="L101" s="163">
        <f t="shared" si="32"/>
        <v>40</v>
      </c>
      <c r="M101" s="164">
        <f t="shared" si="34"/>
        <v>5.4907034887111478E-5</v>
      </c>
      <c r="N101" s="79"/>
    </row>
    <row r="102" spans="1:14" x14ac:dyDescent="0.25">
      <c r="A102" s="161"/>
      <c r="B102" s="162" t="s">
        <v>128</v>
      </c>
      <c r="C102" s="163">
        <v>82</v>
      </c>
      <c r="D102" s="163">
        <v>39</v>
      </c>
      <c r="E102" s="163">
        <v>18</v>
      </c>
      <c r="F102" s="163">
        <v>40</v>
      </c>
      <c r="G102" s="163">
        <v>82</v>
      </c>
      <c r="H102" s="163">
        <v>116</v>
      </c>
      <c r="I102" s="164">
        <f t="shared" si="33"/>
        <v>0.41463414634146334</v>
      </c>
      <c r="J102" s="165">
        <f t="shared" si="30"/>
        <v>1.9743589743589745</v>
      </c>
      <c r="K102" s="163">
        <f t="shared" si="31"/>
        <v>34</v>
      </c>
      <c r="L102" s="163">
        <f t="shared" si="32"/>
        <v>77</v>
      </c>
      <c r="M102" s="164">
        <f t="shared" si="34"/>
        <v>3.9560348117421934E-5</v>
      </c>
      <c r="N102" s="79"/>
    </row>
    <row r="103" spans="1:14" x14ac:dyDescent="0.25">
      <c r="A103" s="161" t="s">
        <v>144</v>
      </c>
      <c r="B103" s="162" t="s">
        <v>131</v>
      </c>
      <c r="C103" s="163">
        <v>316</v>
      </c>
      <c r="D103" s="163">
        <v>158</v>
      </c>
      <c r="E103" s="163">
        <v>20</v>
      </c>
      <c r="F103" s="163">
        <v>24</v>
      </c>
      <c r="G103" s="163">
        <v>97</v>
      </c>
      <c r="H103" s="163">
        <v>91</v>
      </c>
      <c r="I103" s="164">
        <f t="shared" si="33"/>
        <v>-6.1855670103092786E-2</v>
      </c>
      <c r="J103" s="165">
        <f t="shared" si="30"/>
        <v>-0.42405063291139244</v>
      </c>
      <c r="K103" s="163">
        <f t="shared" si="31"/>
        <v>-6</v>
      </c>
      <c r="L103" s="163">
        <f t="shared" si="32"/>
        <v>-67</v>
      </c>
      <c r="M103" s="164">
        <f t="shared" si="34"/>
        <v>3.1034411023149965E-5</v>
      </c>
      <c r="N103" s="79"/>
    </row>
    <row r="104" spans="1:14" x14ac:dyDescent="0.25">
      <c r="A104" s="161" t="s">
        <v>145</v>
      </c>
      <c r="B104" s="168" t="s">
        <v>145</v>
      </c>
      <c r="C104" s="169">
        <v>2116</v>
      </c>
      <c r="D104" s="169">
        <v>2335</v>
      </c>
      <c r="E104" s="169">
        <v>366</v>
      </c>
      <c r="F104" s="169">
        <v>2155</v>
      </c>
      <c r="G104" s="169">
        <v>3059</v>
      </c>
      <c r="H104" s="169">
        <v>2239</v>
      </c>
      <c r="I104" s="170">
        <f t="shared" si="33"/>
        <v>-0.26806145799280812</v>
      </c>
      <c r="J104" s="171">
        <f t="shared" si="30"/>
        <v>-4.1113490364025673E-2</v>
      </c>
      <c r="K104" s="169">
        <f>H104-G104</f>
        <v>-820</v>
      </c>
      <c r="L104" s="169">
        <f t="shared" si="32"/>
        <v>-96</v>
      </c>
      <c r="M104" s="170">
        <f t="shared" si="34"/>
        <v>7.6358292616299749E-4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92913</v>
      </c>
      <c r="D106" s="176">
        <v>86307</v>
      </c>
      <c r="E106" s="176">
        <v>22189</v>
      </c>
      <c r="F106" s="176">
        <v>113773</v>
      </c>
      <c r="G106" s="176">
        <v>116842</v>
      </c>
      <c r="H106" s="176">
        <v>109675</v>
      </c>
      <c r="I106" s="177">
        <f>IFERROR(H106/G106-1,"-")</f>
        <v>-6.1339244449769792E-2</v>
      </c>
      <c r="J106" s="177">
        <f>IFERROR(H106/D106-1,"-")</f>
        <v>0.2707543999907307</v>
      </c>
      <c r="K106" s="176">
        <f>H106-G106</f>
        <v>-7167</v>
      </c>
      <c r="L106" s="176">
        <f>H106-D106</f>
        <v>23368</v>
      </c>
      <c r="M106" s="177">
        <f>H106/H$8</f>
        <v>3.7403286032571127E-2</v>
      </c>
      <c r="N106" s="79"/>
    </row>
    <row r="107" spans="1:14" x14ac:dyDescent="0.25">
      <c r="A107" s="161" t="s">
        <v>96</v>
      </c>
      <c r="B107" s="157" t="s">
        <v>97</v>
      </c>
      <c r="C107" s="158">
        <v>6452</v>
      </c>
      <c r="D107" s="158">
        <v>15599</v>
      </c>
      <c r="E107" s="158">
        <v>4225</v>
      </c>
      <c r="F107" s="158">
        <v>28104</v>
      </c>
      <c r="G107" s="158">
        <v>11487</v>
      </c>
      <c r="H107" s="158">
        <v>9819</v>
      </c>
      <c r="I107" s="159">
        <f>IFERROR(H107/G107-1,"-")</f>
        <v>-0.14520762601201354</v>
      </c>
      <c r="J107" s="160">
        <f t="shared" ref="J107:J118" si="35">IFERROR(H107/D107-1,"-")</f>
        <v>-0.3705365728572344</v>
      </c>
      <c r="K107" s="158">
        <f t="shared" ref="K107:K117" si="36">H107-G107</f>
        <v>-1668</v>
      </c>
      <c r="L107" s="158">
        <f t="shared" ref="L107:L118" si="37">H107-D107</f>
        <v>-5780</v>
      </c>
      <c r="M107" s="159">
        <f>H107/H$8</f>
        <v>3.3486470531462584E-3</v>
      </c>
      <c r="N107" s="79"/>
    </row>
    <row r="108" spans="1:14" x14ac:dyDescent="0.25">
      <c r="A108" s="161" t="s">
        <v>103</v>
      </c>
      <c r="B108" s="162" t="s">
        <v>103</v>
      </c>
      <c r="C108" s="163">
        <v>728</v>
      </c>
      <c r="D108" s="163">
        <v>2262</v>
      </c>
      <c r="E108" s="163">
        <v>2855</v>
      </c>
      <c r="F108" s="163">
        <v>10954</v>
      </c>
      <c r="G108" s="163">
        <v>2063</v>
      </c>
      <c r="H108" s="163">
        <v>2770</v>
      </c>
      <c r="I108" s="164">
        <f>IFERROR(H108/G108-1,"-")</f>
        <v>0.34270479883664562</v>
      </c>
      <c r="J108" s="165">
        <f t="shared" si="35"/>
        <v>0.22458001768346603</v>
      </c>
      <c r="K108" s="163">
        <f t="shared" si="36"/>
        <v>707</v>
      </c>
      <c r="L108" s="163">
        <f t="shared" si="37"/>
        <v>508</v>
      </c>
      <c r="M108" s="164">
        <f>H108/H$8</f>
        <v>9.4467383004533416E-4</v>
      </c>
      <c r="N108" s="79"/>
    </row>
    <row r="109" spans="1:14" x14ac:dyDescent="0.25">
      <c r="A109" s="161" t="s">
        <v>100</v>
      </c>
      <c r="B109" s="162" t="s">
        <v>100</v>
      </c>
      <c r="C109" s="163">
        <v>5724</v>
      </c>
      <c r="D109" s="163">
        <v>13337</v>
      </c>
      <c r="E109" s="163">
        <v>1370</v>
      </c>
      <c r="F109" s="163">
        <v>17150</v>
      </c>
      <c r="G109" s="163">
        <v>9424</v>
      </c>
      <c r="H109" s="163">
        <v>7049</v>
      </c>
      <c r="I109" s="164">
        <f>IFERROR(H109/G109-1,"-")</f>
        <v>-0.25201612903225812</v>
      </c>
      <c r="J109" s="165">
        <f t="shared" si="35"/>
        <v>-0.47147034565494494</v>
      </c>
      <c r="K109" s="163">
        <f t="shared" si="36"/>
        <v>-2375</v>
      </c>
      <c r="L109" s="163">
        <f t="shared" si="37"/>
        <v>-6288</v>
      </c>
      <c r="M109" s="164">
        <f>H109/H$8</f>
        <v>2.4039732231009242E-3</v>
      </c>
      <c r="N109" s="79"/>
    </row>
    <row r="110" spans="1:14" x14ac:dyDescent="0.25">
      <c r="A110" s="161"/>
      <c r="B110" s="157" t="s">
        <v>107</v>
      </c>
      <c r="C110" s="158">
        <v>86461</v>
      </c>
      <c r="D110" s="158">
        <v>70708</v>
      </c>
      <c r="E110" s="158">
        <v>17964</v>
      </c>
      <c r="F110" s="158">
        <v>85669</v>
      </c>
      <c r="G110" s="158">
        <v>105355</v>
      </c>
      <c r="H110" s="158">
        <v>99856</v>
      </c>
      <c r="I110" s="159">
        <f>IFERROR(H110/G110-1,"-")</f>
        <v>-5.2194959897489457E-2</v>
      </c>
      <c r="J110" s="160">
        <f t="shared" si="35"/>
        <v>0.41223058211234931</v>
      </c>
      <c r="K110" s="158">
        <f t="shared" si="36"/>
        <v>-5499</v>
      </c>
      <c r="L110" s="158">
        <f t="shared" si="37"/>
        <v>29148</v>
      </c>
      <c r="M110" s="159">
        <f>H110/H$8</f>
        <v>3.4054638979424866E-2</v>
      </c>
      <c r="N110" s="79"/>
    </row>
    <row r="111" spans="1:14" s="56" customFormat="1" x14ac:dyDescent="0.25">
      <c r="A111" s="161"/>
      <c r="B111" s="162" t="s">
        <v>110</v>
      </c>
      <c r="C111" s="163">
        <v>41044</v>
      </c>
      <c r="D111" s="163">
        <v>37032</v>
      </c>
      <c r="E111" s="163">
        <v>13929</v>
      </c>
      <c r="F111" s="163">
        <v>51768</v>
      </c>
      <c r="G111" s="163">
        <v>62736</v>
      </c>
      <c r="H111" s="163">
        <v>58789</v>
      </c>
      <c r="I111" s="164">
        <f t="shared" ref="I111:I118" si="38">IFERROR(H111/G111-1,"-")</f>
        <v>-6.2914435093088472E-2</v>
      </c>
      <c r="J111" s="165">
        <f t="shared" si="35"/>
        <v>0.58751890257074968</v>
      </c>
      <c r="K111" s="163">
        <f t="shared" si="36"/>
        <v>-3947</v>
      </c>
      <c r="L111" s="163">
        <f t="shared" si="37"/>
        <v>21757</v>
      </c>
      <c r="M111" s="164">
        <f t="shared" ref="M111:M118" si="39">H111/H$8</f>
        <v>2.0049252633406189E-2</v>
      </c>
      <c r="N111" s="166"/>
    </row>
    <row r="112" spans="1:14" s="56" customFormat="1" x14ac:dyDescent="0.25">
      <c r="A112" s="161"/>
      <c r="B112" s="162" t="s">
        <v>113</v>
      </c>
      <c r="C112" s="163">
        <v>12422</v>
      </c>
      <c r="D112" s="163">
        <v>10270</v>
      </c>
      <c r="E112" s="163">
        <v>1738</v>
      </c>
      <c r="F112" s="163">
        <v>5078</v>
      </c>
      <c r="G112" s="163">
        <v>5984</v>
      </c>
      <c r="H112" s="163">
        <v>7349</v>
      </c>
      <c r="I112" s="164">
        <f t="shared" si="38"/>
        <v>0.2281082887700534</v>
      </c>
      <c r="J112" s="165">
        <f t="shared" si="35"/>
        <v>-0.28442064264849076</v>
      </c>
      <c r="K112" s="163">
        <f t="shared" si="36"/>
        <v>1365</v>
      </c>
      <c r="L112" s="163">
        <f t="shared" si="37"/>
        <v>-2921</v>
      </c>
      <c r="M112" s="164">
        <f t="shared" si="39"/>
        <v>2.5062844682321879E-3</v>
      </c>
      <c r="N112" s="166"/>
    </row>
    <row r="113" spans="1:14" x14ac:dyDescent="0.25">
      <c r="A113" s="161"/>
      <c r="B113" s="162" t="s">
        <v>116</v>
      </c>
      <c r="C113" s="163">
        <v>7124</v>
      </c>
      <c r="D113" s="163">
        <v>2375</v>
      </c>
      <c r="E113" s="163">
        <v>274</v>
      </c>
      <c r="F113" s="163">
        <v>4995</v>
      </c>
      <c r="G113" s="163">
        <v>4070</v>
      </c>
      <c r="H113" s="163">
        <v>7615</v>
      </c>
      <c r="I113" s="164">
        <f t="shared" si="38"/>
        <v>0.87100737100737091</v>
      </c>
      <c r="J113" s="165">
        <f t="shared" si="35"/>
        <v>2.2063157894736842</v>
      </c>
      <c r="K113" s="163">
        <f t="shared" si="36"/>
        <v>3545</v>
      </c>
      <c r="L113" s="163">
        <f t="shared" si="37"/>
        <v>5240</v>
      </c>
      <c r="M113" s="164">
        <f t="shared" si="39"/>
        <v>2.5970004389152417E-3</v>
      </c>
      <c r="N113" s="79"/>
    </row>
    <row r="114" spans="1:14" x14ac:dyDescent="0.25">
      <c r="A114" s="161"/>
      <c r="B114" s="162" t="s">
        <v>123</v>
      </c>
      <c r="C114" s="163">
        <v>1392</v>
      </c>
      <c r="D114" s="163">
        <v>1551</v>
      </c>
      <c r="E114" s="163">
        <v>711</v>
      </c>
      <c r="F114" s="163">
        <v>3898</v>
      </c>
      <c r="G114" s="163">
        <v>3172</v>
      </c>
      <c r="H114" s="163">
        <v>4236</v>
      </c>
      <c r="I114" s="164">
        <f t="shared" si="38"/>
        <v>0.33543505674653207</v>
      </c>
      <c r="J114" s="165">
        <f t="shared" si="35"/>
        <v>1.7311411992263057</v>
      </c>
      <c r="K114" s="163">
        <f t="shared" si="36"/>
        <v>1064</v>
      </c>
      <c r="L114" s="163">
        <f t="shared" si="37"/>
        <v>2685</v>
      </c>
      <c r="M114" s="164">
        <f t="shared" si="39"/>
        <v>1.4446347812534423E-3</v>
      </c>
      <c r="N114" s="79"/>
    </row>
    <row r="115" spans="1:14" x14ac:dyDescent="0.25">
      <c r="A115" s="161"/>
      <c r="B115" s="162" t="s">
        <v>119</v>
      </c>
      <c r="C115" s="163">
        <v>2708</v>
      </c>
      <c r="D115" s="163">
        <v>2532</v>
      </c>
      <c r="E115" s="163">
        <v>419</v>
      </c>
      <c r="F115" s="163">
        <v>2267</v>
      </c>
      <c r="G115" s="163">
        <v>3491</v>
      </c>
      <c r="H115" s="163">
        <v>3622</v>
      </c>
      <c r="I115" s="164">
        <f t="shared" si="38"/>
        <v>3.7525064451446655E-2</v>
      </c>
      <c r="J115" s="165">
        <f t="shared" si="35"/>
        <v>0.43048973143759883</v>
      </c>
      <c r="K115" s="163">
        <f t="shared" si="36"/>
        <v>131</v>
      </c>
      <c r="L115" s="163">
        <f t="shared" si="37"/>
        <v>1090</v>
      </c>
      <c r="M115" s="164">
        <f t="shared" si="39"/>
        <v>1.2352377662181227E-3</v>
      </c>
      <c r="N115" s="79"/>
    </row>
    <row r="116" spans="1:14" x14ac:dyDescent="0.25">
      <c r="A116" s="161"/>
      <c r="B116" s="162" t="s">
        <v>128</v>
      </c>
      <c r="C116" s="163">
        <v>773</v>
      </c>
      <c r="D116" s="163">
        <v>940</v>
      </c>
      <c r="E116" s="163">
        <v>0</v>
      </c>
      <c r="F116" s="163">
        <v>1469</v>
      </c>
      <c r="G116" s="163">
        <v>1847</v>
      </c>
      <c r="H116" s="163">
        <v>405</v>
      </c>
      <c r="I116" s="164">
        <f t="shared" si="38"/>
        <v>-0.78072550081212777</v>
      </c>
      <c r="J116" s="165">
        <f t="shared" si="35"/>
        <v>-0.56914893617021278</v>
      </c>
      <c r="K116" s="163">
        <f t="shared" si="36"/>
        <v>-1442</v>
      </c>
      <c r="L116" s="163">
        <f t="shared" si="37"/>
        <v>-535</v>
      </c>
      <c r="M116" s="164">
        <f t="shared" si="39"/>
        <v>1.381201809272059E-4</v>
      </c>
      <c r="N116" s="79"/>
    </row>
    <row r="117" spans="1:14" x14ac:dyDescent="0.25">
      <c r="A117" s="161" t="s">
        <v>144</v>
      </c>
      <c r="B117" s="162" t="s">
        <v>131</v>
      </c>
      <c r="C117" s="163">
        <v>2102</v>
      </c>
      <c r="D117" s="163">
        <v>2170</v>
      </c>
      <c r="E117" s="163">
        <v>0</v>
      </c>
      <c r="F117" s="163">
        <v>980</v>
      </c>
      <c r="G117" s="163">
        <v>1434</v>
      </c>
      <c r="H117" s="163">
        <v>662</v>
      </c>
      <c r="I117" s="164">
        <f t="shared" si="38"/>
        <v>-0.53835425383542534</v>
      </c>
      <c r="J117" s="165">
        <f t="shared" si="35"/>
        <v>-0.69493087557603683</v>
      </c>
      <c r="K117" s="163">
        <f t="shared" si="36"/>
        <v>-772</v>
      </c>
      <c r="L117" s="163">
        <f t="shared" si="37"/>
        <v>-1508</v>
      </c>
      <c r="M117" s="164">
        <f t="shared" si="39"/>
        <v>2.2576681425632173E-4</v>
      </c>
      <c r="N117" s="79"/>
    </row>
    <row r="118" spans="1:14" x14ac:dyDescent="0.25">
      <c r="A118" s="161" t="s">
        <v>145</v>
      </c>
      <c r="B118" s="168" t="s">
        <v>145</v>
      </c>
      <c r="C118" s="169">
        <v>18896</v>
      </c>
      <c r="D118" s="169">
        <v>13838</v>
      </c>
      <c r="E118" s="169">
        <v>893</v>
      </c>
      <c r="F118" s="169">
        <v>15214</v>
      </c>
      <c r="G118" s="169">
        <v>22621</v>
      </c>
      <c r="H118" s="169">
        <v>17178</v>
      </c>
      <c r="I118" s="170">
        <f t="shared" si="38"/>
        <v>-0.24061712567967819</v>
      </c>
      <c r="J118" s="171">
        <f t="shared" si="35"/>
        <v>0.24136435901141784</v>
      </c>
      <c r="K118" s="169">
        <f>H118-G118</f>
        <v>-5443</v>
      </c>
      <c r="L118" s="169">
        <f t="shared" si="37"/>
        <v>3340</v>
      </c>
      <c r="M118" s="170">
        <f t="shared" si="39"/>
        <v>5.8583418962161547E-3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50471</v>
      </c>
      <c r="D120" s="176">
        <v>47646</v>
      </c>
      <c r="E120" s="176">
        <v>14807</v>
      </c>
      <c r="F120" s="176">
        <v>56046</v>
      </c>
      <c r="G120" s="176">
        <v>55991</v>
      </c>
      <c r="H120" s="176">
        <v>53169</v>
      </c>
      <c r="I120" s="177">
        <f>IFERROR(H120/G120-1,"-")</f>
        <v>-5.0400957296708349E-2</v>
      </c>
      <c r="J120" s="177">
        <f>IFERROR(H120/D120-1,"-")</f>
        <v>0.11591739075683161</v>
      </c>
      <c r="K120" s="176">
        <f>H120-G120</f>
        <v>-2822</v>
      </c>
      <c r="L120" s="176">
        <f>H120-D120</f>
        <v>5523</v>
      </c>
      <c r="M120" s="177">
        <f>H120/H$8</f>
        <v>1.8132621974613853E-2</v>
      </c>
      <c r="N120" s="79"/>
    </row>
    <row r="121" spans="1:14" x14ac:dyDescent="0.25">
      <c r="A121" s="161" t="s">
        <v>96</v>
      </c>
      <c r="B121" s="157" t="s">
        <v>97</v>
      </c>
      <c r="C121" s="158">
        <v>22770</v>
      </c>
      <c r="D121" s="158">
        <v>22096</v>
      </c>
      <c r="E121" s="158">
        <v>9442</v>
      </c>
      <c r="F121" s="158">
        <v>25866</v>
      </c>
      <c r="G121" s="158">
        <v>26745</v>
      </c>
      <c r="H121" s="158">
        <v>29114</v>
      </c>
      <c r="I121" s="159">
        <f>IFERROR(H121/G121-1,"-")</f>
        <v>8.8577304169003446E-2</v>
      </c>
      <c r="J121" s="160">
        <f t="shared" ref="J121:J132" si="40">IFERROR(H121/D121-1,"-")</f>
        <v>0.31761404779145552</v>
      </c>
      <c r="K121" s="158">
        <f t="shared" ref="K121:K131" si="41">H121-G121</f>
        <v>2369</v>
      </c>
      <c r="L121" s="158">
        <f t="shared" ref="L121:L132" si="42">H121-D121</f>
        <v>7018</v>
      </c>
      <c r="M121" s="159">
        <f>H121/H$8</f>
        <v>9.9289653025053642E-3</v>
      </c>
      <c r="N121" s="79"/>
    </row>
    <row r="122" spans="1:14" x14ac:dyDescent="0.25">
      <c r="A122" s="161" t="s">
        <v>103</v>
      </c>
      <c r="B122" s="162" t="s">
        <v>103</v>
      </c>
      <c r="C122" s="163">
        <v>11203</v>
      </c>
      <c r="D122" s="163">
        <v>9417</v>
      </c>
      <c r="E122" s="163">
        <v>3606</v>
      </c>
      <c r="F122" s="163">
        <v>11650</v>
      </c>
      <c r="G122" s="163">
        <v>8893</v>
      </c>
      <c r="H122" s="163">
        <v>9954</v>
      </c>
      <c r="I122" s="164">
        <f>IFERROR(H122/G122-1,"-")</f>
        <v>0.11930732036433156</v>
      </c>
      <c r="J122" s="165">
        <f t="shared" si="40"/>
        <v>5.702453010512909E-2</v>
      </c>
      <c r="K122" s="163">
        <f t="shared" si="41"/>
        <v>1061</v>
      </c>
      <c r="L122" s="163">
        <f t="shared" si="42"/>
        <v>537</v>
      </c>
      <c r="M122" s="164">
        <f>H122/H$8</f>
        <v>3.3946871134553271E-3</v>
      </c>
      <c r="N122" s="79"/>
    </row>
    <row r="123" spans="1:14" x14ac:dyDescent="0.25">
      <c r="A123" s="161" t="s">
        <v>100</v>
      </c>
      <c r="B123" s="162" t="s">
        <v>100</v>
      </c>
      <c r="C123" s="163">
        <v>11567</v>
      </c>
      <c r="D123" s="163">
        <v>12679</v>
      </c>
      <c r="E123" s="163">
        <v>5836</v>
      </c>
      <c r="F123" s="163">
        <v>14216</v>
      </c>
      <c r="G123" s="163">
        <v>17852</v>
      </c>
      <c r="H123" s="163">
        <v>19160</v>
      </c>
      <c r="I123" s="164">
        <f>IFERROR(H123/G123-1,"-")</f>
        <v>7.3269101501232337E-2</v>
      </c>
      <c r="J123" s="165">
        <f t="shared" si="40"/>
        <v>0.51116018613455316</v>
      </c>
      <c r="K123" s="163">
        <f t="shared" si="41"/>
        <v>1308</v>
      </c>
      <c r="L123" s="163">
        <f t="shared" si="42"/>
        <v>6481</v>
      </c>
      <c r="M123" s="164">
        <f>H123/H$8</f>
        <v>6.534278189050037E-3</v>
      </c>
      <c r="N123" s="79"/>
    </row>
    <row r="124" spans="1:14" x14ac:dyDescent="0.25">
      <c r="A124" s="161"/>
      <c r="B124" s="157" t="s">
        <v>107</v>
      </c>
      <c r="C124" s="158">
        <v>27701</v>
      </c>
      <c r="D124" s="158">
        <v>25550</v>
      </c>
      <c r="E124" s="158">
        <v>5365</v>
      </c>
      <c r="F124" s="158">
        <v>30180</v>
      </c>
      <c r="G124" s="158">
        <v>29246</v>
      </c>
      <c r="H124" s="158">
        <v>24055</v>
      </c>
      <c r="I124" s="159">
        <f>IFERROR(H124/G124-1,"-")</f>
        <v>-0.1774943582028311</v>
      </c>
      <c r="J124" s="160">
        <f t="shared" si="40"/>
        <v>-5.8512720156555731E-2</v>
      </c>
      <c r="K124" s="158">
        <f t="shared" si="41"/>
        <v>-5191</v>
      </c>
      <c r="L124" s="158">
        <f t="shared" si="42"/>
        <v>-1495</v>
      </c>
      <c r="M124" s="159">
        <f>H124/H$8</f>
        <v>8.2036566721084888E-3</v>
      </c>
      <c r="N124" s="79"/>
    </row>
    <row r="125" spans="1:14" s="56" customFormat="1" x14ac:dyDescent="0.25">
      <c r="A125" s="161"/>
      <c r="B125" s="162" t="s">
        <v>110</v>
      </c>
      <c r="C125" s="163">
        <v>3312</v>
      </c>
      <c r="D125" s="163">
        <v>3126</v>
      </c>
      <c r="E125" s="163">
        <v>586</v>
      </c>
      <c r="F125" s="163">
        <v>2705</v>
      </c>
      <c r="G125" s="163">
        <v>3283</v>
      </c>
      <c r="H125" s="163">
        <v>2998</v>
      </c>
      <c r="I125" s="164">
        <f t="shared" ref="I125:I132" si="43">IFERROR(H125/G125-1,"-")</f>
        <v>-8.6810843740481314E-2</v>
      </c>
      <c r="J125" s="165">
        <f t="shared" si="40"/>
        <v>-4.0946896992962278E-2</v>
      </c>
      <c r="K125" s="163">
        <f t="shared" si="41"/>
        <v>-285</v>
      </c>
      <c r="L125" s="163">
        <f t="shared" si="42"/>
        <v>-128</v>
      </c>
      <c r="M125" s="164">
        <f t="shared" ref="M125:M132" si="44">H125/H$8</f>
        <v>1.0224303763450944E-3</v>
      </c>
      <c r="N125" s="166"/>
    </row>
    <row r="126" spans="1:14" s="56" customFormat="1" x14ac:dyDescent="0.25">
      <c r="A126" s="161"/>
      <c r="B126" s="162" t="s">
        <v>113</v>
      </c>
      <c r="C126" s="163">
        <v>3784</v>
      </c>
      <c r="D126" s="163">
        <v>3469</v>
      </c>
      <c r="E126" s="163">
        <v>688</v>
      </c>
      <c r="F126" s="163">
        <v>4788</v>
      </c>
      <c r="G126" s="163">
        <v>4616</v>
      </c>
      <c r="H126" s="163">
        <v>4412</v>
      </c>
      <c r="I126" s="164">
        <f t="shared" si="43"/>
        <v>-4.4194107452339648E-2</v>
      </c>
      <c r="J126" s="165">
        <f t="shared" si="40"/>
        <v>0.27183626405304118</v>
      </c>
      <c r="K126" s="163">
        <f t="shared" si="41"/>
        <v>-204</v>
      </c>
      <c r="L126" s="163">
        <f t="shared" si="42"/>
        <v>943</v>
      </c>
      <c r="M126" s="164">
        <f t="shared" si="44"/>
        <v>1.504657378397117E-3</v>
      </c>
      <c r="N126" s="166"/>
    </row>
    <row r="127" spans="1:14" x14ac:dyDescent="0.25">
      <c r="A127" s="161"/>
      <c r="B127" s="162" t="s">
        <v>116</v>
      </c>
      <c r="C127" s="163">
        <v>1444</v>
      </c>
      <c r="D127" s="163">
        <v>1784</v>
      </c>
      <c r="E127" s="163">
        <v>204</v>
      </c>
      <c r="F127" s="163">
        <v>2465</v>
      </c>
      <c r="G127" s="163">
        <v>2852</v>
      </c>
      <c r="H127" s="163">
        <v>2022</v>
      </c>
      <c r="I127" s="164">
        <f t="shared" si="43"/>
        <v>-0.29102384291725103</v>
      </c>
      <c r="J127" s="165">
        <f t="shared" si="40"/>
        <v>0.13340807174887903</v>
      </c>
      <c r="K127" s="163">
        <f t="shared" si="41"/>
        <v>-830</v>
      </c>
      <c r="L127" s="163">
        <f t="shared" si="42"/>
        <v>238</v>
      </c>
      <c r="M127" s="164">
        <f t="shared" si="44"/>
        <v>6.8957779218471683E-4</v>
      </c>
      <c r="N127" s="79"/>
    </row>
    <row r="128" spans="1:14" x14ac:dyDescent="0.25">
      <c r="A128" s="161"/>
      <c r="B128" s="162" t="s">
        <v>123</v>
      </c>
      <c r="C128" s="163">
        <v>400</v>
      </c>
      <c r="D128" s="163">
        <v>367</v>
      </c>
      <c r="E128" s="163">
        <v>129</v>
      </c>
      <c r="F128" s="163">
        <v>765</v>
      </c>
      <c r="G128" s="163">
        <v>827</v>
      </c>
      <c r="H128" s="163">
        <v>704</v>
      </c>
      <c r="I128" s="164">
        <f t="shared" si="43"/>
        <v>-0.14873035066505447</v>
      </c>
      <c r="J128" s="165">
        <f t="shared" si="40"/>
        <v>0.91825613079019064</v>
      </c>
      <c r="K128" s="163">
        <f t="shared" si="41"/>
        <v>-123</v>
      </c>
      <c r="L128" s="163">
        <f t="shared" si="42"/>
        <v>337</v>
      </c>
      <c r="M128" s="164">
        <f t="shared" si="44"/>
        <v>2.4009038857469864E-4</v>
      </c>
      <c r="N128" s="79"/>
    </row>
    <row r="129" spans="1:14" x14ac:dyDescent="0.25">
      <c r="A129" s="161"/>
      <c r="B129" s="162" t="s">
        <v>119</v>
      </c>
      <c r="C129" s="163">
        <v>451</v>
      </c>
      <c r="D129" s="163">
        <v>523</v>
      </c>
      <c r="E129" s="163">
        <v>98</v>
      </c>
      <c r="F129" s="163">
        <v>472</v>
      </c>
      <c r="G129" s="163">
        <v>961</v>
      </c>
      <c r="H129" s="163">
        <v>532</v>
      </c>
      <c r="I129" s="164">
        <f t="shared" si="43"/>
        <v>-0.44640998959417277</v>
      </c>
      <c r="J129" s="165">
        <f t="shared" si="40"/>
        <v>1.7208413001912115E-2</v>
      </c>
      <c r="K129" s="163">
        <f t="shared" si="41"/>
        <v>-429</v>
      </c>
      <c r="L129" s="163">
        <f t="shared" si="42"/>
        <v>9</v>
      </c>
      <c r="M129" s="164">
        <f t="shared" si="44"/>
        <v>1.8143194136610748E-4</v>
      </c>
      <c r="N129" s="79"/>
    </row>
    <row r="130" spans="1:14" x14ac:dyDescent="0.25">
      <c r="A130" s="161"/>
      <c r="B130" s="162" t="s">
        <v>128</v>
      </c>
      <c r="C130" s="163">
        <v>591</v>
      </c>
      <c r="D130" s="163">
        <v>317</v>
      </c>
      <c r="E130" s="163">
        <v>18</v>
      </c>
      <c r="F130" s="163">
        <v>369</v>
      </c>
      <c r="G130" s="163">
        <v>445</v>
      </c>
      <c r="H130" s="163">
        <v>252</v>
      </c>
      <c r="I130" s="164">
        <f t="shared" si="43"/>
        <v>-0.43370786516853932</v>
      </c>
      <c r="J130" s="165">
        <f t="shared" si="40"/>
        <v>-0.20504731861198733</v>
      </c>
      <c r="K130" s="163">
        <f t="shared" si="41"/>
        <v>-193</v>
      </c>
      <c r="L130" s="163">
        <f t="shared" si="42"/>
        <v>-65</v>
      </c>
      <c r="M130" s="164">
        <f t="shared" si="44"/>
        <v>8.5941445910261443E-5</v>
      </c>
      <c r="N130" s="79"/>
    </row>
    <row r="131" spans="1:14" x14ac:dyDescent="0.25">
      <c r="A131" s="161" t="s">
        <v>144</v>
      </c>
      <c r="B131" s="162" t="s">
        <v>131</v>
      </c>
      <c r="C131" s="163">
        <v>1311</v>
      </c>
      <c r="D131" s="163">
        <v>649</v>
      </c>
      <c r="E131" s="163">
        <v>49</v>
      </c>
      <c r="F131" s="163">
        <v>541</v>
      </c>
      <c r="G131" s="163">
        <v>635</v>
      </c>
      <c r="H131" s="163">
        <v>655</v>
      </c>
      <c r="I131" s="164">
        <f t="shared" si="43"/>
        <v>3.1496062992125928E-2</v>
      </c>
      <c r="J131" s="165">
        <f t="shared" si="40"/>
        <v>9.244992295839749E-3</v>
      </c>
      <c r="K131" s="163">
        <f t="shared" si="41"/>
        <v>20</v>
      </c>
      <c r="L131" s="163">
        <f t="shared" si="42"/>
        <v>6</v>
      </c>
      <c r="M131" s="164">
        <f t="shared" si="44"/>
        <v>2.2337955186992558E-4</v>
      </c>
      <c r="N131" s="79"/>
    </row>
    <row r="132" spans="1:14" x14ac:dyDescent="0.25">
      <c r="A132" s="161" t="s">
        <v>145</v>
      </c>
      <c r="B132" s="168" t="s">
        <v>145</v>
      </c>
      <c r="C132" s="169">
        <v>16408</v>
      </c>
      <c r="D132" s="169">
        <v>15315</v>
      </c>
      <c r="E132" s="169">
        <v>3593</v>
      </c>
      <c r="F132" s="169">
        <v>18075</v>
      </c>
      <c r="G132" s="169">
        <v>15627</v>
      </c>
      <c r="H132" s="169">
        <v>12480</v>
      </c>
      <c r="I132" s="170">
        <f t="shared" si="43"/>
        <v>-0.2013822230754464</v>
      </c>
      <c r="J132" s="171">
        <f t="shared" si="40"/>
        <v>-0.18511263467189032</v>
      </c>
      <c r="K132" s="169">
        <f>H132-G132</f>
        <v>-3147</v>
      </c>
      <c r="L132" s="169">
        <f t="shared" si="42"/>
        <v>-2835</v>
      </c>
      <c r="M132" s="170">
        <f t="shared" si="44"/>
        <v>4.2561477974605664E-3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148693</v>
      </c>
      <c r="D134" s="176">
        <v>145313</v>
      </c>
      <c r="E134" s="176">
        <v>30656</v>
      </c>
      <c r="F134" s="176">
        <v>153023</v>
      </c>
      <c r="G134" s="176">
        <v>164389</v>
      </c>
      <c r="H134" s="176">
        <v>162641</v>
      </c>
      <c r="I134" s="177">
        <f>IFERROR(H134/G134-1,"-")</f>
        <v>-1.0633314881166034E-2</v>
      </c>
      <c r="J134" s="177">
        <f>IFERROR(H134/D134-1,"-")</f>
        <v>0.11924604130394401</v>
      </c>
      <c r="K134" s="176">
        <f>H134-G134</f>
        <v>-1748</v>
      </c>
      <c r="L134" s="176">
        <f>H134-D134</f>
        <v>17328</v>
      </c>
      <c r="M134" s="177">
        <f>H134/H$8</f>
        <v>5.5466677397979489E-2</v>
      </c>
      <c r="N134" s="79"/>
    </row>
    <row r="135" spans="1:14" x14ac:dyDescent="0.25">
      <c r="A135" s="161" t="s">
        <v>96</v>
      </c>
      <c r="B135" s="157" t="s">
        <v>97</v>
      </c>
      <c r="C135" s="158">
        <v>7212</v>
      </c>
      <c r="D135" s="158">
        <v>6884</v>
      </c>
      <c r="E135" s="158">
        <v>6163</v>
      </c>
      <c r="F135" s="158">
        <v>3929</v>
      </c>
      <c r="G135" s="158">
        <v>4428</v>
      </c>
      <c r="H135" s="158">
        <v>5701</v>
      </c>
      <c r="I135" s="159">
        <f>IFERROR(H135/G135-1,"-")</f>
        <v>0.28748870822041561</v>
      </c>
      <c r="J135" s="160">
        <f t="shared" ref="J135:J146" si="45">IFERROR(H135/D135-1,"-")</f>
        <v>-0.17184776292852988</v>
      </c>
      <c r="K135" s="158">
        <f t="shared" ref="K135:K145" si="46">H135-G135</f>
        <v>1273</v>
      </c>
      <c r="L135" s="158">
        <f t="shared" ref="L135:L146" si="47">H135-D135</f>
        <v>-1183</v>
      </c>
      <c r="M135" s="159">
        <f>H135/H$8</f>
        <v>1.9442546949777796E-3</v>
      </c>
      <c r="N135" s="79"/>
    </row>
    <row r="136" spans="1:14" x14ac:dyDescent="0.25">
      <c r="A136" s="161" t="s">
        <v>103</v>
      </c>
      <c r="B136" s="162" t="s">
        <v>103</v>
      </c>
      <c r="C136" s="163">
        <v>4514</v>
      </c>
      <c r="D136" s="163">
        <v>2534</v>
      </c>
      <c r="E136" s="163">
        <v>4984</v>
      </c>
      <c r="F136" s="163">
        <v>1849</v>
      </c>
      <c r="G136" s="163">
        <v>1747</v>
      </c>
      <c r="H136" s="163">
        <v>1477</v>
      </c>
      <c r="I136" s="164">
        <f>IFERROR(H136/G136-1,"-")</f>
        <v>-0.15455065827132231</v>
      </c>
      <c r="J136" s="165">
        <f t="shared" si="45"/>
        <v>-0.41712707182320441</v>
      </c>
      <c r="K136" s="163">
        <f t="shared" si="46"/>
        <v>-270</v>
      </c>
      <c r="L136" s="163">
        <f t="shared" si="47"/>
        <v>-1057</v>
      </c>
      <c r="M136" s="164">
        <f>H136/H$8</f>
        <v>5.0371236352958785E-4</v>
      </c>
      <c r="N136" s="79"/>
    </row>
    <row r="137" spans="1:14" x14ac:dyDescent="0.25">
      <c r="A137" s="161" t="s">
        <v>100</v>
      </c>
      <c r="B137" s="162" t="s">
        <v>100</v>
      </c>
      <c r="C137" s="163">
        <v>2698</v>
      </c>
      <c r="D137" s="163">
        <v>4350</v>
      </c>
      <c r="E137" s="163">
        <v>1179</v>
      </c>
      <c r="F137" s="163">
        <v>2080</v>
      </c>
      <c r="G137" s="163">
        <v>2681</v>
      </c>
      <c r="H137" s="163">
        <v>4224</v>
      </c>
      <c r="I137" s="164">
        <f>IFERROR(H137/G137-1,"-")</f>
        <v>0.57553151809026493</v>
      </c>
      <c r="J137" s="165">
        <f t="shared" si="45"/>
        <v>-2.8965517241379302E-2</v>
      </c>
      <c r="K137" s="163">
        <f t="shared" si="46"/>
        <v>1543</v>
      </c>
      <c r="L137" s="163">
        <f t="shared" si="47"/>
        <v>-126</v>
      </c>
      <c r="M137" s="164">
        <f>H137/H$8</f>
        <v>1.4405423314481918E-3</v>
      </c>
      <c r="N137" s="79"/>
    </row>
    <row r="138" spans="1:14" x14ac:dyDescent="0.25">
      <c r="A138" s="161"/>
      <c r="B138" s="157" t="s">
        <v>107</v>
      </c>
      <c r="C138" s="158">
        <v>141481</v>
      </c>
      <c r="D138" s="158">
        <v>138429</v>
      </c>
      <c r="E138" s="158">
        <v>24493</v>
      </c>
      <c r="F138" s="158">
        <v>149094</v>
      </c>
      <c r="G138" s="158">
        <v>159961</v>
      </c>
      <c r="H138" s="158">
        <v>156940</v>
      </c>
      <c r="I138" s="159">
        <f>IFERROR(H138/G138-1,"-")</f>
        <v>-1.8885853426772736E-2</v>
      </c>
      <c r="J138" s="160">
        <f t="shared" si="45"/>
        <v>0.13372198022090753</v>
      </c>
      <c r="K138" s="158">
        <f t="shared" si="46"/>
        <v>-3021</v>
      </c>
      <c r="L138" s="158">
        <f t="shared" si="47"/>
        <v>18511</v>
      </c>
      <c r="M138" s="159">
        <f>H138/H$8</f>
        <v>5.3522422703001712E-2</v>
      </c>
      <c r="N138" s="79"/>
    </row>
    <row r="139" spans="1:14" s="56" customFormat="1" x14ac:dyDescent="0.25">
      <c r="A139" s="161"/>
      <c r="B139" s="162" t="s">
        <v>110</v>
      </c>
      <c r="C139" s="163">
        <v>71959</v>
      </c>
      <c r="D139" s="163">
        <v>66892</v>
      </c>
      <c r="E139" s="163">
        <v>10487</v>
      </c>
      <c r="F139" s="163">
        <v>58033</v>
      </c>
      <c r="G139" s="163">
        <v>64734</v>
      </c>
      <c r="H139" s="163">
        <v>69290</v>
      </c>
      <c r="I139" s="164">
        <f t="shared" ref="I139:I146" si="48">IFERROR(H139/G139-1,"-")</f>
        <v>7.0380325640312602E-2</v>
      </c>
      <c r="J139" s="165">
        <f t="shared" si="45"/>
        <v>3.5848830951384247E-2</v>
      </c>
      <c r="K139" s="163">
        <f t="shared" si="46"/>
        <v>4556</v>
      </c>
      <c r="L139" s="163">
        <f t="shared" si="47"/>
        <v>2398</v>
      </c>
      <c r="M139" s="164">
        <f t="shared" ref="M139:M146" si="49">H139/H$8</f>
        <v>2.3630487250484188E-2</v>
      </c>
      <c r="N139" s="166"/>
    </row>
    <row r="140" spans="1:14" s="56" customFormat="1" x14ac:dyDescent="0.25">
      <c r="A140" s="161"/>
      <c r="B140" s="162" t="s">
        <v>113</v>
      </c>
      <c r="C140" s="163">
        <v>11185</v>
      </c>
      <c r="D140" s="163">
        <v>10620</v>
      </c>
      <c r="E140" s="163">
        <v>4663</v>
      </c>
      <c r="F140" s="163">
        <v>19260</v>
      </c>
      <c r="G140" s="163">
        <v>19377</v>
      </c>
      <c r="H140" s="163">
        <v>20409</v>
      </c>
      <c r="I140" s="164">
        <f t="shared" si="48"/>
        <v>5.3259018423904569E-2</v>
      </c>
      <c r="J140" s="165">
        <f t="shared" si="45"/>
        <v>0.92175141242937864</v>
      </c>
      <c r="K140" s="163">
        <f t="shared" si="46"/>
        <v>1032</v>
      </c>
      <c r="L140" s="163">
        <f t="shared" si="47"/>
        <v>9789</v>
      </c>
      <c r="M140" s="164">
        <f t="shared" si="49"/>
        <v>6.9602340062798638E-3</v>
      </c>
      <c r="N140" s="166"/>
    </row>
    <row r="141" spans="1:14" x14ac:dyDescent="0.25">
      <c r="A141" s="161"/>
      <c r="B141" s="162" t="s">
        <v>116</v>
      </c>
      <c r="C141" s="163">
        <v>7754</v>
      </c>
      <c r="D141" s="163">
        <v>5968</v>
      </c>
      <c r="E141" s="163">
        <v>480</v>
      </c>
      <c r="F141" s="163">
        <v>12685</v>
      </c>
      <c r="G141" s="163">
        <v>10572</v>
      </c>
      <c r="H141" s="163">
        <v>7982</v>
      </c>
      <c r="I141" s="164">
        <f t="shared" si="48"/>
        <v>-0.24498675747256904</v>
      </c>
      <c r="J141" s="165">
        <f t="shared" si="45"/>
        <v>0.33746648793565681</v>
      </c>
      <c r="K141" s="163">
        <f t="shared" si="46"/>
        <v>-2590</v>
      </c>
      <c r="L141" s="163">
        <f t="shared" si="47"/>
        <v>2014</v>
      </c>
      <c r="M141" s="164">
        <f t="shared" si="49"/>
        <v>2.7221611954591539E-3</v>
      </c>
      <c r="N141" s="79"/>
    </row>
    <row r="142" spans="1:14" x14ac:dyDescent="0.25">
      <c r="A142" s="161"/>
      <c r="B142" s="162" t="s">
        <v>123</v>
      </c>
      <c r="C142" s="163">
        <v>2907</v>
      </c>
      <c r="D142" s="163">
        <v>2361</v>
      </c>
      <c r="E142" s="163">
        <v>659</v>
      </c>
      <c r="F142" s="163">
        <v>3763</v>
      </c>
      <c r="G142" s="163">
        <v>5727</v>
      </c>
      <c r="H142" s="163">
        <v>3398</v>
      </c>
      <c r="I142" s="164">
        <f t="shared" si="48"/>
        <v>-0.40667015889645541</v>
      </c>
      <c r="J142" s="165">
        <f t="shared" si="45"/>
        <v>0.43922066920796277</v>
      </c>
      <c r="K142" s="163">
        <f t="shared" si="46"/>
        <v>-2329</v>
      </c>
      <c r="L142" s="163">
        <f t="shared" si="47"/>
        <v>1037</v>
      </c>
      <c r="M142" s="164">
        <f t="shared" si="49"/>
        <v>1.158845369853446E-3</v>
      </c>
      <c r="N142" s="79"/>
    </row>
    <row r="143" spans="1:14" x14ac:dyDescent="0.25">
      <c r="A143" s="161"/>
      <c r="B143" s="162" t="s">
        <v>119</v>
      </c>
      <c r="C143" s="163">
        <v>3078</v>
      </c>
      <c r="D143" s="163">
        <v>2799</v>
      </c>
      <c r="E143" s="163">
        <v>395</v>
      </c>
      <c r="F143" s="163">
        <v>3088</v>
      </c>
      <c r="G143" s="163">
        <v>3416</v>
      </c>
      <c r="H143" s="163">
        <v>2752</v>
      </c>
      <c r="I143" s="164">
        <f t="shared" si="48"/>
        <v>-0.19437939110070257</v>
      </c>
      <c r="J143" s="165">
        <f t="shared" si="45"/>
        <v>-1.6791711325473413E-2</v>
      </c>
      <c r="K143" s="163">
        <f t="shared" si="46"/>
        <v>-664</v>
      </c>
      <c r="L143" s="163">
        <f t="shared" si="47"/>
        <v>-47</v>
      </c>
      <c r="M143" s="164">
        <f t="shared" si="49"/>
        <v>9.3853515533745828E-4</v>
      </c>
      <c r="N143" s="79"/>
    </row>
    <row r="144" spans="1:14" x14ac:dyDescent="0.25">
      <c r="A144" s="161"/>
      <c r="B144" s="162" t="s">
        <v>128</v>
      </c>
      <c r="C144" s="163">
        <v>2365</v>
      </c>
      <c r="D144" s="163">
        <v>2411</v>
      </c>
      <c r="E144" s="163">
        <v>11</v>
      </c>
      <c r="F144" s="163">
        <v>5248</v>
      </c>
      <c r="G144" s="163">
        <v>4889</v>
      </c>
      <c r="H144" s="163">
        <v>3947</v>
      </c>
      <c r="I144" s="164">
        <f t="shared" si="48"/>
        <v>-0.19267743914911029</v>
      </c>
      <c r="J144" s="165">
        <f t="shared" si="45"/>
        <v>0.63708004977187893</v>
      </c>
      <c r="K144" s="163">
        <f t="shared" si="46"/>
        <v>-942</v>
      </c>
      <c r="L144" s="163">
        <f t="shared" si="47"/>
        <v>1536</v>
      </c>
      <c r="M144" s="164">
        <f t="shared" si="49"/>
        <v>1.3460749484436583E-3</v>
      </c>
      <c r="N144" s="79"/>
    </row>
    <row r="145" spans="1:14" x14ac:dyDescent="0.25">
      <c r="A145" s="161" t="s">
        <v>144</v>
      </c>
      <c r="B145" s="162" t="s">
        <v>131</v>
      </c>
      <c r="C145" s="163">
        <v>9560</v>
      </c>
      <c r="D145" s="163">
        <v>6286</v>
      </c>
      <c r="E145" s="163">
        <v>300</v>
      </c>
      <c r="F145" s="163">
        <v>2952</v>
      </c>
      <c r="G145" s="163">
        <v>3991</v>
      </c>
      <c r="H145" s="163">
        <v>3568</v>
      </c>
      <c r="I145" s="164">
        <f t="shared" si="48"/>
        <v>-0.10598847406664991</v>
      </c>
      <c r="J145" s="165">
        <f t="shared" si="45"/>
        <v>-0.43238943684377984</v>
      </c>
      <c r="K145" s="163">
        <f t="shared" si="46"/>
        <v>-423</v>
      </c>
      <c r="L145" s="163">
        <f t="shared" si="47"/>
        <v>-2718</v>
      </c>
      <c r="M145" s="164">
        <f t="shared" si="49"/>
        <v>1.2168217420944953E-3</v>
      </c>
      <c r="N145" s="79"/>
    </row>
    <row r="146" spans="1:14" x14ac:dyDescent="0.25">
      <c r="A146" s="161" t="s">
        <v>145</v>
      </c>
      <c r="B146" s="168" t="s">
        <v>145</v>
      </c>
      <c r="C146" s="169">
        <v>32673</v>
      </c>
      <c r="D146" s="169">
        <v>41092</v>
      </c>
      <c r="E146" s="169">
        <v>7498</v>
      </c>
      <c r="F146" s="169">
        <v>44065</v>
      </c>
      <c r="G146" s="169">
        <v>47255</v>
      </c>
      <c r="H146" s="169">
        <v>45594</v>
      </c>
      <c r="I146" s="170">
        <f t="shared" si="48"/>
        <v>-3.5149719606390906E-2</v>
      </c>
      <c r="J146" s="171">
        <f t="shared" si="45"/>
        <v>0.10955903825562152</v>
      </c>
      <c r="K146" s="169">
        <f>H146-G146</f>
        <v>-1661</v>
      </c>
      <c r="L146" s="169">
        <f t="shared" si="47"/>
        <v>4502</v>
      </c>
      <c r="M146" s="170">
        <f t="shared" si="49"/>
        <v>1.5549263035049445E-2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68768</v>
      </c>
      <c r="D148" s="176">
        <v>55519</v>
      </c>
      <c r="E148" s="176">
        <v>7882</v>
      </c>
      <c r="F148" s="176">
        <v>60220</v>
      </c>
      <c r="G148" s="176">
        <v>70417</v>
      </c>
      <c r="H148" s="176">
        <v>61573</v>
      </c>
      <c r="I148" s="177">
        <f>IFERROR(H148/G148-1,"-")</f>
        <v>-0.12559467174119887</v>
      </c>
      <c r="J148" s="177">
        <f>IFERROR(H148/D148-1,"-")</f>
        <v>0.10904375078801842</v>
      </c>
      <c r="K148" s="176">
        <f>H148-G148</f>
        <v>-8844</v>
      </c>
      <c r="L148" s="176">
        <f>H148-D148</f>
        <v>6054</v>
      </c>
      <c r="M148" s="177">
        <f>H148/H$8</f>
        <v>2.0998700988224317E-2</v>
      </c>
      <c r="N148" s="79"/>
    </row>
    <row r="149" spans="1:14" x14ac:dyDescent="0.25">
      <c r="A149" s="161" t="s">
        <v>96</v>
      </c>
      <c r="B149" s="157" t="s">
        <v>97</v>
      </c>
      <c r="C149" s="158">
        <v>22855</v>
      </c>
      <c r="D149" s="158">
        <v>13498</v>
      </c>
      <c r="E149" s="158">
        <v>3462</v>
      </c>
      <c r="F149" s="158">
        <v>18451</v>
      </c>
      <c r="G149" s="158">
        <v>21112</v>
      </c>
      <c r="H149" s="158">
        <v>21321</v>
      </c>
      <c r="I149" s="159">
        <f>IFERROR(H149/G149-1,"-")</f>
        <v>9.899583175445148E-3</v>
      </c>
      <c r="J149" s="160">
        <f t="shared" ref="J149:J160" si="50">IFERROR(H149/D149-1,"-")</f>
        <v>0.57956734331012005</v>
      </c>
      <c r="K149" s="158">
        <f t="shared" ref="K149:K159" si="51">H149-G149</f>
        <v>209</v>
      </c>
      <c r="L149" s="158">
        <f t="shared" ref="L149:L160" si="52">H149-D149</f>
        <v>7823</v>
      </c>
      <c r="M149" s="159">
        <f>H149/H$8</f>
        <v>7.2712601914789055E-3</v>
      </c>
      <c r="N149" s="79"/>
    </row>
    <row r="150" spans="1:14" x14ac:dyDescent="0.25">
      <c r="A150" s="161" t="s">
        <v>103</v>
      </c>
      <c r="B150" s="162" t="s">
        <v>103</v>
      </c>
      <c r="C150" s="163">
        <v>9927</v>
      </c>
      <c r="D150" s="163">
        <v>2226</v>
      </c>
      <c r="E150" s="163">
        <v>2817</v>
      </c>
      <c r="F150" s="163">
        <v>10605</v>
      </c>
      <c r="G150" s="163">
        <v>17147</v>
      </c>
      <c r="H150" s="163">
        <v>13978</v>
      </c>
      <c r="I150" s="164">
        <f>IFERROR(H150/G150-1,"-")</f>
        <v>-0.1848136700297428</v>
      </c>
      <c r="J150" s="165">
        <f t="shared" si="50"/>
        <v>5.2794249775381852</v>
      </c>
      <c r="K150" s="163">
        <f t="shared" si="51"/>
        <v>-3169</v>
      </c>
      <c r="L150" s="163">
        <f t="shared" si="52"/>
        <v>11752</v>
      </c>
      <c r="M150" s="164">
        <f>H150/H$8</f>
        <v>4.7670219481493427E-3</v>
      </c>
      <c r="N150" s="79"/>
    </row>
    <row r="151" spans="1:14" x14ac:dyDescent="0.25">
      <c r="A151" s="161" t="s">
        <v>100</v>
      </c>
      <c r="B151" s="162" t="s">
        <v>100</v>
      </c>
      <c r="C151" s="163">
        <v>12928</v>
      </c>
      <c r="D151" s="163">
        <v>11272</v>
      </c>
      <c r="E151" s="163">
        <v>645</v>
      </c>
      <c r="F151" s="163">
        <v>7846</v>
      </c>
      <c r="G151" s="163">
        <v>3965</v>
      </c>
      <c r="H151" s="163">
        <v>7343</v>
      </c>
      <c r="I151" s="164">
        <f>IFERROR(H151/G151-1,"-")</f>
        <v>0.85195460277427482</v>
      </c>
      <c r="J151" s="165">
        <f t="shared" si="50"/>
        <v>-0.34856281050390348</v>
      </c>
      <c r="K151" s="163">
        <f t="shared" si="51"/>
        <v>3378</v>
      </c>
      <c r="L151" s="163">
        <f t="shared" si="52"/>
        <v>-3929</v>
      </c>
      <c r="M151" s="164">
        <f>H151/H$8</f>
        <v>2.5042382433295624E-3</v>
      </c>
      <c r="N151" s="79"/>
    </row>
    <row r="152" spans="1:14" x14ac:dyDescent="0.25">
      <c r="A152" s="161"/>
      <c r="B152" s="157" t="s">
        <v>107</v>
      </c>
      <c r="C152" s="158">
        <v>45913</v>
      </c>
      <c r="D152" s="158">
        <v>42021</v>
      </c>
      <c r="E152" s="158">
        <v>4420</v>
      </c>
      <c r="F152" s="158">
        <v>41769</v>
      </c>
      <c r="G152" s="158">
        <v>49305</v>
      </c>
      <c r="H152" s="158">
        <v>40252</v>
      </c>
      <c r="I152" s="159">
        <f>IFERROR(H152/G152-1,"-")</f>
        <v>-0.183612209715039</v>
      </c>
      <c r="J152" s="160">
        <f t="shared" si="50"/>
        <v>-4.2097998619737731E-2</v>
      </c>
      <c r="K152" s="158">
        <f t="shared" si="51"/>
        <v>-9053</v>
      </c>
      <c r="L152" s="158">
        <f t="shared" si="52"/>
        <v>-1769</v>
      </c>
      <c r="M152" s="159">
        <f>H152/H$8</f>
        <v>1.3727440796745411E-2</v>
      </c>
      <c r="N152" s="79"/>
    </row>
    <row r="153" spans="1:14" s="56" customFormat="1" x14ac:dyDescent="0.25">
      <c r="A153" s="161"/>
      <c r="B153" s="162" t="s">
        <v>110</v>
      </c>
      <c r="C153" s="163">
        <v>13764</v>
      </c>
      <c r="D153" s="163">
        <v>10792</v>
      </c>
      <c r="E153" s="163">
        <v>2079</v>
      </c>
      <c r="F153" s="163">
        <v>14245</v>
      </c>
      <c r="G153" s="163">
        <v>16290</v>
      </c>
      <c r="H153" s="163">
        <v>7390</v>
      </c>
      <c r="I153" s="164">
        <f t="shared" ref="I153:I160" si="53">IFERROR(H153/G153-1,"-")</f>
        <v>-0.54634745242480043</v>
      </c>
      <c r="J153" s="165">
        <f t="shared" si="50"/>
        <v>-0.3152335063009637</v>
      </c>
      <c r="K153" s="163">
        <f t="shared" si="51"/>
        <v>-8900</v>
      </c>
      <c r="L153" s="163">
        <f t="shared" si="52"/>
        <v>-3402</v>
      </c>
      <c r="M153" s="164">
        <f t="shared" ref="M153:M160" si="54">H153/H$8</f>
        <v>2.5202670050667939E-3</v>
      </c>
      <c r="N153" s="166"/>
    </row>
    <row r="154" spans="1:14" s="56" customFormat="1" x14ac:dyDescent="0.25">
      <c r="A154" s="161"/>
      <c r="B154" s="162" t="s">
        <v>113</v>
      </c>
      <c r="C154" s="163">
        <v>17803</v>
      </c>
      <c r="D154" s="163">
        <v>16588</v>
      </c>
      <c r="E154" s="163">
        <v>1171</v>
      </c>
      <c r="F154" s="163">
        <v>13580</v>
      </c>
      <c r="G154" s="163">
        <v>13070</v>
      </c>
      <c r="H154" s="163">
        <v>12790</v>
      </c>
      <c r="I154" s="164">
        <f t="shared" si="53"/>
        <v>-2.1423106350420773E-2</v>
      </c>
      <c r="J154" s="165">
        <f t="shared" si="50"/>
        <v>-0.22896069447793588</v>
      </c>
      <c r="K154" s="163">
        <f t="shared" si="51"/>
        <v>-280</v>
      </c>
      <c r="L154" s="163">
        <f t="shared" si="52"/>
        <v>-3798</v>
      </c>
      <c r="M154" s="164">
        <f t="shared" si="54"/>
        <v>4.3618694174295388E-3</v>
      </c>
      <c r="N154" s="166"/>
    </row>
    <row r="155" spans="1:14" x14ac:dyDescent="0.25">
      <c r="A155" s="161"/>
      <c r="B155" s="162" t="s">
        <v>116</v>
      </c>
      <c r="C155" s="163">
        <v>4220</v>
      </c>
      <c r="D155" s="163">
        <v>4018</v>
      </c>
      <c r="E155" s="163">
        <v>108</v>
      </c>
      <c r="F155" s="163">
        <v>4633</v>
      </c>
      <c r="G155" s="163">
        <v>6488</v>
      </c>
      <c r="H155" s="163">
        <v>8597</v>
      </c>
      <c r="I155" s="164">
        <f t="shared" si="53"/>
        <v>0.32506165228113448</v>
      </c>
      <c r="J155" s="165">
        <f t="shared" si="50"/>
        <v>1.1396217023394724</v>
      </c>
      <c r="K155" s="163">
        <f t="shared" si="51"/>
        <v>2109</v>
      </c>
      <c r="L155" s="163">
        <f t="shared" si="52"/>
        <v>4579</v>
      </c>
      <c r="M155" s="164">
        <f t="shared" si="54"/>
        <v>2.9318992479782447E-3</v>
      </c>
      <c r="N155" s="79"/>
    </row>
    <row r="156" spans="1:14" x14ac:dyDescent="0.25">
      <c r="A156" s="161"/>
      <c r="B156" s="162" t="s">
        <v>123</v>
      </c>
      <c r="C156" s="163">
        <v>680</v>
      </c>
      <c r="D156" s="163">
        <v>822</v>
      </c>
      <c r="E156" s="163">
        <v>43</v>
      </c>
      <c r="F156" s="163">
        <v>1120</v>
      </c>
      <c r="G156" s="163">
        <v>1366</v>
      </c>
      <c r="H156" s="163">
        <v>1147</v>
      </c>
      <c r="I156" s="164">
        <f t="shared" si="53"/>
        <v>-0.1603221083455344</v>
      </c>
      <c r="J156" s="165">
        <f t="shared" si="50"/>
        <v>0.39537712895377131</v>
      </c>
      <c r="K156" s="163">
        <f t="shared" si="51"/>
        <v>-219</v>
      </c>
      <c r="L156" s="163">
        <f t="shared" si="52"/>
        <v>325</v>
      </c>
      <c r="M156" s="164">
        <f t="shared" si="54"/>
        <v>3.9116999388519791E-4</v>
      </c>
      <c r="N156" s="79"/>
    </row>
    <row r="157" spans="1:14" x14ac:dyDescent="0.25">
      <c r="A157" s="161"/>
      <c r="B157" s="162" t="s">
        <v>119</v>
      </c>
      <c r="C157" s="163">
        <v>1491</v>
      </c>
      <c r="D157" s="163">
        <v>1746</v>
      </c>
      <c r="E157" s="163">
        <v>118</v>
      </c>
      <c r="F157" s="163">
        <v>1820</v>
      </c>
      <c r="G157" s="163">
        <v>1243</v>
      </c>
      <c r="H157" s="163">
        <v>1428</v>
      </c>
      <c r="I157" s="164">
        <f t="shared" si="53"/>
        <v>0.14883346741753822</v>
      </c>
      <c r="J157" s="165">
        <f t="shared" si="50"/>
        <v>-0.18213058419243988</v>
      </c>
      <c r="K157" s="163">
        <f t="shared" si="51"/>
        <v>185</v>
      </c>
      <c r="L157" s="163">
        <f t="shared" si="52"/>
        <v>-318</v>
      </c>
      <c r="M157" s="164">
        <f t="shared" si="54"/>
        <v>4.8700152682481482E-4</v>
      </c>
      <c r="N157" s="79"/>
    </row>
    <row r="158" spans="1:14" x14ac:dyDescent="0.25">
      <c r="A158" s="161"/>
      <c r="B158" s="162" t="s">
        <v>128</v>
      </c>
      <c r="C158" s="163">
        <v>221</v>
      </c>
      <c r="D158" s="163">
        <v>98</v>
      </c>
      <c r="E158" s="163">
        <v>6</v>
      </c>
      <c r="F158" s="163">
        <v>573</v>
      </c>
      <c r="G158" s="163">
        <v>458</v>
      </c>
      <c r="H158" s="163">
        <v>395</v>
      </c>
      <c r="I158" s="164">
        <f t="shared" si="53"/>
        <v>-0.13755458515283847</v>
      </c>
      <c r="J158" s="165">
        <f t="shared" si="50"/>
        <v>3.0306122448979593</v>
      </c>
      <c r="K158" s="163">
        <f t="shared" si="51"/>
        <v>-63</v>
      </c>
      <c r="L158" s="163">
        <f t="shared" si="52"/>
        <v>297</v>
      </c>
      <c r="M158" s="164">
        <f t="shared" si="54"/>
        <v>1.347098060894971E-4</v>
      </c>
      <c r="N158" s="79"/>
    </row>
    <row r="159" spans="1:14" x14ac:dyDescent="0.25">
      <c r="A159" s="161" t="s">
        <v>144</v>
      </c>
      <c r="B159" s="162" t="s">
        <v>131</v>
      </c>
      <c r="C159" s="163">
        <v>862</v>
      </c>
      <c r="D159" s="163">
        <v>866</v>
      </c>
      <c r="E159" s="163">
        <v>41</v>
      </c>
      <c r="F159" s="163">
        <v>795</v>
      </c>
      <c r="G159" s="163">
        <v>740</v>
      </c>
      <c r="H159" s="163">
        <v>492</v>
      </c>
      <c r="I159" s="164">
        <f t="shared" si="53"/>
        <v>-0.33513513513513515</v>
      </c>
      <c r="J159" s="165">
        <f t="shared" si="50"/>
        <v>-0.43187066974595845</v>
      </c>
      <c r="K159" s="163">
        <f t="shared" si="51"/>
        <v>-248</v>
      </c>
      <c r="L159" s="163">
        <f t="shared" si="52"/>
        <v>-374</v>
      </c>
      <c r="M159" s="164">
        <f t="shared" si="54"/>
        <v>1.6779044201527233E-4</v>
      </c>
      <c r="N159" s="79"/>
    </row>
    <row r="160" spans="1:14" x14ac:dyDescent="0.25">
      <c r="A160" s="161" t="s">
        <v>145</v>
      </c>
      <c r="B160" s="168" t="s">
        <v>145</v>
      </c>
      <c r="C160" s="169">
        <v>6872</v>
      </c>
      <c r="D160" s="169">
        <v>7091</v>
      </c>
      <c r="E160" s="169">
        <v>854</v>
      </c>
      <c r="F160" s="169">
        <v>5003</v>
      </c>
      <c r="G160" s="169">
        <v>9650</v>
      </c>
      <c r="H160" s="169">
        <v>8013</v>
      </c>
      <c r="I160" s="170">
        <f t="shared" si="53"/>
        <v>-0.16963730569948188</v>
      </c>
      <c r="J160" s="171">
        <f t="shared" si="50"/>
        <v>0.1300239740516147</v>
      </c>
      <c r="K160" s="169">
        <f>H160-G160</f>
        <v>-1637</v>
      </c>
      <c r="L160" s="169">
        <f t="shared" si="52"/>
        <v>922</v>
      </c>
      <c r="M160" s="170">
        <f t="shared" si="54"/>
        <v>2.7327333574560515E-3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409CD-5E0B-4DAA-A861-F35141876EE8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261</v>
      </c>
      <c r="D6" s="172" t="s">
        <v>262</v>
      </c>
      <c r="E6" s="172" t="s">
        <v>263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31702320</v>
      </c>
      <c r="D8" s="176">
        <v>31179964</v>
      </c>
      <c r="E8" s="176">
        <v>9716391</v>
      </c>
      <c r="F8" s="176">
        <v>28587017</v>
      </c>
      <c r="G8" s="176">
        <v>31577415</v>
      </c>
      <c r="H8" s="176">
        <v>33142771</v>
      </c>
      <c r="I8" s="177">
        <f>IFERROR(H8/G8-1,"-")</f>
        <v>4.957201214855611E-2</v>
      </c>
      <c r="J8" s="177">
        <f>IFERROR(H8/D8-1,"-")</f>
        <v>6.2950906550116592E-2</v>
      </c>
      <c r="K8" s="176">
        <f>H8-G8</f>
        <v>1565356</v>
      </c>
      <c r="L8" s="176">
        <f>H8-D8</f>
        <v>1962807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4344185</v>
      </c>
      <c r="D9" s="158">
        <v>4318664</v>
      </c>
      <c r="E9" s="158">
        <v>1585605</v>
      </c>
      <c r="F9" s="158">
        <v>3852092</v>
      </c>
      <c r="G9" s="158">
        <v>3978716</v>
      </c>
      <c r="H9" s="158">
        <v>3956479</v>
      </c>
      <c r="I9" s="159">
        <f>IFERROR(H9/G9-1,"-")</f>
        <v>-5.5889890105249584E-3</v>
      </c>
      <c r="J9" s="160">
        <f t="shared" ref="J9:J20" si="0">IFERROR(H9/D9-1,"-")</f>
        <v>-8.3865056415595163E-2</v>
      </c>
      <c r="K9" s="158">
        <f t="shared" ref="K9:K19" si="1">H9-G9</f>
        <v>-22237</v>
      </c>
      <c r="L9" s="158">
        <f t="shared" ref="L9:L20" si="2">H9-D9</f>
        <v>-362185</v>
      </c>
      <c r="M9" s="159">
        <f>H9/H$8</f>
        <v>0.11937683182857584</v>
      </c>
      <c r="N9" s="79"/>
    </row>
    <row r="10" spans="1:14" x14ac:dyDescent="0.25">
      <c r="A10" s="161" t="s">
        <v>103</v>
      </c>
      <c r="B10" s="162" t="s">
        <v>103</v>
      </c>
      <c r="C10" s="163">
        <v>1340044</v>
      </c>
      <c r="D10" s="163">
        <v>1221805</v>
      </c>
      <c r="E10" s="163">
        <v>526363</v>
      </c>
      <c r="F10" s="163">
        <v>1129251</v>
      </c>
      <c r="G10" s="163">
        <v>1231008</v>
      </c>
      <c r="H10" s="163">
        <v>1248169</v>
      </c>
      <c r="I10" s="164">
        <f>IFERROR(H10/G10-1,"-")</f>
        <v>1.3940608022043666E-2</v>
      </c>
      <c r="J10" s="165">
        <f t="shared" si="0"/>
        <v>2.1577911368835467E-2</v>
      </c>
      <c r="K10" s="163">
        <f t="shared" si="1"/>
        <v>17161</v>
      </c>
      <c r="L10" s="163">
        <f t="shared" si="2"/>
        <v>26364</v>
      </c>
      <c r="M10" s="164">
        <f>H10/H$8</f>
        <v>3.7660369436218838E-2</v>
      </c>
      <c r="N10" s="79"/>
    </row>
    <row r="11" spans="1:14" x14ac:dyDescent="0.25">
      <c r="A11" s="161" t="s">
        <v>100</v>
      </c>
      <c r="B11" s="162" t="s">
        <v>100</v>
      </c>
      <c r="C11" s="163">
        <v>3004141</v>
      </c>
      <c r="D11" s="163">
        <v>3096859</v>
      </c>
      <c r="E11" s="163">
        <v>1059242</v>
      </c>
      <c r="F11" s="163">
        <v>2722841</v>
      </c>
      <c r="G11" s="163">
        <v>2747708</v>
      </c>
      <c r="H11" s="163">
        <v>2708310</v>
      </c>
      <c r="I11" s="164">
        <f>IFERROR(H11/G11-1,"-")</f>
        <v>-1.4338495939160922E-2</v>
      </c>
      <c r="J11" s="165">
        <f t="shared" si="0"/>
        <v>-0.12546551199134348</v>
      </c>
      <c r="K11" s="163">
        <f t="shared" si="1"/>
        <v>-39398</v>
      </c>
      <c r="L11" s="163">
        <f t="shared" si="2"/>
        <v>-388549</v>
      </c>
      <c r="M11" s="164">
        <f>H11/H$8</f>
        <v>8.1716462392356998E-2</v>
      </c>
      <c r="N11" s="79"/>
    </row>
    <row r="12" spans="1:14" x14ac:dyDescent="0.25">
      <c r="A12" s="1"/>
      <c r="B12" s="157" t="s">
        <v>107</v>
      </c>
      <c r="C12" s="158">
        <v>27358135</v>
      </c>
      <c r="D12" s="158">
        <v>26861300</v>
      </c>
      <c r="E12" s="158">
        <v>8130786</v>
      </c>
      <c r="F12" s="158">
        <v>24734925</v>
      </c>
      <c r="G12" s="158">
        <v>27598699</v>
      </c>
      <c r="H12" s="158">
        <v>29186292</v>
      </c>
      <c r="I12" s="159">
        <f>IFERROR(H12/G12-1,"-")</f>
        <v>5.7524197064506621E-2</v>
      </c>
      <c r="J12" s="160">
        <f t="shared" si="0"/>
        <v>8.6555453384609127E-2</v>
      </c>
      <c r="K12" s="158">
        <f t="shared" si="1"/>
        <v>1587593</v>
      </c>
      <c r="L12" s="158">
        <f t="shared" si="2"/>
        <v>2324992</v>
      </c>
      <c r="M12" s="159">
        <f>H12/H$8</f>
        <v>0.88062316817142416</v>
      </c>
      <c r="N12" s="79"/>
    </row>
    <row r="13" spans="1:14" s="56" customFormat="1" x14ac:dyDescent="0.25">
      <c r="A13" s="161"/>
      <c r="B13" s="162" t="s">
        <v>110</v>
      </c>
      <c r="C13" s="163">
        <v>11826567</v>
      </c>
      <c r="D13" s="163">
        <v>12141781</v>
      </c>
      <c r="E13" s="163">
        <v>3163601</v>
      </c>
      <c r="F13" s="163">
        <v>11614607</v>
      </c>
      <c r="G13" s="163">
        <v>12780108</v>
      </c>
      <c r="H13" s="163">
        <v>13589317</v>
      </c>
      <c r="I13" s="164">
        <f t="shared" ref="I13:I20" si="3">IFERROR(H13/G13-1,"-")</f>
        <v>6.3317853025968152E-2</v>
      </c>
      <c r="J13" s="165">
        <f t="shared" si="0"/>
        <v>0.11921941270395164</v>
      </c>
      <c r="K13" s="163">
        <f t="shared" si="1"/>
        <v>809209</v>
      </c>
      <c r="L13" s="163">
        <f t="shared" si="2"/>
        <v>1447536</v>
      </c>
      <c r="M13" s="164">
        <f t="shared" ref="M13:M20" si="4">H13/H$8</f>
        <v>0.41002356139744622</v>
      </c>
      <c r="N13" s="166"/>
    </row>
    <row r="14" spans="1:14" s="56" customFormat="1" x14ac:dyDescent="0.25">
      <c r="A14" s="161"/>
      <c r="B14" s="162" t="s">
        <v>113</v>
      </c>
      <c r="C14" s="163">
        <v>4731730</v>
      </c>
      <c r="D14" s="163">
        <v>4020432</v>
      </c>
      <c r="E14" s="163">
        <v>1217121</v>
      </c>
      <c r="F14" s="163">
        <v>2838477</v>
      </c>
      <c r="G14" s="163">
        <v>3230831</v>
      </c>
      <c r="H14" s="163">
        <v>3383396</v>
      </c>
      <c r="I14" s="164">
        <f t="shared" si="3"/>
        <v>4.7221597168035201E-2</v>
      </c>
      <c r="J14" s="165">
        <f t="shared" si="0"/>
        <v>-0.15844963924274802</v>
      </c>
      <c r="K14" s="163">
        <f t="shared" si="1"/>
        <v>152565</v>
      </c>
      <c r="L14" s="163">
        <f t="shared" si="2"/>
        <v>-637036</v>
      </c>
      <c r="M14" s="164">
        <f t="shared" si="4"/>
        <v>0.10208548947219893</v>
      </c>
      <c r="N14" s="166"/>
    </row>
    <row r="15" spans="1:14" x14ac:dyDescent="0.25">
      <c r="A15" s="161"/>
      <c r="B15" s="162" t="s">
        <v>116</v>
      </c>
      <c r="C15" s="163">
        <v>1074796</v>
      </c>
      <c r="D15" s="163">
        <v>1106611</v>
      </c>
      <c r="E15" s="163">
        <v>368376</v>
      </c>
      <c r="F15" s="163">
        <v>1172673</v>
      </c>
      <c r="G15" s="163">
        <v>1415965</v>
      </c>
      <c r="H15" s="163">
        <v>1479728</v>
      </c>
      <c r="I15" s="164">
        <f t="shared" si="3"/>
        <v>4.5031480297888615E-2</v>
      </c>
      <c r="J15" s="165">
        <f t="shared" si="0"/>
        <v>0.33717087576393157</v>
      </c>
      <c r="K15" s="163">
        <f t="shared" si="1"/>
        <v>63763</v>
      </c>
      <c r="L15" s="163">
        <f t="shared" si="2"/>
        <v>373117</v>
      </c>
      <c r="M15" s="164">
        <f t="shared" si="4"/>
        <v>4.4647081561164578E-2</v>
      </c>
      <c r="N15" s="79"/>
    </row>
    <row r="16" spans="1:14" x14ac:dyDescent="0.25">
      <c r="A16" s="161"/>
      <c r="B16" s="162" t="s">
        <v>123</v>
      </c>
      <c r="C16" s="163">
        <v>1110124</v>
      </c>
      <c r="D16" s="163">
        <v>1034714</v>
      </c>
      <c r="E16" s="163">
        <v>291181</v>
      </c>
      <c r="F16" s="163">
        <v>1198675</v>
      </c>
      <c r="G16" s="163">
        <v>1216207</v>
      </c>
      <c r="H16" s="163">
        <v>1269760</v>
      </c>
      <c r="I16" s="164">
        <f t="shared" si="3"/>
        <v>4.4032800337442612E-2</v>
      </c>
      <c r="J16" s="165">
        <f t="shared" si="0"/>
        <v>0.22716035542188462</v>
      </c>
      <c r="K16" s="163">
        <f t="shared" si="1"/>
        <v>53553</v>
      </c>
      <c r="L16" s="163">
        <f t="shared" si="2"/>
        <v>235046</v>
      </c>
      <c r="M16" s="164">
        <f t="shared" si="4"/>
        <v>3.831182371564526E-2</v>
      </c>
      <c r="N16" s="79"/>
    </row>
    <row r="17" spans="1:14" x14ac:dyDescent="0.25">
      <c r="A17" s="161"/>
      <c r="B17" s="162" t="s">
        <v>119</v>
      </c>
      <c r="C17" s="163">
        <v>1007558</v>
      </c>
      <c r="D17" s="163">
        <v>974238</v>
      </c>
      <c r="E17" s="163">
        <v>424045</v>
      </c>
      <c r="F17" s="163">
        <v>1019020</v>
      </c>
      <c r="G17" s="163">
        <v>1058652</v>
      </c>
      <c r="H17" s="163">
        <v>1086204</v>
      </c>
      <c r="I17" s="164">
        <f t="shared" si="3"/>
        <v>2.6025549472347809E-2</v>
      </c>
      <c r="J17" s="165">
        <f t="shared" si="0"/>
        <v>0.11492674274663894</v>
      </c>
      <c r="K17" s="163">
        <f t="shared" si="1"/>
        <v>27552</v>
      </c>
      <c r="L17" s="163">
        <f t="shared" si="2"/>
        <v>111966</v>
      </c>
      <c r="M17" s="164">
        <f t="shared" si="4"/>
        <v>3.2773481734523643E-2</v>
      </c>
      <c r="N17" s="79"/>
    </row>
    <row r="18" spans="1:14" x14ac:dyDescent="0.25">
      <c r="A18" s="161"/>
      <c r="B18" s="162" t="s">
        <v>128</v>
      </c>
      <c r="C18" s="163">
        <v>491558</v>
      </c>
      <c r="D18" s="163">
        <v>522744</v>
      </c>
      <c r="E18" s="163">
        <v>240659</v>
      </c>
      <c r="F18" s="163">
        <v>426084</v>
      </c>
      <c r="G18" s="163">
        <v>464724</v>
      </c>
      <c r="H18" s="163">
        <v>450882</v>
      </c>
      <c r="I18" s="164">
        <f t="shared" si="3"/>
        <v>-2.9785421024091763E-2</v>
      </c>
      <c r="J18" s="165">
        <f t="shared" si="0"/>
        <v>-0.13747073137137877</v>
      </c>
      <c r="K18" s="163">
        <f t="shared" si="1"/>
        <v>-13842</v>
      </c>
      <c r="L18" s="163">
        <f t="shared" si="2"/>
        <v>-71862</v>
      </c>
      <c r="M18" s="164">
        <f t="shared" si="4"/>
        <v>1.3604233635141733E-2</v>
      </c>
      <c r="N18" s="79"/>
    </row>
    <row r="19" spans="1:14" x14ac:dyDescent="0.25">
      <c r="A19" s="161" t="s">
        <v>144</v>
      </c>
      <c r="B19" s="162" t="s">
        <v>131</v>
      </c>
      <c r="C19" s="163">
        <v>810508</v>
      </c>
      <c r="D19" s="163">
        <v>709037</v>
      </c>
      <c r="E19" s="163">
        <v>350868</v>
      </c>
      <c r="F19" s="163">
        <v>344430</v>
      </c>
      <c r="G19" s="163">
        <v>449818</v>
      </c>
      <c r="H19" s="163">
        <v>444252</v>
      </c>
      <c r="I19" s="164">
        <f t="shared" si="3"/>
        <v>-1.2373893441347428E-2</v>
      </c>
      <c r="J19" s="165">
        <f t="shared" si="0"/>
        <v>-0.3734431348434567</v>
      </c>
      <c r="K19" s="163">
        <f t="shared" si="1"/>
        <v>-5566</v>
      </c>
      <c r="L19" s="163">
        <f t="shared" si="2"/>
        <v>-264785</v>
      </c>
      <c r="M19" s="164">
        <f t="shared" si="4"/>
        <v>1.3404190011752488E-2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6305294</v>
      </c>
      <c r="D20" s="169">
        <f t="shared" si="5"/>
        <v>6351743</v>
      </c>
      <c r="E20" s="169">
        <f t="shared" si="5"/>
        <v>2074935</v>
      </c>
      <c r="F20" s="169">
        <f t="shared" si="5"/>
        <v>6120959</v>
      </c>
      <c r="G20" s="169">
        <f t="shared" si="5"/>
        <v>6982394</v>
      </c>
      <c r="H20" s="169">
        <f t="shared" si="5"/>
        <v>7482753</v>
      </c>
      <c r="I20" s="170">
        <f t="shared" si="3"/>
        <v>7.1660092512682683E-2</v>
      </c>
      <c r="J20" s="171">
        <f t="shared" si="0"/>
        <v>0.17806293485111091</v>
      </c>
      <c r="K20" s="169">
        <f>H20-G20</f>
        <v>500359</v>
      </c>
      <c r="L20" s="169">
        <f t="shared" si="2"/>
        <v>1131010</v>
      </c>
      <c r="M20" s="170">
        <f t="shared" si="4"/>
        <v>0.22577330664355133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11739326</v>
      </c>
      <c r="D22" s="176">
        <v>12031379</v>
      </c>
      <c r="E22" s="176">
        <v>3522873</v>
      </c>
      <c r="F22" s="176">
        <v>11523065</v>
      </c>
      <c r="G22" s="176">
        <v>12434677</v>
      </c>
      <c r="H22" s="176">
        <v>12699001</v>
      </c>
      <c r="I22" s="177">
        <f>IFERROR(H22/G22-1,"-")</f>
        <v>2.1257005710723309E-2</v>
      </c>
      <c r="J22" s="177">
        <f>IFERROR(H22/D22-1,"-")</f>
        <v>5.5490064771461345E-2</v>
      </c>
      <c r="K22" s="176">
        <f>H22-G22</f>
        <v>264324</v>
      </c>
      <c r="L22" s="176">
        <f>H22-D22</f>
        <v>667622</v>
      </c>
      <c r="M22" s="177">
        <f>H22/H$8</f>
        <v>0.38316050881804664</v>
      </c>
      <c r="N22" s="79"/>
    </row>
    <row r="23" spans="1:14" x14ac:dyDescent="0.25">
      <c r="A23" s="161" t="s">
        <v>96</v>
      </c>
      <c r="B23" s="157" t="s">
        <v>97</v>
      </c>
      <c r="C23" s="158">
        <v>818740</v>
      </c>
      <c r="D23" s="158">
        <v>957923</v>
      </c>
      <c r="E23" s="158">
        <v>346690</v>
      </c>
      <c r="F23" s="158">
        <v>854322</v>
      </c>
      <c r="G23" s="158">
        <v>758828</v>
      </c>
      <c r="H23" s="158">
        <v>690819</v>
      </c>
      <c r="I23" s="159">
        <f>IFERROR(H23/G23-1,"-")</f>
        <v>-8.9623735550085182E-2</v>
      </c>
      <c r="J23" s="160">
        <f t="shared" ref="J23:J34" si="6">IFERROR(H23/D23-1,"-")</f>
        <v>-0.27883660795283127</v>
      </c>
      <c r="K23" s="158">
        <f t="shared" ref="K23:K33" si="7">H23-G23</f>
        <v>-68009</v>
      </c>
      <c r="L23" s="158">
        <f t="shared" ref="L23:L34" si="8">H23-D23</f>
        <v>-267104</v>
      </c>
      <c r="M23" s="159">
        <f>H23/H$8</f>
        <v>2.0843730899869538E-2</v>
      </c>
      <c r="N23" s="79"/>
    </row>
    <row r="24" spans="1:14" x14ac:dyDescent="0.25">
      <c r="A24" s="161" t="s">
        <v>103</v>
      </c>
      <c r="B24" s="162" t="s">
        <v>103</v>
      </c>
      <c r="C24" s="163">
        <v>301722</v>
      </c>
      <c r="D24" s="163">
        <v>389143</v>
      </c>
      <c r="E24" s="163">
        <v>162914</v>
      </c>
      <c r="F24" s="163">
        <v>262200</v>
      </c>
      <c r="G24" s="163">
        <v>238828</v>
      </c>
      <c r="H24" s="163">
        <v>206904</v>
      </c>
      <c r="I24" s="164">
        <f>IFERROR(H24/G24-1,"-")</f>
        <v>-0.13366941899609763</v>
      </c>
      <c r="J24" s="165">
        <f t="shared" si="6"/>
        <v>-0.4683085652318042</v>
      </c>
      <c r="K24" s="163">
        <f t="shared" si="7"/>
        <v>-31924</v>
      </c>
      <c r="L24" s="163">
        <f t="shared" si="8"/>
        <v>-182239</v>
      </c>
      <c r="M24" s="164">
        <f>H24/H$8</f>
        <v>6.2428093293707999E-3</v>
      </c>
      <c r="N24" s="79"/>
    </row>
    <row r="25" spans="1:14" x14ac:dyDescent="0.25">
      <c r="A25" s="161" t="s">
        <v>100</v>
      </c>
      <c r="B25" s="162" t="s">
        <v>100</v>
      </c>
      <c r="C25" s="163">
        <v>517018</v>
      </c>
      <c r="D25" s="163">
        <v>568780</v>
      </c>
      <c r="E25" s="163">
        <v>183776</v>
      </c>
      <c r="F25" s="163">
        <v>592122</v>
      </c>
      <c r="G25" s="163">
        <v>520000</v>
      </c>
      <c r="H25" s="163">
        <v>483915</v>
      </c>
      <c r="I25" s="164">
        <f>IFERROR(H25/G25-1,"-")</f>
        <v>-6.9394230769230791E-2</v>
      </c>
      <c r="J25" s="165">
        <f t="shared" si="6"/>
        <v>-0.14920531664263859</v>
      </c>
      <c r="K25" s="163">
        <f t="shared" si="7"/>
        <v>-36085</v>
      </c>
      <c r="L25" s="163">
        <f t="shared" si="8"/>
        <v>-84865</v>
      </c>
      <c r="M25" s="164">
        <f>H25/H$8</f>
        <v>1.4600921570498738E-2</v>
      </c>
      <c r="N25" s="79"/>
    </row>
    <row r="26" spans="1:14" x14ac:dyDescent="0.25">
      <c r="A26" s="161"/>
      <c r="B26" s="157" t="s">
        <v>107</v>
      </c>
      <c r="C26" s="158">
        <v>10920586</v>
      </c>
      <c r="D26" s="158">
        <v>11073456</v>
      </c>
      <c r="E26" s="158">
        <v>3176183</v>
      </c>
      <c r="F26" s="158">
        <v>10668743</v>
      </c>
      <c r="G26" s="158">
        <v>11675849</v>
      </c>
      <c r="H26" s="158">
        <v>12008182</v>
      </c>
      <c r="I26" s="159">
        <f>IFERROR(H26/G26-1,"-")</f>
        <v>2.8463283483710633E-2</v>
      </c>
      <c r="J26" s="160">
        <f t="shared" si="6"/>
        <v>8.4411406881464979E-2</v>
      </c>
      <c r="K26" s="158">
        <f t="shared" si="7"/>
        <v>332333</v>
      </c>
      <c r="L26" s="158">
        <f t="shared" si="8"/>
        <v>934726</v>
      </c>
      <c r="M26" s="159">
        <f>H26/H$8</f>
        <v>0.36231677791817707</v>
      </c>
      <c r="N26" s="79"/>
    </row>
    <row r="27" spans="1:14" s="56" customFormat="1" x14ac:dyDescent="0.25">
      <c r="A27" s="161"/>
      <c r="B27" s="162" t="s">
        <v>110</v>
      </c>
      <c r="C27" s="163">
        <v>4966380</v>
      </c>
      <c r="D27" s="163">
        <v>5209815</v>
      </c>
      <c r="E27" s="163">
        <v>1346039</v>
      </c>
      <c r="F27" s="163">
        <v>5350626</v>
      </c>
      <c r="G27" s="163">
        <v>5943152</v>
      </c>
      <c r="H27" s="163">
        <v>6172960</v>
      </c>
      <c r="I27" s="164">
        <f t="shared" ref="I27:I34" si="9">IFERROR(H27/G27-1,"-")</f>
        <v>3.8667696871962809E-2</v>
      </c>
      <c r="J27" s="165">
        <f t="shared" si="6"/>
        <v>0.18487124782741815</v>
      </c>
      <c r="K27" s="163">
        <f t="shared" si="7"/>
        <v>229808</v>
      </c>
      <c r="L27" s="163">
        <f t="shared" si="8"/>
        <v>963145</v>
      </c>
      <c r="M27" s="164">
        <f t="shared" ref="M27:M34" si="10">H27/H$8</f>
        <v>0.18625358754704005</v>
      </c>
      <c r="N27" s="166"/>
    </row>
    <row r="28" spans="1:14" s="56" customFormat="1" x14ac:dyDescent="0.25">
      <c r="A28" s="161"/>
      <c r="B28" s="162" t="s">
        <v>113</v>
      </c>
      <c r="C28" s="163">
        <v>1811866</v>
      </c>
      <c r="D28" s="163">
        <v>1662606</v>
      </c>
      <c r="E28" s="163">
        <v>445822</v>
      </c>
      <c r="F28" s="163">
        <v>1291269</v>
      </c>
      <c r="G28" s="163">
        <v>1359675</v>
      </c>
      <c r="H28" s="163">
        <v>1346792</v>
      </c>
      <c r="I28" s="164">
        <f t="shared" si="9"/>
        <v>-9.475058377921175E-3</v>
      </c>
      <c r="J28" s="165">
        <f t="shared" si="6"/>
        <v>-0.18995119709660613</v>
      </c>
      <c r="K28" s="163">
        <f t="shared" si="7"/>
        <v>-12883</v>
      </c>
      <c r="L28" s="163">
        <f t="shared" si="8"/>
        <v>-315814</v>
      </c>
      <c r="M28" s="164">
        <f t="shared" si="10"/>
        <v>4.0636071135995239E-2</v>
      </c>
      <c r="N28" s="166"/>
    </row>
    <row r="29" spans="1:14" x14ac:dyDescent="0.25">
      <c r="A29" s="161"/>
      <c r="B29" s="162" t="s">
        <v>116</v>
      </c>
      <c r="C29" s="163">
        <v>375161</v>
      </c>
      <c r="D29" s="163">
        <v>397797</v>
      </c>
      <c r="E29" s="163">
        <v>156355</v>
      </c>
      <c r="F29" s="163">
        <v>426028</v>
      </c>
      <c r="G29" s="163">
        <v>501173</v>
      </c>
      <c r="H29" s="163">
        <v>430355</v>
      </c>
      <c r="I29" s="164">
        <f t="shared" si="9"/>
        <v>-0.14130449964383551</v>
      </c>
      <c r="J29" s="165">
        <f t="shared" si="6"/>
        <v>8.184576555378742E-2</v>
      </c>
      <c r="K29" s="163">
        <f t="shared" si="7"/>
        <v>-70818</v>
      </c>
      <c r="L29" s="163">
        <f t="shared" si="8"/>
        <v>32558</v>
      </c>
      <c r="M29" s="164">
        <f t="shared" si="10"/>
        <v>1.2984882887432677E-2</v>
      </c>
      <c r="N29" s="79"/>
    </row>
    <row r="30" spans="1:14" x14ac:dyDescent="0.25">
      <c r="A30" s="161"/>
      <c r="B30" s="162" t="s">
        <v>123</v>
      </c>
      <c r="C30" s="163">
        <v>495832</v>
      </c>
      <c r="D30" s="163">
        <v>464702</v>
      </c>
      <c r="E30" s="163">
        <v>125188</v>
      </c>
      <c r="F30" s="163">
        <v>548206</v>
      </c>
      <c r="G30" s="163">
        <v>513032</v>
      </c>
      <c r="H30" s="163">
        <v>520618</v>
      </c>
      <c r="I30" s="164">
        <f t="shared" si="9"/>
        <v>1.4786602005333105E-2</v>
      </c>
      <c r="J30" s="165">
        <f t="shared" si="6"/>
        <v>0.12032657488024578</v>
      </c>
      <c r="K30" s="163">
        <f t="shared" si="7"/>
        <v>7586</v>
      </c>
      <c r="L30" s="163">
        <f t="shared" si="8"/>
        <v>55916</v>
      </c>
      <c r="M30" s="164">
        <f t="shared" si="10"/>
        <v>1.5708342552286893E-2</v>
      </c>
      <c r="N30" s="79"/>
    </row>
    <row r="31" spans="1:14" x14ac:dyDescent="0.25">
      <c r="A31" s="161"/>
      <c r="B31" s="162" t="s">
        <v>119</v>
      </c>
      <c r="C31" s="163">
        <v>533233</v>
      </c>
      <c r="D31" s="163">
        <v>511817</v>
      </c>
      <c r="E31" s="163">
        <v>212389</v>
      </c>
      <c r="F31" s="163">
        <v>583582</v>
      </c>
      <c r="G31" s="163">
        <v>559371</v>
      </c>
      <c r="H31" s="163">
        <v>571858</v>
      </c>
      <c r="I31" s="164">
        <f t="shared" si="9"/>
        <v>2.2323288121836926E-2</v>
      </c>
      <c r="J31" s="165">
        <f t="shared" si="6"/>
        <v>0.11730950710898624</v>
      </c>
      <c r="K31" s="163">
        <f t="shared" si="7"/>
        <v>12487</v>
      </c>
      <c r="L31" s="163">
        <f t="shared" si="8"/>
        <v>60041</v>
      </c>
      <c r="M31" s="164">
        <f t="shared" si="10"/>
        <v>1.7254381053412825E-2</v>
      </c>
      <c r="N31" s="79"/>
    </row>
    <row r="32" spans="1:14" x14ac:dyDescent="0.25">
      <c r="A32" s="161"/>
      <c r="B32" s="162" t="s">
        <v>128</v>
      </c>
      <c r="C32" s="163">
        <v>188533</v>
      </c>
      <c r="D32" s="163">
        <v>217904</v>
      </c>
      <c r="E32" s="163">
        <v>94601</v>
      </c>
      <c r="F32" s="163">
        <v>157369</v>
      </c>
      <c r="G32" s="163">
        <v>165821</v>
      </c>
      <c r="H32" s="163">
        <v>166145</v>
      </c>
      <c r="I32" s="164">
        <f t="shared" si="9"/>
        <v>1.9539141604500987E-3</v>
      </c>
      <c r="J32" s="165">
        <f t="shared" si="6"/>
        <v>-0.23753120640281955</v>
      </c>
      <c r="K32" s="163">
        <f t="shared" si="7"/>
        <v>324</v>
      </c>
      <c r="L32" s="163">
        <f t="shared" si="8"/>
        <v>-51759</v>
      </c>
      <c r="M32" s="164">
        <f t="shared" si="10"/>
        <v>5.0130087191562834E-3</v>
      </c>
      <c r="N32" s="79"/>
    </row>
    <row r="33" spans="1:14" x14ac:dyDescent="0.25">
      <c r="A33" s="161" t="s">
        <v>144</v>
      </c>
      <c r="B33" s="162" t="s">
        <v>131</v>
      </c>
      <c r="C33" s="163">
        <v>248549</v>
      </c>
      <c r="D33" s="163">
        <v>230887</v>
      </c>
      <c r="E33" s="163">
        <v>105916</v>
      </c>
      <c r="F33" s="163">
        <v>116604</v>
      </c>
      <c r="G33" s="163">
        <v>154312</v>
      </c>
      <c r="H33" s="163">
        <v>142234</v>
      </c>
      <c r="I33" s="164">
        <f t="shared" si="9"/>
        <v>-7.8269998444709388E-2</v>
      </c>
      <c r="J33" s="165">
        <f t="shared" si="6"/>
        <v>-0.38396704881608756</v>
      </c>
      <c r="K33" s="163">
        <f t="shared" si="7"/>
        <v>-12078</v>
      </c>
      <c r="L33" s="163">
        <f t="shared" si="8"/>
        <v>-88653</v>
      </c>
      <c r="M33" s="164">
        <f t="shared" si="10"/>
        <v>4.29155425778973E-3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2301032</v>
      </c>
      <c r="D34" s="169">
        <f t="shared" si="11"/>
        <v>2377928</v>
      </c>
      <c r="E34" s="169">
        <f t="shared" si="11"/>
        <v>689873</v>
      </c>
      <c r="F34" s="169">
        <f t="shared" si="11"/>
        <v>2195059</v>
      </c>
      <c r="G34" s="169">
        <f t="shared" si="11"/>
        <v>2479313</v>
      </c>
      <c r="H34" s="169">
        <f t="shared" si="11"/>
        <v>2657220</v>
      </c>
      <c r="I34" s="170">
        <f t="shared" si="9"/>
        <v>7.1756571275994663E-2</v>
      </c>
      <c r="J34" s="171">
        <f t="shared" si="6"/>
        <v>0.11745183201509879</v>
      </c>
      <c r="K34" s="169">
        <f>H34-G34</f>
        <v>177907</v>
      </c>
      <c r="L34" s="169">
        <f t="shared" si="8"/>
        <v>279292</v>
      </c>
      <c r="M34" s="170">
        <f t="shared" si="10"/>
        <v>8.0174949765063397E-2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9348136</v>
      </c>
      <c r="D36" s="176">
        <v>9230169</v>
      </c>
      <c r="E36" s="176">
        <v>2617242</v>
      </c>
      <c r="F36" s="176">
        <v>8074932</v>
      </c>
      <c r="G36" s="176">
        <v>8907531</v>
      </c>
      <c r="H36" s="176">
        <v>9180026</v>
      </c>
      <c r="I36" s="177">
        <f>IFERROR(H36/G36-1,"-")</f>
        <v>3.059152979652846E-2</v>
      </c>
      <c r="J36" s="177">
        <f>IFERROR(H36/D36-1,"-")</f>
        <v>-5.4325115823989911E-3</v>
      </c>
      <c r="K36" s="176">
        <f>H36-G36</f>
        <v>272495</v>
      </c>
      <c r="L36" s="176">
        <f>H36-D36</f>
        <v>-50143</v>
      </c>
      <c r="M36" s="177">
        <f>H36/H$8</f>
        <v>0.27698426302375262</v>
      </c>
      <c r="N36" s="79"/>
    </row>
    <row r="37" spans="1:14" x14ac:dyDescent="0.25">
      <c r="A37" s="161" t="s">
        <v>96</v>
      </c>
      <c r="B37" s="157" t="s">
        <v>97</v>
      </c>
      <c r="C37" s="158">
        <v>635129</v>
      </c>
      <c r="D37" s="158">
        <v>574491</v>
      </c>
      <c r="E37" s="158">
        <v>214024</v>
      </c>
      <c r="F37" s="158">
        <v>476529</v>
      </c>
      <c r="G37" s="158">
        <v>531215</v>
      </c>
      <c r="H37" s="158">
        <v>510299</v>
      </c>
      <c r="I37" s="159">
        <f>IFERROR(H37/G37-1,"-")</f>
        <v>-3.9373888162043569E-2</v>
      </c>
      <c r="J37" s="160">
        <f t="shared" ref="J37:J48" si="12">IFERROR(H37/D37-1,"-")</f>
        <v>-0.11173717255796867</v>
      </c>
      <c r="K37" s="158">
        <f t="shared" ref="K37:K47" si="13">H37-G37</f>
        <v>-20916</v>
      </c>
      <c r="L37" s="158">
        <f t="shared" ref="L37:L48" si="14">H37-D37</f>
        <v>-64192</v>
      </c>
      <c r="M37" s="159">
        <f>H37/H$8</f>
        <v>1.53969926051144E-2</v>
      </c>
      <c r="N37" s="79"/>
    </row>
    <row r="38" spans="1:14" x14ac:dyDescent="0.25">
      <c r="A38" s="161" t="s">
        <v>103</v>
      </c>
      <c r="B38" s="162" t="s">
        <v>103</v>
      </c>
      <c r="C38" s="163">
        <v>193828</v>
      </c>
      <c r="D38" s="163">
        <v>197768</v>
      </c>
      <c r="E38" s="163">
        <v>84119</v>
      </c>
      <c r="F38" s="163">
        <v>148779</v>
      </c>
      <c r="G38" s="163">
        <v>203712</v>
      </c>
      <c r="H38" s="163">
        <v>222378</v>
      </c>
      <c r="I38" s="164">
        <f>IFERROR(H38/G38-1,"-")</f>
        <v>9.1629359095193319E-2</v>
      </c>
      <c r="J38" s="165">
        <f t="shared" si="12"/>
        <v>0.12443873629707536</v>
      </c>
      <c r="K38" s="163">
        <f t="shared" si="13"/>
        <v>18666</v>
      </c>
      <c r="L38" s="163">
        <f t="shared" si="14"/>
        <v>24610</v>
      </c>
      <c r="M38" s="164">
        <f>H38/H$8</f>
        <v>6.7096984739145682E-3</v>
      </c>
      <c r="N38" s="79"/>
    </row>
    <row r="39" spans="1:14" x14ac:dyDescent="0.25">
      <c r="A39" s="161" t="s">
        <v>100</v>
      </c>
      <c r="B39" s="162" t="s">
        <v>100</v>
      </c>
      <c r="C39" s="163">
        <v>441301</v>
      </c>
      <c r="D39" s="163">
        <v>376723</v>
      </c>
      <c r="E39" s="163">
        <v>129905</v>
      </c>
      <c r="F39" s="163">
        <v>327750</v>
      </c>
      <c r="G39" s="163">
        <v>327503</v>
      </c>
      <c r="H39" s="163">
        <v>287921</v>
      </c>
      <c r="I39" s="164">
        <f>IFERROR(H39/G39-1,"-")</f>
        <v>-0.12085996158813817</v>
      </c>
      <c r="J39" s="165">
        <f t="shared" si="12"/>
        <v>-0.23572226808556951</v>
      </c>
      <c r="K39" s="163">
        <f t="shared" si="13"/>
        <v>-39582</v>
      </c>
      <c r="L39" s="163">
        <f t="shared" si="14"/>
        <v>-88802</v>
      </c>
      <c r="M39" s="164">
        <f>H39/H$8</f>
        <v>8.6872941311998322E-3</v>
      </c>
      <c r="N39" s="79"/>
    </row>
    <row r="40" spans="1:14" x14ac:dyDescent="0.25">
      <c r="A40" s="161"/>
      <c r="B40" s="157" t="s">
        <v>107</v>
      </c>
      <c r="C40" s="158">
        <v>8713007</v>
      </c>
      <c r="D40" s="158">
        <v>8655678</v>
      </c>
      <c r="E40" s="158">
        <v>2403218</v>
      </c>
      <c r="F40" s="158">
        <v>7598403</v>
      </c>
      <c r="G40" s="158">
        <v>8376316</v>
      </c>
      <c r="H40" s="158">
        <v>8669727</v>
      </c>
      <c r="I40" s="159">
        <f>IFERROR(H40/G40-1,"-")</f>
        <v>3.5028645051117913E-2</v>
      </c>
      <c r="J40" s="160">
        <f t="shared" si="12"/>
        <v>1.6230964229491107E-3</v>
      </c>
      <c r="K40" s="158">
        <f t="shared" si="13"/>
        <v>293411</v>
      </c>
      <c r="L40" s="158">
        <f t="shared" si="14"/>
        <v>14049</v>
      </c>
      <c r="M40" s="159">
        <f>H40/H$8</f>
        <v>0.26158727041863822</v>
      </c>
      <c r="N40" s="79"/>
    </row>
    <row r="41" spans="1:14" s="56" customFormat="1" x14ac:dyDescent="0.25">
      <c r="A41" s="161"/>
      <c r="B41" s="162" t="s">
        <v>110</v>
      </c>
      <c r="C41" s="163">
        <v>4426349</v>
      </c>
      <c r="D41" s="163">
        <v>4719628</v>
      </c>
      <c r="E41" s="163">
        <v>1063896</v>
      </c>
      <c r="F41" s="163">
        <v>3921226</v>
      </c>
      <c r="G41" s="163">
        <v>4275194</v>
      </c>
      <c r="H41" s="163">
        <v>4510953</v>
      </c>
      <c r="I41" s="164">
        <f t="shared" ref="I41:I48" si="15">IFERROR(H41/G41-1,"-")</f>
        <v>5.5145801570642083E-2</v>
      </c>
      <c r="J41" s="165">
        <f t="shared" si="12"/>
        <v>-4.4214289770295401E-2</v>
      </c>
      <c r="K41" s="163">
        <f t="shared" si="13"/>
        <v>235759</v>
      </c>
      <c r="L41" s="163">
        <f t="shared" si="14"/>
        <v>-208675</v>
      </c>
      <c r="M41" s="164">
        <f t="shared" ref="M41:M48" si="16">H41/H$8</f>
        <v>0.13610669427731314</v>
      </c>
      <c r="N41" s="166"/>
    </row>
    <row r="42" spans="1:14" s="56" customFormat="1" x14ac:dyDescent="0.25">
      <c r="A42" s="161"/>
      <c r="B42" s="162" t="s">
        <v>113</v>
      </c>
      <c r="C42" s="163">
        <v>590625</v>
      </c>
      <c r="D42" s="163">
        <v>429683</v>
      </c>
      <c r="E42" s="163">
        <v>125547</v>
      </c>
      <c r="F42" s="163">
        <v>275623</v>
      </c>
      <c r="G42" s="163">
        <v>320696</v>
      </c>
      <c r="H42" s="163">
        <v>316211</v>
      </c>
      <c r="I42" s="164">
        <f t="shared" si="15"/>
        <v>-1.3985207174395664E-2</v>
      </c>
      <c r="J42" s="165">
        <f t="shared" si="12"/>
        <v>-0.26408305657891984</v>
      </c>
      <c r="K42" s="163">
        <f t="shared" si="13"/>
        <v>-4485</v>
      </c>
      <c r="L42" s="163">
        <f t="shared" si="14"/>
        <v>-113472</v>
      </c>
      <c r="M42" s="164">
        <f t="shared" si="16"/>
        <v>9.5408739359783765E-3</v>
      </c>
      <c r="N42" s="166"/>
    </row>
    <row r="43" spans="1:14" x14ac:dyDescent="0.25">
      <c r="A43" s="161"/>
      <c r="B43" s="162" t="s">
        <v>116</v>
      </c>
      <c r="C43" s="163">
        <v>169168</v>
      </c>
      <c r="D43" s="163">
        <v>166344</v>
      </c>
      <c r="E43" s="163">
        <v>62473</v>
      </c>
      <c r="F43" s="163">
        <v>178851</v>
      </c>
      <c r="G43" s="163">
        <v>228793</v>
      </c>
      <c r="H43" s="163">
        <v>225966</v>
      </c>
      <c r="I43" s="164">
        <f t="shared" si="15"/>
        <v>-1.2356147259750094E-2</v>
      </c>
      <c r="J43" s="165">
        <f t="shared" si="12"/>
        <v>0.35842591256672929</v>
      </c>
      <c r="K43" s="163">
        <f t="shared" si="13"/>
        <v>-2827</v>
      </c>
      <c r="L43" s="163">
        <f t="shared" si="14"/>
        <v>59622</v>
      </c>
      <c r="M43" s="164">
        <f t="shared" si="16"/>
        <v>6.817957375984042E-3</v>
      </c>
      <c r="N43" s="79"/>
    </row>
    <row r="44" spans="1:14" x14ac:dyDescent="0.25">
      <c r="A44" s="161"/>
      <c r="B44" s="162" t="s">
        <v>123</v>
      </c>
      <c r="C44" s="163">
        <v>438870</v>
      </c>
      <c r="D44" s="163">
        <v>419302</v>
      </c>
      <c r="E44" s="163">
        <v>107400</v>
      </c>
      <c r="F44" s="163">
        <v>442436</v>
      </c>
      <c r="G44" s="163">
        <v>461221</v>
      </c>
      <c r="H44" s="163">
        <v>460634</v>
      </c>
      <c r="I44" s="164">
        <f t="shared" si="15"/>
        <v>-1.2727087448316521E-3</v>
      </c>
      <c r="J44" s="165">
        <f t="shared" si="12"/>
        <v>9.8573343318181239E-2</v>
      </c>
      <c r="K44" s="163">
        <f t="shared" si="13"/>
        <v>-587</v>
      </c>
      <c r="L44" s="163">
        <f t="shared" si="14"/>
        <v>41332</v>
      </c>
      <c r="M44" s="164">
        <f t="shared" si="16"/>
        <v>1.3898475779227995E-2</v>
      </c>
      <c r="N44" s="79"/>
    </row>
    <row r="45" spans="1:14" x14ac:dyDescent="0.25">
      <c r="A45" s="161"/>
      <c r="B45" s="162" t="s">
        <v>119</v>
      </c>
      <c r="C45" s="163">
        <v>318508</v>
      </c>
      <c r="D45" s="163">
        <v>311765</v>
      </c>
      <c r="E45" s="163">
        <v>120608</v>
      </c>
      <c r="F45" s="163">
        <v>282514</v>
      </c>
      <c r="G45" s="163">
        <v>334986</v>
      </c>
      <c r="H45" s="163">
        <v>332030</v>
      </c>
      <c r="I45" s="164">
        <f t="shared" si="15"/>
        <v>-8.8242493716155224E-3</v>
      </c>
      <c r="J45" s="165">
        <f t="shared" si="12"/>
        <v>6.5000882074639499E-2</v>
      </c>
      <c r="K45" s="163">
        <f t="shared" si="13"/>
        <v>-2956</v>
      </c>
      <c r="L45" s="163">
        <f t="shared" si="14"/>
        <v>20265</v>
      </c>
      <c r="M45" s="164">
        <f t="shared" si="16"/>
        <v>1.0018172590336516E-2</v>
      </c>
      <c r="N45" s="79"/>
    </row>
    <row r="46" spans="1:14" x14ac:dyDescent="0.25">
      <c r="A46" s="161"/>
      <c r="B46" s="162" t="s">
        <v>128</v>
      </c>
      <c r="C46" s="163">
        <v>208345</v>
      </c>
      <c r="D46" s="163">
        <v>195248</v>
      </c>
      <c r="E46" s="163">
        <v>86225</v>
      </c>
      <c r="F46" s="163">
        <v>162789</v>
      </c>
      <c r="G46" s="163">
        <v>166390</v>
      </c>
      <c r="H46" s="163">
        <v>161535</v>
      </c>
      <c r="I46" s="164">
        <f t="shared" si="15"/>
        <v>-2.9178436204098768E-2</v>
      </c>
      <c r="J46" s="165">
        <f t="shared" si="12"/>
        <v>-0.17266758174219454</v>
      </c>
      <c r="K46" s="163">
        <f t="shared" si="13"/>
        <v>-4855</v>
      </c>
      <c r="L46" s="163">
        <f t="shared" si="14"/>
        <v>-33713</v>
      </c>
      <c r="M46" s="164">
        <f t="shared" si="16"/>
        <v>4.873913530042494E-3</v>
      </c>
      <c r="N46" s="79"/>
    </row>
    <row r="47" spans="1:14" x14ac:dyDescent="0.25">
      <c r="A47" s="161" t="s">
        <v>144</v>
      </c>
      <c r="B47" s="162" t="s">
        <v>131</v>
      </c>
      <c r="C47" s="163">
        <v>352245</v>
      </c>
      <c r="D47" s="163">
        <v>306980</v>
      </c>
      <c r="E47" s="163">
        <v>146031</v>
      </c>
      <c r="F47" s="163">
        <v>153047</v>
      </c>
      <c r="G47" s="163">
        <v>186203</v>
      </c>
      <c r="H47" s="163">
        <v>182938</v>
      </c>
      <c r="I47" s="164">
        <f t="shared" si="15"/>
        <v>-1.7534626187547975E-2</v>
      </c>
      <c r="J47" s="165">
        <f t="shared" si="12"/>
        <v>-0.40407192650987034</v>
      </c>
      <c r="K47" s="163">
        <f t="shared" si="13"/>
        <v>-3265</v>
      </c>
      <c r="L47" s="163">
        <f t="shared" si="14"/>
        <v>-124042</v>
      </c>
      <c r="M47" s="164">
        <f t="shared" si="16"/>
        <v>5.5196953809323913E-3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2208897</v>
      </c>
      <c r="D48" s="169">
        <f t="shared" si="17"/>
        <v>2106728</v>
      </c>
      <c r="E48" s="169">
        <f t="shared" si="17"/>
        <v>691038</v>
      </c>
      <c r="F48" s="169">
        <f t="shared" si="17"/>
        <v>2181917</v>
      </c>
      <c r="G48" s="169">
        <f t="shared" si="17"/>
        <v>2402833</v>
      </c>
      <c r="H48" s="169">
        <f t="shared" si="17"/>
        <v>2479460</v>
      </c>
      <c r="I48" s="170">
        <f t="shared" si="15"/>
        <v>3.189027285708157E-2</v>
      </c>
      <c r="J48" s="171">
        <f t="shared" si="12"/>
        <v>0.17692459586619624</v>
      </c>
      <c r="K48" s="169">
        <f>H48-G48</f>
        <v>76627</v>
      </c>
      <c r="L48" s="169">
        <f t="shared" si="14"/>
        <v>372732</v>
      </c>
      <c r="M48" s="170">
        <f t="shared" si="16"/>
        <v>7.4811487548823247E-2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219030</v>
      </c>
      <c r="D50" s="176">
        <v>212798</v>
      </c>
      <c r="E50" s="176">
        <v>61892</v>
      </c>
      <c r="F50" s="176">
        <v>150269</v>
      </c>
      <c r="G50" s="176">
        <v>162108</v>
      </c>
      <c r="H50" s="176">
        <v>176128</v>
      </c>
      <c r="I50" s="177">
        <f>IFERROR(H50/G50-1,"-")</f>
        <v>8.648555284131576E-2</v>
      </c>
      <c r="J50" s="177">
        <f>IFERROR(H50/D50-1,"-")</f>
        <v>-0.17232304814894872</v>
      </c>
      <c r="K50" s="176">
        <f>H50-G50</f>
        <v>14020</v>
      </c>
      <c r="L50" s="176">
        <f>H50-D50</f>
        <v>-36670</v>
      </c>
      <c r="M50" s="177">
        <f>H50/H$8</f>
        <v>5.314220708944343E-3</v>
      </c>
      <c r="N50" s="79"/>
    </row>
    <row r="51" spans="1:14" x14ac:dyDescent="0.25">
      <c r="A51" s="161" t="s">
        <v>96</v>
      </c>
      <c r="B51" s="157" t="s">
        <v>97</v>
      </c>
      <c r="C51" s="158">
        <v>31303</v>
      </c>
      <c r="D51" s="158">
        <v>29792</v>
      </c>
      <c r="E51" s="158">
        <v>6919</v>
      </c>
      <c r="F51" s="158">
        <v>18299</v>
      </c>
      <c r="G51" s="158">
        <v>36206</v>
      </c>
      <c r="H51" s="158">
        <v>23758</v>
      </c>
      <c r="I51" s="159">
        <f>IFERROR(H51/G51-1,"-")</f>
        <v>-0.3438104181627355</v>
      </c>
      <c r="J51" s="160">
        <f t="shared" ref="J51:J62" si="18">IFERROR(H51/D51-1,"-")</f>
        <v>-0.20253759398496241</v>
      </c>
      <c r="K51" s="158">
        <f t="shared" ref="K51:K61" si="19">H51-G51</f>
        <v>-12448</v>
      </c>
      <c r="L51" s="158">
        <f t="shared" ref="L51:L62" si="20">H51-D51</f>
        <v>-6034</v>
      </c>
      <c r="M51" s="159">
        <f>H51/H$8</f>
        <v>7.1683807005757001E-4</v>
      </c>
      <c r="N51" s="79"/>
    </row>
    <row r="52" spans="1:14" x14ac:dyDescent="0.25">
      <c r="A52" s="161" t="s">
        <v>103</v>
      </c>
      <c r="B52" s="162" t="s">
        <v>103</v>
      </c>
      <c r="C52" s="163">
        <v>17573</v>
      </c>
      <c r="D52" s="163">
        <v>12410</v>
      </c>
      <c r="E52" s="163">
        <v>4981</v>
      </c>
      <c r="F52" s="163">
        <v>5683</v>
      </c>
      <c r="G52" s="163">
        <v>22823</v>
      </c>
      <c r="H52" s="163">
        <v>13336</v>
      </c>
      <c r="I52" s="164">
        <f>IFERROR(H52/G52-1,"-")</f>
        <v>-0.41567716776935548</v>
      </c>
      <c r="J52" s="165">
        <f t="shared" si="18"/>
        <v>7.4617244157937135E-2</v>
      </c>
      <c r="K52" s="163">
        <f t="shared" si="19"/>
        <v>-9487</v>
      </c>
      <c r="L52" s="163">
        <f t="shared" si="20"/>
        <v>926</v>
      </c>
      <c r="M52" s="164">
        <f>H52/H$8</f>
        <v>4.0238035618687403E-4</v>
      </c>
      <c r="N52" s="79"/>
    </row>
    <row r="53" spans="1:14" x14ac:dyDescent="0.25">
      <c r="A53" s="161" t="s">
        <v>100</v>
      </c>
      <c r="B53" s="162" t="s">
        <v>100</v>
      </c>
      <c r="C53" s="163">
        <v>13730</v>
      </c>
      <c r="D53" s="163">
        <v>17382</v>
      </c>
      <c r="E53" s="163">
        <v>1938</v>
      </c>
      <c r="F53" s="163">
        <v>12616</v>
      </c>
      <c r="G53" s="163">
        <v>13383</v>
      </c>
      <c r="H53" s="163">
        <v>10422</v>
      </c>
      <c r="I53" s="164">
        <f>IFERROR(H53/G53-1,"-")</f>
        <v>-0.22125084061869538</v>
      </c>
      <c r="J53" s="165">
        <f t="shared" si="18"/>
        <v>-0.40041422160856055</v>
      </c>
      <c r="K53" s="163">
        <f t="shared" si="19"/>
        <v>-2961</v>
      </c>
      <c r="L53" s="163">
        <f t="shared" si="20"/>
        <v>-6960</v>
      </c>
      <c r="M53" s="164">
        <f>H53/H$8</f>
        <v>3.1445771387069598E-4</v>
      </c>
      <c r="N53" s="79"/>
    </row>
    <row r="54" spans="1:14" x14ac:dyDescent="0.25">
      <c r="A54" s="161"/>
      <c r="B54" s="157" t="s">
        <v>107</v>
      </c>
      <c r="C54" s="158">
        <v>187727</v>
      </c>
      <c r="D54" s="158">
        <v>183006</v>
      </c>
      <c r="E54" s="158">
        <v>54973</v>
      </c>
      <c r="F54" s="158">
        <v>131970</v>
      </c>
      <c r="G54" s="158">
        <v>125902</v>
      </c>
      <c r="H54" s="158">
        <v>152370</v>
      </c>
      <c r="I54" s="159">
        <f>IFERROR(H54/G54-1,"-")</f>
        <v>0.21022700195390076</v>
      </c>
      <c r="J54" s="160">
        <f t="shared" si="18"/>
        <v>-0.16740434739844601</v>
      </c>
      <c r="K54" s="158">
        <f t="shared" si="19"/>
        <v>26468</v>
      </c>
      <c r="L54" s="158">
        <f t="shared" si="20"/>
        <v>-30636</v>
      </c>
      <c r="M54" s="159">
        <f>H54/H$8</f>
        <v>4.597382638886773E-3</v>
      </c>
      <c r="N54" s="79"/>
    </row>
    <row r="55" spans="1:14" s="56" customFormat="1" x14ac:dyDescent="0.25">
      <c r="A55" s="161"/>
      <c r="B55" s="162" t="s">
        <v>110</v>
      </c>
      <c r="C55" s="163">
        <v>61499</v>
      </c>
      <c r="D55" s="163">
        <v>62219</v>
      </c>
      <c r="E55" s="163">
        <v>19382</v>
      </c>
      <c r="F55" s="163">
        <v>59922</v>
      </c>
      <c r="G55" s="163">
        <v>50021</v>
      </c>
      <c r="H55" s="163">
        <v>63858</v>
      </c>
      <c r="I55" s="164">
        <f t="shared" ref="I55:I62" si="21">IFERROR(H55/G55-1,"-")</f>
        <v>0.27662381799644153</v>
      </c>
      <c r="J55" s="165">
        <f t="shared" si="18"/>
        <v>2.6342435590414492E-2</v>
      </c>
      <c r="K55" s="163">
        <f t="shared" si="19"/>
        <v>13837</v>
      </c>
      <c r="L55" s="163">
        <f t="shared" si="20"/>
        <v>1639</v>
      </c>
      <c r="M55" s="164">
        <f t="shared" ref="M55:M62" si="22">H55/H$8</f>
        <v>1.9267550079020248E-3</v>
      </c>
      <c r="N55" s="166"/>
    </row>
    <row r="56" spans="1:14" s="56" customFormat="1" x14ac:dyDescent="0.25">
      <c r="A56" s="161"/>
      <c r="B56" s="162" t="s">
        <v>113</v>
      </c>
      <c r="C56" s="163">
        <v>73996</v>
      </c>
      <c r="D56" s="163">
        <v>60893</v>
      </c>
      <c r="E56" s="163">
        <v>16673</v>
      </c>
      <c r="F56" s="163">
        <v>29530</v>
      </c>
      <c r="G56" s="163">
        <v>29660</v>
      </c>
      <c r="H56" s="163">
        <v>34906</v>
      </c>
      <c r="I56" s="164">
        <f t="shared" si="21"/>
        <v>0.17687120701281178</v>
      </c>
      <c r="J56" s="165">
        <f t="shared" si="18"/>
        <v>-0.42676498119652506</v>
      </c>
      <c r="K56" s="163">
        <f t="shared" si="19"/>
        <v>5246</v>
      </c>
      <c r="L56" s="163">
        <f t="shared" si="20"/>
        <v>-25987</v>
      </c>
      <c r="M56" s="164">
        <f t="shared" si="22"/>
        <v>1.0532010132767715E-3</v>
      </c>
      <c r="N56" s="166"/>
    </row>
    <row r="57" spans="1:14" x14ac:dyDescent="0.25">
      <c r="A57" s="161"/>
      <c r="B57" s="162" t="s">
        <v>116</v>
      </c>
      <c r="C57" s="163">
        <v>4445</v>
      </c>
      <c r="D57" s="163">
        <v>6556</v>
      </c>
      <c r="E57" s="163">
        <v>1432</v>
      </c>
      <c r="F57" s="163">
        <v>5567</v>
      </c>
      <c r="G57" s="163">
        <v>6185</v>
      </c>
      <c r="H57" s="163">
        <v>6199</v>
      </c>
      <c r="I57" s="164">
        <f t="shared" si="21"/>
        <v>2.2635408245756938E-3</v>
      </c>
      <c r="J57" s="165">
        <f t="shared" si="18"/>
        <v>-5.4453935326418512E-2</v>
      </c>
      <c r="K57" s="163">
        <f t="shared" si="19"/>
        <v>14</v>
      </c>
      <c r="L57" s="163">
        <f t="shared" si="20"/>
        <v>-357</v>
      </c>
      <c r="M57" s="164">
        <f t="shared" si="22"/>
        <v>1.8703927924433356E-4</v>
      </c>
      <c r="N57" s="79"/>
    </row>
    <row r="58" spans="1:14" x14ac:dyDescent="0.25">
      <c r="A58" s="161"/>
      <c r="B58" s="162" t="s">
        <v>123</v>
      </c>
      <c r="C58" s="163">
        <v>2989</v>
      </c>
      <c r="D58" s="163">
        <v>3628</v>
      </c>
      <c r="E58" s="163">
        <v>930</v>
      </c>
      <c r="F58" s="163">
        <v>2786</v>
      </c>
      <c r="G58" s="163">
        <v>2547</v>
      </c>
      <c r="H58" s="163">
        <v>4367</v>
      </c>
      <c r="I58" s="164">
        <f t="shared" si="21"/>
        <v>0.71456615626226938</v>
      </c>
      <c r="J58" s="165">
        <f t="shared" si="18"/>
        <v>0.20369349503858869</v>
      </c>
      <c r="K58" s="163">
        <f t="shared" si="19"/>
        <v>1820</v>
      </c>
      <c r="L58" s="163">
        <f t="shared" si="20"/>
        <v>739</v>
      </c>
      <c r="M58" s="164">
        <f t="shared" si="22"/>
        <v>1.3176327350540484E-4</v>
      </c>
      <c r="N58" s="79"/>
    </row>
    <row r="59" spans="1:14" x14ac:dyDescent="0.25">
      <c r="A59" s="161"/>
      <c r="B59" s="162" t="s">
        <v>119</v>
      </c>
      <c r="C59" s="163">
        <v>2854</v>
      </c>
      <c r="D59" s="163">
        <v>4147</v>
      </c>
      <c r="E59" s="163">
        <v>870</v>
      </c>
      <c r="F59" s="163">
        <v>2031</v>
      </c>
      <c r="G59" s="163">
        <v>2374</v>
      </c>
      <c r="H59" s="163">
        <v>2945</v>
      </c>
      <c r="I59" s="164">
        <f t="shared" si="21"/>
        <v>0.24052232518955341</v>
      </c>
      <c r="J59" s="165">
        <f t="shared" si="18"/>
        <v>-0.28984808295153119</v>
      </c>
      <c r="K59" s="163">
        <f t="shared" si="19"/>
        <v>571</v>
      </c>
      <c r="L59" s="163">
        <f t="shared" si="20"/>
        <v>-1202</v>
      </c>
      <c r="M59" s="164">
        <f t="shared" si="22"/>
        <v>8.8857989574860836E-5</v>
      </c>
      <c r="N59" s="79"/>
    </row>
    <row r="60" spans="1:14" x14ac:dyDescent="0.25">
      <c r="A60" s="161"/>
      <c r="B60" s="162" t="s">
        <v>128</v>
      </c>
      <c r="C60" s="163">
        <v>1392</v>
      </c>
      <c r="D60" s="163">
        <v>1501</v>
      </c>
      <c r="E60" s="163">
        <v>713</v>
      </c>
      <c r="F60" s="163">
        <v>377</v>
      </c>
      <c r="G60" s="163">
        <v>665</v>
      </c>
      <c r="H60" s="163">
        <v>491</v>
      </c>
      <c r="I60" s="164">
        <f t="shared" si="21"/>
        <v>-0.26165413533834592</v>
      </c>
      <c r="J60" s="165">
        <f t="shared" si="18"/>
        <v>-0.67288474350433047</v>
      </c>
      <c r="K60" s="163">
        <f t="shared" si="19"/>
        <v>-174</v>
      </c>
      <c r="L60" s="163">
        <f t="shared" si="20"/>
        <v>-1010</v>
      </c>
      <c r="M60" s="164">
        <f t="shared" si="22"/>
        <v>1.4814693677846068E-5</v>
      </c>
      <c r="N60" s="79"/>
    </row>
    <row r="61" spans="1:14" x14ac:dyDescent="0.25">
      <c r="A61" s="161" t="s">
        <v>144</v>
      </c>
      <c r="B61" s="162" t="s">
        <v>131</v>
      </c>
      <c r="C61" s="163">
        <v>1832</v>
      </c>
      <c r="D61" s="163">
        <v>2459</v>
      </c>
      <c r="E61" s="163">
        <v>1509</v>
      </c>
      <c r="F61" s="163">
        <v>287</v>
      </c>
      <c r="G61" s="163">
        <v>562</v>
      </c>
      <c r="H61" s="163">
        <v>469</v>
      </c>
      <c r="I61" s="164">
        <f t="shared" si="21"/>
        <v>-0.16548042704626331</v>
      </c>
      <c r="J61" s="165">
        <f t="shared" si="18"/>
        <v>-0.80927206181374545</v>
      </c>
      <c r="K61" s="163">
        <f t="shared" si="19"/>
        <v>-93</v>
      </c>
      <c r="L61" s="163">
        <f t="shared" si="20"/>
        <v>-1990</v>
      </c>
      <c r="M61" s="164">
        <f t="shared" si="22"/>
        <v>1.4150898849103473E-5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38720</v>
      </c>
      <c r="D62" s="169">
        <f t="shared" si="23"/>
        <v>41603</v>
      </c>
      <c r="E62" s="169">
        <f t="shared" si="23"/>
        <v>13464</v>
      </c>
      <c r="F62" s="169">
        <f t="shared" si="23"/>
        <v>31470</v>
      </c>
      <c r="G62" s="169">
        <f t="shared" si="23"/>
        <v>33888</v>
      </c>
      <c r="H62" s="169">
        <f t="shared" si="23"/>
        <v>39135</v>
      </c>
      <c r="I62" s="170">
        <f t="shared" si="21"/>
        <v>0.15483356940509907</v>
      </c>
      <c r="J62" s="171">
        <f t="shared" si="18"/>
        <v>-5.9322645001562369E-2</v>
      </c>
      <c r="K62" s="169">
        <f>H62-G62</f>
        <v>5247</v>
      </c>
      <c r="L62" s="169">
        <f t="shared" si="20"/>
        <v>-2468</v>
      </c>
      <c r="M62" s="170">
        <f t="shared" si="22"/>
        <v>1.1808004828564274E-3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820158</v>
      </c>
      <c r="D64" s="176">
        <v>768859</v>
      </c>
      <c r="E64" s="176">
        <v>225497</v>
      </c>
      <c r="F64" s="176">
        <v>921871</v>
      </c>
      <c r="G64" s="176">
        <v>963307</v>
      </c>
      <c r="H64" s="176">
        <v>1275215</v>
      </c>
      <c r="I64" s="177">
        <f>IFERROR(H64/G64-1,"-")</f>
        <v>0.32378878176946713</v>
      </c>
      <c r="J64" s="177">
        <f>IFERROR(H64/D64-1,"-")</f>
        <v>0.65858109224188044</v>
      </c>
      <c r="K64" s="176">
        <f>H64-G64</f>
        <v>311908</v>
      </c>
      <c r="L64" s="176">
        <f>H64-D64</f>
        <v>506356</v>
      </c>
      <c r="M64" s="177">
        <f>H64/H$8</f>
        <v>3.8476414660681212E-2</v>
      </c>
      <c r="N64" s="79"/>
    </row>
    <row r="65" spans="1:14" x14ac:dyDescent="0.25">
      <c r="A65" s="161" t="s">
        <v>96</v>
      </c>
      <c r="B65" s="157" t="s">
        <v>97</v>
      </c>
      <c r="C65" s="158">
        <v>136537</v>
      </c>
      <c r="D65" s="158">
        <v>148155</v>
      </c>
      <c r="E65" s="158">
        <v>70513</v>
      </c>
      <c r="F65" s="158">
        <v>114654</v>
      </c>
      <c r="G65" s="158">
        <v>158352</v>
      </c>
      <c r="H65" s="158">
        <v>240141</v>
      </c>
      <c r="I65" s="159">
        <f>IFERROR(H65/G65-1,"-")</f>
        <v>0.51650121248863301</v>
      </c>
      <c r="J65" s="160">
        <f t="shared" ref="J65:J76" si="24">IFERROR(H65/D65-1,"-")</f>
        <v>0.6208767844487193</v>
      </c>
      <c r="K65" s="158">
        <f t="shared" ref="K65:K75" si="25">H65-G65</f>
        <v>81789</v>
      </c>
      <c r="L65" s="158">
        <f t="shared" ref="L65:L76" si="26">H65-D65</f>
        <v>91986</v>
      </c>
      <c r="M65" s="159">
        <f>H65/H$8</f>
        <v>7.2456524531397809E-3</v>
      </c>
      <c r="N65" s="79"/>
    </row>
    <row r="66" spans="1:14" x14ac:dyDescent="0.25">
      <c r="A66" s="161" t="s">
        <v>103</v>
      </c>
      <c r="B66" s="162" t="s">
        <v>103</v>
      </c>
      <c r="C66" s="163">
        <v>67423</v>
      </c>
      <c r="D66" s="163">
        <v>64985</v>
      </c>
      <c r="E66" s="163">
        <v>20663</v>
      </c>
      <c r="F66" s="163">
        <v>71749</v>
      </c>
      <c r="G66" s="163">
        <v>85334</v>
      </c>
      <c r="H66" s="163">
        <v>119986</v>
      </c>
      <c r="I66" s="164">
        <f>IFERROR(H66/G66-1,"-")</f>
        <v>0.40607495253943338</v>
      </c>
      <c r="J66" s="165">
        <f t="shared" si="24"/>
        <v>0.84636454566438402</v>
      </c>
      <c r="K66" s="163">
        <f t="shared" si="25"/>
        <v>34652</v>
      </c>
      <c r="L66" s="163">
        <f t="shared" si="26"/>
        <v>55001</v>
      </c>
      <c r="M66" s="164">
        <f>H66/H$8</f>
        <v>3.6202766509776749E-3</v>
      </c>
      <c r="N66" s="79"/>
    </row>
    <row r="67" spans="1:14" x14ac:dyDescent="0.25">
      <c r="A67" s="161" t="s">
        <v>100</v>
      </c>
      <c r="B67" s="162" t="s">
        <v>100</v>
      </c>
      <c r="C67" s="163">
        <v>69114</v>
      </c>
      <c r="D67" s="163">
        <v>83170</v>
      </c>
      <c r="E67" s="163">
        <v>49850</v>
      </c>
      <c r="F67" s="163">
        <v>42905</v>
      </c>
      <c r="G67" s="163">
        <v>73018</v>
      </c>
      <c r="H67" s="163">
        <v>120155</v>
      </c>
      <c r="I67" s="164">
        <f>IFERROR(H67/G67-1,"-")</f>
        <v>0.64555315127776702</v>
      </c>
      <c r="J67" s="165">
        <f t="shared" si="24"/>
        <v>0.44469159552723347</v>
      </c>
      <c r="K67" s="163">
        <f t="shared" si="25"/>
        <v>47137</v>
      </c>
      <c r="L67" s="163">
        <f t="shared" si="26"/>
        <v>36985</v>
      </c>
      <c r="M67" s="164">
        <f>H67/H$8</f>
        <v>3.6253758021621064E-3</v>
      </c>
      <c r="N67" s="79"/>
    </row>
    <row r="68" spans="1:14" x14ac:dyDescent="0.25">
      <c r="A68" s="161"/>
      <c r="B68" s="157" t="s">
        <v>107</v>
      </c>
      <c r="C68" s="158">
        <v>683621</v>
      </c>
      <c r="D68" s="158">
        <v>620704</v>
      </c>
      <c r="E68" s="158">
        <v>154984</v>
      </c>
      <c r="F68" s="158">
        <v>807217</v>
      </c>
      <c r="G68" s="158">
        <v>804955</v>
      </c>
      <c r="H68" s="158">
        <v>1035074</v>
      </c>
      <c r="I68" s="159">
        <f>IFERROR(H68/G68-1,"-")</f>
        <v>0.28587809256418062</v>
      </c>
      <c r="J68" s="160">
        <f t="shared" si="24"/>
        <v>0.66758068257978032</v>
      </c>
      <c r="K68" s="158">
        <f t="shared" si="25"/>
        <v>230119</v>
      </c>
      <c r="L68" s="158">
        <f t="shared" si="26"/>
        <v>414370</v>
      </c>
      <c r="M68" s="159">
        <f>H68/H$8</f>
        <v>3.1230762207541427E-2</v>
      </c>
      <c r="N68" s="79"/>
    </row>
    <row r="69" spans="1:14" s="56" customFormat="1" x14ac:dyDescent="0.25">
      <c r="A69" s="161"/>
      <c r="B69" s="162" t="s">
        <v>110</v>
      </c>
      <c r="C69" s="163">
        <v>310741</v>
      </c>
      <c r="D69" s="163">
        <v>262161</v>
      </c>
      <c r="E69" s="163">
        <v>56757</v>
      </c>
      <c r="F69" s="163">
        <v>370003</v>
      </c>
      <c r="G69" s="163">
        <v>298835</v>
      </c>
      <c r="H69" s="163">
        <v>429677</v>
      </c>
      <c r="I69" s="164">
        <f t="shared" ref="I69:I76" si="27">IFERROR(H69/G69-1,"-")</f>
        <v>0.43784027975304096</v>
      </c>
      <c r="J69" s="165">
        <f t="shared" si="24"/>
        <v>0.63898138929894222</v>
      </c>
      <c r="K69" s="163">
        <f t="shared" si="25"/>
        <v>130842</v>
      </c>
      <c r="L69" s="163">
        <f t="shared" si="26"/>
        <v>167516</v>
      </c>
      <c r="M69" s="164">
        <f t="shared" ref="M69:M76" si="28">H69/H$8</f>
        <v>1.2964425937710519E-2</v>
      </c>
      <c r="N69" s="166"/>
    </row>
    <row r="70" spans="1:14" s="56" customFormat="1" x14ac:dyDescent="0.25">
      <c r="A70" s="161"/>
      <c r="B70" s="162" t="s">
        <v>113</v>
      </c>
      <c r="C70" s="163">
        <v>109686</v>
      </c>
      <c r="D70" s="163">
        <v>87623</v>
      </c>
      <c r="E70" s="163">
        <v>23679</v>
      </c>
      <c r="F70" s="163">
        <v>52934</v>
      </c>
      <c r="G70" s="163">
        <v>76712</v>
      </c>
      <c r="H70" s="163">
        <v>70984</v>
      </c>
      <c r="I70" s="164">
        <f t="shared" si="27"/>
        <v>-7.4668891438106177E-2</v>
      </c>
      <c r="J70" s="165">
        <f t="shared" si="24"/>
        <v>-0.18989306460632482</v>
      </c>
      <c r="K70" s="163">
        <f t="shared" si="25"/>
        <v>-5728</v>
      </c>
      <c r="L70" s="163">
        <f t="shared" si="26"/>
        <v>-16639</v>
      </c>
      <c r="M70" s="164">
        <f t="shared" si="28"/>
        <v>2.1417641874301942E-3</v>
      </c>
      <c r="N70" s="166"/>
    </row>
    <row r="71" spans="1:14" x14ac:dyDescent="0.25">
      <c r="A71" s="161"/>
      <c r="B71" s="162" t="s">
        <v>116</v>
      </c>
      <c r="C71" s="163">
        <v>42156</v>
      </c>
      <c r="D71" s="163">
        <v>70387</v>
      </c>
      <c r="E71" s="163">
        <v>18156</v>
      </c>
      <c r="F71" s="163">
        <v>113645</v>
      </c>
      <c r="G71" s="163">
        <v>105442</v>
      </c>
      <c r="H71" s="163">
        <v>127838</v>
      </c>
      <c r="I71" s="164">
        <f t="shared" si="27"/>
        <v>0.21240113047931564</v>
      </c>
      <c r="J71" s="165">
        <f t="shared" si="24"/>
        <v>0.81621606262520063</v>
      </c>
      <c r="K71" s="163">
        <f t="shared" si="25"/>
        <v>22396</v>
      </c>
      <c r="L71" s="163">
        <f t="shared" si="26"/>
        <v>57451</v>
      </c>
      <c r="M71" s="164">
        <f t="shared" si="28"/>
        <v>3.8571910598543496E-3</v>
      </c>
      <c r="N71" s="79"/>
    </row>
    <row r="72" spans="1:14" x14ac:dyDescent="0.25">
      <c r="A72" s="161"/>
      <c r="B72" s="162" t="s">
        <v>123</v>
      </c>
      <c r="C72" s="163">
        <v>16782</v>
      </c>
      <c r="D72" s="163">
        <v>10533</v>
      </c>
      <c r="E72" s="163">
        <v>1753</v>
      </c>
      <c r="F72" s="163">
        <v>22868</v>
      </c>
      <c r="G72" s="163">
        <v>24425</v>
      </c>
      <c r="H72" s="163">
        <v>44498</v>
      </c>
      <c r="I72" s="164">
        <f t="shared" si="27"/>
        <v>0.82182190378710329</v>
      </c>
      <c r="J72" s="165">
        <f t="shared" si="24"/>
        <v>3.2246273616253678</v>
      </c>
      <c r="K72" s="163">
        <f t="shared" si="25"/>
        <v>20073</v>
      </c>
      <c r="L72" s="163">
        <f t="shared" si="26"/>
        <v>33965</v>
      </c>
      <c r="M72" s="164">
        <f t="shared" si="28"/>
        <v>1.3426155586085424E-3</v>
      </c>
      <c r="N72" s="79"/>
    </row>
    <row r="73" spans="1:14" x14ac:dyDescent="0.25">
      <c r="A73" s="161"/>
      <c r="B73" s="162" t="s">
        <v>119</v>
      </c>
      <c r="C73" s="163">
        <v>17420</v>
      </c>
      <c r="D73" s="163">
        <v>15166</v>
      </c>
      <c r="E73" s="163">
        <v>6622</v>
      </c>
      <c r="F73" s="163">
        <v>21282</v>
      </c>
      <c r="G73" s="163">
        <v>16769</v>
      </c>
      <c r="H73" s="163">
        <v>25868</v>
      </c>
      <c r="I73" s="164">
        <f t="shared" si="27"/>
        <v>0.54260838451905302</v>
      </c>
      <c r="J73" s="165">
        <f t="shared" si="24"/>
        <v>0.70565739153369389</v>
      </c>
      <c r="K73" s="163">
        <f t="shared" si="25"/>
        <v>9099</v>
      </c>
      <c r="L73" s="163">
        <f t="shared" si="26"/>
        <v>10702</v>
      </c>
      <c r="M73" s="164">
        <f t="shared" si="28"/>
        <v>7.8050202863242789E-4</v>
      </c>
      <c r="N73" s="79"/>
    </row>
    <row r="74" spans="1:14" x14ac:dyDescent="0.25">
      <c r="A74" s="161"/>
      <c r="B74" s="162" t="s">
        <v>128</v>
      </c>
      <c r="C74" s="163">
        <v>8619</v>
      </c>
      <c r="D74" s="163">
        <v>13497</v>
      </c>
      <c r="E74" s="163">
        <v>5478</v>
      </c>
      <c r="F74" s="163">
        <v>15252</v>
      </c>
      <c r="G74" s="163">
        <v>25611</v>
      </c>
      <c r="H74" s="163">
        <v>21610</v>
      </c>
      <c r="I74" s="164">
        <f t="shared" si="27"/>
        <v>-0.15622193588692357</v>
      </c>
      <c r="J74" s="165">
        <f t="shared" si="24"/>
        <v>0.60109653997184553</v>
      </c>
      <c r="K74" s="163">
        <f t="shared" si="25"/>
        <v>-4001</v>
      </c>
      <c r="L74" s="163">
        <f t="shared" si="26"/>
        <v>8113</v>
      </c>
      <c r="M74" s="164">
        <f t="shared" si="28"/>
        <v>6.5202755677852043E-4</v>
      </c>
      <c r="N74" s="79"/>
    </row>
    <row r="75" spans="1:14" x14ac:dyDescent="0.25">
      <c r="A75" s="161" t="s">
        <v>144</v>
      </c>
      <c r="B75" s="162" t="s">
        <v>131</v>
      </c>
      <c r="C75" s="163">
        <v>12182</v>
      </c>
      <c r="D75" s="163">
        <v>10652</v>
      </c>
      <c r="E75" s="163">
        <v>4879</v>
      </c>
      <c r="F75" s="163">
        <v>4152</v>
      </c>
      <c r="G75" s="163">
        <v>7389</v>
      </c>
      <c r="H75" s="163">
        <v>15821</v>
      </c>
      <c r="I75" s="164">
        <f t="shared" si="27"/>
        <v>1.1411557720936529</v>
      </c>
      <c r="J75" s="165">
        <f t="shared" si="24"/>
        <v>0.4852609838527977</v>
      </c>
      <c r="K75" s="163">
        <f t="shared" si="25"/>
        <v>8432</v>
      </c>
      <c r="L75" s="163">
        <f t="shared" si="26"/>
        <v>5169</v>
      </c>
      <c r="M75" s="164">
        <f t="shared" si="28"/>
        <v>4.7735899934257158E-4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166035</v>
      </c>
      <c r="D76" s="169">
        <f t="shared" si="29"/>
        <v>150685</v>
      </c>
      <c r="E76" s="169">
        <f t="shared" si="29"/>
        <v>37660</v>
      </c>
      <c r="F76" s="169">
        <f t="shared" si="29"/>
        <v>207081</v>
      </c>
      <c r="G76" s="169">
        <f t="shared" si="29"/>
        <v>249772</v>
      </c>
      <c r="H76" s="169">
        <f t="shared" si="29"/>
        <v>298778</v>
      </c>
      <c r="I76" s="170">
        <f t="shared" si="27"/>
        <v>0.1962029370786158</v>
      </c>
      <c r="J76" s="171">
        <f t="shared" si="24"/>
        <v>0.98279855327338494</v>
      </c>
      <c r="K76" s="169">
        <f>H76-G76</f>
        <v>49006</v>
      </c>
      <c r="L76" s="169">
        <f t="shared" si="26"/>
        <v>148093</v>
      </c>
      <c r="M76" s="170">
        <f t="shared" si="28"/>
        <v>9.0148768791843015E-3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5341541</v>
      </c>
      <c r="D78" s="176">
        <v>5031510</v>
      </c>
      <c r="E78" s="176">
        <v>1431589</v>
      </c>
      <c r="F78" s="176">
        <v>3942356</v>
      </c>
      <c r="G78" s="176">
        <v>4682492</v>
      </c>
      <c r="H78" s="176">
        <v>5282925</v>
      </c>
      <c r="I78" s="177">
        <f>IFERROR(H78/G78-1,"-")</f>
        <v>0.1282293701729762</v>
      </c>
      <c r="J78" s="177">
        <f>IFERROR(H78/D78-1,"-")</f>
        <v>4.9968101027325851E-2</v>
      </c>
      <c r="K78" s="176">
        <f>H78-G78</f>
        <v>600433</v>
      </c>
      <c r="L78" s="176">
        <f>H78-D78</f>
        <v>251415</v>
      </c>
      <c r="M78" s="177">
        <f>H78/H$8</f>
        <v>0.15939901343795304</v>
      </c>
      <c r="N78" s="79"/>
    </row>
    <row r="79" spans="1:14" x14ac:dyDescent="0.25">
      <c r="A79" s="161" t="s">
        <v>96</v>
      </c>
      <c r="B79" s="157" t="s">
        <v>97</v>
      </c>
      <c r="C79" s="158">
        <v>1818715</v>
      </c>
      <c r="D79" s="158">
        <v>1758577</v>
      </c>
      <c r="E79" s="158">
        <v>421574</v>
      </c>
      <c r="F79" s="158">
        <v>1546636</v>
      </c>
      <c r="G79" s="158">
        <v>1556157</v>
      </c>
      <c r="H79" s="158">
        <v>1590942</v>
      </c>
      <c r="I79" s="159">
        <f>IFERROR(H79/G79-1,"-")</f>
        <v>2.2353143031198064E-2</v>
      </c>
      <c r="J79" s="160">
        <f t="shared" ref="J79:J90" si="30">IFERROR(H79/D79-1,"-")</f>
        <v>-9.5324230898049978E-2</v>
      </c>
      <c r="K79" s="158">
        <f t="shared" ref="K79:K89" si="31">H79-G79</f>
        <v>34785</v>
      </c>
      <c r="L79" s="158">
        <f t="shared" ref="L79:L90" si="32">H79-D79</f>
        <v>-167635</v>
      </c>
      <c r="M79" s="159">
        <f>H79/H$8</f>
        <v>4.8002685110427247E-2</v>
      </c>
      <c r="N79" s="79"/>
    </row>
    <row r="80" spans="1:14" x14ac:dyDescent="0.25">
      <c r="A80" s="161" t="s">
        <v>103</v>
      </c>
      <c r="B80" s="162" t="s">
        <v>103</v>
      </c>
      <c r="C80" s="163">
        <v>310509</v>
      </c>
      <c r="D80" s="163">
        <v>197371</v>
      </c>
      <c r="E80" s="163">
        <v>56288</v>
      </c>
      <c r="F80" s="163">
        <v>232664</v>
      </c>
      <c r="G80" s="163">
        <v>242597</v>
      </c>
      <c r="H80" s="163">
        <v>271780</v>
      </c>
      <c r="I80" s="164">
        <f>IFERROR(H80/G80-1,"-")</f>
        <v>0.1202941503810846</v>
      </c>
      <c r="J80" s="165">
        <f t="shared" si="30"/>
        <v>0.37700067385786151</v>
      </c>
      <c r="K80" s="163">
        <f t="shared" si="31"/>
        <v>29183</v>
      </c>
      <c r="L80" s="163">
        <f t="shared" si="32"/>
        <v>74409</v>
      </c>
      <c r="M80" s="164">
        <f>H80/H$8</f>
        <v>8.2002799343482771E-3</v>
      </c>
      <c r="N80" s="79"/>
    </row>
    <row r="81" spans="1:14" x14ac:dyDescent="0.25">
      <c r="A81" s="161" t="s">
        <v>100</v>
      </c>
      <c r="B81" s="162" t="s">
        <v>100</v>
      </c>
      <c r="C81" s="163">
        <v>1508206</v>
      </c>
      <c r="D81" s="163">
        <v>1561206</v>
      </c>
      <c r="E81" s="163">
        <v>365286</v>
      </c>
      <c r="F81" s="163">
        <v>1313972</v>
      </c>
      <c r="G81" s="163">
        <v>1313560</v>
      </c>
      <c r="H81" s="163">
        <v>1319162</v>
      </c>
      <c r="I81" s="164">
        <f>IFERROR(H81/G81-1,"-")</f>
        <v>4.2647461859375291E-3</v>
      </c>
      <c r="J81" s="165">
        <f t="shared" si="30"/>
        <v>-0.1550365550734496</v>
      </c>
      <c r="K81" s="163">
        <f t="shared" si="31"/>
        <v>5602</v>
      </c>
      <c r="L81" s="163">
        <f t="shared" si="32"/>
        <v>-242044</v>
      </c>
      <c r="M81" s="164">
        <f>H81/H$8</f>
        <v>3.980240517607897E-2</v>
      </c>
      <c r="N81" s="79"/>
    </row>
    <row r="82" spans="1:14" x14ac:dyDescent="0.25">
      <c r="A82" s="161"/>
      <c r="B82" s="157" t="s">
        <v>107</v>
      </c>
      <c r="C82" s="158">
        <v>3522826</v>
      </c>
      <c r="D82" s="158">
        <v>3272933</v>
      </c>
      <c r="E82" s="158">
        <v>1010015</v>
      </c>
      <c r="F82" s="158">
        <v>2395720</v>
      </c>
      <c r="G82" s="158">
        <v>3126335</v>
      </c>
      <c r="H82" s="158">
        <v>3691983</v>
      </c>
      <c r="I82" s="159">
        <f>IFERROR(H82/G82-1,"-")</f>
        <v>0.18093006667551625</v>
      </c>
      <c r="J82" s="160">
        <f t="shared" si="30"/>
        <v>0.12803500713274607</v>
      </c>
      <c r="K82" s="158">
        <f t="shared" si="31"/>
        <v>565648</v>
      </c>
      <c r="L82" s="158">
        <f t="shared" si="32"/>
        <v>419050</v>
      </c>
      <c r="M82" s="159">
        <f>H82/H$8</f>
        <v>0.11139632832752579</v>
      </c>
      <c r="N82" s="79"/>
    </row>
    <row r="83" spans="1:14" s="56" customFormat="1" x14ac:dyDescent="0.25">
      <c r="A83" s="161"/>
      <c r="B83" s="162" t="s">
        <v>110</v>
      </c>
      <c r="C83" s="163">
        <v>474688</v>
      </c>
      <c r="D83" s="163">
        <v>520973</v>
      </c>
      <c r="E83" s="163">
        <v>148137</v>
      </c>
      <c r="F83" s="163">
        <v>456263</v>
      </c>
      <c r="G83" s="163">
        <v>603794</v>
      </c>
      <c r="H83" s="163">
        <v>719188</v>
      </c>
      <c r="I83" s="164">
        <f t="shared" ref="I83:I90" si="33">IFERROR(H83/G83-1,"-")</f>
        <v>0.1911148504291198</v>
      </c>
      <c r="J83" s="165">
        <f t="shared" si="30"/>
        <v>0.38047077295752363</v>
      </c>
      <c r="K83" s="163">
        <f t="shared" si="31"/>
        <v>115394</v>
      </c>
      <c r="L83" s="163">
        <f t="shared" si="32"/>
        <v>198215</v>
      </c>
      <c r="M83" s="164">
        <f t="shared" ref="M83:M90" si="34">H83/H$8</f>
        <v>2.1699694331533112E-2</v>
      </c>
      <c r="N83" s="166"/>
    </row>
    <row r="84" spans="1:14" s="56" customFormat="1" x14ac:dyDescent="0.25">
      <c r="A84" s="161"/>
      <c r="B84" s="162" t="s">
        <v>113</v>
      </c>
      <c r="C84" s="163">
        <v>1699062</v>
      </c>
      <c r="D84" s="163">
        <v>1410965</v>
      </c>
      <c r="E84" s="163">
        <v>420132</v>
      </c>
      <c r="F84" s="163">
        <v>893951</v>
      </c>
      <c r="G84" s="163">
        <v>1074196</v>
      </c>
      <c r="H84" s="163">
        <v>1232697</v>
      </c>
      <c r="I84" s="164">
        <f t="shared" si="33"/>
        <v>0.14755314672555109</v>
      </c>
      <c r="J84" s="165">
        <f t="shared" si="30"/>
        <v>-0.12634473569507398</v>
      </c>
      <c r="K84" s="163">
        <f t="shared" si="31"/>
        <v>158501</v>
      </c>
      <c r="L84" s="163">
        <f t="shared" si="32"/>
        <v>-178268</v>
      </c>
      <c r="M84" s="164">
        <f t="shared" si="34"/>
        <v>3.71935406366595E-2</v>
      </c>
      <c r="N84" s="166"/>
    </row>
    <row r="85" spans="1:14" x14ac:dyDescent="0.25">
      <c r="A85" s="161"/>
      <c r="B85" s="162" t="s">
        <v>116</v>
      </c>
      <c r="C85" s="163">
        <v>146510</v>
      </c>
      <c r="D85" s="163">
        <v>162959</v>
      </c>
      <c r="E85" s="163">
        <v>46150</v>
      </c>
      <c r="F85" s="163">
        <v>164528</v>
      </c>
      <c r="G85" s="163">
        <v>251767</v>
      </c>
      <c r="H85" s="163">
        <v>358727</v>
      </c>
      <c r="I85" s="164">
        <f t="shared" si="33"/>
        <v>0.42483725031477526</v>
      </c>
      <c r="J85" s="165">
        <f t="shared" si="30"/>
        <v>1.2013328505943215</v>
      </c>
      <c r="K85" s="163">
        <f t="shared" si="31"/>
        <v>106960</v>
      </c>
      <c r="L85" s="163">
        <f t="shared" si="32"/>
        <v>195768</v>
      </c>
      <c r="M85" s="164">
        <f t="shared" si="34"/>
        <v>1.0823687615015655E-2</v>
      </c>
      <c r="N85" s="79"/>
    </row>
    <row r="86" spans="1:14" x14ac:dyDescent="0.25">
      <c r="A86" s="161"/>
      <c r="B86" s="162" t="s">
        <v>123</v>
      </c>
      <c r="C86" s="163">
        <v>92652</v>
      </c>
      <c r="D86" s="163">
        <v>70517</v>
      </c>
      <c r="E86" s="163">
        <v>13347</v>
      </c>
      <c r="F86" s="163">
        <v>68640</v>
      </c>
      <c r="G86" s="163">
        <v>82815</v>
      </c>
      <c r="H86" s="163">
        <v>121963</v>
      </c>
      <c r="I86" s="164">
        <f t="shared" si="33"/>
        <v>0.47271629535712134</v>
      </c>
      <c r="J86" s="165">
        <f t="shared" si="30"/>
        <v>0.72955457549243441</v>
      </c>
      <c r="K86" s="163">
        <f t="shared" si="31"/>
        <v>39148</v>
      </c>
      <c r="L86" s="163">
        <f t="shared" si="32"/>
        <v>51446</v>
      </c>
      <c r="M86" s="164">
        <f t="shared" si="34"/>
        <v>3.6799276680878614E-3</v>
      </c>
      <c r="N86" s="79"/>
    </row>
    <row r="87" spans="1:14" x14ac:dyDescent="0.25">
      <c r="A87" s="161"/>
      <c r="B87" s="162" t="s">
        <v>119</v>
      </c>
      <c r="C87" s="163">
        <v>52998</v>
      </c>
      <c r="D87" s="163">
        <v>43867</v>
      </c>
      <c r="E87" s="163">
        <v>14404</v>
      </c>
      <c r="F87" s="163">
        <v>29868</v>
      </c>
      <c r="G87" s="163">
        <v>41952</v>
      </c>
      <c r="H87" s="163">
        <v>53988</v>
      </c>
      <c r="I87" s="164">
        <f t="shared" si="33"/>
        <v>0.28689931350114417</v>
      </c>
      <c r="J87" s="165">
        <f t="shared" si="30"/>
        <v>0.23072013130599323</v>
      </c>
      <c r="K87" s="163">
        <f t="shared" si="31"/>
        <v>12036</v>
      </c>
      <c r="L87" s="163">
        <f t="shared" si="32"/>
        <v>10121</v>
      </c>
      <c r="M87" s="164">
        <f t="shared" si="34"/>
        <v>1.6289525097343248E-3</v>
      </c>
      <c r="N87" s="79"/>
    </row>
    <row r="88" spans="1:14" x14ac:dyDescent="0.25">
      <c r="A88" s="161"/>
      <c r="B88" s="162" t="s">
        <v>128</v>
      </c>
      <c r="C88" s="163">
        <v>59719</v>
      </c>
      <c r="D88" s="163">
        <v>66337</v>
      </c>
      <c r="E88" s="163">
        <v>30334</v>
      </c>
      <c r="F88" s="163">
        <v>53280</v>
      </c>
      <c r="G88" s="163">
        <v>65323</v>
      </c>
      <c r="H88" s="163">
        <v>61758</v>
      </c>
      <c r="I88" s="164">
        <f t="shared" si="33"/>
        <v>-5.4574958284218433E-2</v>
      </c>
      <c r="J88" s="165">
        <f t="shared" si="30"/>
        <v>-6.9026335227700963E-2</v>
      </c>
      <c r="K88" s="163">
        <f t="shared" si="31"/>
        <v>-3565</v>
      </c>
      <c r="L88" s="163">
        <f t="shared" si="32"/>
        <v>-4579</v>
      </c>
      <c r="M88" s="164">
        <f t="shared" si="34"/>
        <v>1.8633927742493228E-3</v>
      </c>
      <c r="N88" s="79"/>
    </row>
    <row r="89" spans="1:14" x14ac:dyDescent="0.25">
      <c r="A89" s="161" t="s">
        <v>144</v>
      </c>
      <c r="B89" s="162" t="s">
        <v>131</v>
      </c>
      <c r="C89" s="163">
        <v>105299</v>
      </c>
      <c r="D89" s="163">
        <v>93474</v>
      </c>
      <c r="E89" s="163">
        <v>49510</v>
      </c>
      <c r="F89" s="163">
        <v>46315</v>
      </c>
      <c r="G89" s="163">
        <v>67587</v>
      </c>
      <c r="H89" s="163">
        <v>67540</v>
      </c>
      <c r="I89" s="164">
        <f t="shared" si="33"/>
        <v>-6.9540000295920112E-4</v>
      </c>
      <c r="J89" s="165">
        <f t="shared" si="30"/>
        <v>-0.27744613475404922</v>
      </c>
      <c r="K89" s="163">
        <f t="shared" si="31"/>
        <v>-47</v>
      </c>
      <c r="L89" s="163">
        <f t="shared" si="32"/>
        <v>-25934</v>
      </c>
      <c r="M89" s="164">
        <f t="shared" si="34"/>
        <v>2.0378501242397625E-3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891898</v>
      </c>
      <c r="D90" s="169">
        <f t="shared" si="35"/>
        <v>903841</v>
      </c>
      <c r="E90" s="169">
        <f t="shared" si="35"/>
        <v>288001</v>
      </c>
      <c r="F90" s="169">
        <f t="shared" si="35"/>
        <v>682875</v>
      </c>
      <c r="G90" s="169">
        <f t="shared" si="35"/>
        <v>938901</v>
      </c>
      <c r="H90" s="169">
        <f t="shared" si="35"/>
        <v>1076122</v>
      </c>
      <c r="I90" s="170">
        <f t="shared" si="33"/>
        <v>0.14615065912167524</v>
      </c>
      <c r="J90" s="171">
        <f t="shared" si="30"/>
        <v>0.19060985283916088</v>
      </c>
      <c r="K90" s="169">
        <f>H90-G90</f>
        <v>137221</v>
      </c>
      <c r="L90" s="169">
        <f t="shared" si="32"/>
        <v>172281</v>
      </c>
      <c r="M90" s="170">
        <f t="shared" si="34"/>
        <v>3.2469282668006243E-2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126063</v>
      </c>
      <c r="D92" s="176">
        <v>123106</v>
      </c>
      <c r="E92" s="176">
        <v>51525</v>
      </c>
      <c r="F92" s="176">
        <v>125643</v>
      </c>
      <c r="G92" s="176">
        <v>136470</v>
      </c>
      <c r="H92" s="176">
        <v>138981</v>
      </c>
      <c r="I92" s="177">
        <f>IFERROR(H92/G92-1,"-")</f>
        <v>1.8399648274346037E-2</v>
      </c>
      <c r="J92" s="177">
        <f>IFERROR(H92/D92-1,"-")</f>
        <v>0.1289539096388479</v>
      </c>
      <c r="K92" s="176">
        <f>H92-G92</f>
        <v>2511</v>
      </c>
      <c r="L92" s="176">
        <f>H92-D92</f>
        <v>15875</v>
      </c>
      <c r="M92" s="177">
        <f>H92/H$8</f>
        <v>4.1934031406124731E-3</v>
      </c>
      <c r="N92" s="79"/>
    </row>
    <row r="93" spans="1:14" x14ac:dyDescent="0.25">
      <c r="A93" s="161" t="s">
        <v>96</v>
      </c>
      <c r="B93" s="157" t="s">
        <v>97</v>
      </c>
      <c r="C93" s="158">
        <v>64827</v>
      </c>
      <c r="D93" s="158">
        <v>66026</v>
      </c>
      <c r="E93" s="158">
        <v>26693</v>
      </c>
      <c r="F93" s="158">
        <v>64831</v>
      </c>
      <c r="G93" s="158">
        <v>67632</v>
      </c>
      <c r="H93" s="158">
        <v>64778</v>
      </c>
      <c r="I93" s="159">
        <f>IFERROR(H93/G93-1,"-")</f>
        <v>-4.2198959072628384E-2</v>
      </c>
      <c r="J93" s="160">
        <f t="shared" ref="J93:J104" si="36">IFERROR(H93/D93-1,"-")</f>
        <v>-1.8901644806591289E-2</v>
      </c>
      <c r="K93" s="158">
        <f t="shared" ref="K93:K103" si="37">H93-G93</f>
        <v>-2854</v>
      </c>
      <c r="L93" s="158">
        <f t="shared" ref="L93:L104" si="38">H93-D93</f>
        <v>-1248</v>
      </c>
      <c r="M93" s="159">
        <f>H93/H$8</f>
        <v>1.9545137007403513E-3</v>
      </c>
      <c r="N93" s="79"/>
    </row>
    <row r="94" spans="1:14" x14ac:dyDescent="0.25">
      <c r="A94" s="161" t="s">
        <v>103</v>
      </c>
      <c r="B94" s="162" t="s">
        <v>103</v>
      </c>
      <c r="C94" s="163">
        <v>27247</v>
      </c>
      <c r="D94" s="163">
        <v>28890</v>
      </c>
      <c r="E94" s="163">
        <v>12284</v>
      </c>
      <c r="F94" s="163">
        <v>27229</v>
      </c>
      <c r="G94" s="163">
        <v>17692</v>
      </c>
      <c r="H94" s="163">
        <v>19072</v>
      </c>
      <c r="I94" s="164">
        <f>IFERROR(H94/G94-1,"-")</f>
        <v>7.8001356545331246E-2</v>
      </c>
      <c r="J94" s="165">
        <f t="shared" si="36"/>
        <v>-0.33984077535479407</v>
      </c>
      <c r="K94" s="163">
        <f t="shared" si="37"/>
        <v>1380</v>
      </c>
      <c r="L94" s="163">
        <f t="shared" si="38"/>
        <v>-9818</v>
      </c>
      <c r="M94" s="164">
        <f>H94/H$8</f>
        <v>5.7544977153539754E-4</v>
      </c>
      <c r="N94" s="79"/>
    </row>
    <row r="95" spans="1:14" x14ac:dyDescent="0.25">
      <c r="A95" s="161" t="s">
        <v>100</v>
      </c>
      <c r="B95" s="162" t="s">
        <v>100</v>
      </c>
      <c r="C95" s="163">
        <v>37580</v>
      </c>
      <c r="D95" s="163">
        <v>37136</v>
      </c>
      <c r="E95" s="163">
        <v>14409</v>
      </c>
      <c r="F95" s="163">
        <v>37602</v>
      </c>
      <c r="G95" s="163">
        <v>49940</v>
      </c>
      <c r="H95" s="163">
        <v>45706</v>
      </c>
      <c r="I95" s="164">
        <f>IFERROR(H95/G95-1,"-")</f>
        <v>-8.4781738085702885E-2</v>
      </c>
      <c r="J95" s="165">
        <f t="shared" si="36"/>
        <v>0.23077337354588545</v>
      </c>
      <c r="K95" s="163">
        <f t="shared" si="37"/>
        <v>-4234</v>
      </c>
      <c r="L95" s="163">
        <f t="shared" si="38"/>
        <v>8570</v>
      </c>
      <c r="M95" s="164">
        <f>H95/H$8</f>
        <v>1.3790639292049539E-3</v>
      </c>
      <c r="N95" s="79"/>
    </row>
    <row r="96" spans="1:14" x14ac:dyDescent="0.25">
      <c r="A96" s="161"/>
      <c r="B96" s="157" t="s">
        <v>107</v>
      </c>
      <c r="C96" s="158">
        <v>61236</v>
      </c>
      <c r="D96" s="158">
        <v>57080</v>
      </c>
      <c r="E96" s="158">
        <v>24832</v>
      </c>
      <c r="F96" s="158">
        <v>60812</v>
      </c>
      <c r="G96" s="158">
        <v>68838</v>
      </c>
      <c r="H96" s="158">
        <v>74203</v>
      </c>
      <c r="I96" s="159">
        <f>IFERROR(H96/G96-1,"-")</f>
        <v>7.7936604782242291E-2</v>
      </c>
      <c r="J96" s="160">
        <f t="shared" si="36"/>
        <v>0.29998248072880163</v>
      </c>
      <c r="K96" s="158">
        <f t="shared" si="37"/>
        <v>5365</v>
      </c>
      <c r="L96" s="158">
        <f t="shared" si="38"/>
        <v>17123</v>
      </c>
      <c r="M96" s="159">
        <f>H96/H$8</f>
        <v>2.2388894398721218E-3</v>
      </c>
      <c r="N96" s="79"/>
    </row>
    <row r="97" spans="1:14" s="56" customFormat="1" x14ac:dyDescent="0.25">
      <c r="A97" s="161"/>
      <c r="B97" s="162" t="s">
        <v>110</v>
      </c>
      <c r="C97" s="163">
        <v>6532</v>
      </c>
      <c r="D97" s="163">
        <v>7315</v>
      </c>
      <c r="E97" s="163">
        <v>4845</v>
      </c>
      <c r="F97" s="163">
        <v>8301</v>
      </c>
      <c r="G97" s="163">
        <v>9944</v>
      </c>
      <c r="H97" s="163">
        <v>11437</v>
      </c>
      <c r="I97" s="164">
        <f t="shared" ref="I97:I104" si="39">IFERROR(H97/G97-1,"-")</f>
        <v>0.15014078841512468</v>
      </c>
      <c r="J97" s="165">
        <f t="shared" si="36"/>
        <v>0.56349965823650039</v>
      </c>
      <c r="K97" s="163">
        <f t="shared" si="37"/>
        <v>1493</v>
      </c>
      <c r="L97" s="163">
        <f t="shared" si="38"/>
        <v>4122</v>
      </c>
      <c r="M97" s="164">
        <f t="shared" ref="M97:M104" si="40">H97/H$8</f>
        <v>3.4508279346950199E-4</v>
      </c>
      <c r="N97" s="166"/>
    </row>
    <row r="98" spans="1:14" s="56" customFormat="1" x14ac:dyDescent="0.25">
      <c r="A98" s="161"/>
      <c r="B98" s="162" t="s">
        <v>113</v>
      </c>
      <c r="C98" s="163">
        <v>23104</v>
      </c>
      <c r="D98" s="163">
        <v>19109</v>
      </c>
      <c r="E98" s="163">
        <v>7178</v>
      </c>
      <c r="F98" s="163">
        <v>19217</v>
      </c>
      <c r="G98" s="163">
        <v>20603</v>
      </c>
      <c r="H98" s="163">
        <v>22579</v>
      </c>
      <c r="I98" s="164">
        <f t="shared" si="39"/>
        <v>9.5908362859777663E-2</v>
      </c>
      <c r="J98" s="165">
        <f t="shared" si="36"/>
        <v>0.18158982678319124</v>
      </c>
      <c r="K98" s="163">
        <f t="shared" si="37"/>
        <v>1976</v>
      </c>
      <c r="L98" s="163">
        <f t="shared" si="38"/>
        <v>3470</v>
      </c>
      <c r="M98" s="164">
        <f t="shared" si="40"/>
        <v>6.8126470173541012E-4</v>
      </c>
      <c r="N98" s="166"/>
    </row>
    <row r="99" spans="1:14" x14ac:dyDescent="0.25">
      <c r="A99" s="161"/>
      <c r="B99" s="162" t="s">
        <v>116</v>
      </c>
      <c r="C99" s="163">
        <v>7747</v>
      </c>
      <c r="D99" s="163">
        <v>7822</v>
      </c>
      <c r="E99" s="163">
        <v>4081</v>
      </c>
      <c r="F99" s="163">
        <v>7164</v>
      </c>
      <c r="G99" s="163">
        <v>8223</v>
      </c>
      <c r="H99" s="163">
        <v>9036</v>
      </c>
      <c r="I99" s="164">
        <f t="shared" si="39"/>
        <v>9.886902590295521E-2</v>
      </c>
      <c r="J99" s="165">
        <f t="shared" si="36"/>
        <v>0.15520327282025059</v>
      </c>
      <c r="K99" s="163">
        <f t="shared" si="37"/>
        <v>813</v>
      </c>
      <c r="L99" s="163">
        <f t="shared" si="38"/>
        <v>1214</v>
      </c>
      <c r="M99" s="164">
        <f t="shared" si="40"/>
        <v>2.7263863965991256E-4</v>
      </c>
      <c r="N99" s="79"/>
    </row>
    <row r="100" spans="1:14" x14ac:dyDescent="0.25">
      <c r="A100" s="161"/>
      <c r="B100" s="162" t="s">
        <v>123</v>
      </c>
      <c r="C100" s="163">
        <v>2012</v>
      </c>
      <c r="D100" s="163">
        <v>2193</v>
      </c>
      <c r="E100" s="163">
        <v>893</v>
      </c>
      <c r="F100" s="163">
        <v>4607</v>
      </c>
      <c r="G100" s="163">
        <v>3258</v>
      </c>
      <c r="H100" s="163">
        <v>3585</v>
      </c>
      <c r="I100" s="164">
        <f t="shared" si="39"/>
        <v>0.10036832412523022</v>
      </c>
      <c r="J100" s="165">
        <f t="shared" si="36"/>
        <v>0.63474692202462379</v>
      </c>
      <c r="K100" s="163">
        <f t="shared" si="37"/>
        <v>327</v>
      </c>
      <c r="L100" s="163">
        <f t="shared" si="38"/>
        <v>1392</v>
      </c>
      <c r="M100" s="164">
        <f t="shared" si="40"/>
        <v>1.081683845928272E-4</v>
      </c>
      <c r="N100" s="79"/>
    </row>
    <row r="101" spans="1:14" x14ac:dyDescent="0.25">
      <c r="A101" s="161"/>
      <c r="B101" s="162" t="s">
        <v>119</v>
      </c>
      <c r="C101" s="163">
        <v>1383</v>
      </c>
      <c r="D101" s="163">
        <v>1184</v>
      </c>
      <c r="E101" s="163">
        <v>699</v>
      </c>
      <c r="F101" s="163">
        <v>1780</v>
      </c>
      <c r="G101" s="163">
        <v>1650</v>
      </c>
      <c r="H101" s="163">
        <v>2010</v>
      </c>
      <c r="I101" s="164">
        <f t="shared" si="39"/>
        <v>0.21818181818181825</v>
      </c>
      <c r="J101" s="165">
        <f t="shared" si="36"/>
        <v>0.69763513513513509</v>
      </c>
      <c r="K101" s="163">
        <f t="shared" si="37"/>
        <v>360</v>
      </c>
      <c r="L101" s="163">
        <f t="shared" si="38"/>
        <v>826</v>
      </c>
      <c r="M101" s="164">
        <f t="shared" si="40"/>
        <v>6.0646709353300601E-5</v>
      </c>
      <c r="N101" s="79"/>
    </row>
    <row r="102" spans="1:14" x14ac:dyDescent="0.25">
      <c r="A102" s="161"/>
      <c r="B102" s="162" t="s">
        <v>128</v>
      </c>
      <c r="C102" s="163">
        <v>324</v>
      </c>
      <c r="D102" s="163">
        <v>370</v>
      </c>
      <c r="E102" s="163">
        <v>586</v>
      </c>
      <c r="F102" s="163">
        <v>716</v>
      </c>
      <c r="G102" s="163">
        <v>386</v>
      </c>
      <c r="H102" s="163">
        <v>772</v>
      </c>
      <c r="I102" s="164">
        <f t="shared" si="39"/>
        <v>1</v>
      </c>
      <c r="J102" s="165">
        <f t="shared" si="36"/>
        <v>1.0864864864864865</v>
      </c>
      <c r="K102" s="163">
        <f t="shared" si="37"/>
        <v>386</v>
      </c>
      <c r="L102" s="163">
        <f t="shared" si="38"/>
        <v>402</v>
      </c>
      <c r="M102" s="164">
        <f t="shared" si="40"/>
        <v>2.3293163990421925E-5</v>
      </c>
      <c r="N102" s="79"/>
    </row>
    <row r="103" spans="1:14" x14ac:dyDescent="0.25">
      <c r="A103" s="161" t="s">
        <v>144</v>
      </c>
      <c r="B103" s="162" t="s">
        <v>131</v>
      </c>
      <c r="C103" s="163">
        <v>1061</v>
      </c>
      <c r="D103" s="163">
        <v>589</v>
      </c>
      <c r="E103" s="163">
        <v>245</v>
      </c>
      <c r="F103" s="163">
        <v>291</v>
      </c>
      <c r="G103" s="163">
        <v>803</v>
      </c>
      <c r="H103" s="163">
        <v>1084</v>
      </c>
      <c r="I103" s="164">
        <f t="shared" si="39"/>
        <v>0.3499377334993774</v>
      </c>
      <c r="J103" s="165">
        <f t="shared" si="36"/>
        <v>0.84040747028862484</v>
      </c>
      <c r="K103" s="163">
        <f t="shared" si="37"/>
        <v>281</v>
      </c>
      <c r="L103" s="163">
        <f t="shared" si="38"/>
        <v>495</v>
      </c>
      <c r="M103" s="164">
        <f t="shared" si="40"/>
        <v>3.2706981561680522E-5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19073</v>
      </c>
      <c r="D104" s="169">
        <f t="shared" si="41"/>
        <v>18498</v>
      </c>
      <c r="E104" s="169">
        <f t="shared" si="41"/>
        <v>6305</v>
      </c>
      <c r="F104" s="169">
        <f t="shared" si="41"/>
        <v>18736</v>
      </c>
      <c r="G104" s="169">
        <f t="shared" si="41"/>
        <v>23971</v>
      </c>
      <c r="H104" s="169">
        <f t="shared" si="41"/>
        <v>23700</v>
      </c>
      <c r="I104" s="170">
        <f t="shared" si="39"/>
        <v>-1.1305327270451748E-2</v>
      </c>
      <c r="J104" s="171">
        <f t="shared" si="36"/>
        <v>0.28121959130716845</v>
      </c>
      <c r="K104" s="169">
        <f>H104-G104</f>
        <v>-271</v>
      </c>
      <c r="L104" s="169">
        <f t="shared" si="38"/>
        <v>5202</v>
      </c>
      <c r="M104" s="170">
        <f t="shared" si="40"/>
        <v>7.1508806550906682E-4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980110</v>
      </c>
      <c r="D106" s="176">
        <v>966565</v>
      </c>
      <c r="E106" s="176">
        <v>392854</v>
      </c>
      <c r="F106" s="176">
        <v>1207077</v>
      </c>
      <c r="G106" s="176">
        <v>1327472</v>
      </c>
      <c r="H106" s="176">
        <v>1355457</v>
      </c>
      <c r="I106" s="177">
        <f>IFERROR(H106/G106-1,"-")</f>
        <v>2.1081423939638633E-2</v>
      </c>
      <c r="J106" s="177">
        <f>IFERROR(H106/D106-1,"-")</f>
        <v>0.40234438449561072</v>
      </c>
      <c r="K106" s="176">
        <f>H106-G106</f>
        <v>27985</v>
      </c>
      <c r="L106" s="176">
        <f>H106-D106</f>
        <v>388892</v>
      </c>
      <c r="M106" s="177">
        <f>H106/H$8</f>
        <v>4.089751578104317E-2</v>
      </c>
      <c r="N106" s="79"/>
    </row>
    <row r="107" spans="1:14" x14ac:dyDescent="0.25">
      <c r="A107" s="161" t="s">
        <v>96</v>
      </c>
      <c r="B107" s="157" t="s">
        <v>97</v>
      </c>
      <c r="C107" s="158">
        <v>144712</v>
      </c>
      <c r="D107" s="158">
        <v>147587</v>
      </c>
      <c r="E107" s="158">
        <v>116788</v>
      </c>
      <c r="F107" s="158">
        <v>199059</v>
      </c>
      <c r="G107" s="158">
        <v>203699</v>
      </c>
      <c r="H107" s="158">
        <v>194338</v>
      </c>
      <c r="I107" s="159">
        <f>IFERROR(H107/G107-1,"-")</f>
        <v>-4.5955061144139164E-2</v>
      </c>
      <c r="J107" s="160">
        <f t="shared" ref="J107:J118" si="42">IFERROR(H107/D107-1,"-")</f>
        <v>0.31676909212871052</v>
      </c>
      <c r="K107" s="158">
        <f t="shared" ref="K107:K117" si="43">H107-G107</f>
        <v>-9361</v>
      </c>
      <c r="L107" s="158">
        <f t="shared" ref="L107:L118" si="44">H107-D107</f>
        <v>46751</v>
      </c>
      <c r="M107" s="159">
        <f>H107/H$8</f>
        <v>5.863661792189917E-3</v>
      </c>
      <c r="N107" s="79"/>
    </row>
    <row r="108" spans="1:14" x14ac:dyDescent="0.25">
      <c r="A108" s="161" t="s">
        <v>103</v>
      </c>
      <c r="B108" s="162" t="s">
        <v>103</v>
      </c>
      <c r="C108" s="163">
        <v>48197</v>
      </c>
      <c r="D108" s="163">
        <v>39991</v>
      </c>
      <c r="E108" s="163">
        <v>11237</v>
      </c>
      <c r="F108" s="163">
        <v>70139</v>
      </c>
      <c r="G108" s="163">
        <v>55244</v>
      </c>
      <c r="H108" s="163">
        <v>55578</v>
      </c>
      <c r="I108" s="164">
        <f>IFERROR(H108/G108-1,"-")</f>
        <v>6.0459054376946764E-3</v>
      </c>
      <c r="J108" s="165">
        <f t="shared" si="42"/>
        <v>0.38976269660673646</v>
      </c>
      <c r="K108" s="163">
        <f t="shared" si="43"/>
        <v>334</v>
      </c>
      <c r="L108" s="163">
        <f t="shared" si="44"/>
        <v>15587</v>
      </c>
      <c r="M108" s="164">
        <f>H108/H$8</f>
        <v>1.676926772357085E-3</v>
      </c>
      <c r="N108" s="79"/>
    </row>
    <row r="109" spans="1:14" x14ac:dyDescent="0.25">
      <c r="A109" s="161" t="s">
        <v>100</v>
      </c>
      <c r="B109" s="162" t="s">
        <v>100</v>
      </c>
      <c r="C109" s="163">
        <v>96515</v>
      </c>
      <c r="D109" s="163">
        <v>107596</v>
      </c>
      <c r="E109" s="163">
        <v>105551</v>
      </c>
      <c r="F109" s="163">
        <v>128920</v>
      </c>
      <c r="G109" s="163">
        <v>148455</v>
      </c>
      <c r="H109" s="163">
        <v>138760</v>
      </c>
      <c r="I109" s="164">
        <f>IFERROR(H109/G109-1,"-")</f>
        <v>-6.5305984978613063E-2</v>
      </c>
      <c r="J109" s="165">
        <f t="shared" si="42"/>
        <v>0.28963902003791953</v>
      </c>
      <c r="K109" s="163">
        <f t="shared" si="43"/>
        <v>-9695</v>
      </c>
      <c r="L109" s="163">
        <f t="shared" si="44"/>
        <v>31164</v>
      </c>
      <c r="M109" s="164">
        <f>H109/H$8</f>
        <v>4.186735019832832E-3</v>
      </c>
      <c r="N109" s="79"/>
    </row>
    <row r="110" spans="1:14" x14ac:dyDescent="0.25">
      <c r="A110" s="161"/>
      <c r="B110" s="157" t="s">
        <v>107</v>
      </c>
      <c r="C110" s="158">
        <v>835398</v>
      </c>
      <c r="D110" s="158">
        <v>818978</v>
      </c>
      <c r="E110" s="158">
        <v>276066</v>
      </c>
      <c r="F110" s="158">
        <v>1008018</v>
      </c>
      <c r="G110" s="158">
        <v>1123773</v>
      </c>
      <c r="H110" s="158">
        <v>1161119</v>
      </c>
      <c r="I110" s="159">
        <f>IFERROR(H110/G110-1,"-")</f>
        <v>3.3232690231923989E-2</v>
      </c>
      <c r="J110" s="160">
        <f t="shared" si="42"/>
        <v>0.41776580079074166</v>
      </c>
      <c r="K110" s="158">
        <f t="shared" si="43"/>
        <v>37346</v>
      </c>
      <c r="L110" s="158">
        <f t="shared" si="44"/>
        <v>342141</v>
      </c>
      <c r="M110" s="159">
        <f>H110/H$8</f>
        <v>3.5033853988853253E-2</v>
      </c>
      <c r="N110" s="79"/>
    </row>
    <row r="111" spans="1:14" s="56" customFormat="1" x14ac:dyDescent="0.25">
      <c r="A111" s="161"/>
      <c r="B111" s="162" t="s">
        <v>110</v>
      </c>
      <c r="C111" s="163">
        <v>460921</v>
      </c>
      <c r="D111" s="163">
        <v>440006</v>
      </c>
      <c r="E111" s="163">
        <v>147447</v>
      </c>
      <c r="F111" s="163">
        <v>619928</v>
      </c>
      <c r="G111" s="163">
        <v>712793</v>
      </c>
      <c r="H111" s="163">
        <v>717114</v>
      </c>
      <c r="I111" s="164">
        <f t="shared" ref="I111:I118" si="45">IFERROR(H111/G111-1,"-")</f>
        <v>6.0620685107737327E-3</v>
      </c>
      <c r="J111" s="165">
        <f t="shared" si="42"/>
        <v>0.62978232115016608</v>
      </c>
      <c r="K111" s="163">
        <f t="shared" si="43"/>
        <v>4321</v>
      </c>
      <c r="L111" s="163">
        <f t="shared" si="44"/>
        <v>277108</v>
      </c>
      <c r="M111" s="164">
        <f t="shared" ref="M111:M118" si="46">H111/H$8</f>
        <v>2.1637116582678015E-2</v>
      </c>
      <c r="N111" s="166"/>
    </row>
    <row r="112" spans="1:14" s="56" customFormat="1" x14ac:dyDescent="0.25">
      <c r="A112" s="161"/>
      <c r="B112" s="162" t="s">
        <v>113</v>
      </c>
      <c r="C112" s="163">
        <v>104134</v>
      </c>
      <c r="D112" s="163">
        <v>80610</v>
      </c>
      <c r="E112" s="163">
        <v>20736</v>
      </c>
      <c r="F112" s="163">
        <v>41022</v>
      </c>
      <c r="G112" s="163">
        <v>53804</v>
      </c>
      <c r="H112" s="163">
        <v>54374</v>
      </c>
      <c r="I112" s="164">
        <f t="shared" si="45"/>
        <v>1.0594007880454948E-2</v>
      </c>
      <c r="J112" s="165">
        <f t="shared" si="42"/>
        <v>-0.32546830418062278</v>
      </c>
      <c r="K112" s="163">
        <f t="shared" si="43"/>
        <v>570</v>
      </c>
      <c r="L112" s="163">
        <f t="shared" si="44"/>
        <v>-26236</v>
      </c>
      <c r="M112" s="164">
        <f t="shared" si="46"/>
        <v>1.6405990917295358E-3</v>
      </c>
      <c r="N112" s="166"/>
    </row>
    <row r="113" spans="1:14" x14ac:dyDescent="0.25">
      <c r="A113" s="161"/>
      <c r="B113" s="162" t="s">
        <v>116</v>
      </c>
      <c r="C113" s="163">
        <v>95352</v>
      </c>
      <c r="D113" s="163">
        <v>90019</v>
      </c>
      <c r="E113" s="163">
        <v>13023</v>
      </c>
      <c r="F113" s="163">
        <v>60814</v>
      </c>
      <c r="G113" s="163">
        <v>72165</v>
      </c>
      <c r="H113" s="163">
        <v>78719</v>
      </c>
      <c r="I113" s="164">
        <f t="shared" si="45"/>
        <v>9.081964941453613E-2</v>
      </c>
      <c r="J113" s="165">
        <f t="shared" si="42"/>
        <v>-0.12552905497728262</v>
      </c>
      <c r="K113" s="163">
        <f t="shared" si="43"/>
        <v>6554</v>
      </c>
      <c r="L113" s="163">
        <f t="shared" si="44"/>
        <v>-11300</v>
      </c>
      <c r="M113" s="164">
        <f t="shared" si="46"/>
        <v>2.375148414717647E-3</v>
      </c>
      <c r="N113" s="79"/>
    </row>
    <row r="114" spans="1:14" x14ac:dyDescent="0.25">
      <c r="A114" s="161"/>
      <c r="B114" s="162" t="s">
        <v>123</v>
      </c>
      <c r="C114" s="163">
        <v>15024</v>
      </c>
      <c r="D114" s="163">
        <v>17067</v>
      </c>
      <c r="E114" s="163">
        <v>8362</v>
      </c>
      <c r="F114" s="163">
        <v>38570</v>
      </c>
      <c r="G114" s="163">
        <v>38476</v>
      </c>
      <c r="H114" s="163">
        <v>38247</v>
      </c>
      <c r="I114" s="164">
        <f t="shared" si="45"/>
        <v>-5.9517621374363117E-3</v>
      </c>
      <c r="J114" s="165">
        <f t="shared" si="42"/>
        <v>1.2409913868869751</v>
      </c>
      <c r="K114" s="163">
        <f t="shared" si="43"/>
        <v>-229</v>
      </c>
      <c r="L114" s="163">
        <f t="shared" si="44"/>
        <v>21180</v>
      </c>
      <c r="M114" s="164">
        <f t="shared" si="46"/>
        <v>1.1540073097689992E-3</v>
      </c>
      <c r="N114" s="79"/>
    </row>
    <row r="115" spans="1:14" x14ac:dyDescent="0.25">
      <c r="A115" s="161"/>
      <c r="B115" s="162" t="s">
        <v>119</v>
      </c>
      <c r="C115" s="163">
        <v>25559</v>
      </c>
      <c r="D115" s="163">
        <v>28205</v>
      </c>
      <c r="E115" s="163">
        <v>19245</v>
      </c>
      <c r="F115" s="163">
        <v>39216</v>
      </c>
      <c r="G115" s="163">
        <v>38880</v>
      </c>
      <c r="H115" s="163">
        <v>30752</v>
      </c>
      <c r="I115" s="164">
        <f t="shared" si="45"/>
        <v>-0.20905349794238681</v>
      </c>
      <c r="J115" s="165">
        <f t="shared" si="42"/>
        <v>9.0303137741535089E-2</v>
      </c>
      <c r="K115" s="163">
        <f t="shared" si="43"/>
        <v>-8128</v>
      </c>
      <c r="L115" s="163">
        <f t="shared" si="44"/>
        <v>2547</v>
      </c>
      <c r="M115" s="164">
        <f t="shared" si="46"/>
        <v>9.2786448061328369E-4</v>
      </c>
      <c r="N115" s="79"/>
    </row>
    <row r="116" spans="1:14" x14ac:dyDescent="0.25">
      <c r="A116" s="161"/>
      <c r="B116" s="162" t="s">
        <v>128</v>
      </c>
      <c r="C116" s="163">
        <v>3838</v>
      </c>
      <c r="D116" s="163">
        <v>5162</v>
      </c>
      <c r="E116" s="163">
        <v>2329</v>
      </c>
      <c r="F116" s="163">
        <v>11148</v>
      </c>
      <c r="G116" s="163">
        <v>9646</v>
      </c>
      <c r="H116" s="163">
        <v>10750</v>
      </c>
      <c r="I116" s="164">
        <f t="shared" si="45"/>
        <v>0.1144515861496993</v>
      </c>
      <c r="J116" s="165">
        <f t="shared" si="42"/>
        <v>1.08252615265401</v>
      </c>
      <c r="K116" s="163">
        <f t="shared" si="43"/>
        <v>1104</v>
      </c>
      <c r="L116" s="163">
        <f t="shared" si="44"/>
        <v>5588</v>
      </c>
      <c r="M116" s="164">
        <f t="shared" si="46"/>
        <v>3.2435429131740374E-4</v>
      </c>
      <c r="N116" s="79"/>
    </row>
    <row r="117" spans="1:14" x14ac:dyDescent="0.25">
      <c r="A117" s="161" t="s">
        <v>144</v>
      </c>
      <c r="B117" s="162" t="s">
        <v>131</v>
      </c>
      <c r="C117" s="163">
        <v>10324</v>
      </c>
      <c r="D117" s="163">
        <v>10767</v>
      </c>
      <c r="E117" s="163">
        <v>7254</v>
      </c>
      <c r="F117" s="163">
        <v>6599</v>
      </c>
      <c r="G117" s="163">
        <v>6156</v>
      </c>
      <c r="H117" s="163">
        <v>9761</v>
      </c>
      <c r="I117" s="164">
        <f t="shared" si="45"/>
        <v>0.58560753736192339</v>
      </c>
      <c r="J117" s="165">
        <f t="shared" si="42"/>
        <v>-9.3433639825392434E-2</v>
      </c>
      <c r="K117" s="163">
        <f t="shared" si="43"/>
        <v>3605</v>
      </c>
      <c r="L117" s="163">
        <f t="shared" si="44"/>
        <v>-1006</v>
      </c>
      <c r="M117" s="164">
        <f t="shared" si="46"/>
        <v>2.9451369651620256E-4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120246</v>
      </c>
      <c r="D118" s="169">
        <f t="shared" si="47"/>
        <v>147142</v>
      </c>
      <c r="E118" s="169">
        <f t="shared" si="47"/>
        <v>57670</v>
      </c>
      <c r="F118" s="169">
        <f t="shared" si="47"/>
        <v>190721</v>
      </c>
      <c r="G118" s="169">
        <f t="shared" si="47"/>
        <v>191853</v>
      </c>
      <c r="H118" s="169">
        <f t="shared" si="47"/>
        <v>221402</v>
      </c>
      <c r="I118" s="170">
        <f t="shared" si="45"/>
        <v>0.15401896243478075</v>
      </c>
      <c r="J118" s="171">
        <f t="shared" si="42"/>
        <v>0.50468255154884401</v>
      </c>
      <c r="K118" s="169">
        <f>H118-G118</f>
        <v>29549</v>
      </c>
      <c r="L118" s="169">
        <f t="shared" si="44"/>
        <v>74260</v>
      </c>
      <c r="M118" s="170">
        <f t="shared" si="46"/>
        <v>6.6802501215121697E-3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486402</v>
      </c>
      <c r="D120" s="176">
        <v>454490</v>
      </c>
      <c r="E120" s="176">
        <v>180102</v>
      </c>
      <c r="F120" s="176">
        <v>489441</v>
      </c>
      <c r="G120" s="176">
        <v>523336</v>
      </c>
      <c r="H120" s="176">
        <v>529058</v>
      </c>
      <c r="I120" s="177">
        <f>IFERROR(H120/G120-1,"-")</f>
        <v>1.0933702248650867E-2</v>
      </c>
      <c r="J120" s="177">
        <f>IFERROR(H120/D120-1,"-")</f>
        <v>0.16406961649321228</v>
      </c>
      <c r="K120" s="176">
        <f>H120-G120</f>
        <v>5722</v>
      </c>
      <c r="L120" s="176">
        <f>H120-D120</f>
        <v>74568</v>
      </c>
      <c r="M120" s="177">
        <f>H120/H$8</f>
        <v>1.5962998386586325E-2</v>
      </c>
      <c r="N120" s="79"/>
    </row>
    <row r="121" spans="1:14" x14ac:dyDescent="0.25">
      <c r="A121" s="161" t="s">
        <v>96</v>
      </c>
      <c r="B121" s="157" t="s">
        <v>97</v>
      </c>
      <c r="C121" s="158">
        <v>247494</v>
      </c>
      <c r="D121" s="158">
        <v>214873</v>
      </c>
      <c r="E121" s="158">
        <v>92166</v>
      </c>
      <c r="F121" s="158">
        <v>251082</v>
      </c>
      <c r="G121" s="158">
        <v>280170</v>
      </c>
      <c r="H121" s="158">
        <v>283352</v>
      </c>
      <c r="I121" s="159">
        <f>IFERROR(H121/G121-1,"-")</f>
        <v>1.1357390155976699E-2</v>
      </c>
      <c r="J121" s="160">
        <f t="shared" ref="J121:J132" si="48">IFERROR(H121/D121-1,"-")</f>
        <v>0.31869522927496718</v>
      </c>
      <c r="K121" s="158">
        <f t="shared" ref="K121:K131" si="49">H121-G121</f>
        <v>3182</v>
      </c>
      <c r="L121" s="158">
        <f t="shared" ref="L121:L132" si="50">H121-D121</f>
        <v>68479</v>
      </c>
      <c r="M121" s="159">
        <f>H121/H$8</f>
        <v>8.5494360142668816E-3</v>
      </c>
      <c r="N121" s="79"/>
    </row>
    <row r="122" spans="1:14" x14ac:dyDescent="0.25">
      <c r="A122" s="161" t="s">
        <v>103</v>
      </c>
      <c r="B122" s="162" t="s">
        <v>103</v>
      </c>
      <c r="C122" s="163">
        <v>126888</v>
      </c>
      <c r="D122" s="163">
        <v>99964</v>
      </c>
      <c r="E122" s="163">
        <v>36356</v>
      </c>
      <c r="F122" s="163">
        <v>118332</v>
      </c>
      <c r="G122" s="163">
        <v>110477</v>
      </c>
      <c r="H122" s="163">
        <v>122087</v>
      </c>
      <c r="I122" s="164">
        <f>IFERROR(H122/G122-1,"-")</f>
        <v>0.10508974718719744</v>
      </c>
      <c r="J122" s="165">
        <f t="shared" si="48"/>
        <v>0.22130967148173353</v>
      </c>
      <c r="K122" s="163">
        <f t="shared" si="49"/>
        <v>11610</v>
      </c>
      <c r="L122" s="163">
        <f t="shared" si="50"/>
        <v>22123</v>
      </c>
      <c r="M122" s="164">
        <f>H122/H$8</f>
        <v>3.6836690571225923E-3</v>
      </c>
      <c r="N122" s="79"/>
    </row>
    <row r="123" spans="1:14" x14ac:dyDescent="0.25">
      <c r="A123" s="161" t="s">
        <v>100</v>
      </c>
      <c r="B123" s="162" t="s">
        <v>100</v>
      </c>
      <c r="C123" s="163">
        <v>120606</v>
      </c>
      <c r="D123" s="163">
        <v>114909</v>
      </c>
      <c r="E123" s="163">
        <v>55810</v>
      </c>
      <c r="F123" s="163">
        <v>132750</v>
      </c>
      <c r="G123" s="163">
        <v>169693</v>
      </c>
      <c r="H123" s="163">
        <v>161265</v>
      </c>
      <c r="I123" s="164">
        <f>IFERROR(H123/G123-1,"-")</f>
        <v>-4.9666161833428646E-2</v>
      </c>
      <c r="J123" s="165">
        <f t="shared" si="48"/>
        <v>0.40341487611936411</v>
      </c>
      <c r="K123" s="163">
        <f t="shared" si="49"/>
        <v>-8428</v>
      </c>
      <c r="L123" s="163">
        <f t="shared" si="50"/>
        <v>46356</v>
      </c>
      <c r="M123" s="164">
        <f>H123/H$8</f>
        <v>4.8657669571442897E-3</v>
      </c>
      <c r="N123" s="79"/>
    </row>
    <row r="124" spans="1:14" x14ac:dyDescent="0.25">
      <c r="A124" s="161"/>
      <c r="B124" s="157" t="s">
        <v>107</v>
      </c>
      <c r="C124" s="158">
        <v>238908</v>
      </c>
      <c r="D124" s="158">
        <v>239617</v>
      </c>
      <c r="E124" s="158">
        <v>87936</v>
      </c>
      <c r="F124" s="158">
        <v>238359</v>
      </c>
      <c r="G124" s="158">
        <v>243166</v>
      </c>
      <c r="H124" s="158">
        <v>245706</v>
      </c>
      <c r="I124" s="159">
        <f>IFERROR(H124/G124-1,"-")</f>
        <v>1.0445539261245473E-2</v>
      </c>
      <c r="J124" s="160">
        <f t="shared" si="48"/>
        <v>2.5411385669631192E-2</v>
      </c>
      <c r="K124" s="158">
        <f t="shared" si="49"/>
        <v>2540</v>
      </c>
      <c r="L124" s="158">
        <f t="shared" si="50"/>
        <v>6089</v>
      </c>
      <c r="M124" s="159">
        <f>H124/H$8</f>
        <v>7.413562372319442E-3</v>
      </c>
      <c r="N124" s="79"/>
    </row>
    <row r="125" spans="1:14" s="56" customFormat="1" x14ac:dyDescent="0.25">
      <c r="A125" s="161"/>
      <c r="B125" s="162" t="s">
        <v>110</v>
      </c>
      <c r="C125" s="163">
        <v>32556</v>
      </c>
      <c r="D125" s="163">
        <v>29399</v>
      </c>
      <c r="E125" s="163">
        <v>10277</v>
      </c>
      <c r="F125" s="163">
        <v>29734</v>
      </c>
      <c r="G125" s="163">
        <v>36580</v>
      </c>
      <c r="H125" s="163">
        <v>32836</v>
      </c>
      <c r="I125" s="164">
        <f t="shared" ref="I125:I132" si="51">IFERROR(H125/G125-1,"-")</f>
        <v>-0.10235101148168402</v>
      </c>
      <c r="J125" s="165">
        <f t="shared" si="48"/>
        <v>0.1169087383924623</v>
      </c>
      <c r="K125" s="163">
        <f t="shared" si="49"/>
        <v>-3744</v>
      </c>
      <c r="L125" s="163">
        <f t="shared" si="50"/>
        <v>3437</v>
      </c>
      <c r="M125" s="164">
        <f t="shared" ref="M125:M132" si="52">H125/H$8</f>
        <v>9.9074395439053653E-4</v>
      </c>
      <c r="N125" s="166"/>
    </row>
    <row r="126" spans="1:14" s="56" customFormat="1" x14ac:dyDescent="0.25">
      <c r="A126" s="161"/>
      <c r="B126" s="162" t="s">
        <v>113</v>
      </c>
      <c r="C126" s="163">
        <v>30834</v>
      </c>
      <c r="D126" s="163">
        <v>27082</v>
      </c>
      <c r="E126" s="163">
        <v>10562</v>
      </c>
      <c r="F126" s="163">
        <v>29500</v>
      </c>
      <c r="G126" s="163">
        <v>37398</v>
      </c>
      <c r="H126" s="163">
        <v>36612</v>
      </c>
      <c r="I126" s="164">
        <f t="shared" si="51"/>
        <v>-2.1017166693406031E-2</v>
      </c>
      <c r="J126" s="165">
        <f t="shared" si="48"/>
        <v>0.35189424710139572</v>
      </c>
      <c r="K126" s="163">
        <f t="shared" si="49"/>
        <v>-786</v>
      </c>
      <c r="L126" s="163">
        <f t="shared" si="50"/>
        <v>9530</v>
      </c>
      <c r="M126" s="164">
        <f t="shared" si="52"/>
        <v>1.1046752849965381E-3</v>
      </c>
      <c r="N126" s="166"/>
    </row>
    <row r="127" spans="1:14" x14ac:dyDescent="0.25">
      <c r="A127" s="161"/>
      <c r="B127" s="162" t="s">
        <v>116</v>
      </c>
      <c r="C127" s="163">
        <v>17087</v>
      </c>
      <c r="D127" s="163">
        <v>18393</v>
      </c>
      <c r="E127" s="163">
        <v>6115</v>
      </c>
      <c r="F127" s="163">
        <v>21279</v>
      </c>
      <c r="G127" s="163">
        <v>24467</v>
      </c>
      <c r="H127" s="163">
        <v>24007</v>
      </c>
      <c r="I127" s="164">
        <f t="shared" si="51"/>
        <v>-1.880083377610664E-2</v>
      </c>
      <c r="J127" s="165">
        <f t="shared" si="48"/>
        <v>0.30522481378785415</v>
      </c>
      <c r="K127" s="163">
        <f t="shared" si="49"/>
        <v>-460</v>
      </c>
      <c r="L127" s="163">
        <f t="shared" si="50"/>
        <v>5614</v>
      </c>
      <c r="M127" s="164">
        <f t="shared" si="52"/>
        <v>7.2435102061924755E-4</v>
      </c>
      <c r="N127" s="79"/>
    </row>
    <row r="128" spans="1:14" x14ac:dyDescent="0.25">
      <c r="A128" s="161"/>
      <c r="B128" s="162" t="s">
        <v>123</v>
      </c>
      <c r="C128" s="163">
        <v>4254</v>
      </c>
      <c r="D128" s="163">
        <v>4162</v>
      </c>
      <c r="E128" s="163">
        <v>1593</v>
      </c>
      <c r="F128" s="163">
        <v>5628</v>
      </c>
      <c r="G128" s="163">
        <v>6402</v>
      </c>
      <c r="H128" s="163">
        <v>6684</v>
      </c>
      <c r="I128" s="164">
        <f t="shared" si="51"/>
        <v>4.4048734770384179E-2</v>
      </c>
      <c r="J128" s="165">
        <f t="shared" si="48"/>
        <v>0.60595867371456036</v>
      </c>
      <c r="K128" s="163">
        <f t="shared" si="49"/>
        <v>282</v>
      </c>
      <c r="L128" s="163">
        <f t="shared" si="50"/>
        <v>2522</v>
      </c>
      <c r="M128" s="164">
        <f t="shared" si="52"/>
        <v>2.016729379688862E-4</v>
      </c>
      <c r="N128" s="79"/>
    </row>
    <row r="129" spans="1:14" x14ac:dyDescent="0.25">
      <c r="A129" s="161"/>
      <c r="B129" s="162" t="s">
        <v>119</v>
      </c>
      <c r="C129" s="163">
        <v>4534</v>
      </c>
      <c r="D129" s="163">
        <v>3557</v>
      </c>
      <c r="E129" s="163">
        <v>1615</v>
      </c>
      <c r="F129" s="163">
        <v>4189</v>
      </c>
      <c r="G129" s="163">
        <v>5284</v>
      </c>
      <c r="H129" s="163">
        <v>5104</v>
      </c>
      <c r="I129" s="164">
        <f t="shared" si="51"/>
        <v>-3.4065102195306562E-2</v>
      </c>
      <c r="J129" s="165">
        <f t="shared" si="48"/>
        <v>0.43491706494236726</v>
      </c>
      <c r="K129" s="163">
        <f t="shared" si="49"/>
        <v>-180</v>
      </c>
      <c r="L129" s="163">
        <f t="shared" si="50"/>
        <v>1547</v>
      </c>
      <c r="M129" s="164">
        <f t="shared" si="52"/>
        <v>1.5400040026828174E-4</v>
      </c>
      <c r="N129" s="79"/>
    </row>
    <row r="130" spans="1:14" x14ac:dyDescent="0.25">
      <c r="A130" s="161"/>
      <c r="B130" s="162" t="s">
        <v>128</v>
      </c>
      <c r="C130" s="163">
        <v>3842</v>
      </c>
      <c r="D130" s="163">
        <v>3855</v>
      </c>
      <c r="E130" s="163">
        <v>1654</v>
      </c>
      <c r="F130" s="163">
        <v>2347</v>
      </c>
      <c r="G130" s="163">
        <v>3063</v>
      </c>
      <c r="H130" s="163">
        <v>3493</v>
      </c>
      <c r="I130" s="164">
        <f t="shared" si="51"/>
        <v>0.14038524322559587</v>
      </c>
      <c r="J130" s="165">
        <f t="shared" si="48"/>
        <v>-9.3904020752269779E-2</v>
      </c>
      <c r="K130" s="163">
        <f t="shared" si="49"/>
        <v>430</v>
      </c>
      <c r="L130" s="163">
        <f t="shared" si="50"/>
        <v>-362</v>
      </c>
      <c r="M130" s="164">
        <f t="shared" si="52"/>
        <v>1.0539251530899453E-4</v>
      </c>
      <c r="N130" s="79"/>
    </row>
    <row r="131" spans="1:14" x14ac:dyDescent="0.25">
      <c r="A131" s="161" t="s">
        <v>144</v>
      </c>
      <c r="B131" s="162" t="s">
        <v>131</v>
      </c>
      <c r="C131" s="163">
        <v>6767</v>
      </c>
      <c r="D131" s="163">
        <v>5042</v>
      </c>
      <c r="E131" s="163">
        <v>2067</v>
      </c>
      <c r="F131" s="163">
        <v>3360</v>
      </c>
      <c r="G131" s="163">
        <v>4256</v>
      </c>
      <c r="H131" s="163">
        <v>4528</v>
      </c>
      <c r="I131" s="164">
        <f t="shared" si="51"/>
        <v>6.3909774436090139E-2</v>
      </c>
      <c r="J131" s="165">
        <f t="shared" si="48"/>
        <v>-0.10194367314557717</v>
      </c>
      <c r="K131" s="163">
        <f t="shared" si="49"/>
        <v>272</v>
      </c>
      <c r="L131" s="163">
        <f t="shared" si="50"/>
        <v>-514</v>
      </c>
      <c r="M131" s="164">
        <f t="shared" si="52"/>
        <v>1.36621044752112E-4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139034</v>
      </c>
      <c r="D132" s="169">
        <f t="shared" si="53"/>
        <v>148127</v>
      </c>
      <c r="E132" s="169">
        <f t="shared" si="53"/>
        <v>54053</v>
      </c>
      <c r="F132" s="169">
        <f t="shared" si="53"/>
        <v>142322</v>
      </c>
      <c r="G132" s="169">
        <f t="shared" si="53"/>
        <v>125716</v>
      </c>
      <c r="H132" s="169">
        <f t="shared" si="53"/>
        <v>132442</v>
      </c>
      <c r="I132" s="170">
        <f t="shared" si="51"/>
        <v>5.3501543160775045E-2</v>
      </c>
      <c r="J132" s="171">
        <f t="shared" si="48"/>
        <v>-0.10588886563556943</v>
      </c>
      <c r="K132" s="169">
        <f>H132-G132</f>
        <v>6726</v>
      </c>
      <c r="L132" s="169">
        <f t="shared" si="50"/>
        <v>-15685</v>
      </c>
      <c r="M132" s="170">
        <f t="shared" si="52"/>
        <v>3.9961052140148447E-3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1915530</v>
      </c>
      <c r="D134" s="176">
        <v>1707294</v>
      </c>
      <c r="E134" s="176">
        <v>551112</v>
      </c>
      <c r="F134" s="176">
        <v>1596976</v>
      </c>
      <c r="G134" s="176">
        <v>1728214</v>
      </c>
      <c r="H134" s="176">
        <v>1828241</v>
      </c>
      <c r="I134" s="177">
        <f>IFERROR(H134/G134-1,"-")</f>
        <v>5.7878827506315789E-2</v>
      </c>
      <c r="J134" s="177">
        <f>IFERROR(H134/D134-1,"-")</f>
        <v>7.084134308443657E-2</v>
      </c>
      <c r="K134" s="176">
        <f>H134-G134</f>
        <v>100027</v>
      </c>
      <c r="L134" s="176">
        <f>H134-D134</f>
        <v>120947</v>
      </c>
      <c r="M134" s="177">
        <f>H134/H$8</f>
        <v>5.5162587340690371E-2</v>
      </c>
      <c r="N134" s="79"/>
    </row>
    <row r="135" spans="1:14" x14ac:dyDescent="0.25">
      <c r="A135" s="161" t="s">
        <v>96</v>
      </c>
      <c r="B135" s="157" t="s">
        <v>97</v>
      </c>
      <c r="C135" s="158">
        <v>200945</v>
      </c>
      <c r="D135" s="158">
        <v>184876</v>
      </c>
      <c r="E135" s="158">
        <v>59911</v>
      </c>
      <c r="F135" s="158">
        <v>97634</v>
      </c>
      <c r="G135" s="158">
        <v>107672</v>
      </c>
      <c r="H135" s="158">
        <v>98196</v>
      </c>
      <c r="I135" s="159">
        <f>IFERROR(H135/G135-1,"-")</f>
        <v>-8.8008024370309856E-2</v>
      </c>
      <c r="J135" s="160">
        <f t="shared" ref="J135:J146" si="54">IFERROR(H135/D135-1,"-")</f>
        <v>-0.46885479997403667</v>
      </c>
      <c r="K135" s="158">
        <f t="shared" ref="K135:K145" si="55">H135-G135</f>
        <v>-9476</v>
      </c>
      <c r="L135" s="158">
        <f t="shared" ref="L135:L146" si="56">H135-D135</f>
        <v>-86680</v>
      </c>
      <c r="M135" s="159">
        <f>H135/H$8</f>
        <v>2.9628180456003515E-3</v>
      </c>
      <c r="N135" s="79"/>
    </row>
    <row r="136" spans="1:14" x14ac:dyDescent="0.25">
      <c r="A136" s="161" t="s">
        <v>103</v>
      </c>
      <c r="B136" s="162" t="s">
        <v>103</v>
      </c>
      <c r="C136" s="163">
        <v>141429</v>
      </c>
      <c r="D136" s="163">
        <v>92544</v>
      </c>
      <c r="E136" s="163">
        <v>39383</v>
      </c>
      <c r="F136" s="163">
        <v>53764</v>
      </c>
      <c r="G136" s="163">
        <v>57796</v>
      </c>
      <c r="H136" s="163">
        <v>46931</v>
      </c>
      <c r="I136" s="164">
        <f>IFERROR(H136/G136-1,"-")</f>
        <v>-0.18798878815142916</v>
      </c>
      <c r="J136" s="165">
        <f t="shared" si="54"/>
        <v>-0.49287906293222683</v>
      </c>
      <c r="K136" s="163">
        <f t="shared" si="55"/>
        <v>-10865</v>
      </c>
      <c r="L136" s="163">
        <f t="shared" si="56"/>
        <v>-45613</v>
      </c>
      <c r="M136" s="164">
        <f>H136/H$8</f>
        <v>1.4160252321690301E-3</v>
      </c>
      <c r="N136" s="79"/>
    </row>
    <row r="137" spans="1:14" x14ac:dyDescent="0.25">
      <c r="A137" s="161" t="s">
        <v>100</v>
      </c>
      <c r="B137" s="162" t="s">
        <v>100</v>
      </c>
      <c r="C137" s="163">
        <v>59516</v>
      </c>
      <c r="D137" s="163">
        <v>92332</v>
      </c>
      <c r="E137" s="163">
        <v>20528</v>
      </c>
      <c r="F137" s="163">
        <v>43870</v>
      </c>
      <c r="G137" s="163">
        <v>49876</v>
      </c>
      <c r="H137" s="163">
        <v>51265</v>
      </c>
      <c r="I137" s="164">
        <f>IFERROR(H137/G137-1,"-")</f>
        <v>2.7849065682893581E-2</v>
      </c>
      <c r="J137" s="165">
        <f t="shared" si="54"/>
        <v>-0.44477537581770132</v>
      </c>
      <c r="K137" s="163">
        <f t="shared" si="55"/>
        <v>1389</v>
      </c>
      <c r="L137" s="163">
        <f t="shared" si="56"/>
        <v>-41067</v>
      </c>
      <c r="M137" s="164">
        <f>H137/H$8</f>
        <v>1.5467928134313212E-3</v>
      </c>
      <c r="N137" s="79"/>
    </row>
    <row r="138" spans="1:14" x14ac:dyDescent="0.25">
      <c r="A138" s="161"/>
      <c r="B138" s="157" t="s">
        <v>107</v>
      </c>
      <c r="C138" s="158">
        <v>1714585</v>
      </c>
      <c r="D138" s="158">
        <v>1522418</v>
      </c>
      <c r="E138" s="158">
        <v>491201</v>
      </c>
      <c r="F138" s="158">
        <v>1499342</v>
      </c>
      <c r="G138" s="158">
        <v>1620542</v>
      </c>
      <c r="H138" s="158">
        <v>1730045</v>
      </c>
      <c r="I138" s="159">
        <f>IFERROR(H138/G138-1,"-")</f>
        <v>6.7571837076731089E-2</v>
      </c>
      <c r="J138" s="160">
        <f t="shared" si="54"/>
        <v>0.13637975904120947</v>
      </c>
      <c r="K138" s="158">
        <f t="shared" si="55"/>
        <v>109503</v>
      </c>
      <c r="L138" s="158">
        <f t="shared" si="56"/>
        <v>207627</v>
      </c>
      <c r="M138" s="159">
        <f>H138/H$8</f>
        <v>5.2199769295090022E-2</v>
      </c>
      <c r="N138" s="79"/>
    </row>
    <row r="139" spans="1:14" s="56" customFormat="1" x14ac:dyDescent="0.25">
      <c r="A139" s="161"/>
      <c r="B139" s="162" t="s">
        <v>110</v>
      </c>
      <c r="C139" s="163">
        <v>944294</v>
      </c>
      <c r="D139" s="163">
        <v>780735</v>
      </c>
      <c r="E139" s="163">
        <v>214809</v>
      </c>
      <c r="F139" s="163">
        <v>678639</v>
      </c>
      <c r="G139" s="163">
        <v>687333</v>
      </c>
      <c r="H139" s="163">
        <v>793973</v>
      </c>
      <c r="I139" s="164">
        <f t="shared" ref="I139:I146" si="57">IFERROR(H139/G139-1,"-")</f>
        <v>0.15515041471892088</v>
      </c>
      <c r="J139" s="165">
        <f t="shared" si="54"/>
        <v>1.6955817274747487E-2</v>
      </c>
      <c r="K139" s="163">
        <f t="shared" si="55"/>
        <v>106640</v>
      </c>
      <c r="L139" s="163">
        <f t="shared" si="56"/>
        <v>13238</v>
      </c>
      <c r="M139" s="164">
        <f t="shared" ref="M139:M146" si="58">H139/H$8</f>
        <v>2.3956144161874696E-2</v>
      </c>
      <c r="N139" s="166"/>
    </row>
    <row r="140" spans="1:14" s="56" customFormat="1" x14ac:dyDescent="0.25">
      <c r="A140" s="161"/>
      <c r="B140" s="162" t="s">
        <v>113</v>
      </c>
      <c r="C140" s="163">
        <v>117676</v>
      </c>
      <c r="D140" s="163">
        <v>103196</v>
      </c>
      <c r="E140" s="163">
        <v>39143</v>
      </c>
      <c r="F140" s="163">
        <v>119039</v>
      </c>
      <c r="G140" s="163">
        <v>164937</v>
      </c>
      <c r="H140" s="163">
        <v>175258</v>
      </c>
      <c r="I140" s="164">
        <f t="shared" si="57"/>
        <v>6.2575407579863906E-2</v>
      </c>
      <c r="J140" s="165">
        <f t="shared" si="54"/>
        <v>0.69830225977751081</v>
      </c>
      <c r="K140" s="163">
        <f t="shared" si="55"/>
        <v>10321</v>
      </c>
      <c r="L140" s="163">
        <f t="shared" si="56"/>
        <v>72062</v>
      </c>
      <c r="M140" s="164">
        <f t="shared" si="58"/>
        <v>5.2879706407167942E-3</v>
      </c>
      <c r="N140" s="166"/>
    </row>
    <row r="141" spans="1:14" x14ac:dyDescent="0.25">
      <c r="A141" s="161"/>
      <c r="B141" s="162" t="s">
        <v>116</v>
      </c>
      <c r="C141" s="163">
        <v>151337</v>
      </c>
      <c r="D141" s="163">
        <v>125725</v>
      </c>
      <c r="E141" s="163">
        <v>37372</v>
      </c>
      <c r="F141" s="163">
        <v>159303</v>
      </c>
      <c r="G141" s="163">
        <v>151870</v>
      </c>
      <c r="H141" s="163">
        <v>157248</v>
      </c>
      <c r="I141" s="164">
        <f t="shared" si="57"/>
        <v>3.5411865411207E-2</v>
      </c>
      <c r="J141" s="165">
        <f t="shared" si="54"/>
        <v>0.25072976734937358</v>
      </c>
      <c r="K141" s="163">
        <f t="shared" si="55"/>
        <v>5378</v>
      </c>
      <c r="L141" s="163">
        <f t="shared" si="56"/>
        <v>31523</v>
      </c>
      <c r="M141" s="164">
        <f t="shared" si="58"/>
        <v>4.7445640559143354E-3</v>
      </c>
      <c r="N141" s="79"/>
    </row>
    <row r="142" spans="1:14" x14ac:dyDescent="0.25">
      <c r="A142" s="161"/>
      <c r="B142" s="162" t="s">
        <v>123</v>
      </c>
      <c r="C142" s="163">
        <v>34970</v>
      </c>
      <c r="D142" s="163">
        <v>35626</v>
      </c>
      <c r="E142" s="163">
        <v>7560</v>
      </c>
      <c r="F142" s="163">
        <v>57002</v>
      </c>
      <c r="G142" s="163">
        <v>72744</v>
      </c>
      <c r="H142" s="163">
        <v>55074</v>
      </c>
      <c r="I142" s="164">
        <f t="shared" si="57"/>
        <v>-0.24290663147476077</v>
      </c>
      <c r="J142" s="165">
        <f t="shared" si="54"/>
        <v>0.54589344860495137</v>
      </c>
      <c r="K142" s="163">
        <f t="shared" si="55"/>
        <v>-17670</v>
      </c>
      <c r="L142" s="163">
        <f t="shared" si="56"/>
        <v>19448</v>
      </c>
      <c r="M142" s="164">
        <f t="shared" si="58"/>
        <v>1.6617198362804365E-3</v>
      </c>
      <c r="N142" s="79"/>
    </row>
    <row r="143" spans="1:14" x14ac:dyDescent="0.25">
      <c r="A143" s="161"/>
      <c r="B143" s="162" t="s">
        <v>119</v>
      </c>
      <c r="C143" s="163">
        <v>35457</v>
      </c>
      <c r="D143" s="163">
        <v>35418</v>
      </c>
      <c r="E143" s="163">
        <v>11318</v>
      </c>
      <c r="F143" s="163">
        <v>29084</v>
      </c>
      <c r="G143" s="163">
        <v>37319</v>
      </c>
      <c r="H143" s="163">
        <v>38592</v>
      </c>
      <c r="I143" s="164">
        <f t="shared" si="57"/>
        <v>3.4111310592459532E-2</v>
      </c>
      <c r="J143" s="165">
        <f t="shared" si="54"/>
        <v>8.9615449771302647E-2</v>
      </c>
      <c r="K143" s="163">
        <f t="shared" si="55"/>
        <v>1273</v>
      </c>
      <c r="L143" s="163">
        <f t="shared" si="56"/>
        <v>3174</v>
      </c>
      <c r="M143" s="164">
        <f t="shared" si="58"/>
        <v>1.1644168195833716E-3</v>
      </c>
      <c r="N143" s="79"/>
    </row>
    <row r="144" spans="1:14" x14ac:dyDescent="0.25">
      <c r="A144" s="161"/>
      <c r="B144" s="162" t="s">
        <v>128</v>
      </c>
      <c r="C144" s="163">
        <v>15052</v>
      </c>
      <c r="D144" s="163">
        <v>16194</v>
      </c>
      <c r="E144" s="163">
        <v>15309</v>
      </c>
      <c r="F144" s="163">
        <v>20597</v>
      </c>
      <c r="G144" s="163">
        <v>24080</v>
      </c>
      <c r="H144" s="163">
        <v>21679</v>
      </c>
      <c r="I144" s="164">
        <f t="shared" si="57"/>
        <v>-9.9709302325581395E-2</v>
      </c>
      <c r="J144" s="165">
        <f t="shared" si="54"/>
        <v>0.33870569346671608</v>
      </c>
      <c r="K144" s="163">
        <f t="shared" si="55"/>
        <v>-2401</v>
      </c>
      <c r="L144" s="163">
        <f t="shared" si="56"/>
        <v>5485</v>
      </c>
      <c r="M144" s="164">
        <f t="shared" si="58"/>
        <v>6.5410945874139496E-4</v>
      </c>
      <c r="N144" s="79"/>
    </row>
    <row r="145" spans="1:14" x14ac:dyDescent="0.25">
      <c r="A145" s="161" t="s">
        <v>144</v>
      </c>
      <c r="B145" s="162" t="s">
        <v>131</v>
      </c>
      <c r="C145" s="163">
        <v>65352</v>
      </c>
      <c r="D145" s="163">
        <v>41802</v>
      </c>
      <c r="E145" s="163">
        <v>29428</v>
      </c>
      <c r="F145" s="163">
        <v>10178</v>
      </c>
      <c r="G145" s="163">
        <v>17464</v>
      </c>
      <c r="H145" s="163">
        <v>15416</v>
      </c>
      <c r="I145" s="164">
        <f t="shared" si="57"/>
        <v>-0.11726981218506638</v>
      </c>
      <c r="J145" s="165">
        <f t="shared" si="54"/>
        <v>-0.63121381752069272</v>
      </c>
      <c r="K145" s="163">
        <f t="shared" si="55"/>
        <v>-2048</v>
      </c>
      <c r="L145" s="163">
        <f t="shared" si="56"/>
        <v>-26386</v>
      </c>
      <c r="M145" s="164">
        <f t="shared" si="58"/>
        <v>4.6513913999526472E-4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350447</v>
      </c>
      <c r="D146" s="169">
        <f t="shared" si="59"/>
        <v>383722</v>
      </c>
      <c r="E146" s="169">
        <f t="shared" si="59"/>
        <v>136262</v>
      </c>
      <c r="F146" s="169">
        <f t="shared" si="59"/>
        <v>425500</v>
      </c>
      <c r="G146" s="169">
        <f t="shared" si="59"/>
        <v>464795</v>
      </c>
      <c r="H146" s="169">
        <f t="shared" si="59"/>
        <v>472805</v>
      </c>
      <c r="I146" s="170">
        <f t="shared" si="57"/>
        <v>1.7233403973794914E-2</v>
      </c>
      <c r="J146" s="171">
        <f t="shared" si="54"/>
        <v>0.23215504974955836</v>
      </c>
      <c r="K146" s="169">
        <f>H146-G146</f>
        <v>8010</v>
      </c>
      <c r="L146" s="169">
        <f t="shared" si="56"/>
        <v>89083</v>
      </c>
      <c r="M146" s="170">
        <f t="shared" si="58"/>
        <v>1.4265705181983727E-2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726024</v>
      </c>
      <c r="D148" s="176">
        <v>653794</v>
      </c>
      <c r="E148" s="176">
        <v>212598</v>
      </c>
      <c r="F148" s="176">
        <v>555387</v>
      </c>
      <c r="G148" s="176">
        <v>711808</v>
      </c>
      <c r="H148" s="176">
        <v>677739</v>
      </c>
      <c r="I148" s="177">
        <f>IFERROR(H148/G148-1,"-")</f>
        <v>-4.7862625876640918E-2</v>
      </c>
      <c r="J148" s="177">
        <f>IFERROR(H148/D148-1,"-")</f>
        <v>3.6624686063194245E-2</v>
      </c>
      <c r="K148" s="176">
        <f>H148-G148</f>
        <v>-34069</v>
      </c>
      <c r="L148" s="176">
        <f>H148-D148</f>
        <v>23945</v>
      </c>
      <c r="M148" s="177">
        <f>H148/H$8</f>
        <v>2.044907470168985E-2</v>
      </c>
      <c r="N148" s="79"/>
    </row>
    <row r="149" spans="1:14" x14ac:dyDescent="0.25">
      <c r="A149" s="161" t="s">
        <v>96</v>
      </c>
      <c r="B149" s="157" t="s">
        <v>97</v>
      </c>
      <c r="C149" s="158">
        <v>245783</v>
      </c>
      <c r="D149" s="158">
        <v>236364</v>
      </c>
      <c r="E149" s="158">
        <v>80145</v>
      </c>
      <c r="F149" s="158">
        <v>229046</v>
      </c>
      <c r="G149" s="158">
        <v>278785</v>
      </c>
      <c r="H149" s="158">
        <v>259856</v>
      </c>
      <c r="I149" s="159">
        <f>IFERROR(H149/G149-1,"-")</f>
        <v>-6.7898201122728929E-2</v>
      </c>
      <c r="J149" s="160">
        <f t="shared" ref="J149:J160" si="60">IFERROR(H149/D149-1,"-")</f>
        <v>9.9389077862957143E-2</v>
      </c>
      <c r="K149" s="158">
        <f t="shared" ref="K149:K159" si="61">H149-G149</f>
        <v>-18929</v>
      </c>
      <c r="L149" s="158">
        <f t="shared" ref="L149:L160" si="62">H149-D149</f>
        <v>23492</v>
      </c>
      <c r="M149" s="159">
        <f>H149/H$8</f>
        <v>7.8405031371697916E-3</v>
      </c>
      <c r="N149" s="79"/>
    </row>
    <row r="150" spans="1:14" x14ac:dyDescent="0.25">
      <c r="A150" s="161" t="s">
        <v>103</v>
      </c>
      <c r="B150" s="162" t="s">
        <v>103</v>
      </c>
      <c r="C150" s="163">
        <v>105228</v>
      </c>
      <c r="D150" s="163">
        <v>98739</v>
      </c>
      <c r="E150" s="163">
        <v>37223</v>
      </c>
      <c r="F150" s="163">
        <v>138712</v>
      </c>
      <c r="G150" s="163">
        <v>196505</v>
      </c>
      <c r="H150" s="163">
        <v>170117</v>
      </c>
      <c r="I150" s="164">
        <f>IFERROR(H150/G150-1,"-")</f>
        <v>-0.13428665937253503</v>
      </c>
      <c r="J150" s="165">
        <f t="shared" si="60"/>
        <v>0.72289571496571781</v>
      </c>
      <c r="K150" s="163">
        <f t="shared" si="61"/>
        <v>-26388</v>
      </c>
      <c r="L150" s="163">
        <f t="shared" si="62"/>
        <v>71378</v>
      </c>
      <c r="M150" s="164">
        <f>H150/H$8</f>
        <v>5.1328538582365371E-3</v>
      </c>
      <c r="N150" s="79"/>
    </row>
    <row r="151" spans="1:14" x14ac:dyDescent="0.25">
      <c r="A151" s="161" t="s">
        <v>100</v>
      </c>
      <c r="B151" s="162" t="s">
        <v>100</v>
      </c>
      <c r="C151" s="163">
        <v>140555</v>
      </c>
      <c r="D151" s="163">
        <v>137625</v>
      </c>
      <c r="E151" s="163">
        <v>42922</v>
      </c>
      <c r="F151" s="163">
        <v>90334</v>
      </c>
      <c r="G151" s="163">
        <v>82280</v>
      </c>
      <c r="H151" s="163">
        <v>89739</v>
      </c>
      <c r="I151" s="164">
        <f>IFERROR(H151/G151-1,"-")</f>
        <v>9.0653864851725885E-2</v>
      </c>
      <c r="J151" s="165">
        <f t="shared" si="60"/>
        <v>-0.34794550408719349</v>
      </c>
      <c r="K151" s="163">
        <f t="shared" si="61"/>
        <v>7459</v>
      </c>
      <c r="L151" s="163">
        <f t="shared" si="62"/>
        <v>-47886</v>
      </c>
      <c r="M151" s="164">
        <f>H151/H$8</f>
        <v>2.7076492789332553E-3</v>
      </c>
      <c r="N151" s="79"/>
    </row>
    <row r="152" spans="1:14" x14ac:dyDescent="0.25">
      <c r="A152" s="161"/>
      <c r="B152" s="157" t="s">
        <v>107</v>
      </c>
      <c r="C152" s="158">
        <v>480241</v>
      </c>
      <c r="D152" s="158">
        <v>417430</v>
      </c>
      <c r="E152" s="158">
        <v>132453</v>
      </c>
      <c r="F152" s="158">
        <v>326341</v>
      </c>
      <c r="G152" s="158">
        <v>433023</v>
      </c>
      <c r="H152" s="158">
        <v>417883</v>
      </c>
      <c r="I152" s="159">
        <f>IFERROR(H152/G152-1,"-")</f>
        <v>-3.4963500784022994E-2</v>
      </c>
      <c r="J152" s="160">
        <f t="shared" si="60"/>
        <v>1.0852118918140974E-3</v>
      </c>
      <c r="K152" s="158">
        <f t="shared" si="61"/>
        <v>-15140</v>
      </c>
      <c r="L152" s="158">
        <f t="shared" si="62"/>
        <v>453</v>
      </c>
      <c r="M152" s="159">
        <f>H152/H$8</f>
        <v>1.2608571564520058E-2</v>
      </c>
      <c r="N152" s="79"/>
    </row>
    <row r="153" spans="1:14" s="56" customFormat="1" x14ac:dyDescent="0.25">
      <c r="A153" s="161"/>
      <c r="B153" s="162" t="s">
        <v>110</v>
      </c>
      <c r="C153" s="163">
        <v>142607</v>
      </c>
      <c r="D153" s="163">
        <v>109530</v>
      </c>
      <c r="E153" s="163">
        <v>29071</v>
      </c>
      <c r="F153" s="163">
        <v>119965</v>
      </c>
      <c r="G153" s="163">
        <v>162462</v>
      </c>
      <c r="H153" s="163">
        <v>137321</v>
      </c>
      <c r="I153" s="164">
        <f t="shared" ref="I153:I160" si="63">IFERROR(H153/G153-1,"-")</f>
        <v>-0.15475003385407049</v>
      </c>
      <c r="J153" s="165">
        <f t="shared" si="60"/>
        <v>0.25372957180681088</v>
      </c>
      <c r="K153" s="163">
        <f t="shared" si="61"/>
        <v>-25141</v>
      </c>
      <c r="L153" s="163">
        <f t="shared" si="62"/>
        <v>27791</v>
      </c>
      <c r="M153" s="164">
        <f t="shared" ref="M153:M160" si="64">H153/H$8</f>
        <v>4.1433168035346227E-3</v>
      </c>
      <c r="N153" s="166"/>
    </row>
    <row r="154" spans="1:14" s="56" customFormat="1" x14ac:dyDescent="0.25">
      <c r="A154" s="161"/>
      <c r="B154" s="162" t="s">
        <v>113</v>
      </c>
      <c r="C154" s="163">
        <v>170747</v>
      </c>
      <c r="D154" s="163">
        <v>138665</v>
      </c>
      <c r="E154" s="163">
        <v>47199</v>
      </c>
      <c r="F154" s="163">
        <v>86392</v>
      </c>
      <c r="G154" s="163">
        <v>93150</v>
      </c>
      <c r="H154" s="163">
        <v>92983</v>
      </c>
      <c r="I154" s="164">
        <f t="shared" si="63"/>
        <v>-1.7928073000537115E-3</v>
      </c>
      <c r="J154" s="165">
        <f t="shared" si="60"/>
        <v>-0.32944145963292826</v>
      </c>
      <c r="K154" s="163">
        <f t="shared" si="61"/>
        <v>-167</v>
      </c>
      <c r="L154" s="163">
        <f t="shared" si="62"/>
        <v>-45682</v>
      </c>
      <c r="M154" s="164">
        <f t="shared" si="64"/>
        <v>2.8055288436805723E-3</v>
      </c>
      <c r="N154" s="166"/>
    </row>
    <row r="155" spans="1:14" x14ac:dyDescent="0.25">
      <c r="A155" s="161"/>
      <c r="B155" s="162" t="s">
        <v>116</v>
      </c>
      <c r="C155" s="163">
        <v>65833</v>
      </c>
      <c r="D155" s="163">
        <v>60609</v>
      </c>
      <c r="E155" s="163">
        <v>13177</v>
      </c>
      <c r="F155" s="163">
        <v>35494</v>
      </c>
      <c r="G155" s="163">
        <v>65880</v>
      </c>
      <c r="H155" s="163">
        <v>61633</v>
      </c>
      <c r="I155" s="164">
        <f t="shared" si="63"/>
        <v>-6.4465695203400175E-2</v>
      </c>
      <c r="J155" s="165">
        <f t="shared" si="60"/>
        <v>1.689518058374162E-2</v>
      </c>
      <c r="K155" s="163">
        <f t="shared" si="61"/>
        <v>-4247</v>
      </c>
      <c r="L155" s="163">
        <f t="shared" si="62"/>
        <v>1024</v>
      </c>
      <c r="M155" s="164">
        <f t="shared" si="64"/>
        <v>1.8596212127223763E-3</v>
      </c>
      <c r="N155" s="79"/>
    </row>
    <row r="156" spans="1:14" x14ac:dyDescent="0.25">
      <c r="A156" s="161"/>
      <c r="B156" s="162" t="s">
        <v>123</v>
      </c>
      <c r="C156" s="163">
        <v>6739</v>
      </c>
      <c r="D156" s="163">
        <v>6984</v>
      </c>
      <c r="E156" s="163">
        <v>2519</v>
      </c>
      <c r="F156" s="163">
        <v>7932</v>
      </c>
      <c r="G156" s="163">
        <v>11287</v>
      </c>
      <c r="H156" s="163">
        <v>14090</v>
      </c>
      <c r="I156" s="164">
        <f t="shared" si="63"/>
        <v>0.24833879684592897</v>
      </c>
      <c r="J156" s="165">
        <f t="shared" si="60"/>
        <v>1.0174684994272623</v>
      </c>
      <c r="K156" s="163">
        <f t="shared" si="61"/>
        <v>2803</v>
      </c>
      <c r="L156" s="163">
        <f t="shared" si="62"/>
        <v>7106</v>
      </c>
      <c r="M156" s="164">
        <f t="shared" si="64"/>
        <v>4.2513041531741568E-4</v>
      </c>
      <c r="N156" s="79"/>
    </row>
    <row r="157" spans="1:14" x14ac:dyDescent="0.25">
      <c r="A157" s="161"/>
      <c r="B157" s="162" t="s">
        <v>119</v>
      </c>
      <c r="C157" s="163">
        <v>15612</v>
      </c>
      <c r="D157" s="163">
        <v>19112</v>
      </c>
      <c r="E157" s="163">
        <v>9225</v>
      </c>
      <c r="F157" s="163">
        <v>25474</v>
      </c>
      <c r="G157" s="163">
        <v>20067</v>
      </c>
      <c r="H157" s="163">
        <v>23057</v>
      </c>
      <c r="I157" s="164">
        <f t="shared" si="63"/>
        <v>0.14900084716200723</v>
      </c>
      <c r="J157" s="165">
        <f t="shared" si="60"/>
        <v>0.20641481791544569</v>
      </c>
      <c r="K157" s="163">
        <f t="shared" si="61"/>
        <v>2990</v>
      </c>
      <c r="L157" s="163">
        <f t="shared" si="62"/>
        <v>3945</v>
      </c>
      <c r="M157" s="164">
        <f t="shared" si="64"/>
        <v>6.9568715301445371E-4</v>
      </c>
      <c r="N157" s="79"/>
    </row>
    <row r="158" spans="1:14" x14ac:dyDescent="0.25">
      <c r="A158" s="161"/>
      <c r="B158" s="162" t="s">
        <v>128</v>
      </c>
      <c r="C158" s="163">
        <v>1894</v>
      </c>
      <c r="D158" s="163">
        <v>2676</v>
      </c>
      <c r="E158" s="163">
        <v>2815</v>
      </c>
      <c r="F158" s="163">
        <v>2209</v>
      </c>
      <c r="G158" s="163">
        <v>3739</v>
      </c>
      <c r="H158" s="163">
        <v>2649</v>
      </c>
      <c r="I158" s="164">
        <f t="shared" si="63"/>
        <v>-0.2915217972719979</v>
      </c>
      <c r="J158" s="165">
        <f t="shared" si="60"/>
        <v>-1.0089686098654682E-2</v>
      </c>
      <c r="K158" s="163">
        <f t="shared" si="61"/>
        <v>-1090</v>
      </c>
      <c r="L158" s="163">
        <f t="shared" si="62"/>
        <v>-27</v>
      </c>
      <c r="M158" s="164">
        <f t="shared" si="64"/>
        <v>7.9926931879051389E-5</v>
      </c>
      <c r="N158" s="79"/>
    </row>
    <row r="159" spans="1:14" x14ac:dyDescent="0.25">
      <c r="A159" s="161" t="s">
        <v>144</v>
      </c>
      <c r="B159" s="162" t="s">
        <v>131</v>
      </c>
      <c r="C159" s="163">
        <v>6897</v>
      </c>
      <c r="D159" s="163">
        <v>6385</v>
      </c>
      <c r="E159" s="163">
        <v>3775</v>
      </c>
      <c r="F159" s="163">
        <v>3597</v>
      </c>
      <c r="G159" s="163">
        <v>5086</v>
      </c>
      <c r="H159" s="163">
        <v>4461</v>
      </c>
      <c r="I159" s="164">
        <f t="shared" si="63"/>
        <v>-0.12288635469917419</v>
      </c>
      <c r="J159" s="165">
        <f t="shared" si="60"/>
        <v>-0.30133124510571652</v>
      </c>
      <c r="K159" s="163">
        <f t="shared" si="61"/>
        <v>-625</v>
      </c>
      <c r="L159" s="163">
        <f t="shared" si="62"/>
        <v>-1924</v>
      </c>
      <c r="M159" s="164">
        <f t="shared" si="64"/>
        <v>1.3459948777366865E-4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69912</v>
      </c>
      <c r="D160" s="169">
        <f t="shared" si="65"/>
        <v>73469</v>
      </c>
      <c r="E160" s="169">
        <f t="shared" si="65"/>
        <v>24672</v>
      </c>
      <c r="F160" s="169">
        <f t="shared" si="65"/>
        <v>45278</v>
      </c>
      <c r="G160" s="169">
        <f t="shared" si="65"/>
        <v>71352</v>
      </c>
      <c r="H160" s="169">
        <f t="shared" si="65"/>
        <v>81689</v>
      </c>
      <c r="I160" s="170">
        <f t="shared" si="63"/>
        <v>0.14487330418208311</v>
      </c>
      <c r="J160" s="171">
        <f t="shared" si="60"/>
        <v>0.11188392383182033</v>
      </c>
      <c r="K160" s="169">
        <f>H160-G160</f>
        <v>10337</v>
      </c>
      <c r="L160" s="169">
        <f t="shared" si="62"/>
        <v>8220</v>
      </c>
      <c r="M160" s="170">
        <f t="shared" si="64"/>
        <v>2.4647607165978972E-3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68A5A-4F0E-42B6-ADF0-4D30C7A2CA83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4E09A-52E2-4FB9-9298-D92D22C58B9B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F53D4-AACE-4001-ACA3-534870BC303F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noviembre 2024</v>
      </c>
    </row>
    <row r="7" spans="2:18" ht="15" customHeight="1" x14ac:dyDescent="0.25">
      <c r="B7" s="268" t="s">
        <v>42</v>
      </c>
      <c r="C7" s="271" t="s">
        <v>8</v>
      </c>
      <c r="D7" s="63" t="s">
        <v>43</v>
      </c>
      <c r="E7" s="64">
        <v>393250</v>
      </c>
      <c r="F7" s="64">
        <v>342567</v>
      </c>
      <c r="G7" s="64">
        <v>409402</v>
      </c>
      <c r="H7" s="64">
        <v>433576</v>
      </c>
      <c r="I7" s="64">
        <v>447422</v>
      </c>
      <c r="J7" s="65">
        <f>I7/H7-1</f>
        <v>3.1934424414635565E-2</v>
      </c>
      <c r="K7" s="64">
        <f>I7-H7</f>
        <v>13846</v>
      </c>
      <c r="L7" s="65">
        <f>I7/E7-1</f>
        <v>0.13775460902733627</v>
      </c>
      <c r="M7" s="64">
        <f>I7-E7</f>
        <v>54172</v>
      </c>
      <c r="N7" s="65">
        <f>I7/$I$7</f>
        <v>1</v>
      </c>
      <c r="R7" s="66"/>
    </row>
    <row r="8" spans="2:18" ht="15" customHeight="1" x14ac:dyDescent="0.25">
      <c r="B8" s="269"/>
      <c r="C8" s="272"/>
      <c r="D8" s="15" t="s">
        <v>44</v>
      </c>
      <c r="E8" s="16">
        <v>136028</v>
      </c>
      <c r="F8" s="16">
        <v>122250</v>
      </c>
      <c r="G8" s="16">
        <v>145679</v>
      </c>
      <c r="H8" s="16">
        <v>154254</v>
      </c>
      <c r="I8" s="16">
        <v>156906</v>
      </c>
      <c r="J8" s="17">
        <f t="shared" ref="J8:J63" si="0">I8/H8-1</f>
        <v>1.7192422886926684E-2</v>
      </c>
      <c r="K8" s="16">
        <f t="shared" ref="K8:K50" si="1">I8-H8</f>
        <v>2652</v>
      </c>
      <c r="L8" s="17">
        <f t="shared" ref="L8:L63" si="2">I8/E8-1</f>
        <v>0.15348310641926655</v>
      </c>
      <c r="M8" s="16">
        <f t="shared" ref="M8:M50" si="3">I8-E8</f>
        <v>20878</v>
      </c>
      <c r="N8" s="18">
        <f t="shared" ref="N8:N17" si="4">I8/$I$7</f>
        <v>0.35068905865156386</v>
      </c>
      <c r="R8" s="66"/>
    </row>
    <row r="9" spans="2:18" x14ac:dyDescent="0.25">
      <c r="B9" s="269"/>
      <c r="C9" s="272"/>
      <c r="D9" s="19" t="s">
        <v>45</v>
      </c>
      <c r="E9" s="20">
        <v>107365</v>
      </c>
      <c r="F9" s="20">
        <v>88426</v>
      </c>
      <c r="G9" s="20">
        <v>107366</v>
      </c>
      <c r="H9" s="20">
        <v>113999</v>
      </c>
      <c r="I9" s="20">
        <v>113916</v>
      </c>
      <c r="J9" s="67">
        <f t="shared" si="0"/>
        <v>-7.280765620750751E-4</v>
      </c>
      <c r="K9" s="20">
        <f t="shared" si="1"/>
        <v>-83</v>
      </c>
      <c r="L9" s="67">
        <f t="shared" si="2"/>
        <v>6.1016159828622074E-2</v>
      </c>
      <c r="M9" s="20">
        <f t="shared" si="3"/>
        <v>6551</v>
      </c>
      <c r="N9" s="68">
        <f t="shared" si="4"/>
        <v>0.25460527198036753</v>
      </c>
      <c r="R9" s="66"/>
    </row>
    <row r="10" spans="2:18" x14ac:dyDescent="0.25">
      <c r="B10" s="269"/>
      <c r="C10" s="272"/>
      <c r="D10" s="19" t="s">
        <v>46</v>
      </c>
      <c r="E10" s="20">
        <v>4580</v>
      </c>
      <c r="F10" s="20">
        <v>2997</v>
      </c>
      <c r="G10" s="20">
        <v>4018</v>
      </c>
      <c r="H10" s="20">
        <v>4366</v>
      </c>
      <c r="I10" s="20">
        <v>3262</v>
      </c>
      <c r="J10" s="67">
        <f t="shared" si="0"/>
        <v>-0.25286303252404951</v>
      </c>
      <c r="K10" s="20">
        <f t="shared" si="1"/>
        <v>-1104</v>
      </c>
      <c r="L10" s="67">
        <f t="shared" si="2"/>
        <v>-0.28777292576419211</v>
      </c>
      <c r="M10" s="20">
        <f t="shared" si="3"/>
        <v>-1318</v>
      </c>
      <c r="N10" s="68">
        <f t="shared" si="4"/>
        <v>7.2906562484634195E-3</v>
      </c>
      <c r="R10" s="66"/>
    </row>
    <row r="11" spans="2:18" x14ac:dyDescent="0.25">
      <c r="B11" s="269"/>
      <c r="C11" s="272"/>
      <c r="D11" s="19" t="s">
        <v>47</v>
      </c>
      <c r="E11" s="20">
        <v>9620</v>
      </c>
      <c r="F11" s="20">
        <v>12968</v>
      </c>
      <c r="G11" s="20">
        <v>14622</v>
      </c>
      <c r="H11" s="20">
        <v>12399</v>
      </c>
      <c r="I11" s="20">
        <v>15829</v>
      </c>
      <c r="J11" s="67">
        <f t="shared" si="0"/>
        <v>0.27663521251713852</v>
      </c>
      <c r="K11" s="20">
        <f t="shared" si="1"/>
        <v>3430</v>
      </c>
      <c r="L11" s="67">
        <f t="shared" si="2"/>
        <v>0.6454261954261955</v>
      </c>
      <c r="M11" s="20">
        <f t="shared" si="3"/>
        <v>6209</v>
      </c>
      <c r="N11" s="68">
        <f t="shared" si="4"/>
        <v>3.5378233524502596E-2</v>
      </c>
      <c r="R11" s="66"/>
    </row>
    <row r="12" spans="2:18" x14ac:dyDescent="0.25">
      <c r="B12" s="269"/>
      <c r="C12" s="272"/>
      <c r="D12" s="19" t="s">
        <v>48</v>
      </c>
      <c r="E12" s="20">
        <v>66714</v>
      </c>
      <c r="F12" s="20">
        <v>47468</v>
      </c>
      <c r="G12" s="20">
        <v>61752</v>
      </c>
      <c r="H12" s="20">
        <v>66055</v>
      </c>
      <c r="I12" s="20">
        <v>73285</v>
      </c>
      <c r="J12" s="67">
        <f t="shared" si="0"/>
        <v>0.10945424267655746</v>
      </c>
      <c r="K12" s="20">
        <f t="shared" si="1"/>
        <v>7230</v>
      </c>
      <c r="L12" s="67">
        <f t="shared" si="2"/>
        <v>9.8495068501364136E-2</v>
      </c>
      <c r="M12" s="20">
        <f t="shared" si="3"/>
        <v>6571</v>
      </c>
      <c r="N12" s="68">
        <f t="shared" si="4"/>
        <v>0.16379391268198704</v>
      </c>
      <c r="R12" s="66"/>
    </row>
    <row r="13" spans="2:18" x14ac:dyDescent="0.25">
      <c r="B13" s="269"/>
      <c r="C13" s="272"/>
      <c r="D13" s="19" t="s">
        <v>49</v>
      </c>
      <c r="E13" s="20">
        <v>6020</v>
      </c>
      <c r="F13" s="20">
        <v>4448</v>
      </c>
      <c r="G13" s="20">
        <v>4838</v>
      </c>
      <c r="H13" s="20">
        <v>4964</v>
      </c>
      <c r="I13" s="20">
        <v>5464</v>
      </c>
      <c r="J13" s="67">
        <f t="shared" si="0"/>
        <v>0.10072522159548747</v>
      </c>
      <c r="K13" s="20">
        <f t="shared" si="1"/>
        <v>500</v>
      </c>
      <c r="L13" s="67">
        <f t="shared" si="2"/>
        <v>-9.2358803986710925E-2</v>
      </c>
      <c r="M13" s="20">
        <f t="shared" si="3"/>
        <v>-556</v>
      </c>
      <c r="N13" s="68">
        <f t="shared" si="4"/>
        <v>1.2212184470142282E-2</v>
      </c>
      <c r="R13" s="66"/>
    </row>
    <row r="14" spans="2:18" x14ac:dyDescent="0.25">
      <c r="B14" s="269"/>
      <c r="C14" s="272"/>
      <c r="D14" s="19" t="s">
        <v>50</v>
      </c>
      <c r="E14" s="20">
        <v>12009</v>
      </c>
      <c r="F14" s="20">
        <v>10944</v>
      </c>
      <c r="G14" s="20">
        <v>14824</v>
      </c>
      <c r="H14" s="20">
        <v>18426</v>
      </c>
      <c r="I14" s="20">
        <v>18264</v>
      </c>
      <c r="J14" s="67">
        <f t="shared" si="0"/>
        <v>-8.7919244545751063E-3</v>
      </c>
      <c r="K14" s="20">
        <f t="shared" si="1"/>
        <v>-162</v>
      </c>
      <c r="L14" s="67">
        <f t="shared" si="2"/>
        <v>0.52085935548338735</v>
      </c>
      <c r="M14" s="20">
        <f t="shared" si="3"/>
        <v>6255</v>
      </c>
      <c r="N14" s="68">
        <f t="shared" si="4"/>
        <v>4.0820522906785985E-2</v>
      </c>
      <c r="R14" s="66"/>
    </row>
    <row r="15" spans="2:18" x14ac:dyDescent="0.25">
      <c r="B15" s="269"/>
      <c r="C15" s="272"/>
      <c r="D15" s="19" t="s">
        <v>51</v>
      </c>
      <c r="E15" s="20">
        <v>21685</v>
      </c>
      <c r="F15" s="20">
        <v>22740</v>
      </c>
      <c r="G15" s="20">
        <v>25251</v>
      </c>
      <c r="H15" s="20">
        <v>23667</v>
      </c>
      <c r="I15" s="20">
        <v>25085</v>
      </c>
      <c r="J15" s="67">
        <f t="shared" si="0"/>
        <v>5.9914649089449545E-2</v>
      </c>
      <c r="K15" s="20">
        <f t="shared" si="1"/>
        <v>1418</v>
      </c>
      <c r="L15" s="67">
        <f t="shared" si="2"/>
        <v>0.15679040811620926</v>
      </c>
      <c r="M15" s="20">
        <f t="shared" si="3"/>
        <v>3400</v>
      </c>
      <c r="N15" s="68">
        <f t="shared" si="4"/>
        <v>5.6065638256500572E-2</v>
      </c>
      <c r="R15" s="66"/>
    </row>
    <row r="16" spans="2:18" x14ac:dyDescent="0.25">
      <c r="B16" s="269"/>
      <c r="C16" s="272"/>
      <c r="D16" s="19" t="s">
        <v>52</v>
      </c>
      <c r="E16" s="20">
        <v>19561</v>
      </c>
      <c r="F16" s="20">
        <v>19838</v>
      </c>
      <c r="G16" s="20">
        <v>21079</v>
      </c>
      <c r="H16" s="20">
        <v>24207</v>
      </c>
      <c r="I16" s="20">
        <v>23363</v>
      </c>
      <c r="J16" s="67">
        <f t="shared" si="0"/>
        <v>-3.4865947866319691E-2</v>
      </c>
      <c r="K16" s="20">
        <f t="shared" si="1"/>
        <v>-844</v>
      </c>
      <c r="L16" s="67">
        <f t="shared" si="2"/>
        <v>0.19436634118910079</v>
      </c>
      <c r="M16" s="20">
        <f t="shared" si="3"/>
        <v>3802</v>
      </c>
      <c r="N16" s="68">
        <f t="shared" si="4"/>
        <v>5.2216922726195852E-2</v>
      </c>
      <c r="R16" s="66"/>
    </row>
    <row r="17" spans="2:18" x14ac:dyDescent="0.25">
      <c r="B17" s="269"/>
      <c r="C17" s="273"/>
      <c r="D17" s="23" t="s">
        <v>53</v>
      </c>
      <c r="E17" s="69">
        <v>9668</v>
      </c>
      <c r="F17" s="69">
        <v>10488</v>
      </c>
      <c r="G17" s="69">
        <v>9973</v>
      </c>
      <c r="H17" s="69">
        <v>11239</v>
      </c>
      <c r="I17" s="69">
        <v>12048</v>
      </c>
      <c r="J17" s="25">
        <f t="shared" si="0"/>
        <v>7.1981493015392806E-2</v>
      </c>
      <c r="K17" s="69">
        <f t="shared" si="1"/>
        <v>809</v>
      </c>
      <c r="L17" s="25">
        <f t="shared" si="2"/>
        <v>0.24617294166321879</v>
      </c>
      <c r="M17" s="69">
        <f t="shared" si="3"/>
        <v>2380</v>
      </c>
      <c r="N17" s="46">
        <f t="shared" si="4"/>
        <v>2.6927598553490889E-2</v>
      </c>
      <c r="R17" s="66"/>
    </row>
    <row r="18" spans="2:18" x14ac:dyDescent="0.25">
      <c r="B18" s="269"/>
      <c r="C18" s="274" t="s">
        <v>18</v>
      </c>
      <c r="D18" s="63" t="s">
        <v>43</v>
      </c>
      <c r="E18" s="64">
        <v>471694</v>
      </c>
      <c r="F18" s="64">
        <v>411047</v>
      </c>
      <c r="G18" s="64">
        <v>487953</v>
      </c>
      <c r="H18" s="64">
        <v>524477</v>
      </c>
      <c r="I18" s="64">
        <v>515668</v>
      </c>
      <c r="J18" s="65">
        <f t="shared" si="0"/>
        <v>-1.6795779414540579E-2</v>
      </c>
      <c r="K18" s="64">
        <f t="shared" si="1"/>
        <v>-8809</v>
      </c>
      <c r="L18" s="65">
        <f t="shared" si="2"/>
        <v>9.3225692928042392E-2</v>
      </c>
      <c r="M18" s="64">
        <f t="shared" si="3"/>
        <v>43974</v>
      </c>
      <c r="N18" s="65">
        <f t="shared" ref="N18:N19" si="5">I18/$I$18</f>
        <v>1</v>
      </c>
    </row>
    <row r="19" spans="2:18" x14ac:dyDescent="0.25">
      <c r="B19" s="269"/>
      <c r="C19" s="275"/>
      <c r="D19" s="26" t="s">
        <v>44</v>
      </c>
      <c r="E19" s="27">
        <v>167336</v>
      </c>
      <c r="F19" s="27">
        <v>150886</v>
      </c>
      <c r="G19" s="27">
        <v>178124</v>
      </c>
      <c r="H19" s="27">
        <v>192493</v>
      </c>
      <c r="I19" s="27">
        <v>185770</v>
      </c>
      <c r="J19" s="28">
        <f t="shared" si="0"/>
        <v>-3.4925945359052024E-2</v>
      </c>
      <c r="K19" s="27">
        <f t="shared" si="1"/>
        <v>-6723</v>
      </c>
      <c r="L19" s="28">
        <f t="shared" si="2"/>
        <v>0.11016159105034173</v>
      </c>
      <c r="M19" s="27">
        <f t="shared" si="3"/>
        <v>18434</v>
      </c>
      <c r="N19" s="18">
        <f t="shared" si="5"/>
        <v>0.36025116935702817</v>
      </c>
    </row>
    <row r="20" spans="2:18" x14ac:dyDescent="0.25">
      <c r="B20" s="269"/>
      <c r="C20" s="275"/>
      <c r="D20" s="4" t="s">
        <v>45</v>
      </c>
      <c r="E20" s="29">
        <v>130913</v>
      </c>
      <c r="F20" s="29">
        <v>108519</v>
      </c>
      <c r="G20" s="29">
        <v>129722</v>
      </c>
      <c r="H20" s="29">
        <v>139970</v>
      </c>
      <c r="I20" s="29">
        <v>129189</v>
      </c>
      <c r="J20" s="70">
        <f t="shared" si="0"/>
        <v>-7.7023647924555294E-2</v>
      </c>
      <c r="K20" s="29">
        <f t="shared" si="1"/>
        <v>-10781</v>
      </c>
      <c r="L20" s="70">
        <f t="shared" si="2"/>
        <v>-1.3169051201943227E-2</v>
      </c>
      <c r="M20" s="29">
        <f t="shared" si="3"/>
        <v>-1724</v>
      </c>
      <c r="N20" s="68">
        <f>I20/$I$18</f>
        <v>0.2505274711636169</v>
      </c>
    </row>
    <row r="21" spans="2:18" x14ac:dyDescent="0.25">
      <c r="B21" s="269"/>
      <c r="C21" s="275"/>
      <c r="D21" s="4" t="s">
        <v>46</v>
      </c>
      <c r="E21" s="29">
        <v>5082</v>
      </c>
      <c r="F21" s="29">
        <v>3386</v>
      </c>
      <c r="G21" s="29">
        <v>4319</v>
      </c>
      <c r="H21" s="29">
        <v>4906</v>
      </c>
      <c r="I21" s="29">
        <v>3729</v>
      </c>
      <c r="J21" s="70">
        <f t="shared" si="0"/>
        <v>-0.23991031390134532</v>
      </c>
      <c r="K21" s="29">
        <f t="shared" si="1"/>
        <v>-1177</v>
      </c>
      <c r="L21" s="70">
        <f t="shared" si="2"/>
        <v>-0.26623376623376627</v>
      </c>
      <c r="M21" s="29">
        <f t="shared" si="3"/>
        <v>-1353</v>
      </c>
      <c r="N21" s="68">
        <f t="shared" ref="N21:N28" si="6">I21/$I$18</f>
        <v>7.2313969453214081E-3</v>
      </c>
    </row>
    <row r="22" spans="2:18" x14ac:dyDescent="0.25">
      <c r="B22" s="269"/>
      <c r="C22" s="275"/>
      <c r="D22" s="4" t="s">
        <v>47</v>
      </c>
      <c r="E22" s="29">
        <v>11855</v>
      </c>
      <c r="F22" s="29">
        <v>15413</v>
      </c>
      <c r="G22" s="29">
        <v>17598</v>
      </c>
      <c r="H22" s="29">
        <v>14323</v>
      </c>
      <c r="I22" s="29">
        <v>18273</v>
      </c>
      <c r="J22" s="70">
        <f t="shared" si="0"/>
        <v>0.27578021364239325</v>
      </c>
      <c r="K22" s="29">
        <f t="shared" si="1"/>
        <v>3950</v>
      </c>
      <c r="L22" s="70">
        <f t="shared" si="2"/>
        <v>0.54137494727962876</v>
      </c>
      <c r="M22" s="29">
        <f t="shared" si="3"/>
        <v>6418</v>
      </c>
      <c r="N22" s="68">
        <f t="shared" si="6"/>
        <v>3.543559034107216E-2</v>
      </c>
    </row>
    <row r="23" spans="2:18" x14ac:dyDescent="0.25">
      <c r="B23" s="269"/>
      <c r="C23" s="275"/>
      <c r="D23" s="4" t="s">
        <v>48</v>
      </c>
      <c r="E23" s="29">
        <v>78749</v>
      </c>
      <c r="F23" s="29">
        <v>55065</v>
      </c>
      <c r="G23" s="29">
        <v>71377</v>
      </c>
      <c r="H23" s="29">
        <v>78632</v>
      </c>
      <c r="I23" s="29">
        <v>85365</v>
      </c>
      <c r="J23" s="70">
        <f t="shared" si="0"/>
        <v>8.5626716858276497E-2</v>
      </c>
      <c r="K23" s="29">
        <f t="shared" si="1"/>
        <v>6733</v>
      </c>
      <c r="L23" s="70">
        <f t="shared" si="2"/>
        <v>8.4013765254161932E-2</v>
      </c>
      <c r="M23" s="29">
        <f t="shared" si="3"/>
        <v>6616</v>
      </c>
      <c r="N23" s="68">
        <f t="shared" si="6"/>
        <v>0.16554255839028212</v>
      </c>
    </row>
    <row r="24" spans="2:18" x14ac:dyDescent="0.25">
      <c r="B24" s="269"/>
      <c r="C24" s="275"/>
      <c r="D24" s="4" t="s">
        <v>49</v>
      </c>
      <c r="E24" s="29">
        <v>6317</v>
      </c>
      <c r="F24" s="29">
        <v>4617</v>
      </c>
      <c r="G24" s="29">
        <v>5090</v>
      </c>
      <c r="H24" s="29">
        <v>5218</v>
      </c>
      <c r="I24" s="29">
        <v>5721</v>
      </c>
      <c r="J24" s="70">
        <f t="shared" si="0"/>
        <v>9.6397087006515836E-2</v>
      </c>
      <c r="K24" s="29">
        <f t="shared" si="1"/>
        <v>503</v>
      </c>
      <c r="L24" s="70">
        <f t="shared" si="2"/>
        <v>-9.4348583188222257E-2</v>
      </c>
      <c r="M24" s="29">
        <f t="shared" si="3"/>
        <v>-596</v>
      </c>
      <c r="N24" s="68">
        <f t="shared" si="6"/>
        <v>1.1094347525927535E-2</v>
      </c>
    </row>
    <row r="25" spans="2:18" x14ac:dyDescent="0.25">
      <c r="B25" s="269"/>
      <c r="C25" s="275"/>
      <c r="D25" s="4" t="s">
        <v>50</v>
      </c>
      <c r="E25" s="29">
        <v>14208</v>
      </c>
      <c r="F25" s="29">
        <v>13942</v>
      </c>
      <c r="G25" s="29">
        <v>18713</v>
      </c>
      <c r="H25" s="29">
        <v>22087</v>
      </c>
      <c r="I25" s="29">
        <v>20986</v>
      </c>
      <c r="J25" s="70">
        <f t="shared" si="0"/>
        <v>-4.9848327070222354E-2</v>
      </c>
      <c r="K25" s="29">
        <f t="shared" si="1"/>
        <v>-1101</v>
      </c>
      <c r="L25" s="70">
        <f t="shared" si="2"/>
        <v>0.47705518018018012</v>
      </c>
      <c r="M25" s="29">
        <f t="shared" si="3"/>
        <v>6778</v>
      </c>
      <c r="N25" s="68">
        <f t="shared" si="6"/>
        <v>4.0696727351706916E-2</v>
      </c>
    </row>
    <row r="26" spans="2:18" x14ac:dyDescent="0.25">
      <c r="B26" s="269"/>
      <c r="C26" s="275"/>
      <c r="D26" s="4" t="s">
        <v>51</v>
      </c>
      <c r="E26" s="29">
        <v>22370</v>
      </c>
      <c r="F26" s="29">
        <v>23574</v>
      </c>
      <c r="G26" s="29">
        <v>26213</v>
      </c>
      <c r="H26" s="29">
        <v>24550</v>
      </c>
      <c r="I26" s="29">
        <v>26113</v>
      </c>
      <c r="J26" s="70">
        <f t="shared" si="0"/>
        <v>6.3665987780040734E-2</v>
      </c>
      <c r="K26" s="29">
        <f t="shared" si="1"/>
        <v>1563</v>
      </c>
      <c r="L26" s="70">
        <f t="shared" si="2"/>
        <v>0.16732230666070635</v>
      </c>
      <c r="M26" s="29">
        <f t="shared" si="3"/>
        <v>3743</v>
      </c>
      <c r="N26" s="68">
        <f t="shared" si="6"/>
        <v>5.0639170939441654E-2</v>
      </c>
    </row>
    <row r="27" spans="2:18" x14ac:dyDescent="0.25">
      <c r="B27" s="269"/>
      <c r="C27" s="275"/>
      <c r="D27" s="4" t="s">
        <v>52</v>
      </c>
      <c r="E27" s="29">
        <v>24013</v>
      </c>
      <c r="F27" s="29">
        <v>23913</v>
      </c>
      <c r="G27" s="29">
        <v>25634</v>
      </c>
      <c r="H27" s="29">
        <v>29365</v>
      </c>
      <c r="I27" s="29">
        <v>27084</v>
      </c>
      <c r="J27" s="30">
        <f t="shared" si="0"/>
        <v>-7.7677507236506016E-2</v>
      </c>
      <c r="K27" s="29">
        <f t="shared" si="1"/>
        <v>-2281</v>
      </c>
      <c r="L27" s="30">
        <f t="shared" si="2"/>
        <v>0.12788906009244982</v>
      </c>
      <c r="M27" s="29">
        <f t="shared" si="3"/>
        <v>3071</v>
      </c>
      <c r="N27" s="31">
        <f t="shared" si="6"/>
        <v>5.2522165424265223E-2</v>
      </c>
    </row>
    <row r="28" spans="2:18" x14ac:dyDescent="0.25">
      <c r="B28" s="269"/>
      <c r="C28" s="276"/>
      <c r="D28" s="32" t="s">
        <v>53</v>
      </c>
      <c r="E28" s="71">
        <v>10851</v>
      </c>
      <c r="F28" s="71">
        <v>11732</v>
      </c>
      <c r="G28" s="71">
        <v>11163</v>
      </c>
      <c r="H28" s="71">
        <v>12933</v>
      </c>
      <c r="I28" s="71">
        <v>13438</v>
      </c>
      <c r="J28" s="34">
        <f t="shared" si="0"/>
        <v>3.9047398128817745E-2</v>
      </c>
      <c r="K28" s="71">
        <f t="shared" si="1"/>
        <v>505</v>
      </c>
      <c r="L28" s="34">
        <f t="shared" si="2"/>
        <v>0.23841120634042956</v>
      </c>
      <c r="M28" s="71">
        <f t="shared" si="3"/>
        <v>2587</v>
      </c>
      <c r="N28" s="72">
        <f t="shared" si="6"/>
        <v>2.6059402561337916E-2</v>
      </c>
    </row>
    <row r="29" spans="2:18" x14ac:dyDescent="0.25">
      <c r="B29" s="269"/>
      <c r="C29" s="271" t="s">
        <v>21</v>
      </c>
      <c r="D29" s="63" t="s">
        <v>43</v>
      </c>
      <c r="E29" s="64">
        <v>2752487</v>
      </c>
      <c r="F29" s="64">
        <v>2336992</v>
      </c>
      <c r="G29" s="64">
        <v>2761571</v>
      </c>
      <c r="H29" s="64">
        <v>2964758</v>
      </c>
      <c r="I29" s="64">
        <v>2932229</v>
      </c>
      <c r="J29" s="65">
        <f t="shared" si="0"/>
        <v>-1.0971890454465449E-2</v>
      </c>
      <c r="K29" s="64">
        <f t="shared" si="1"/>
        <v>-32529</v>
      </c>
      <c r="L29" s="65">
        <f t="shared" si="2"/>
        <v>6.530167081624727E-2</v>
      </c>
      <c r="M29" s="64">
        <f t="shared" si="3"/>
        <v>179742</v>
      </c>
      <c r="N29" s="65">
        <f t="shared" ref="N29:N30" si="7">I29/$I$29</f>
        <v>1</v>
      </c>
    </row>
    <row r="30" spans="2:18" x14ac:dyDescent="0.25">
      <c r="B30" s="269"/>
      <c r="C30" s="272"/>
      <c r="D30" s="15" t="s">
        <v>44</v>
      </c>
      <c r="E30" s="16">
        <v>1024497</v>
      </c>
      <c r="F30" s="16">
        <v>927095</v>
      </c>
      <c r="G30" s="16">
        <v>1064158</v>
      </c>
      <c r="H30" s="16">
        <v>1149433</v>
      </c>
      <c r="I30" s="16">
        <v>1124270</v>
      </c>
      <c r="J30" s="17">
        <f t="shared" si="0"/>
        <v>-2.1891663106940573E-2</v>
      </c>
      <c r="K30" s="16">
        <f t="shared" si="1"/>
        <v>-25163</v>
      </c>
      <c r="L30" s="17">
        <f t="shared" si="2"/>
        <v>9.7387303232708389E-2</v>
      </c>
      <c r="M30" s="16">
        <f t="shared" si="3"/>
        <v>99773</v>
      </c>
      <c r="N30" s="18">
        <f t="shared" si="7"/>
        <v>0.38341821187908587</v>
      </c>
    </row>
    <row r="31" spans="2:18" x14ac:dyDescent="0.25">
      <c r="B31" s="269"/>
      <c r="C31" s="272"/>
      <c r="D31" s="19" t="s">
        <v>45</v>
      </c>
      <c r="E31" s="20">
        <v>828275</v>
      </c>
      <c r="F31" s="20">
        <v>660916</v>
      </c>
      <c r="G31" s="20">
        <v>785918</v>
      </c>
      <c r="H31" s="20">
        <v>847777</v>
      </c>
      <c r="I31" s="20">
        <v>817457</v>
      </c>
      <c r="J31" s="67">
        <f>I31/H31-1</f>
        <v>-3.5764121933008375E-2</v>
      </c>
      <c r="K31" s="20">
        <f t="shared" si="1"/>
        <v>-30320</v>
      </c>
      <c r="L31" s="67">
        <f t="shared" si="2"/>
        <v>-1.3060879538800529E-2</v>
      </c>
      <c r="M31" s="20">
        <f t="shared" si="3"/>
        <v>-10818</v>
      </c>
      <c r="N31" s="68">
        <f>I31/$I$29</f>
        <v>0.27878347837089124</v>
      </c>
    </row>
    <row r="32" spans="2:18" x14ac:dyDescent="0.25">
      <c r="B32" s="269"/>
      <c r="C32" s="272"/>
      <c r="D32" s="19" t="s">
        <v>46</v>
      </c>
      <c r="E32" s="20">
        <v>22771</v>
      </c>
      <c r="F32" s="20">
        <v>16459</v>
      </c>
      <c r="G32" s="20">
        <v>16513</v>
      </c>
      <c r="H32" s="20">
        <v>20095</v>
      </c>
      <c r="I32" s="20">
        <v>15945</v>
      </c>
      <c r="J32" s="67">
        <f t="shared" ref="J32:J41" si="8">I32/H32-1</f>
        <v>-0.20651903458571785</v>
      </c>
      <c r="K32" s="20">
        <f t="shared" si="1"/>
        <v>-4150</v>
      </c>
      <c r="L32" s="67">
        <f t="shared" si="2"/>
        <v>-0.29976724781520359</v>
      </c>
      <c r="M32" s="20">
        <f t="shared" si="3"/>
        <v>-6826</v>
      </c>
      <c r="N32" s="68">
        <f t="shared" ref="N32:N39" si="9">I32/$I$29</f>
        <v>5.4378426787266617E-3</v>
      </c>
    </row>
    <row r="33" spans="2:14" x14ac:dyDescent="0.25">
      <c r="B33" s="269"/>
      <c r="C33" s="272"/>
      <c r="D33" s="19" t="s">
        <v>47</v>
      </c>
      <c r="E33" s="20">
        <v>64233</v>
      </c>
      <c r="F33" s="20">
        <v>80598</v>
      </c>
      <c r="G33" s="20">
        <v>96956</v>
      </c>
      <c r="H33" s="20">
        <v>70490</v>
      </c>
      <c r="I33" s="20">
        <v>89613</v>
      </c>
      <c r="J33" s="67">
        <f t="shared" si="8"/>
        <v>0.27128670733437366</v>
      </c>
      <c r="K33" s="20">
        <f t="shared" si="1"/>
        <v>19123</v>
      </c>
      <c r="L33" s="67">
        <f t="shared" si="2"/>
        <v>0.39512400168137862</v>
      </c>
      <c r="M33" s="20">
        <f t="shared" si="3"/>
        <v>25380</v>
      </c>
      <c r="N33" s="68">
        <f t="shared" si="9"/>
        <v>3.0561392033159756E-2</v>
      </c>
    </row>
    <row r="34" spans="2:14" x14ac:dyDescent="0.25">
      <c r="B34" s="269"/>
      <c r="C34" s="272"/>
      <c r="D34" s="19" t="s">
        <v>48</v>
      </c>
      <c r="E34" s="20">
        <v>463764</v>
      </c>
      <c r="F34" s="20">
        <v>303117</v>
      </c>
      <c r="G34" s="20">
        <v>401911</v>
      </c>
      <c r="H34" s="20">
        <v>456108</v>
      </c>
      <c r="I34" s="20">
        <v>482914</v>
      </c>
      <c r="J34" s="67">
        <f t="shared" si="8"/>
        <v>5.877116823208528E-2</v>
      </c>
      <c r="K34" s="20">
        <f t="shared" si="1"/>
        <v>26806</v>
      </c>
      <c r="L34" s="67">
        <f t="shared" si="2"/>
        <v>4.1292553971416401E-2</v>
      </c>
      <c r="M34" s="20">
        <f t="shared" si="3"/>
        <v>19150</v>
      </c>
      <c r="N34" s="68">
        <f t="shared" si="9"/>
        <v>0.16469177543773014</v>
      </c>
    </row>
    <row r="35" spans="2:14" x14ac:dyDescent="0.25">
      <c r="B35" s="269"/>
      <c r="C35" s="272"/>
      <c r="D35" s="19" t="s">
        <v>49</v>
      </c>
      <c r="E35" s="20">
        <v>14162</v>
      </c>
      <c r="F35" s="20">
        <v>12186</v>
      </c>
      <c r="G35" s="20">
        <v>13053</v>
      </c>
      <c r="H35" s="20">
        <v>13216</v>
      </c>
      <c r="I35" s="20">
        <v>14972</v>
      </c>
      <c r="J35" s="67">
        <f t="shared" si="8"/>
        <v>0.13286924939467304</v>
      </c>
      <c r="K35" s="20">
        <f t="shared" si="1"/>
        <v>1756</v>
      </c>
      <c r="L35" s="67">
        <f t="shared" si="2"/>
        <v>5.7195311396695425E-2</v>
      </c>
      <c r="M35" s="20">
        <f t="shared" si="3"/>
        <v>810</v>
      </c>
      <c r="N35" s="68">
        <f t="shared" si="9"/>
        <v>5.1060132070175962E-3</v>
      </c>
    </row>
    <row r="36" spans="2:14" x14ac:dyDescent="0.25">
      <c r="B36" s="269"/>
      <c r="C36" s="272"/>
      <c r="D36" s="19" t="s">
        <v>50</v>
      </c>
      <c r="E36" s="20">
        <v>86307</v>
      </c>
      <c r="F36" s="20">
        <v>91621</v>
      </c>
      <c r="G36" s="20">
        <v>113773</v>
      </c>
      <c r="H36" s="20">
        <v>116842</v>
      </c>
      <c r="I36" s="20">
        <v>109675</v>
      </c>
      <c r="J36" s="67">
        <f t="shared" si="8"/>
        <v>-6.1339244449769792E-2</v>
      </c>
      <c r="K36" s="20">
        <f t="shared" si="1"/>
        <v>-7167</v>
      </c>
      <c r="L36" s="67">
        <f t="shared" si="2"/>
        <v>0.2707543999907307</v>
      </c>
      <c r="M36" s="20">
        <f t="shared" si="3"/>
        <v>23368</v>
      </c>
      <c r="N36" s="68">
        <f t="shared" si="9"/>
        <v>3.7403286032571127E-2</v>
      </c>
    </row>
    <row r="37" spans="2:14" x14ac:dyDescent="0.25">
      <c r="B37" s="269"/>
      <c r="C37" s="272"/>
      <c r="D37" s="19" t="s">
        <v>51</v>
      </c>
      <c r="E37" s="20">
        <v>47646</v>
      </c>
      <c r="F37" s="20">
        <v>49146</v>
      </c>
      <c r="G37" s="20">
        <v>56046</v>
      </c>
      <c r="H37" s="20">
        <v>55991</v>
      </c>
      <c r="I37" s="20">
        <v>53169</v>
      </c>
      <c r="J37" s="67">
        <f t="shared" si="8"/>
        <v>-5.0400957296708349E-2</v>
      </c>
      <c r="K37" s="20">
        <f t="shared" si="1"/>
        <v>-2822</v>
      </c>
      <c r="L37" s="67">
        <f t="shared" si="2"/>
        <v>0.11591739075683161</v>
      </c>
      <c r="M37" s="20">
        <f t="shared" si="3"/>
        <v>5523</v>
      </c>
      <c r="N37" s="68">
        <f t="shared" si="9"/>
        <v>1.8132621974613853E-2</v>
      </c>
    </row>
    <row r="38" spans="2:14" x14ac:dyDescent="0.25">
      <c r="B38" s="269"/>
      <c r="C38" s="272"/>
      <c r="D38" s="19" t="s">
        <v>52</v>
      </c>
      <c r="E38" s="20">
        <v>145313</v>
      </c>
      <c r="F38" s="20">
        <v>137494</v>
      </c>
      <c r="G38" s="20">
        <v>153023</v>
      </c>
      <c r="H38" s="20">
        <v>164389</v>
      </c>
      <c r="I38" s="20">
        <v>162641</v>
      </c>
      <c r="J38" s="21">
        <f t="shared" si="8"/>
        <v>-1.0633314881166034E-2</v>
      </c>
      <c r="K38" s="20">
        <f t="shared" si="1"/>
        <v>-1748</v>
      </c>
      <c r="L38" s="21">
        <f t="shared" si="2"/>
        <v>0.11924604130394401</v>
      </c>
      <c r="M38" s="20">
        <f t="shared" si="3"/>
        <v>17328</v>
      </c>
      <c r="N38" s="22">
        <f t="shared" si="9"/>
        <v>5.5466677397979489E-2</v>
      </c>
    </row>
    <row r="39" spans="2:14" x14ac:dyDescent="0.25">
      <c r="B39" s="269"/>
      <c r="C39" s="273"/>
      <c r="D39" s="23" t="s">
        <v>53</v>
      </c>
      <c r="E39" s="69">
        <v>55519</v>
      </c>
      <c r="F39" s="69">
        <v>58360</v>
      </c>
      <c r="G39" s="69">
        <v>60220</v>
      </c>
      <c r="H39" s="69">
        <v>70417</v>
      </c>
      <c r="I39" s="69">
        <v>61573</v>
      </c>
      <c r="J39" s="25">
        <f t="shared" si="8"/>
        <v>-0.12559467174119887</v>
      </c>
      <c r="K39" s="69">
        <f t="shared" si="1"/>
        <v>-8844</v>
      </c>
      <c r="L39" s="25">
        <f t="shared" si="2"/>
        <v>0.10904375078801842</v>
      </c>
      <c r="M39" s="69">
        <f t="shared" si="3"/>
        <v>6054</v>
      </c>
      <c r="N39" s="46">
        <f t="shared" si="9"/>
        <v>2.0998700988224317E-2</v>
      </c>
    </row>
    <row r="40" spans="2:14" x14ac:dyDescent="0.25">
      <c r="B40" s="269"/>
      <c r="C40" s="287" t="s">
        <v>22</v>
      </c>
      <c r="D40" s="63" t="s">
        <v>43</v>
      </c>
      <c r="E40" s="73">
        <v>6.9993312142403052</v>
      </c>
      <c r="F40" s="73">
        <v>6.8219997839838626</v>
      </c>
      <c r="G40" s="73">
        <v>6.7453774041162475</v>
      </c>
      <c r="H40" s="73">
        <v>6.8379199955717107</v>
      </c>
      <c r="I40" s="73">
        <v>6.5536093441985415</v>
      </c>
      <c r="J40" s="65">
        <f t="shared" si="8"/>
        <v>-4.1578528493648848E-2</v>
      </c>
      <c r="K40" s="73">
        <f t="shared" si="1"/>
        <v>-0.28431065137316924</v>
      </c>
      <c r="L40" s="65">
        <f t="shared" si="2"/>
        <v>-6.3680636963561854E-2</v>
      </c>
      <c r="M40" s="73">
        <f t="shared" si="3"/>
        <v>-0.44572187004176378</v>
      </c>
      <c r="N40" s="65"/>
    </row>
    <row r="41" spans="2:14" x14ac:dyDescent="0.25">
      <c r="B41" s="269"/>
      <c r="C41" s="288"/>
      <c r="D41" s="26" t="s">
        <v>44</v>
      </c>
      <c r="E41" s="35">
        <v>7.5315155703237568</v>
      </c>
      <c r="F41" s="35">
        <v>7.5835991820040896</v>
      </c>
      <c r="G41" s="35">
        <v>7.3048140088825431</v>
      </c>
      <c r="H41" s="35">
        <v>7.4515604133442244</v>
      </c>
      <c r="I41" s="35">
        <v>7.1652454335716929</v>
      </c>
      <c r="J41" s="36">
        <f t="shared" si="8"/>
        <v>-3.8423493052515578E-2</v>
      </c>
      <c r="K41" s="37">
        <f t="shared" si="1"/>
        <v>-0.28631497977253151</v>
      </c>
      <c r="L41" s="36">
        <f t="shared" si="2"/>
        <v>-4.8631664282189013E-2</v>
      </c>
      <c r="M41" s="37">
        <f t="shared" si="3"/>
        <v>-0.36627013675206399</v>
      </c>
      <c r="N41" s="38"/>
    </row>
    <row r="42" spans="2:14" x14ac:dyDescent="0.25">
      <c r="B42" s="269"/>
      <c r="C42" s="288"/>
      <c r="D42" s="4" t="s">
        <v>45</v>
      </c>
      <c r="E42" s="39">
        <v>7.7145717878265732</v>
      </c>
      <c r="F42" s="39">
        <v>7.474227037296723</v>
      </c>
      <c r="G42" s="39">
        <v>7.319989568392228</v>
      </c>
      <c r="H42" s="39">
        <v>7.4367055851367114</v>
      </c>
      <c r="I42" s="39">
        <v>7.1759629902735345</v>
      </c>
      <c r="J42" s="74">
        <f t="shared" si="0"/>
        <v>-3.5061572880376923E-2</v>
      </c>
      <c r="K42" s="41">
        <f t="shared" si="1"/>
        <v>-0.26074259486317697</v>
      </c>
      <c r="L42" s="74">
        <f t="shared" si="2"/>
        <v>-6.9817069873269189E-2</v>
      </c>
      <c r="M42" s="41">
        <f t="shared" si="3"/>
        <v>-0.5386087975530387</v>
      </c>
      <c r="N42" s="75"/>
    </row>
    <row r="43" spans="2:14" x14ac:dyDescent="0.25">
      <c r="B43" s="269"/>
      <c r="C43" s="288"/>
      <c r="D43" s="4" t="s">
        <v>46</v>
      </c>
      <c r="E43" s="39">
        <v>4.9718340611353709</v>
      </c>
      <c r="F43" s="39">
        <v>5.4918251584918254</v>
      </c>
      <c r="G43" s="39">
        <v>4.1097560975609753</v>
      </c>
      <c r="H43" s="39">
        <v>4.6026110856619331</v>
      </c>
      <c r="I43" s="39">
        <v>4.8881054567749844</v>
      </c>
      <c r="J43" s="74">
        <f t="shared" si="0"/>
        <v>6.2028784487662803E-2</v>
      </c>
      <c r="K43" s="41">
        <f t="shared" si="1"/>
        <v>0.28549437111305132</v>
      </c>
      <c r="L43" s="74">
        <f t="shared" si="2"/>
        <v>-1.6840587061199286E-2</v>
      </c>
      <c r="M43" s="41">
        <f t="shared" si="3"/>
        <v>-8.3728604360386427E-2</v>
      </c>
      <c r="N43" s="75"/>
    </row>
    <row r="44" spans="2:14" x14ac:dyDescent="0.25">
      <c r="B44" s="269"/>
      <c r="C44" s="288"/>
      <c r="D44" s="4" t="s">
        <v>47</v>
      </c>
      <c r="E44" s="39">
        <v>6.6770270270270267</v>
      </c>
      <c r="F44" s="39">
        <v>6.2151449722393588</v>
      </c>
      <c r="G44" s="39">
        <v>6.6308302557789629</v>
      </c>
      <c r="H44" s="39">
        <v>5.6851358980562949</v>
      </c>
      <c r="I44" s="39">
        <v>5.6613178343546657</v>
      </c>
      <c r="J44" s="74">
        <f t="shared" si="0"/>
        <v>-4.1895328675911614E-3</v>
      </c>
      <c r="K44" s="41">
        <f t="shared" si="1"/>
        <v>-2.38180637016292E-2</v>
      </c>
      <c r="L44" s="74">
        <f t="shared" si="2"/>
        <v>-0.15211997623508344</v>
      </c>
      <c r="M44" s="41">
        <f t="shared" si="3"/>
        <v>-1.0157091926723609</v>
      </c>
      <c r="N44" s="75"/>
    </row>
    <row r="45" spans="2:14" x14ac:dyDescent="0.25">
      <c r="B45" s="269"/>
      <c r="C45" s="288"/>
      <c r="D45" s="4" t="s">
        <v>48</v>
      </c>
      <c r="E45" s="39">
        <v>6.9515244176634585</v>
      </c>
      <c r="F45" s="39">
        <v>6.385712479986517</v>
      </c>
      <c r="G45" s="39">
        <v>6.5084693613162328</v>
      </c>
      <c r="H45" s="39">
        <v>6.9049731284535616</v>
      </c>
      <c r="I45" s="39">
        <v>6.5895340110527396</v>
      </c>
      <c r="J45" s="74">
        <f t="shared" si="0"/>
        <v>-4.5682888482357908E-2</v>
      </c>
      <c r="K45" s="41">
        <f t="shared" si="1"/>
        <v>-0.31543911740082198</v>
      </c>
      <c r="L45" s="74">
        <f t="shared" si="2"/>
        <v>-5.2073528748733167E-2</v>
      </c>
      <c r="M45" s="41">
        <f t="shared" si="3"/>
        <v>-0.36199040661071891</v>
      </c>
      <c r="N45" s="75"/>
    </row>
    <row r="46" spans="2:14" x14ac:dyDescent="0.25">
      <c r="B46" s="269"/>
      <c r="C46" s="288"/>
      <c r="D46" s="4" t="s">
        <v>49</v>
      </c>
      <c r="E46" s="39">
        <v>2.3524916943521594</v>
      </c>
      <c r="F46" s="39">
        <v>2.7396582733812949</v>
      </c>
      <c r="G46" s="39">
        <v>2.6980157089706491</v>
      </c>
      <c r="H46" s="39">
        <v>2.6623690572119258</v>
      </c>
      <c r="I46" s="39">
        <v>2.7401171303074672</v>
      </c>
      <c r="J46" s="74">
        <f t="shared" si="0"/>
        <v>2.9202590409069806E-2</v>
      </c>
      <c r="K46" s="41">
        <f t="shared" si="1"/>
        <v>7.7748073095541326E-2</v>
      </c>
      <c r="L46" s="74">
        <f t="shared" si="2"/>
        <v>0.16477228671451427</v>
      </c>
      <c r="M46" s="41">
        <f t="shared" si="3"/>
        <v>0.38762543595530774</v>
      </c>
      <c r="N46" s="75"/>
    </row>
    <row r="47" spans="2:14" x14ac:dyDescent="0.25">
      <c r="B47" s="269"/>
      <c r="C47" s="288"/>
      <c r="D47" s="4" t="s">
        <v>50</v>
      </c>
      <c r="E47" s="39">
        <v>7.1868598551086684</v>
      </c>
      <c r="F47" s="39">
        <v>8.3718019005847957</v>
      </c>
      <c r="G47" s="39">
        <v>7.6749190501888833</v>
      </c>
      <c r="H47" s="39">
        <v>6.3411483772929556</v>
      </c>
      <c r="I47" s="39">
        <v>6.0049824791940427</v>
      </c>
      <c r="J47" s="74">
        <f t="shared" si="0"/>
        <v>-5.301340989002723E-2</v>
      </c>
      <c r="K47" s="41">
        <f t="shared" si="1"/>
        <v>-0.33616589809891284</v>
      </c>
      <c r="L47" s="74">
        <f t="shared" si="2"/>
        <v>-0.16444975966443909</v>
      </c>
      <c r="M47" s="41">
        <f t="shared" si="3"/>
        <v>-1.1818773759146257</v>
      </c>
      <c r="N47" s="75"/>
    </row>
    <row r="48" spans="2:14" x14ac:dyDescent="0.25">
      <c r="B48" s="269"/>
      <c r="C48" s="288"/>
      <c r="D48" s="4" t="s">
        <v>51</v>
      </c>
      <c r="E48" s="39">
        <v>2.1971869956190915</v>
      </c>
      <c r="F48" s="39">
        <v>2.1612137203166228</v>
      </c>
      <c r="G48" s="39">
        <v>2.2195556611619343</v>
      </c>
      <c r="H48" s="39">
        <v>2.3657835805129506</v>
      </c>
      <c r="I48" s="39">
        <v>2.1195535180386686</v>
      </c>
      <c r="J48" s="74">
        <f t="shared" si="0"/>
        <v>-0.10407970724900129</v>
      </c>
      <c r="K48" s="41">
        <f t="shared" si="1"/>
        <v>-0.24623006247428192</v>
      </c>
      <c r="L48" s="74">
        <f t="shared" si="2"/>
        <v>-3.5333122640546333E-2</v>
      </c>
      <c r="M48" s="41">
        <f t="shared" si="3"/>
        <v>-7.7633477580422827E-2</v>
      </c>
      <c r="N48" s="75"/>
    </row>
    <row r="49" spans="2:14" x14ac:dyDescent="0.25">
      <c r="B49" s="269"/>
      <c r="C49" s="288"/>
      <c r="D49" s="4" t="s">
        <v>52</v>
      </c>
      <c r="E49" s="39">
        <v>7.4287101886406628</v>
      </c>
      <c r="F49" s="39">
        <v>6.9308398023994355</v>
      </c>
      <c r="G49" s="39">
        <v>7.2594999762797094</v>
      </c>
      <c r="H49" s="39">
        <v>6.7909695542611646</v>
      </c>
      <c r="I49" s="39">
        <v>6.9614775499721784</v>
      </c>
      <c r="J49" s="40">
        <f t="shared" si="0"/>
        <v>2.5108048909455727E-2</v>
      </c>
      <c r="K49" s="41">
        <f t="shared" si="1"/>
        <v>0.17050799571101383</v>
      </c>
      <c r="L49" s="40">
        <f t="shared" si="2"/>
        <v>-6.2895526518578659E-2</v>
      </c>
      <c r="M49" s="41">
        <f t="shared" si="3"/>
        <v>-0.46723263866848441</v>
      </c>
      <c r="N49" s="42"/>
    </row>
    <row r="50" spans="2:14" x14ac:dyDescent="0.25">
      <c r="B50" s="269"/>
      <c r="C50" s="289"/>
      <c r="D50" s="32" t="s">
        <v>53</v>
      </c>
      <c r="E50" s="76">
        <v>5.7425527513446424</v>
      </c>
      <c r="F50" s="76">
        <v>5.5644546147978646</v>
      </c>
      <c r="G50" s="76">
        <v>6.0383034192319265</v>
      </c>
      <c r="H50" s="76">
        <v>6.2654150725153483</v>
      </c>
      <c r="I50" s="76">
        <v>5.1106407702523242</v>
      </c>
      <c r="J50" s="61">
        <f t="shared" si="0"/>
        <v>-0.18430930575193671</v>
      </c>
      <c r="K50" s="77">
        <f t="shared" si="1"/>
        <v>-1.1547743022630241</v>
      </c>
      <c r="L50" s="61">
        <f t="shared" si="2"/>
        <v>-0.11004025708677267</v>
      </c>
      <c r="M50" s="77">
        <f t="shared" si="3"/>
        <v>-0.63191198109231816</v>
      </c>
      <c r="N50" s="55"/>
    </row>
    <row r="51" spans="2:14" x14ac:dyDescent="0.25">
      <c r="B51" s="269"/>
      <c r="C51" s="277" t="s">
        <v>34</v>
      </c>
      <c r="D51" s="63" t="s">
        <v>43</v>
      </c>
      <c r="E51" s="65">
        <v>0.68889999999999996</v>
      </c>
      <c r="F51" s="65">
        <v>0.66709999999999992</v>
      </c>
      <c r="G51" s="65">
        <v>0.73599999999999999</v>
      </c>
      <c r="H51" s="65">
        <v>19.775099999999998</v>
      </c>
      <c r="I51" s="65">
        <v>18.9392</v>
      </c>
      <c r="J51" s="65">
        <f t="shared" si="0"/>
        <v>-4.2270329859267375E-2</v>
      </c>
      <c r="K51" s="73">
        <f t="shared" ref="K51" si="10">(I51-H51)*100</f>
        <v>-83.589999999999876</v>
      </c>
      <c r="L51" s="65">
        <f t="shared" si="2"/>
        <v>26.491943678327772</v>
      </c>
      <c r="M51" s="73">
        <f t="shared" ref="M51" si="11">(I51-E51)*100</f>
        <v>1825.03</v>
      </c>
      <c r="N51" s="65"/>
    </row>
    <row r="52" spans="2:14" x14ac:dyDescent="0.25">
      <c r="B52" s="269"/>
      <c r="C52" s="278"/>
      <c r="D52" s="15" t="s">
        <v>44</v>
      </c>
      <c r="E52" s="18">
        <v>0.7229000000000001</v>
      </c>
      <c r="F52" s="18">
        <v>0.74400000000000011</v>
      </c>
      <c r="G52" s="18">
        <v>0.79489999999999994</v>
      </c>
      <c r="H52" s="18">
        <v>0.82430000000000003</v>
      </c>
      <c r="I52" s="18">
        <v>0.79709999999999992</v>
      </c>
      <c r="J52" s="17">
        <f t="shared" si="0"/>
        <v>-3.2997695013951334E-2</v>
      </c>
      <c r="K52" s="44">
        <f>(I52-H52)*100</f>
        <v>-2.7200000000000113</v>
      </c>
      <c r="L52" s="17">
        <f t="shared" si="2"/>
        <v>0.10264213584174819</v>
      </c>
      <c r="M52" s="44">
        <f>(I52-E52)*100</f>
        <v>7.4199999999999822</v>
      </c>
      <c r="N52" s="18"/>
    </row>
    <row r="53" spans="2:14" x14ac:dyDescent="0.25">
      <c r="B53" s="269"/>
      <c r="C53" s="278"/>
      <c r="D53" s="19" t="s">
        <v>45</v>
      </c>
      <c r="E53" s="68">
        <v>0.66639999999999999</v>
      </c>
      <c r="F53" s="68">
        <v>0.61499999999999999</v>
      </c>
      <c r="G53" s="68">
        <v>0.66959999999999997</v>
      </c>
      <c r="H53" s="68">
        <v>0.73970000000000002</v>
      </c>
      <c r="I53" s="68">
        <v>0.71489999999999998</v>
      </c>
      <c r="J53" s="67">
        <f t="shared" si="0"/>
        <v>-3.3527105583344707E-2</v>
      </c>
      <c r="K53" s="45">
        <f t="shared" ref="K53:K61" si="12">(I53-H53)*100</f>
        <v>-2.4800000000000044</v>
      </c>
      <c r="L53" s="67">
        <f t="shared" si="2"/>
        <v>7.277911164465789E-2</v>
      </c>
      <c r="M53" s="45">
        <f t="shared" ref="M53:M61" si="13">(I53-E53)*100</f>
        <v>4.8499999999999988</v>
      </c>
      <c r="N53" s="68"/>
    </row>
    <row r="54" spans="2:14" x14ac:dyDescent="0.25">
      <c r="B54" s="269"/>
      <c r="C54" s="278"/>
      <c r="D54" s="19" t="s">
        <v>46</v>
      </c>
      <c r="E54" s="68">
        <v>0.67349999999999999</v>
      </c>
      <c r="F54" s="68">
        <v>0.68409999999999993</v>
      </c>
      <c r="G54" s="68">
        <v>0.60350000000000004</v>
      </c>
      <c r="H54" s="68">
        <v>0.73450000000000004</v>
      </c>
      <c r="I54" s="68">
        <v>0.58279999999999998</v>
      </c>
      <c r="J54" s="67">
        <f t="shared" si="0"/>
        <v>-0.2065350578624916</v>
      </c>
      <c r="K54" s="45">
        <f t="shared" si="12"/>
        <v>-15.170000000000005</v>
      </c>
      <c r="L54" s="67">
        <f t="shared" si="2"/>
        <v>-0.13466963622865624</v>
      </c>
      <c r="M54" s="45">
        <f t="shared" si="13"/>
        <v>-9.07</v>
      </c>
      <c r="N54" s="68"/>
    </row>
    <row r="55" spans="2:14" x14ac:dyDescent="0.25">
      <c r="B55" s="269"/>
      <c r="C55" s="278"/>
      <c r="D55" s="19" t="s">
        <v>47</v>
      </c>
      <c r="E55" s="68">
        <v>0.52610000000000001</v>
      </c>
      <c r="F55" s="68">
        <v>0.58889999999999998</v>
      </c>
      <c r="G55" s="68">
        <v>0.70840000000000003</v>
      </c>
      <c r="H55" s="68">
        <v>0.54949999999999999</v>
      </c>
      <c r="I55" s="68">
        <v>0.6470999999999999</v>
      </c>
      <c r="J55" s="67">
        <f t="shared" si="0"/>
        <v>0.17761601455868958</v>
      </c>
      <c r="K55" s="45">
        <f t="shared" si="12"/>
        <v>9.7599999999999909</v>
      </c>
      <c r="L55" s="67">
        <f t="shared" si="2"/>
        <v>0.22999429766204127</v>
      </c>
      <c r="M55" s="45">
        <f t="shared" si="13"/>
        <v>12.099999999999989</v>
      </c>
      <c r="N55" s="68"/>
    </row>
    <row r="56" spans="2:14" x14ac:dyDescent="0.25">
      <c r="B56" s="269"/>
      <c r="C56" s="278"/>
      <c r="D56" s="19" t="s">
        <v>48</v>
      </c>
      <c r="E56" s="68">
        <v>0.72180000000000011</v>
      </c>
      <c r="F56" s="68">
        <v>0.59840000000000004</v>
      </c>
      <c r="G56" s="68">
        <v>0.74129999999999996</v>
      </c>
      <c r="H56" s="68">
        <v>0.7823</v>
      </c>
      <c r="I56" s="68">
        <v>0.81129999999999991</v>
      </c>
      <c r="J56" s="67">
        <f t="shared" si="0"/>
        <v>3.7070177681196359E-2</v>
      </c>
      <c r="K56" s="45">
        <f t="shared" si="12"/>
        <v>2.8999999999999915</v>
      </c>
      <c r="L56" s="67">
        <f t="shared" si="2"/>
        <v>0.12399556663895783</v>
      </c>
      <c r="M56" s="45">
        <f t="shared" si="13"/>
        <v>8.9499999999999797</v>
      </c>
      <c r="N56" s="68"/>
    </row>
    <row r="57" spans="2:14" x14ac:dyDescent="0.25">
      <c r="B57" s="269"/>
      <c r="C57" s="278"/>
      <c r="D57" s="19" t="s">
        <v>49</v>
      </c>
      <c r="E57" s="68">
        <v>0.60680000000000001</v>
      </c>
      <c r="F57" s="68">
        <v>0.64989999999999992</v>
      </c>
      <c r="G57" s="68">
        <v>0.65629999999999999</v>
      </c>
      <c r="H57" s="68">
        <v>0.65459999999999996</v>
      </c>
      <c r="I57" s="68">
        <v>0.74159999999999993</v>
      </c>
      <c r="J57" s="67">
        <f t="shared" si="0"/>
        <v>0.13290559120073331</v>
      </c>
      <c r="K57" s="45">
        <f t="shared" si="12"/>
        <v>8.6999999999999957</v>
      </c>
      <c r="L57" s="67">
        <f t="shared" si="2"/>
        <v>0.22214897824653912</v>
      </c>
      <c r="M57" s="45">
        <f t="shared" si="13"/>
        <v>13.479999999999992</v>
      </c>
      <c r="N57" s="68"/>
    </row>
    <row r="58" spans="2:14" x14ac:dyDescent="0.25">
      <c r="B58" s="269"/>
      <c r="C58" s="278"/>
      <c r="D58" s="19" t="s">
        <v>50</v>
      </c>
      <c r="E58" s="68">
        <v>0.69469999999999998</v>
      </c>
      <c r="F58" s="68">
        <v>0.73260000000000003</v>
      </c>
      <c r="G58" s="68">
        <v>0.79159999999999997</v>
      </c>
      <c r="H58" s="68">
        <v>0.81189999999999996</v>
      </c>
      <c r="I58" s="68">
        <v>0.76209999999999989</v>
      </c>
      <c r="J58" s="67">
        <f t="shared" si="0"/>
        <v>-6.1337603153097775E-2</v>
      </c>
      <c r="K58" s="45">
        <f t="shared" si="12"/>
        <v>-4.9800000000000066</v>
      </c>
      <c r="L58" s="67">
        <f t="shared" si="2"/>
        <v>9.7020296530876404E-2</v>
      </c>
      <c r="M58" s="45">
        <f t="shared" si="13"/>
        <v>6.7399999999999904</v>
      </c>
      <c r="N58" s="68"/>
    </row>
    <row r="59" spans="2:14" x14ac:dyDescent="0.25">
      <c r="B59" s="269"/>
      <c r="C59" s="278"/>
      <c r="D59" s="19" t="s">
        <v>51</v>
      </c>
      <c r="E59" s="68">
        <v>0.58650000000000002</v>
      </c>
      <c r="F59" s="68">
        <v>0.65709999999999991</v>
      </c>
      <c r="G59" s="68">
        <v>0.65969999999999995</v>
      </c>
      <c r="H59" s="68">
        <v>0.67669999999999997</v>
      </c>
      <c r="I59" s="68">
        <v>0.66159999999999997</v>
      </c>
      <c r="J59" s="67">
        <f t="shared" si="0"/>
        <v>-2.2314171715679065E-2</v>
      </c>
      <c r="K59" s="45">
        <f t="shared" si="12"/>
        <v>-1.5100000000000002</v>
      </c>
      <c r="L59" s="67">
        <f t="shared" si="2"/>
        <v>0.12804774083546455</v>
      </c>
      <c r="M59" s="45">
        <f t="shared" si="13"/>
        <v>7.5099999999999945</v>
      </c>
      <c r="N59" s="68"/>
    </row>
    <row r="60" spans="2:14" x14ac:dyDescent="0.25">
      <c r="B60" s="269"/>
      <c r="C60" s="278"/>
      <c r="D60" s="19" t="s">
        <v>52</v>
      </c>
      <c r="E60" s="22">
        <v>0.70299999999999996</v>
      </c>
      <c r="F60" s="22">
        <v>0.71479999999999999</v>
      </c>
      <c r="G60" s="22">
        <v>0.79510000000000003</v>
      </c>
      <c r="H60" s="22">
        <v>0.85420000000000007</v>
      </c>
      <c r="I60" s="22">
        <v>0.83440000000000003</v>
      </c>
      <c r="J60" s="21">
        <f t="shared" si="0"/>
        <v>-2.317958323577618E-2</v>
      </c>
      <c r="K60" s="45">
        <f t="shared" si="12"/>
        <v>-1.980000000000004</v>
      </c>
      <c r="L60" s="21">
        <f t="shared" si="2"/>
        <v>0.18691322901849228</v>
      </c>
      <c r="M60" s="45">
        <f t="shared" si="13"/>
        <v>13.140000000000008</v>
      </c>
      <c r="N60" s="22"/>
    </row>
    <row r="61" spans="2:14" x14ac:dyDescent="0.25">
      <c r="B61" s="269"/>
      <c r="C61" s="279"/>
      <c r="D61" s="23" t="s">
        <v>53</v>
      </c>
      <c r="E61" s="46">
        <v>0.54720000000000002</v>
      </c>
      <c r="F61" s="46">
        <v>0.56140000000000001</v>
      </c>
      <c r="G61" s="46">
        <v>0.65150000000000008</v>
      </c>
      <c r="H61" s="46">
        <v>0.75569999999999993</v>
      </c>
      <c r="I61" s="46">
        <v>0.65930000000000011</v>
      </c>
      <c r="J61" s="25">
        <f t="shared" si="0"/>
        <v>-0.12756384808786536</v>
      </c>
      <c r="K61" s="78">
        <f t="shared" si="12"/>
        <v>-9.6399999999999828</v>
      </c>
      <c r="L61" s="25">
        <f t="shared" si="2"/>
        <v>0.20486111111111116</v>
      </c>
      <c r="M61" s="78">
        <f t="shared" si="13"/>
        <v>11.210000000000008</v>
      </c>
      <c r="N61" s="46"/>
    </row>
    <row r="62" spans="2:14" x14ac:dyDescent="0.25">
      <c r="B62" s="269"/>
      <c r="C62" s="280" t="s">
        <v>54</v>
      </c>
      <c r="D62" s="63" t="s">
        <v>43</v>
      </c>
      <c r="E62" s="64">
        <v>133189</v>
      </c>
      <c r="F62" s="64">
        <v>116770</v>
      </c>
      <c r="G62" s="64">
        <v>125073</v>
      </c>
      <c r="H62" s="64">
        <v>381177</v>
      </c>
      <c r="I62" s="64">
        <v>384777</v>
      </c>
      <c r="J62" s="65">
        <f t="shared" si="0"/>
        <v>9.4444313271786484E-3</v>
      </c>
      <c r="K62" s="64">
        <f t="shared" ref="K62:K63" si="14">I62-H62</f>
        <v>3600</v>
      </c>
      <c r="L62" s="65">
        <f t="shared" si="2"/>
        <v>1.8889547935640332</v>
      </c>
      <c r="M62" s="64">
        <f t="shared" ref="M62:M63" si="15">I62-E62</f>
        <v>251588</v>
      </c>
      <c r="N62" s="65">
        <f t="shared" ref="N62:N63" si="16">I62/$I$62</f>
        <v>1</v>
      </c>
    </row>
    <row r="63" spans="2:14" x14ac:dyDescent="0.25">
      <c r="B63" s="269"/>
      <c r="C63" s="281"/>
      <c r="D63" s="26" t="s">
        <v>44</v>
      </c>
      <c r="E63" s="27">
        <v>47242</v>
      </c>
      <c r="F63" s="27">
        <v>41536</v>
      </c>
      <c r="G63" s="27">
        <v>44623</v>
      </c>
      <c r="H63" s="27">
        <v>46483</v>
      </c>
      <c r="I63" s="27">
        <v>47015</v>
      </c>
      <c r="J63" s="36">
        <f t="shared" si="0"/>
        <v>1.1445044424843509E-2</v>
      </c>
      <c r="K63" s="27">
        <f t="shared" si="14"/>
        <v>532</v>
      </c>
      <c r="L63" s="36">
        <f t="shared" si="2"/>
        <v>-4.8050463570551427E-3</v>
      </c>
      <c r="M63" s="27">
        <f t="shared" si="15"/>
        <v>-227</v>
      </c>
      <c r="N63" s="38">
        <f t="shared" si="16"/>
        <v>0.12218765674663506</v>
      </c>
    </row>
    <row r="64" spans="2:14" x14ac:dyDescent="0.25">
      <c r="B64" s="269"/>
      <c r="C64" s="281"/>
      <c r="D64" s="4" t="s">
        <v>45</v>
      </c>
      <c r="E64" s="29">
        <v>41433</v>
      </c>
      <c r="F64" s="29">
        <v>35821</v>
      </c>
      <c r="G64" s="29">
        <v>39121</v>
      </c>
      <c r="H64" s="29">
        <v>38205</v>
      </c>
      <c r="I64" s="29">
        <v>38115</v>
      </c>
      <c r="J64" s="74">
        <f>I64/H64-1</f>
        <v>-2.3557126030624431E-3</v>
      </c>
      <c r="K64" s="29">
        <f>I64-H64</f>
        <v>-90</v>
      </c>
      <c r="L64" s="74">
        <f>I64/E64-1</f>
        <v>-8.0081094779523521E-2</v>
      </c>
      <c r="M64" s="29">
        <f>I64-E64</f>
        <v>-3318</v>
      </c>
      <c r="N64" s="75">
        <f>I64/$I$62</f>
        <v>9.9057376090566737E-2</v>
      </c>
    </row>
    <row r="65" spans="2:14" x14ac:dyDescent="0.25">
      <c r="B65" s="269"/>
      <c r="C65" s="281"/>
      <c r="D65" s="4" t="s">
        <v>46</v>
      </c>
      <c r="E65" s="29">
        <v>1127</v>
      </c>
      <c r="F65" s="29">
        <v>802</v>
      </c>
      <c r="G65" s="29">
        <v>912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2.3702040402622817E-3</v>
      </c>
    </row>
    <row r="66" spans="2:14" x14ac:dyDescent="0.25">
      <c r="B66" s="269"/>
      <c r="C66" s="281"/>
      <c r="D66" s="4" t="s">
        <v>47</v>
      </c>
      <c r="E66" s="29">
        <v>4070</v>
      </c>
      <c r="F66" s="29">
        <v>4562</v>
      </c>
      <c r="G66" s="29">
        <v>4562</v>
      </c>
      <c r="H66" s="29">
        <v>4276</v>
      </c>
      <c r="I66" s="29">
        <v>4616</v>
      </c>
      <c r="J66" s="74">
        <f t="shared" si="17"/>
        <v>7.9513564078578014E-2</v>
      </c>
      <c r="K66" s="29">
        <f t="shared" si="18"/>
        <v>340</v>
      </c>
      <c r="L66" s="74">
        <f t="shared" si="19"/>
        <v>0.13415233415233407</v>
      </c>
      <c r="M66" s="29">
        <f t="shared" si="20"/>
        <v>546</v>
      </c>
      <c r="N66" s="75">
        <f t="shared" si="21"/>
        <v>1.1996559045888918E-2</v>
      </c>
    </row>
    <row r="67" spans="2:14" x14ac:dyDescent="0.25">
      <c r="B67" s="269"/>
      <c r="C67" s="281"/>
      <c r="D67" s="4" t="s">
        <v>48</v>
      </c>
      <c r="E67" s="29">
        <v>21418</v>
      </c>
      <c r="F67" s="29">
        <v>16885</v>
      </c>
      <c r="G67" s="29">
        <v>18073</v>
      </c>
      <c r="H67" s="29">
        <v>19434</v>
      </c>
      <c r="I67" s="29">
        <v>19842</v>
      </c>
      <c r="J67" s="74">
        <f t="shared" si="17"/>
        <v>2.0994133991972808E-2</v>
      </c>
      <c r="K67" s="29">
        <f t="shared" si="18"/>
        <v>408</v>
      </c>
      <c r="L67" s="74">
        <f t="shared" si="19"/>
        <v>-7.3582967597348059E-2</v>
      </c>
      <c r="M67" s="29">
        <f t="shared" si="20"/>
        <v>-1576</v>
      </c>
      <c r="N67" s="75">
        <f t="shared" si="21"/>
        <v>5.1567531323337933E-2</v>
      </c>
    </row>
    <row r="68" spans="2:14" x14ac:dyDescent="0.25">
      <c r="B68" s="269"/>
      <c r="C68" s="281"/>
      <c r="D68" s="4" t="s">
        <v>49</v>
      </c>
      <c r="E68" s="29">
        <v>778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7"/>
        <v>0</v>
      </c>
      <c r="K68" s="29">
        <f t="shared" si="18"/>
        <v>0</v>
      </c>
      <c r="L68" s="74">
        <f t="shared" si="19"/>
        <v>-0.13496143958868889</v>
      </c>
      <c r="M68" s="29">
        <f t="shared" si="20"/>
        <v>-105</v>
      </c>
      <c r="N68" s="75">
        <f t="shared" si="21"/>
        <v>1.7490650428689865E-3</v>
      </c>
    </row>
    <row r="69" spans="2:14" x14ac:dyDescent="0.25">
      <c r="B69" s="269"/>
      <c r="C69" s="281"/>
      <c r="D69" s="4" t="s">
        <v>50</v>
      </c>
      <c r="E69" s="29">
        <v>4141</v>
      </c>
      <c r="F69" s="29">
        <v>4169</v>
      </c>
      <c r="G69" s="29">
        <v>4791</v>
      </c>
      <c r="H69" s="29">
        <v>4797</v>
      </c>
      <c r="I69" s="29">
        <v>4797</v>
      </c>
      <c r="J69" s="74">
        <f t="shared" si="17"/>
        <v>0</v>
      </c>
      <c r="K69" s="29">
        <f t="shared" si="18"/>
        <v>0</v>
      </c>
      <c r="L69" s="74">
        <f t="shared" si="19"/>
        <v>0.15841584158415833</v>
      </c>
      <c r="M69" s="29">
        <f t="shared" si="20"/>
        <v>656</v>
      </c>
      <c r="N69" s="75">
        <f t="shared" si="21"/>
        <v>1.2466961382826935E-2</v>
      </c>
    </row>
    <row r="70" spans="2:14" x14ac:dyDescent="0.25">
      <c r="B70" s="269"/>
      <c r="C70" s="281"/>
      <c r="D70" s="4" t="s">
        <v>51</v>
      </c>
      <c r="E70" s="29">
        <v>2708</v>
      </c>
      <c r="F70" s="29">
        <v>2493</v>
      </c>
      <c r="G70" s="29">
        <v>2832</v>
      </c>
      <c r="H70" s="29">
        <v>2758</v>
      </c>
      <c r="I70" s="29">
        <v>2679</v>
      </c>
      <c r="J70" s="74">
        <f t="shared" si="17"/>
        <v>-2.8643944887599693E-2</v>
      </c>
      <c r="K70" s="29">
        <f t="shared" si="18"/>
        <v>-79</v>
      </c>
      <c r="L70" s="74">
        <f t="shared" si="19"/>
        <v>-1.0709010339734149E-2</v>
      </c>
      <c r="M70" s="29">
        <f t="shared" si="20"/>
        <v>-29</v>
      </c>
      <c r="N70" s="75">
        <f t="shared" si="21"/>
        <v>6.9624743682704529E-3</v>
      </c>
    </row>
    <row r="71" spans="2:14" x14ac:dyDescent="0.25">
      <c r="B71" s="269"/>
      <c r="C71" s="281"/>
      <c r="D71" s="4" t="s">
        <v>52</v>
      </c>
      <c r="E71" s="29">
        <v>6890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7"/>
        <v>1.278254091971931E-2</v>
      </c>
      <c r="K71" s="29">
        <f t="shared" si="18"/>
        <v>82</v>
      </c>
      <c r="L71" s="40">
        <f t="shared" si="19"/>
        <v>-5.7039187227866495E-2</v>
      </c>
      <c r="M71" s="29">
        <f t="shared" si="20"/>
        <v>-393</v>
      </c>
      <c r="N71" s="42">
        <f t="shared" si="21"/>
        <v>1.6885104878929875E-2</v>
      </c>
    </row>
    <row r="72" spans="2:14" x14ac:dyDescent="0.25">
      <c r="B72" s="270"/>
      <c r="C72" s="282"/>
      <c r="D72" s="32" t="s">
        <v>53</v>
      </c>
      <c r="E72" s="71">
        <v>3382</v>
      </c>
      <c r="F72" s="71">
        <v>3465</v>
      </c>
      <c r="G72" s="71">
        <v>3081</v>
      </c>
      <c r="H72" s="71">
        <v>3106</v>
      </c>
      <c r="I72" s="71">
        <v>3113</v>
      </c>
      <c r="J72" s="61">
        <f t="shared" si="17"/>
        <v>2.2537025112685516E-3</v>
      </c>
      <c r="K72" s="71">
        <f t="shared" si="18"/>
        <v>7</v>
      </c>
      <c r="L72" s="61">
        <f t="shared" si="19"/>
        <v>-7.953873447664106E-2</v>
      </c>
      <c r="M72" s="71">
        <f t="shared" si="20"/>
        <v>-269</v>
      </c>
      <c r="N72" s="55">
        <f t="shared" si="21"/>
        <v>8.0904004137461443E-3</v>
      </c>
    </row>
    <row r="73" spans="2:14" ht="7.5" customHeight="1" x14ac:dyDescent="0.25">
      <c r="B73" s="283"/>
      <c r="C73" s="283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47"/>
    </row>
    <row r="74" spans="2:14" x14ac:dyDescent="0.25">
      <c r="B74" s="285" t="s">
        <v>55</v>
      </c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</row>
    <row r="76" spans="2:14" x14ac:dyDescent="0.25">
      <c r="B76" s="56"/>
    </row>
    <row r="77" spans="2:14" ht="21.75" customHeight="1" thickBot="1" x14ac:dyDescent="0.3">
      <c r="B77" s="267" t="s">
        <v>56</v>
      </c>
      <c r="C77" s="267"/>
      <c r="D77" s="267"/>
      <c r="E77" s="267"/>
      <c r="F77" s="267"/>
      <c r="G77" s="267"/>
      <c r="H77" s="267"/>
      <c r="I77" s="267"/>
      <c r="J77" s="267"/>
      <c r="K77" s="267"/>
      <c r="L77" s="267"/>
      <c r="M77" s="267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75" x14ac:dyDescent="0.25">
      <c r="B79" s="4"/>
      <c r="C79" s="4"/>
      <c r="D79" s="4"/>
      <c r="E79" s="13" t="s">
        <v>229</v>
      </c>
      <c r="F79" s="13" t="s">
        <v>230</v>
      </c>
      <c r="G79" s="13" t="s">
        <v>231</v>
      </c>
      <c r="H79" s="13" t="s">
        <v>232</v>
      </c>
      <c r="I79" s="13" t="s">
        <v>233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noviembre 2024</v>
      </c>
    </row>
    <row r="80" spans="2:14" ht="15" customHeight="1" x14ac:dyDescent="0.25">
      <c r="B80" s="268" t="s">
        <v>42</v>
      </c>
      <c r="C80" s="271" t="s">
        <v>8</v>
      </c>
      <c r="D80" s="63" t="s">
        <v>43</v>
      </c>
      <c r="E80" s="64">
        <v>4434320</v>
      </c>
      <c r="F80" s="64">
        <v>2021524</v>
      </c>
      <c r="G80" s="64">
        <v>4334225</v>
      </c>
      <c r="H80" s="64">
        <v>4754408</v>
      </c>
      <c r="I80" s="64">
        <v>5035619</v>
      </c>
      <c r="J80" s="65">
        <f t="shared" ref="J80:J81" si="22">I80/H80-1</f>
        <v>5.9147426977238737E-2</v>
      </c>
      <c r="K80" s="64">
        <f t="shared" ref="K80:K81" si="23">I80-H80</f>
        <v>281211</v>
      </c>
      <c r="L80" s="65">
        <f t="shared" ref="L80:L81" si="24">I80/E80-1</f>
        <v>0.13560117447545506</v>
      </c>
      <c r="M80" s="64">
        <f t="shared" ref="M80:M81" si="25">I80-E80</f>
        <v>601299</v>
      </c>
      <c r="N80" s="65">
        <f t="shared" ref="N80:N81" si="26">I80/$I$80</f>
        <v>1</v>
      </c>
    </row>
    <row r="81" spans="2:15" ht="15" customHeight="1" x14ac:dyDescent="0.25">
      <c r="B81" s="269"/>
      <c r="C81" s="272"/>
      <c r="D81" s="15" t="s">
        <v>44</v>
      </c>
      <c r="E81" s="16">
        <v>1621520</v>
      </c>
      <c r="F81" s="16">
        <v>766923</v>
      </c>
      <c r="G81" s="16">
        <v>1603074</v>
      </c>
      <c r="H81" s="16">
        <v>1726562</v>
      </c>
      <c r="I81" s="16">
        <v>1779444</v>
      </c>
      <c r="J81" s="18">
        <f t="shared" si="22"/>
        <v>3.0628497557573908E-2</v>
      </c>
      <c r="K81" s="16">
        <f t="shared" si="23"/>
        <v>52882</v>
      </c>
      <c r="L81" s="18">
        <f t="shared" si="24"/>
        <v>9.73925699343825E-2</v>
      </c>
      <c r="M81" s="16">
        <f t="shared" si="25"/>
        <v>157924</v>
      </c>
      <c r="N81" s="18">
        <f t="shared" si="26"/>
        <v>0.35337145244705764</v>
      </c>
      <c r="O81" s="79"/>
    </row>
    <row r="82" spans="2:15" x14ac:dyDescent="0.25">
      <c r="B82" s="269"/>
      <c r="C82" s="272"/>
      <c r="D82" s="19" t="s">
        <v>45</v>
      </c>
      <c r="E82" s="20">
        <v>1190067</v>
      </c>
      <c r="F82" s="20">
        <v>413403</v>
      </c>
      <c r="G82" s="20">
        <v>1134618</v>
      </c>
      <c r="H82" s="20">
        <v>1208359</v>
      </c>
      <c r="I82" s="20">
        <v>1272373</v>
      </c>
      <c r="J82" s="68">
        <f>I82/H82-1</f>
        <v>5.2975978165429316E-2</v>
      </c>
      <c r="K82" s="20">
        <f>I82-H82</f>
        <v>64014</v>
      </c>
      <c r="L82" s="68">
        <f>I82/E82-1</f>
        <v>6.9160811954285029E-2</v>
      </c>
      <c r="M82" s="20">
        <f>I82-E82</f>
        <v>82306</v>
      </c>
      <c r="N82" s="68">
        <f>I82/$I$80</f>
        <v>0.25267459670797177</v>
      </c>
      <c r="O82" s="79"/>
    </row>
    <row r="83" spans="2:15" x14ac:dyDescent="0.25">
      <c r="B83" s="269"/>
      <c r="C83" s="272"/>
      <c r="D83" s="19" t="s">
        <v>46</v>
      </c>
      <c r="E83" s="20">
        <v>41449</v>
      </c>
      <c r="F83" s="20">
        <v>17682</v>
      </c>
      <c r="G83" s="20">
        <v>33076</v>
      </c>
      <c r="H83" s="20">
        <v>45674</v>
      </c>
      <c r="I83" s="20">
        <v>39257</v>
      </c>
      <c r="J83" s="68">
        <f t="shared" ref="J83:J136" si="27">I83/H83-1</f>
        <v>-0.1404956868240137</v>
      </c>
      <c r="K83" s="20">
        <f t="shared" ref="K83:K112" si="28">I83-H83</f>
        <v>-6417</v>
      </c>
      <c r="L83" s="68">
        <f t="shared" ref="L83:L136" si="29">I83/E83-1</f>
        <v>-5.2884267412965369E-2</v>
      </c>
      <c r="M83" s="20">
        <f t="shared" ref="M83:M112" si="30">I83-E83</f>
        <v>-2192</v>
      </c>
      <c r="N83" s="68">
        <f t="shared" ref="N83:N90" si="31">I83/$I$80</f>
        <v>7.7958638252814596E-3</v>
      </c>
      <c r="O83" s="79"/>
    </row>
    <row r="84" spans="2:15" x14ac:dyDescent="0.25">
      <c r="B84" s="269"/>
      <c r="C84" s="272"/>
      <c r="D84" s="19" t="s">
        <v>47</v>
      </c>
      <c r="E84" s="20">
        <v>126380</v>
      </c>
      <c r="F84" s="20">
        <v>60811</v>
      </c>
      <c r="G84" s="20">
        <v>146959</v>
      </c>
      <c r="H84" s="20">
        <v>167345</v>
      </c>
      <c r="I84" s="20">
        <v>216281</v>
      </c>
      <c r="J84" s="68">
        <f t="shared" si="27"/>
        <v>0.29242582688457985</v>
      </c>
      <c r="K84" s="20">
        <f t="shared" si="28"/>
        <v>48936</v>
      </c>
      <c r="L84" s="68">
        <f t="shared" si="29"/>
        <v>0.71135464472226628</v>
      </c>
      <c r="M84" s="20">
        <f t="shared" si="30"/>
        <v>89901</v>
      </c>
      <c r="N84" s="68">
        <f t="shared" si="31"/>
        <v>4.2950231143380785E-2</v>
      </c>
      <c r="O84" s="79"/>
    </row>
    <row r="85" spans="2:15" x14ac:dyDescent="0.25">
      <c r="B85" s="269"/>
      <c r="C85" s="272"/>
      <c r="D85" s="19" t="s">
        <v>48</v>
      </c>
      <c r="E85" s="20">
        <v>729706</v>
      </c>
      <c r="F85" s="20">
        <v>310053</v>
      </c>
      <c r="G85" s="20">
        <v>649125</v>
      </c>
      <c r="H85" s="20">
        <v>735309</v>
      </c>
      <c r="I85" s="20">
        <v>846435</v>
      </c>
      <c r="J85" s="68">
        <f t="shared" si="27"/>
        <v>0.15112830116318454</v>
      </c>
      <c r="K85" s="20">
        <f t="shared" si="28"/>
        <v>111126</v>
      </c>
      <c r="L85" s="68">
        <f t="shared" si="29"/>
        <v>0.15996716485817575</v>
      </c>
      <c r="M85" s="20">
        <f t="shared" si="30"/>
        <v>116729</v>
      </c>
      <c r="N85" s="68">
        <f t="shared" si="31"/>
        <v>0.16808956356706098</v>
      </c>
      <c r="O85" s="79"/>
    </row>
    <row r="86" spans="2:15" x14ac:dyDescent="0.25">
      <c r="B86" s="269"/>
      <c r="C86" s="272"/>
      <c r="D86" s="19" t="s">
        <v>49</v>
      </c>
      <c r="E86" s="20">
        <v>50120</v>
      </c>
      <c r="F86" s="20">
        <v>28901</v>
      </c>
      <c r="G86" s="20">
        <v>46319</v>
      </c>
      <c r="H86" s="20">
        <v>53572</v>
      </c>
      <c r="I86" s="20">
        <v>52160</v>
      </c>
      <c r="J86" s="68">
        <f t="shared" si="27"/>
        <v>-2.6357052191443242E-2</v>
      </c>
      <c r="K86" s="20">
        <f t="shared" si="28"/>
        <v>-1412</v>
      </c>
      <c r="L86" s="68">
        <f t="shared" si="29"/>
        <v>4.0702314445331123E-2</v>
      </c>
      <c r="M86" s="20">
        <f t="shared" si="30"/>
        <v>2040</v>
      </c>
      <c r="N86" s="68">
        <f t="shared" si="31"/>
        <v>1.0358210182303308E-2</v>
      </c>
      <c r="O86" s="79"/>
    </row>
    <row r="87" spans="2:15" x14ac:dyDescent="0.25">
      <c r="B87" s="269"/>
      <c r="C87" s="272"/>
      <c r="D87" s="19" t="s">
        <v>50</v>
      </c>
      <c r="E87" s="20">
        <v>131193</v>
      </c>
      <c r="F87" s="20">
        <v>94121</v>
      </c>
      <c r="G87" s="20">
        <v>180968</v>
      </c>
      <c r="H87" s="20">
        <v>232255</v>
      </c>
      <c r="I87" s="20">
        <v>220831</v>
      </c>
      <c r="J87" s="68">
        <f t="shared" si="27"/>
        <v>-4.9187315665970566E-2</v>
      </c>
      <c r="K87" s="20">
        <f t="shared" si="28"/>
        <v>-11424</v>
      </c>
      <c r="L87" s="68">
        <f t="shared" si="29"/>
        <v>0.6832529174574864</v>
      </c>
      <c r="M87" s="20">
        <f t="shared" si="30"/>
        <v>89638</v>
      </c>
      <c r="N87" s="68">
        <f t="shared" si="31"/>
        <v>4.3853794339881555E-2</v>
      </c>
      <c r="O87" s="79"/>
    </row>
    <row r="88" spans="2:15" x14ac:dyDescent="0.25">
      <c r="B88" s="269"/>
      <c r="C88" s="272"/>
      <c r="D88" s="19" t="s">
        <v>51</v>
      </c>
      <c r="E88" s="20">
        <v>199492</v>
      </c>
      <c r="F88" s="20">
        <v>146060</v>
      </c>
      <c r="G88" s="20">
        <v>205166</v>
      </c>
      <c r="H88" s="20">
        <v>218532</v>
      </c>
      <c r="I88" s="20">
        <v>226242</v>
      </c>
      <c r="J88" s="68">
        <f t="shared" si="27"/>
        <v>3.5280874196913947E-2</v>
      </c>
      <c r="K88" s="20">
        <f t="shared" si="28"/>
        <v>7710</v>
      </c>
      <c r="L88" s="68">
        <f t="shared" si="29"/>
        <v>0.13409059009885116</v>
      </c>
      <c r="M88" s="20">
        <f t="shared" si="30"/>
        <v>26750</v>
      </c>
      <c r="N88" s="68">
        <f t="shared" si="31"/>
        <v>4.4928339495104774E-2</v>
      </c>
      <c r="O88" s="79"/>
    </row>
    <row r="89" spans="2:15" ht="18" customHeight="1" x14ac:dyDescent="0.25">
      <c r="B89" s="269"/>
      <c r="C89" s="272"/>
      <c r="D89" s="19" t="s">
        <v>52</v>
      </c>
      <c r="E89" s="20">
        <v>229250</v>
      </c>
      <c r="F89" s="20">
        <v>120562</v>
      </c>
      <c r="G89" s="20">
        <v>233832</v>
      </c>
      <c r="H89" s="20">
        <v>254452</v>
      </c>
      <c r="I89" s="20">
        <v>264520</v>
      </c>
      <c r="J89" s="22">
        <f t="shared" si="27"/>
        <v>3.956738402527793E-2</v>
      </c>
      <c r="K89" s="20">
        <f t="shared" si="28"/>
        <v>10068</v>
      </c>
      <c r="L89" s="22">
        <f t="shared" si="29"/>
        <v>0.15384950926935659</v>
      </c>
      <c r="M89" s="20">
        <f t="shared" si="30"/>
        <v>35270</v>
      </c>
      <c r="N89" s="22">
        <f t="shared" si="31"/>
        <v>5.2529788294150136E-2</v>
      </c>
      <c r="O89" s="79"/>
    </row>
    <row r="90" spans="2:15" x14ac:dyDescent="0.25">
      <c r="B90" s="269"/>
      <c r="C90" s="273"/>
      <c r="D90" s="23" t="s">
        <v>53</v>
      </c>
      <c r="E90" s="69">
        <v>115143</v>
      </c>
      <c r="F90" s="69">
        <v>63008</v>
      </c>
      <c r="G90" s="69">
        <v>101088</v>
      </c>
      <c r="H90" s="69">
        <v>112348</v>
      </c>
      <c r="I90" s="69">
        <v>118076</v>
      </c>
      <c r="J90" s="46">
        <f t="shared" si="27"/>
        <v>5.0984441200555342E-2</v>
      </c>
      <c r="K90" s="69">
        <f t="shared" si="28"/>
        <v>5728</v>
      </c>
      <c r="L90" s="46">
        <f t="shared" si="29"/>
        <v>2.547267311082746E-2</v>
      </c>
      <c r="M90" s="69">
        <f t="shared" si="30"/>
        <v>2933</v>
      </c>
      <c r="N90" s="46">
        <f t="shared" si="31"/>
        <v>2.3448159997807617E-2</v>
      </c>
      <c r="O90" s="79"/>
    </row>
    <row r="91" spans="2:15" x14ac:dyDescent="0.25">
      <c r="B91" s="269"/>
      <c r="C91" s="274" t="s">
        <v>18</v>
      </c>
      <c r="D91" s="63" t="s">
        <v>43</v>
      </c>
      <c r="E91" s="64">
        <v>5290429</v>
      </c>
      <c r="F91" s="64">
        <v>2300369</v>
      </c>
      <c r="G91" s="64">
        <v>5104277</v>
      </c>
      <c r="H91" s="64">
        <v>5627549</v>
      </c>
      <c r="I91" s="64">
        <v>5933119</v>
      </c>
      <c r="J91" s="65">
        <f t="shared" si="27"/>
        <v>5.4298949684844944E-2</v>
      </c>
      <c r="K91" s="64">
        <f t="shared" si="28"/>
        <v>305570</v>
      </c>
      <c r="L91" s="65">
        <f t="shared" si="29"/>
        <v>0.12148164165892794</v>
      </c>
      <c r="M91" s="64">
        <f t="shared" si="30"/>
        <v>642690</v>
      </c>
      <c r="N91" s="65">
        <f t="shared" ref="N91:N92" si="32">I91/$I$91</f>
        <v>1</v>
      </c>
    </row>
    <row r="92" spans="2:15" x14ac:dyDescent="0.25">
      <c r="B92" s="269"/>
      <c r="C92" s="275"/>
      <c r="D92" s="26" t="s">
        <v>44</v>
      </c>
      <c r="E92" s="27">
        <v>1958261</v>
      </c>
      <c r="F92" s="27">
        <v>888435</v>
      </c>
      <c r="G92" s="27">
        <v>1922911</v>
      </c>
      <c r="H92" s="27">
        <v>2081927</v>
      </c>
      <c r="I92" s="27">
        <v>2137213</v>
      </c>
      <c r="J92" s="80">
        <f t="shared" si="27"/>
        <v>2.6555205826140904E-2</v>
      </c>
      <c r="K92" s="27">
        <f t="shared" si="28"/>
        <v>55286</v>
      </c>
      <c r="L92" s="80">
        <f t="shared" si="29"/>
        <v>9.1383120023326825E-2</v>
      </c>
      <c r="M92" s="27">
        <f t="shared" si="30"/>
        <v>178952</v>
      </c>
      <c r="N92" s="38">
        <f t="shared" si="32"/>
        <v>0.36021745055172499</v>
      </c>
    </row>
    <row r="93" spans="2:15" x14ac:dyDescent="0.25">
      <c r="B93" s="269"/>
      <c r="C93" s="275"/>
      <c r="D93" s="4" t="s">
        <v>45</v>
      </c>
      <c r="E93" s="29">
        <v>1449258</v>
      </c>
      <c r="F93" s="29">
        <v>480225</v>
      </c>
      <c r="G93" s="29">
        <v>1355261</v>
      </c>
      <c r="H93" s="29">
        <v>1459828</v>
      </c>
      <c r="I93" s="29">
        <v>1520919</v>
      </c>
      <c r="J93" s="81">
        <f t="shared" si="27"/>
        <v>4.1848080732798554E-2</v>
      </c>
      <c r="K93" s="29">
        <f t="shared" si="28"/>
        <v>61091</v>
      </c>
      <c r="L93" s="81">
        <f t="shared" si="29"/>
        <v>4.9446682371254713E-2</v>
      </c>
      <c r="M93" s="29">
        <f t="shared" si="30"/>
        <v>71661</v>
      </c>
      <c r="N93" s="75">
        <f>I93/$I$91</f>
        <v>0.25634392298553255</v>
      </c>
    </row>
    <row r="94" spans="2:15" x14ac:dyDescent="0.25">
      <c r="B94" s="269"/>
      <c r="C94" s="275"/>
      <c r="D94" s="4" t="s">
        <v>46</v>
      </c>
      <c r="E94" s="29">
        <v>46960</v>
      </c>
      <c r="F94" s="29">
        <v>19627</v>
      </c>
      <c r="G94" s="29">
        <v>36653</v>
      </c>
      <c r="H94" s="29">
        <v>49442</v>
      </c>
      <c r="I94" s="29">
        <v>43544</v>
      </c>
      <c r="J94" s="81">
        <f t="shared" si="27"/>
        <v>-0.11929129080538814</v>
      </c>
      <c r="K94" s="29">
        <f t="shared" si="28"/>
        <v>-5898</v>
      </c>
      <c r="L94" s="81">
        <f t="shared" si="29"/>
        <v>-7.2742759795570655E-2</v>
      </c>
      <c r="M94" s="29">
        <f t="shared" si="30"/>
        <v>-3416</v>
      </c>
      <c r="N94" s="75">
        <f t="shared" ref="N94:N101" si="33">I94/$I$91</f>
        <v>7.3391415206740329E-3</v>
      </c>
    </row>
    <row r="95" spans="2:15" x14ac:dyDescent="0.25">
      <c r="B95" s="269"/>
      <c r="C95" s="275"/>
      <c r="D95" s="4" t="s">
        <v>47</v>
      </c>
      <c r="E95" s="29">
        <v>147095</v>
      </c>
      <c r="F95" s="29">
        <v>70485</v>
      </c>
      <c r="G95" s="29">
        <v>172526</v>
      </c>
      <c r="H95" s="29">
        <v>193081</v>
      </c>
      <c r="I95" s="29">
        <v>249972</v>
      </c>
      <c r="J95" s="81">
        <f t="shared" si="27"/>
        <v>0.29464836001470895</v>
      </c>
      <c r="K95" s="29">
        <f t="shared" si="28"/>
        <v>56891</v>
      </c>
      <c r="L95" s="81">
        <f t="shared" si="29"/>
        <v>0.69939154967877903</v>
      </c>
      <c r="M95" s="29">
        <f t="shared" si="30"/>
        <v>102877</v>
      </c>
      <c r="N95" s="75">
        <f t="shared" si="33"/>
        <v>4.2131634305666209E-2</v>
      </c>
    </row>
    <row r="96" spans="2:15" x14ac:dyDescent="0.25">
      <c r="B96" s="269"/>
      <c r="C96" s="275"/>
      <c r="D96" s="4" t="s">
        <v>48</v>
      </c>
      <c r="E96" s="29">
        <v>864958</v>
      </c>
      <c r="F96" s="29">
        <v>346596</v>
      </c>
      <c r="G96" s="29">
        <v>749257</v>
      </c>
      <c r="H96" s="29">
        <v>859513</v>
      </c>
      <c r="I96" s="29">
        <v>984233</v>
      </c>
      <c r="J96" s="81">
        <f t="shared" si="27"/>
        <v>0.14510542597959541</v>
      </c>
      <c r="K96" s="29">
        <f t="shared" si="28"/>
        <v>124720</v>
      </c>
      <c r="L96" s="81">
        <f t="shared" si="29"/>
        <v>0.13789686898092168</v>
      </c>
      <c r="M96" s="29">
        <f t="shared" si="30"/>
        <v>119275</v>
      </c>
      <c r="N96" s="75">
        <f t="shared" si="33"/>
        <v>0.16588795876165638</v>
      </c>
    </row>
    <row r="97" spans="2:14" x14ac:dyDescent="0.25">
      <c r="B97" s="269"/>
      <c r="C97" s="275"/>
      <c r="D97" s="4" t="s">
        <v>49</v>
      </c>
      <c r="E97" s="29">
        <v>52473</v>
      </c>
      <c r="F97" s="29">
        <v>29986</v>
      </c>
      <c r="G97" s="29">
        <v>48461</v>
      </c>
      <c r="H97" s="29">
        <v>56114</v>
      </c>
      <c r="I97" s="29">
        <v>54742</v>
      </c>
      <c r="J97" s="81">
        <f t="shared" si="27"/>
        <v>-2.4450226324981283E-2</v>
      </c>
      <c r="K97" s="29">
        <f t="shared" si="28"/>
        <v>-1372</v>
      </c>
      <c r="L97" s="81">
        <f t="shared" si="29"/>
        <v>4.3241285994702006E-2</v>
      </c>
      <c r="M97" s="29">
        <f t="shared" si="30"/>
        <v>2269</v>
      </c>
      <c r="N97" s="75">
        <f t="shared" si="33"/>
        <v>9.226513070106971E-3</v>
      </c>
    </row>
    <row r="98" spans="2:14" x14ac:dyDescent="0.25">
      <c r="B98" s="269"/>
      <c r="C98" s="275"/>
      <c r="D98" s="4" t="s">
        <v>50</v>
      </c>
      <c r="E98" s="29">
        <v>157398</v>
      </c>
      <c r="F98" s="29">
        <v>110566</v>
      </c>
      <c r="G98" s="29">
        <v>212915</v>
      </c>
      <c r="H98" s="29">
        <v>265187</v>
      </c>
      <c r="I98" s="29">
        <v>257114</v>
      </c>
      <c r="J98" s="81">
        <f t="shared" si="27"/>
        <v>-3.0442668758272506E-2</v>
      </c>
      <c r="K98" s="29">
        <f t="shared" si="28"/>
        <v>-8073</v>
      </c>
      <c r="L98" s="81">
        <f t="shared" si="29"/>
        <v>0.63352774495228648</v>
      </c>
      <c r="M98" s="29">
        <f t="shared" si="30"/>
        <v>99716</v>
      </c>
      <c r="N98" s="75">
        <f t="shared" si="33"/>
        <v>4.3335385654661572E-2</v>
      </c>
    </row>
    <row r="99" spans="2:14" x14ac:dyDescent="0.25">
      <c r="B99" s="269"/>
      <c r="C99" s="275"/>
      <c r="D99" s="4" t="s">
        <v>51</v>
      </c>
      <c r="E99" s="29">
        <v>207689</v>
      </c>
      <c r="F99" s="29">
        <v>150608</v>
      </c>
      <c r="G99" s="29">
        <v>214003</v>
      </c>
      <c r="H99" s="29">
        <v>227894</v>
      </c>
      <c r="I99" s="29">
        <v>235885</v>
      </c>
      <c r="J99" s="81">
        <f t="shared" si="27"/>
        <v>3.5064547552809744E-2</v>
      </c>
      <c r="K99" s="29">
        <f t="shared" si="28"/>
        <v>7991</v>
      </c>
      <c r="L99" s="81">
        <f t="shared" si="29"/>
        <v>0.13576068063306201</v>
      </c>
      <c r="M99" s="29">
        <f t="shared" si="30"/>
        <v>28196</v>
      </c>
      <c r="N99" s="75">
        <f t="shared" si="33"/>
        <v>3.9757335054294379E-2</v>
      </c>
    </row>
    <row r="100" spans="2:14" x14ac:dyDescent="0.25">
      <c r="B100" s="269"/>
      <c r="C100" s="275"/>
      <c r="D100" s="4" t="s">
        <v>52</v>
      </c>
      <c r="E100" s="29">
        <v>275002</v>
      </c>
      <c r="F100" s="29">
        <v>135547</v>
      </c>
      <c r="G100" s="29">
        <v>277654</v>
      </c>
      <c r="H100" s="29">
        <v>303371</v>
      </c>
      <c r="I100" s="29">
        <v>314826</v>
      </c>
      <c r="J100" s="31">
        <f t="shared" si="27"/>
        <v>3.7759047502892606E-2</v>
      </c>
      <c r="K100" s="29">
        <f t="shared" si="28"/>
        <v>11455</v>
      </c>
      <c r="L100" s="31">
        <f t="shared" si="29"/>
        <v>0.14481349226551088</v>
      </c>
      <c r="M100" s="29">
        <f t="shared" si="30"/>
        <v>39824</v>
      </c>
      <c r="N100" s="42">
        <f t="shared" si="33"/>
        <v>5.3062478605266472E-2</v>
      </c>
    </row>
    <row r="101" spans="2:14" x14ac:dyDescent="0.25">
      <c r="B101" s="269"/>
      <c r="C101" s="276"/>
      <c r="D101" s="32" t="s">
        <v>53</v>
      </c>
      <c r="E101" s="71">
        <v>131335</v>
      </c>
      <c r="F101" s="71">
        <v>68294</v>
      </c>
      <c r="G101" s="71">
        <v>114636</v>
      </c>
      <c r="H101" s="71">
        <v>131192</v>
      </c>
      <c r="I101" s="71">
        <v>134671</v>
      </c>
      <c r="J101" s="72">
        <f t="shared" si="27"/>
        <v>2.6518385267394251E-2</v>
      </c>
      <c r="K101" s="71">
        <f t="shared" si="28"/>
        <v>3479</v>
      </c>
      <c r="L101" s="72">
        <f t="shared" si="29"/>
        <v>2.5400692884608E-2</v>
      </c>
      <c r="M101" s="71">
        <f t="shared" si="30"/>
        <v>3336</v>
      </c>
      <c r="N101" s="55">
        <f t="shared" si="33"/>
        <v>2.2698179490416425E-2</v>
      </c>
    </row>
    <row r="102" spans="2:14" x14ac:dyDescent="0.25">
      <c r="B102" s="269"/>
      <c r="C102" s="271" t="s">
        <v>21</v>
      </c>
      <c r="D102" s="63" t="s">
        <v>43</v>
      </c>
      <c r="E102" s="64">
        <v>31179964</v>
      </c>
      <c r="F102" s="64">
        <v>11810042</v>
      </c>
      <c r="G102" s="64">
        <v>28587017</v>
      </c>
      <c r="H102" s="64">
        <v>31577415</v>
      </c>
      <c r="I102" s="64">
        <v>33142771</v>
      </c>
      <c r="J102" s="65">
        <f t="shared" si="27"/>
        <v>4.957201214855611E-2</v>
      </c>
      <c r="K102" s="64">
        <f t="shared" si="28"/>
        <v>1565356</v>
      </c>
      <c r="L102" s="65">
        <f t="shared" si="29"/>
        <v>6.2950906550116592E-2</v>
      </c>
      <c r="M102" s="64">
        <f t="shared" si="30"/>
        <v>1962807</v>
      </c>
      <c r="N102" s="65">
        <f t="shared" ref="N102:N103" si="34">I102/$I$102</f>
        <v>1</v>
      </c>
    </row>
    <row r="103" spans="2:14" x14ac:dyDescent="0.25">
      <c r="B103" s="269"/>
      <c r="C103" s="272"/>
      <c r="D103" s="15" t="s">
        <v>44</v>
      </c>
      <c r="E103" s="16">
        <v>12031379</v>
      </c>
      <c r="F103" s="16">
        <v>4933821</v>
      </c>
      <c r="G103" s="16">
        <v>11523065</v>
      </c>
      <c r="H103" s="16">
        <v>12434677</v>
      </c>
      <c r="I103" s="16">
        <v>12699001</v>
      </c>
      <c r="J103" s="18">
        <f t="shared" si="27"/>
        <v>2.1257005710723309E-2</v>
      </c>
      <c r="K103" s="16">
        <f t="shared" si="28"/>
        <v>264324</v>
      </c>
      <c r="L103" s="18">
        <f t="shared" si="29"/>
        <v>5.5490064771461345E-2</v>
      </c>
      <c r="M103" s="16">
        <f t="shared" si="30"/>
        <v>667622</v>
      </c>
      <c r="N103" s="18">
        <f t="shared" si="34"/>
        <v>0.38316050881804664</v>
      </c>
    </row>
    <row r="104" spans="2:14" x14ac:dyDescent="0.25">
      <c r="B104" s="269"/>
      <c r="C104" s="272"/>
      <c r="D104" s="19" t="s">
        <v>45</v>
      </c>
      <c r="E104" s="20">
        <v>9230169</v>
      </c>
      <c r="F104" s="20">
        <v>2787605</v>
      </c>
      <c r="G104" s="20">
        <v>8074932</v>
      </c>
      <c r="H104" s="20">
        <v>8907531</v>
      </c>
      <c r="I104" s="20">
        <v>9180026</v>
      </c>
      <c r="J104" s="68">
        <f t="shared" si="27"/>
        <v>3.059152979652846E-2</v>
      </c>
      <c r="K104" s="20">
        <f t="shared" si="28"/>
        <v>272495</v>
      </c>
      <c r="L104" s="68">
        <f t="shared" si="29"/>
        <v>-5.4325115823989911E-3</v>
      </c>
      <c r="M104" s="20">
        <f t="shared" si="30"/>
        <v>-50143</v>
      </c>
      <c r="N104" s="68">
        <f>I104/$I$102</f>
        <v>0.27698426302375262</v>
      </c>
    </row>
    <row r="105" spans="2:14" x14ac:dyDescent="0.25">
      <c r="B105" s="269"/>
      <c r="C105" s="272"/>
      <c r="D105" s="19" t="s">
        <v>46</v>
      </c>
      <c r="E105" s="20">
        <v>212798</v>
      </c>
      <c r="F105" s="20">
        <v>83931</v>
      </c>
      <c r="G105" s="20">
        <v>150269</v>
      </c>
      <c r="H105" s="20">
        <v>162108</v>
      </c>
      <c r="I105" s="20">
        <v>176128</v>
      </c>
      <c r="J105" s="68">
        <f t="shared" si="27"/>
        <v>8.648555284131576E-2</v>
      </c>
      <c r="K105" s="20">
        <f t="shared" si="28"/>
        <v>14020</v>
      </c>
      <c r="L105" s="68">
        <f t="shared" si="29"/>
        <v>-0.17232304814894872</v>
      </c>
      <c r="M105" s="20">
        <f t="shared" si="30"/>
        <v>-36670</v>
      </c>
      <c r="N105" s="68">
        <f t="shared" ref="N105:N112" si="35">I105/$I$102</f>
        <v>5.314220708944343E-3</v>
      </c>
    </row>
    <row r="106" spans="2:14" x14ac:dyDescent="0.25">
      <c r="B106" s="269"/>
      <c r="C106" s="272"/>
      <c r="D106" s="19" t="s">
        <v>47</v>
      </c>
      <c r="E106" s="20">
        <v>768859</v>
      </c>
      <c r="F106" s="20">
        <v>361604</v>
      </c>
      <c r="G106" s="20">
        <v>921871</v>
      </c>
      <c r="H106" s="20">
        <v>963307</v>
      </c>
      <c r="I106" s="20">
        <v>1275215</v>
      </c>
      <c r="J106" s="68">
        <f t="shared" si="27"/>
        <v>0.32378878176946713</v>
      </c>
      <c r="K106" s="20">
        <f t="shared" si="28"/>
        <v>311908</v>
      </c>
      <c r="L106" s="68">
        <f t="shared" si="29"/>
        <v>0.65858109224188044</v>
      </c>
      <c r="M106" s="20">
        <f t="shared" si="30"/>
        <v>506356</v>
      </c>
      <c r="N106" s="68">
        <f t="shared" si="35"/>
        <v>3.8476414660681212E-2</v>
      </c>
    </row>
    <row r="107" spans="2:14" x14ac:dyDescent="0.25">
      <c r="B107" s="269"/>
      <c r="C107" s="272"/>
      <c r="D107" s="19" t="s">
        <v>48</v>
      </c>
      <c r="E107" s="20">
        <v>5031510</v>
      </c>
      <c r="F107" s="20">
        <v>1683280</v>
      </c>
      <c r="G107" s="20">
        <v>3942356</v>
      </c>
      <c r="H107" s="20">
        <v>4682492</v>
      </c>
      <c r="I107" s="20">
        <v>5282925</v>
      </c>
      <c r="J107" s="68">
        <f t="shared" si="27"/>
        <v>0.1282293701729762</v>
      </c>
      <c r="K107" s="20">
        <f t="shared" si="28"/>
        <v>600433</v>
      </c>
      <c r="L107" s="68">
        <f t="shared" si="29"/>
        <v>4.9968101027325851E-2</v>
      </c>
      <c r="M107" s="20">
        <f t="shared" si="30"/>
        <v>251415</v>
      </c>
      <c r="N107" s="68">
        <f t="shared" si="35"/>
        <v>0.15939901343795304</v>
      </c>
    </row>
    <row r="108" spans="2:14" x14ac:dyDescent="0.25">
      <c r="B108" s="269"/>
      <c r="C108" s="272"/>
      <c r="D108" s="19" t="s">
        <v>49</v>
      </c>
      <c r="E108" s="20">
        <v>123106</v>
      </c>
      <c r="F108" s="20">
        <v>72202</v>
      </c>
      <c r="G108" s="20">
        <v>125643</v>
      </c>
      <c r="H108" s="20">
        <v>136470</v>
      </c>
      <c r="I108" s="20">
        <v>138981</v>
      </c>
      <c r="J108" s="68">
        <f t="shared" si="27"/>
        <v>1.8399648274346037E-2</v>
      </c>
      <c r="K108" s="20">
        <f t="shared" si="28"/>
        <v>2511</v>
      </c>
      <c r="L108" s="68">
        <f t="shared" si="29"/>
        <v>0.1289539096388479</v>
      </c>
      <c r="M108" s="20">
        <f t="shared" si="30"/>
        <v>15875</v>
      </c>
      <c r="N108" s="68">
        <f t="shared" si="35"/>
        <v>4.1934031406124731E-3</v>
      </c>
    </row>
    <row r="109" spans="2:14" x14ac:dyDescent="0.25">
      <c r="B109" s="269"/>
      <c r="C109" s="272"/>
      <c r="D109" s="19" t="s">
        <v>50</v>
      </c>
      <c r="E109" s="20">
        <v>966565</v>
      </c>
      <c r="F109" s="20">
        <v>652394</v>
      </c>
      <c r="G109" s="20">
        <v>1207077</v>
      </c>
      <c r="H109" s="20">
        <v>1327472</v>
      </c>
      <c r="I109" s="20">
        <v>1355457</v>
      </c>
      <c r="J109" s="68">
        <f t="shared" si="27"/>
        <v>2.1081423939638633E-2</v>
      </c>
      <c r="K109" s="20">
        <f t="shared" si="28"/>
        <v>27985</v>
      </c>
      <c r="L109" s="68">
        <f t="shared" si="29"/>
        <v>0.40234438449561072</v>
      </c>
      <c r="M109" s="20">
        <f t="shared" si="30"/>
        <v>388892</v>
      </c>
      <c r="N109" s="68">
        <f t="shared" si="35"/>
        <v>4.089751578104317E-2</v>
      </c>
    </row>
    <row r="110" spans="2:14" x14ac:dyDescent="0.25">
      <c r="B110" s="269"/>
      <c r="C110" s="272"/>
      <c r="D110" s="19" t="s">
        <v>51</v>
      </c>
      <c r="E110" s="20">
        <v>454490</v>
      </c>
      <c r="F110" s="20">
        <v>312424</v>
      </c>
      <c r="G110" s="20">
        <v>489441</v>
      </c>
      <c r="H110" s="20">
        <v>523336</v>
      </c>
      <c r="I110" s="20">
        <v>529058</v>
      </c>
      <c r="J110" s="68">
        <f t="shared" si="27"/>
        <v>1.0933702248650867E-2</v>
      </c>
      <c r="K110" s="20">
        <f t="shared" si="28"/>
        <v>5722</v>
      </c>
      <c r="L110" s="68">
        <f t="shared" si="29"/>
        <v>0.16406961649321228</v>
      </c>
      <c r="M110" s="20">
        <f t="shared" si="30"/>
        <v>74568</v>
      </c>
      <c r="N110" s="68">
        <f t="shared" si="35"/>
        <v>1.5962998386586325E-2</v>
      </c>
    </row>
    <row r="111" spans="2:14" x14ac:dyDescent="0.25">
      <c r="B111" s="269"/>
      <c r="C111" s="272"/>
      <c r="D111" s="19" t="s">
        <v>52</v>
      </c>
      <c r="E111" s="20">
        <v>1707294</v>
      </c>
      <c r="F111" s="20">
        <v>651776</v>
      </c>
      <c r="G111" s="20">
        <v>1596976</v>
      </c>
      <c r="H111" s="20">
        <v>1728214</v>
      </c>
      <c r="I111" s="20">
        <v>1828241</v>
      </c>
      <c r="J111" s="22">
        <f t="shared" si="27"/>
        <v>5.7878827506315789E-2</v>
      </c>
      <c r="K111" s="20">
        <f t="shared" si="28"/>
        <v>100027</v>
      </c>
      <c r="L111" s="22">
        <f t="shared" si="29"/>
        <v>7.084134308443657E-2</v>
      </c>
      <c r="M111" s="20">
        <f t="shared" si="30"/>
        <v>120947</v>
      </c>
      <c r="N111" s="22">
        <f t="shared" si="35"/>
        <v>5.5162587340690371E-2</v>
      </c>
    </row>
    <row r="112" spans="2:14" x14ac:dyDescent="0.25">
      <c r="B112" s="269"/>
      <c r="C112" s="273"/>
      <c r="D112" s="23" t="s">
        <v>53</v>
      </c>
      <c r="E112" s="69">
        <v>653794</v>
      </c>
      <c r="F112" s="69">
        <v>271005</v>
      </c>
      <c r="G112" s="69">
        <v>555387</v>
      </c>
      <c r="H112" s="69">
        <v>711808</v>
      </c>
      <c r="I112" s="69">
        <v>677739</v>
      </c>
      <c r="J112" s="46">
        <f t="shared" si="27"/>
        <v>-4.7862625876640918E-2</v>
      </c>
      <c r="K112" s="69">
        <f t="shared" si="28"/>
        <v>-34069</v>
      </c>
      <c r="L112" s="46">
        <f t="shared" si="29"/>
        <v>3.6624686063194245E-2</v>
      </c>
      <c r="M112" s="69">
        <f t="shared" si="30"/>
        <v>23945</v>
      </c>
      <c r="N112" s="46">
        <f t="shared" si="35"/>
        <v>2.044907470168985E-2</v>
      </c>
    </row>
    <row r="113" spans="2:14" x14ac:dyDescent="0.25">
      <c r="B113" s="269"/>
      <c r="C113" s="274" t="s">
        <v>22</v>
      </c>
      <c r="D113" s="63" t="s">
        <v>43</v>
      </c>
      <c r="E113" s="73">
        <f t="shared" ref="E113:I123" si="36">E102/E80</f>
        <v>7.0315096790488729</v>
      </c>
      <c r="F113" s="73">
        <f t="shared" si="36"/>
        <v>5.8421478053191551</v>
      </c>
      <c r="G113" s="73">
        <f t="shared" si="36"/>
        <v>6.5956467419204126</v>
      </c>
      <c r="H113" s="73">
        <f t="shared" si="36"/>
        <v>6.6417133321330439</v>
      </c>
      <c r="I113" s="73">
        <f t="shared" si="36"/>
        <v>6.5816677155281207</v>
      </c>
      <c r="J113" s="65">
        <f t="shared" si="27"/>
        <v>-9.0406817642096904E-3</v>
      </c>
      <c r="K113" s="73">
        <f t="shared" ref="K113:K114" si="37">(I113-H113)</f>
        <v>-6.0045616604923246E-2</v>
      </c>
      <c r="L113" s="65">
        <f t="shared" si="29"/>
        <v>-6.3975160961678545E-2</v>
      </c>
      <c r="M113" s="73">
        <f t="shared" ref="M113:M114" si="38">(I113-E113)</f>
        <v>-0.44984196352075223</v>
      </c>
      <c r="N113" s="65"/>
    </row>
    <row r="114" spans="2:14" x14ac:dyDescent="0.25">
      <c r="B114" s="269"/>
      <c r="C114" s="275"/>
      <c r="D114" s="26" t="s">
        <v>44</v>
      </c>
      <c r="E114" s="37">
        <f t="shared" si="36"/>
        <v>7.419815358429128</v>
      </c>
      <c r="F114" s="37">
        <f t="shared" si="36"/>
        <v>6.4332677465664743</v>
      </c>
      <c r="G114" s="37">
        <f t="shared" si="36"/>
        <v>7.1881054773516384</v>
      </c>
      <c r="H114" s="37">
        <f t="shared" si="36"/>
        <v>7.2019869544215611</v>
      </c>
      <c r="I114" s="37">
        <f t="shared" si="36"/>
        <v>7.1364993784575406</v>
      </c>
      <c r="J114" s="80">
        <f t="shared" si="27"/>
        <v>-9.0929873073173351E-3</v>
      </c>
      <c r="K114" s="37">
        <f t="shared" si="37"/>
        <v>-6.548757596402055E-2</v>
      </c>
      <c r="L114" s="80">
        <f t="shared" si="29"/>
        <v>-3.8183696801798783E-2</v>
      </c>
      <c r="M114" s="37">
        <f t="shared" si="38"/>
        <v>-0.28331597997158742</v>
      </c>
      <c r="N114" s="38"/>
    </row>
    <row r="115" spans="2:14" x14ac:dyDescent="0.25">
      <c r="B115" s="269"/>
      <c r="C115" s="275"/>
      <c r="D115" s="4" t="s">
        <v>45</v>
      </c>
      <c r="E115" s="41">
        <f>E104/E82</f>
        <v>7.7560078550199272</v>
      </c>
      <c r="F115" s="41">
        <f t="shared" si="36"/>
        <v>6.7430691117384249</v>
      </c>
      <c r="G115" s="41">
        <f t="shared" si="36"/>
        <v>7.1168728153440188</v>
      </c>
      <c r="H115" s="41">
        <f>H104/H82</f>
        <v>7.3715932102959467</v>
      </c>
      <c r="I115" s="41">
        <f>I104/I82</f>
        <v>7.2148858864499639</v>
      </c>
      <c r="J115" s="81">
        <f t="shared" si="27"/>
        <v>-2.1258270685244662E-2</v>
      </c>
      <c r="K115" s="41">
        <f>(I115-H115)</f>
        <v>-0.15670732384598285</v>
      </c>
      <c r="L115" s="81">
        <f t="shared" si="29"/>
        <v>-6.9768104762778504E-2</v>
      </c>
      <c r="M115" s="41">
        <f>(I115-E115)</f>
        <v>-0.54112196856996331</v>
      </c>
      <c r="N115" s="75"/>
    </row>
    <row r="116" spans="2:14" x14ac:dyDescent="0.25">
      <c r="B116" s="269"/>
      <c r="C116" s="275"/>
      <c r="D116" s="4" t="s">
        <v>46</v>
      </c>
      <c r="E116" s="41">
        <f t="shared" ref="E116:E123" si="39">E105/E83</f>
        <v>5.1339718690438856</v>
      </c>
      <c r="F116" s="41">
        <f t="shared" si="36"/>
        <v>4.7466915507295555</v>
      </c>
      <c r="G116" s="41">
        <f t="shared" si="36"/>
        <v>4.5431430644576132</v>
      </c>
      <c r="H116" s="41">
        <f t="shared" si="36"/>
        <v>3.5492402679861628</v>
      </c>
      <c r="I116" s="41">
        <f t="shared" si="36"/>
        <v>4.4865374328145302</v>
      </c>
      <c r="J116" s="81">
        <f t="shared" si="27"/>
        <v>0.26408388670744731</v>
      </c>
      <c r="K116" s="41">
        <f t="shared" ref="K116:K123" si="40">(I116-H116)</f>
        <v>0.93729716482836745</v>
      </c>
      <c r="L116" s="81">
        <f t="shared" si="29"/>
        <v>-0.12610790490169344</v>
      </c>
      <c r="M116" s="41">
        <f t="shared" ref="M116:M123" si="41">(I116-E116)</f>
        <v>-0.64743443622935537</v>
      </c>
      <c r="N116" s="75"/>
    </row>
    <row r="117" spans="2:14" x14ac:dyDescent="0.25">
      <c r="B117" s="269"/>
      <c r="C117" s="275"/>
      <c r="D117" s="4" t="s">
        <v>47</v>
      </c>
      <c r="E117" s="41">
        <f t="shared" si="39"/>
        <v>6.083707865168539</v>
      </c>
      <c r="F117" s="41">
        <f t="shared" si="36"/>
        <v>5.9463583891072336</v>
      </c>
      <c r="G117" s="41">
        <f t="shared" si="36"/>
        <v>6.2729808994345362</v>
      </c>
      <c r="H117" s="41">
        <f t="shared" si="36"/>
        <v>5.7564133974722882</v>
      </c>
      <c r="I117" s="41">
        <f t="shared" si="36"/>
        <v>5.8961027552119694</v>
      </c>
      <c r="J117" s="81">
        <f t="shared" si="27"/>
        <v>2.4266734873666485E-2</v>
      </c>
      <c r="K117" s="41">
        <f t="shared" si="40"/>
        <v>0.13968935773968116</v>
      </c>
      <c r="L117" s="81">
        <f t="shared" si="29"/>
        <v>-3.0837297601135294E-2</v>
      </c>
      <c r="M117" s="41">
        <f t="shared" si="41"/>
        <v>-0.18760510995656965</v>
      </c>
      <c r="N117" s="75"/>
    </row>
    <row r="118" spans="2:14" x14ac:dyDescent="0.25">
      <c r="B118" s="269"/>
      <c r="C118" s="275"/>
      <c r="D118" s="4" t="s">
        <v>48</v>
      </c>
      <c r="E118" s="41">
        <f t="shared" si="39"/>
        <v>6.895256445746643</v>
      </c>
      <c r="F118" s="41">
        <f t="shared" si="36"/>
        <v>5.4290072987521487</v>
      </c>
      <c r="G118" s="41">
        <f t="shared" si="36"/>
        <v>6.0733387252070097</v>
      </c>
      <c r="H118" s="41">
        <f t="shared" si="36"/>
        <v>6.3680602304609355</v>
      </c>
      <c r="I118" s="41">
        <f t="shared" si="36"/>
        <v>6.2413829768381506</v>
      </c>
      <c r="J118" s="81">
        <f t="shared" si="27"/>
        <v>-1.9892596652405725E-2</v>
      </c>
      <c r="K118" s="41">
        <f t="shared" si="40"/>
        <v>-0.12667725362278492</v>
      </c>
      <c r="L118" s="81">
        <f t="shared" si="29"/>
        <v>-9.4829463422181459E-2</v>
      </c>
      <c r="M118" s="41">
        <f t="shared" si="41"/>
        <v>-0.65387346890849241</v>
      </c>
      <c r="N118" s="75"/>
    </row>
    <row r="119" spans="2:14" x14ac:dyDescent="0.25">
      <c r="B119" s="269"/>
      <c r="C119" s="275"/>
      <c r="D119" s="4" t="s">
        <v>49</v>
      </c>
      <c r="E119" s="41">
        <f t="shared" si="39"/>
        <v>2.4562250598563447</v>
      </c>
      <c r="F119" s="41">
        <f t="shared" si="36"/>
        <v>2.4982526556174527</v>
      </c>
      <c r="G119" s="41">
        <f t="shared" si="36"/>
        <v>2.7125585612815475</v>
      </c>
      <c r="H119" s="41">
        <f t="shared" si="36"/>
        <v>2.5474128275965056</v>
      </c>
      <c r="I119" s="41">
        <f t="shared" si="36"/>
        <v>2.664513036809816</v>
      </c>
      <c r="J119" s="81">
        <f t="shared" si="27"/>
        <v>4.5968289059686862E-2</v>
      </c>
      <c r="K119" s="41">
        <f t="shared" si="40"/>
        <v>0.11710020921331044</v>
      </c>
      <c r="L119" s="81">
        <f t="shared" si="29"/>
        <v>8.4800037406040252E-2</v>
      </c>
      <c r="M119" s="41">
        <f t="shared" si="41"/>
        <v>0.20828797695347134</v>
      </c>
      <c r="N119" s="75"/>
    </row>
    <row r="120" spans="2:14" x14ac:dyDescent="0.25">
      <c r="B120" s="269"/>
      <c r="C120" s="275"/>
      <c r="D120" s="4" t="s">
        <v>50</v>
      </c>
      <c r="E120" s="41">
        <f t="shared" si="39"/>
        <v>7.367504363799898</v>
      </c>
      <c r="F120" s="41">
        <f t="shared" si="36"/>
        <v>6.9314393174743154</v>
      </c>
      <c r="G120" s="41">
        <f t="shared" si="36"/>
        <v>6.6701129481455288</v>
      </c>
      <c r="H120" s="41">
        <f t="shared" si="36"/>
        <v>5.715579858345353</v>
      </c>
      <c r="I120" s="41">
        <f t="shared" si="36"/>
        <v>6.1379833447296805</v>
      </c>
      <c r="J120" s="81">
        <f t="shared" si="27"/>
        <v>7.3903872722130393E-2</v>
      </c>
      <c r="K120" s="41">
        <f t="shared" si="40"/>
        <v>0.42240348638432756</v>
      </c>
      <c r="L120" s="81">
        <f t="shared" si="29"/>
        <v>-0.16688432858098423</v>
      </c>
      <c r="M120" s="41">
        <f t="shared" si="41"/>
        <v>-1.2295210190702175</v>
      </c>
      <c r="N120" s="75"/>
    </row>
    <row r="121" spans="2:14" x14ac:dyDescent="0.25">
      <c r="B121" s="269"/>
      <c r="C121" s="275"/>
      <c r="D121" s="4" t="s">
        <v>51</v>
      </c>
      <c r="E121" s="41">
        <f t="shared" si="39"/>
        <v>2.2782367212720311</v>
      </c>
      <c r="F121" s="41">
        <f t="shared" si="36"/>
        <v>2.1390113651923865</v>
      </c>
      <c r="G121" s="41">
        <f t="shared" si="36"/>
        <v>2.385585330902781</v>
      </c>
      <c r="H121" s="41">
        <f t="shared" si="36"/>
        <v>2.3947797118957408</v>
      </c>
      <c r="I121" s="41">
        <f t="shared" si="36"/>
        <v>2.3384605864516756</v>
      </c>
      <c r="J121" s="81">
        <f t="shared" si="27"/>
        <v>-2.3517455557313882E-2</v>
      </c>
      <c r="K121" s="41">
        <f t="shared" si="40"/>
        <v>-5.6319125444065143E-2</v>
      </c>
      <c r="L121" s="81">
        <f t="shared" si="29"/>
        <v>2.6434419486496274E-2</v>
      </c>
      <c r="M121" s="41">
        <f t="shared" si="41"/>
        <v>6.0223865179644509E-2</v>
      </c>
      <c r="N121" s="75"/>
    </row>
    <row r="122" spans="2:14" x14ac:dyDescent="0.25">
      <c r="B122" s="269"/>
      <c r="C122" s="275"/>
      <c r="D122" s="4" t="s">
        <v>52</v>
      </c>
      <c r="E122" s="41">
        <f t="shared" si="39"/>
        <v>7.4473020719738274</v>
      </c>
      <c r="F122" s="41">
        <f t="shared" si="36"/>
        <v>5.4061478741228584</v>
      </c>
      <c r="G122" s="41">
        <f t="shared" si="36"/>
        <v>6.8295870539532659</v>
      </c>
      <c r="H122" s="41">
        <f t="shared" si="36"/>
        <v>6.7919057425369029</v>
      </c>
      <c r="I122" s="41">
        <f t="shared" si="36"/>
        <v>6.9115416603659456</v>
      </c>
      <c r="J122" s="31">
        <f t="shared" si="27"/>
        <v>1.7614484411904829E-2</v>
      </c>
      <c r="K122" s="41">
        <f t="shared" si="40"/>
        <v>0.1196359178290427</v>
      </c>
      <c r="L122" s="31">
        <f t="shared" si="29"/>
        <v>-7.1940201489085642E-2</v>
      </c>
      <c r="M122" s="41">
        <f t="shared" si="41"/>
        <v>-0.53576041160788179</v>
      </c>
      <c r="N122" s="42"/>
    </row>
    <row r="123" spans="2:14" x14ac:dyDescent="0.25">
      <c r="B123" s="269"/>
      <c r="C123" s="276"/>
      <c r="D123" s="32" t="s">
        <v>53</v>
      </c>
      <c r="E123" s="77">
        <f t="shared" si="39"/>
        <v>5.6781046177362064</v>
      </c>
      <c r="F123" s="77">
        <f t="shared" si="36"/>
        <v>4.3011204926358557</v>
      </c>
      <c r="G123" s="77">
        <f t="shared" si="36"/>
        <v>5.4940942545109213</v>
      </c>
      <c r="H123" s="77">
        <f t="shared" si="36"/>
        <v>6.3357425143304731</v>
      </c>
      <c r="I123" s="77">
        <f t="shared" si="36"/>
        <v>5.7398539923439138</v>
      </c>
      <c r="J123" s="72">
        <f t="shared" si="27"/>
        <v>-9.4051884311704748E-2</v>
      </c>
      <c r="K123" s="77">
        <f t="shared" si="40"/>
        <v>-0.59588852198655928</v>
      </c>
      <c r="L123" s="72">
        <f t="shared" si="29"/>
        <v>1.087499769110023E-2</v>
      </c>
      <c r="M123" s="77">
        <f t="shared" si="41"/>
        <v>6.1749374607707352E-2</v>
      </c>
      <c r="N123" s="55"/>
    </row>
    <row r="124" spans="2:14" x14ac:dyDescent="0.25">
      <c r="B124" s="269"/>
      <c r="C124" s="277" t="s">
        <v>34</v>
      </c>
      <c r="D124" s="63" t="s">
        <v>43</v>
      </c>
      <c r="E124" s="65">
        <v>0.70701731137740464</v>
      </c>
      <c r="F124" s="65">
        <v>0.44568974639475639</v>
      </c>
      <c r="G124" s="65">
        <v>0.69370284560926421</v>
      </c>
      <c r="H124" s="65">
        <v>0.75365809475484535</v>
      </c>
      <c r="I124" s="65">
        <v>0.77703989386438088</v>
      </c>
      <c r="J124" s="65">
        <f t="shared" si="27"/>
        <v>3.1024411828471488E-2</v>
      </c>
      <c r="K124" s="73">
        <f t="shared" ref="K124:K125" si="42">(I124-H124)*100</f>
        <v>2.3381799109535528</v>
      </c>
      <c r="L124" s="65">
        <f t="shared" si="29"/>
        <v>9.9039417225242898E-2</v>
      </c>
      <c r="M124" s="73">
        <f t="shared" ref="M124:M125" si="43">(I124-E124)*100</f>
        <v>7.0022582486976237</v>
      </c>
      <c r="N124" s="65"/>
    </row>
    <row r="125" spans="2:14" x14ac:dyDescent="0.25">
      <c r="B125" s="269"/>
      <c r="C125" s="278"/>
      <c r="D125" s="15" t="s">
        <v>44</v>
      </c>
      <c r="E125" s="18">
        <v>0.77310791156659209</v>
      </c>
      <c r="F125" s="18">
        <v>0.51682275091455487</v>
      </c>
      <c r="G125" s="18">
        <v>0.78263093457818245</v>
      </c>
      <c r="H125" s="18">
        <v>0.812355029078623</v>
      </c>
      <c r="I125" s="18">
        <v>0.81562784970354407</v>
      </c>
      <c r="J125" s="18">
        <f t="shared" si="27"/>
        <v>4.0288057656676646E-3</v>
      </c>
      <c r="K125" s="44">
        <f t="shared" si="42"/>
        <v>0.3272820624921069</v>
      </c>
      <c r="L125" s="18">
        <f t="shared" si="29"/>
        <v>5.4998710400972817E-2</v>
      </c>
      <c r="M125" s="44">
        <f t="shared" si="43"/>
        <v>4.2519938136951989</v>
      </c>
      <c r="N125" s="18"/>
    </row>
    <row r="126" spans="2:14" x14ac:dyDescent="0.25">
      <c r="B126" s="269"/>
      <c r="C126" s="278"/>
      <c r="D126" s="19" t="s">
        <v>45</v>
      </c>
      <c r="E126" s="68">
        <v>0.67194391416688815</v>
      </c>
      <c r="F126" s="68">
        <v>0.36264991024834109</v>
      </c>
      <c r="G126" s="68">
        <v>0.63357626251039234</v>
      </c>
      <c r="H126" s="68">
        <v>0.71117557732166181</v>
      </c>
      <c r="I126" s="68">
        <v>0.72482636983505433</v>
      </c>
      <c r="J126" s="68">
        <f t="shared" si="27"/>
        <v>1.9194686865938726E-2</v>
      </c>
      <c r="K126" s="45">
        <f>(I126-H126)*100</f>
        <v>1.3650792513392518</v>
      </c>
      <c r="L126" s="68">
        <f t="shared" si="29"/>
        <v>7.8700698902426591E-2</v>
      </c>
      <c r="M126" s="45">
        <f>(I126-E126)*100</f>
        <v>5.2882455668166184</v>
      </c>
      <c r="N126" s="68"/>
    </row>
    <row r="127" spans="2:14" x14ac:dyDescent="0.25">
      <c r="B127" s="269"/>
      <c r="C127" s="278"/>
      <c r="D127" s="19" t="s">
        <v>46</v>
      </c>
      <c r="E127" s="68">
        <v>0.56532365614821822</v>
      </c>
      <c r="F127" s="68">
        <v>0.38228997759032196</v>
      </c>
      <c r="G127" s="68">
        <v>0.52771885711074895</v>
      </c>
      <c r="H127" s="68">
        <v>0.54037981392651069</v>
      </c>
      <c r="I127" s="68">
        <v>0.58481256433243678</v>
      </c>
      <c r="J127" s="68">
        <f t="shared" si="27"/>
        <v>8.2225037391882916E-2</v>
      </c>
      <c r="K127" s="45">
        <f t="shared" ref="K127:K134" si="44">(I127-H127)*100</f>
        <v>4.4432750405926091</v>
      </c>
      <c r="L127" s="68">
        <f t="shared" si="29"/>
        <v>3.447389468363049E-2</v>
      </c>
      <c r="M127" s="45">
        <f t="shared" ref="M127:M134" si="45">(I127-E127)*100</f>
        <v>1.9488908184218556</v>
      </c>
      <c r="N127" s="68"/>
    </row>
    <row r="128" spans="2:14" x14ac:dyDescent="0.25">
      <c r="B128" s="269"/>
      <c r="C128" s="278"/>
      <c r="D128" s="19" t="s">
        <v>47</v>
      </c>
      <c r="E128" s="68">
        <v>0.5655953449366623</v>
      </c>
      <c r="F128" s="68">
        <v>0.27315193908537416</v>
      </c>
      <c r="G128" s="68">
        <v>0.60501815308444928</v>
      </c>
      <c r="H128" s="68">
        <v>0.6586696515018079</v>
      </c>
      <c r="I128" s="68">
        <v>0.86343914491279716</v>
      </c>
      <c r="J128" s="68">
        <f t="shared" si="27"/>
        <v>0.31088344960801217</v>
      </c>
      <c r="K128" s="45">
        <f t="shared" si="44"/>
        <v>20.476949341098926</v>
      </c>
      <c r="L128" s="68">
        <f t="shared" si="29"/>
        <v>0.52660228313846646</v>
      </c>
      <c r="M128" s="45">
        <f t="shared" si="45"/>
        <v>29.784379997613485</v>
      </c>
      <c r="N128" s="68"/>
    </row>
    <row r="129" spans="2:14" x14ac:dyDescent="0.25">
      <c r="B129" s="269"/>
      <c r="C129" s="278"/>
      <c r="D129" s="19" t="s">
        <v>48</v>
      </c>
      <c r="E129" s="68">
        <v>0.70622481583310359</v>
      </c>
      <c r="F129" s="68">
        <v>0.47934435005965892</v>
      </c>
      <c r="G129" s="68">
        <v>0.6450154964804673</v>
      </c>
      <c r="H129" s="68">
        <v>0.73061856387528545</v>
      </c>
      <c r="I129" s="68">
        <v>0.78745635614340947</v>
      </c>
      <c r="J129" s="68">
        <f t="shared" si="27"/>
        <v>7.7794070775658586E-2</v>
      </c>
      <c r="K129" s="45">
        <f t="shared" si="44"/>
        <v>5.6837792268124021</v>
      </c>
      <c r="L129" s="68">
        <f t="shared" si="29"/>
        <v>0.11502221175063143</v>
      </c>
      <c r="M129" s="45">
        <f t="shared" si="45"/>
        <v>8.1231540310305874</v>
      </c>
      <c r="N129" s="68"/>
    </row>
    <row r="130" spans="2:14" x14ac:dyDescent="0.25">
      <c r="B130" s="269"/>
      <c r="C130" s="278"/>
      <c r="D130" s="19" t="s">
        <v>49</v>
      </c>
      <c r="E130" s="68">
        <v>0.52122921112353082</v>
      </c>
      <c r="F130" s="68">
        <v>0.41298404164045072</v>
      </c>
      <c r="G130" s="68">
        <v>0.57628587940666542</v>
      </c>
      <c r="H130" s="68">
        <v>0.61673829634349708</v>
      </c>
      <c r="I130" s="68">
        <v>0.61644674103479635</v>
      </c>
      <c r="J130" s="68">
        <f t="shared" si="27"/>
        <v>-4.7273748108278557E-4</v>
      </c>
      <c r="K130" s="45">
        <f t="shared" si="44"/>
        <v>-2.9155530870073054E-2</v>
      </c>
      <c r="L130" s="68">
        <f t="shared" si="29"/>
        <v>0.18267880594416464</v>
      </c>
      <c r="M130" s="45">
        <f t="shared" si="45"/>
        <v>9.5217529911265526</v>
      </c>
      <c r="N130" s="68"/>
    </row>
    <row r="131" spans="2:14" x14ac:dyDescent="0.25">
      <c r="B131" s="269"/>
      <c r="C131" s="278"/>
      <c r="D131" s="19" t="s">
        <v>50</v>
      </c>
      <c r="E131" s="68">
        <v>0.70192823021407191</v>
      </c>
      <c r="F131" s="68">
        <v>0.69704011650207431</v>
      </c>
      <c r="G131" s="68">
        <v>0.80824085246226551</v>
      </c>
      <c r="H131" s="68">
        <v>0.82992623972651558</v>
      </c>
      <c r="I131" s="68">
        <v>0.84347306618875606</v>
      </c>
      <c r="J131" s="68">
        <f t="shared" si="27"/>
        <v>1.6322928248062807E-2</v>
      </c>
      <c r="K131" s="45">
        <f t="shared" si="44"/>
        <v>1.354682646224048</v>
      </c>
      <c r="L131" s="68">
        <f t="shared" si="29"/>
        <v>0.20165143654575091</v>
      </c>
      <c r="M131" s="45">
        <f t="shared" si="45"/>
        <v>14.154483597468415</v>
      </c>
      <c r="N131" s="68"/>
    </row>
    <row r="132" spans="2:14" x14ac:dyDescent="0.25">
      <c r="B132" s="269"/>
      <c r="C132" s="278"/>
      <c r="D132" s="19" t="s">
        <v>51</v>
      </c>
      <c r="E132" s="68">
        <v>0.50640852077546272</v>
      </c>
      <c r="F132" s="68">
        <v>0.41520788036977774</v>
      </c>
      <c r="G132" s="68">
        <v>0.54945401598828891</v>
      </c>
      <c r="H132" s="68">
        <v>0.5646314503869504</v>
      </c>
      <c r="I132" s="68">
        <v>0.58112378556796151</v>
      </c>
      <c r="J132" s="68">
        <f t="shared" si="27"/>
        <v>2.9209026825743889E-2</v>
      </c>
      <c r="K132" s="45">
        <f t="shared" si="44"/>
        <v>1.649233518101112</v>
      </c>
      <c r="L132" s="68">
        <f t="shared" si="29"/>
        <v>0.14753950956055673</v>
      </c>
      <c r="M132" s="45">
        <f t="shared" si="45"/>
        <v>7.4715264792498797</v>
      </c>
      <c r="N132" s="68"/>
    </row>
    <row r="133" spans="2:14" x14ac:dyDescent="0.25">
      <c r="B133" s="269"/>
      <c r="C133" s="278"/>
      <c r="D133" s="19" t="s">
        <v>52</v>
      </c>
      <c r="E133" s="68">
        <v>0.74189530952608573</v>
      </c>
      <c r="F133" s="68">
        <v>0.46256676522062506</v>
      </c>
      <c r="G133" s="68">
        <v>0.74556273792305605</v>
      </c>
      <c r="H133" s="68">
        <v>0.8148293785055013</v>
      </c>
      <c r="I133" s="68">
        <v>0.84975772547798378</v>
      </c>
      <c r="J133" s="68">
        <f t="shared" si="27"/>
        <v>4.2865841480268507E-2</v>
      </c>
      <c r="K133" s="45">
        <f t="shared" si="44"/>
        <v>3.4928346972482482</v>
      </c>
      <c r="L133" s="68">
        <f t="shared" si="29"/>
        <v>0.14538765047699154</v>
      </c>
      <c r="M133" s="45">
        <f t="shared" si="45"/>
        <v>10.786241595189805</v>
      </c>
      <c r="N133" s="22"/>
    </row>
    <row r="134" spans="2:14" x14ac:dyDescent="0.25">
      <c r="B134" s="269"/>
      <c r="C134" s="279"/>
      <c r="D134" s="23" t="s">
        <v>53</v>
      </c>
      <c r="E134" s="68">
        <v>0.57878978884336585</v>
      </c>
      <c r="F134" s="68">
        <v>0.28895980653911441</v>
      </c>
      <c r="G134" s="68">
        <v>0.5161195893993209</v>
      </c>
      <c r="H134" s="68">
        <v>0.69323080099493761</v>
      </c>
      <c r="I134" s="68">
        <v>0.65381020047289262</v>
      </c>
      <c r="J134" s="68">
        <f t="shared" si="27"/>
        <v>-5.6865044752004379E-2</v>
      </c>
      <c r="K134" s="45">
        <f t="shared" si="44"/>
        <v>-3.9420600522044991</v>
      </c>
      <c r="L134" s="68">
        <f t="shared" si="29"/>
        <v>0.12961599025346504</v>
      </c>
      <c r="M134" s="45">
        <f t="shared" si="45"/>
        <v>7.5020411629526773</v>
      </c>
      <c r="N134" s="46"/>
    </row>
    <row r="135" spans="2:14" x14ac:dyDescent="0.25">
      <c r="B135" s="269"/>
      <c r="C135" s="280" t="s">
        <v>37</v>
      </c>
      <c r="D135" s="63" t="s">
        <v>43</v>
      </c>
      <c r="E135" s="64">
        <v>132045</v>
      </c>
      <c r="F135" s="64">
        <v>116770</v>
      </c>
      <c r="G135" s="64">
        <v>125073</v>
      </c>
      <c r="H135" s="64">
        <v>381177</v>
      </c>
      <c r="I135" s="64">
        <v>384777</v>
      </c>
      <c r="J135" s="65">
        <f t="shared" si="27"/>
        <v>9.4444313271786484E-3</v>
      </c>
      <c r="K135" s="64">
        <f t="shared" ref="K135:K136" si="46">I135-H135</f>
        <v>3600</v>
      </c>
      <c r="L135" s="65">
        <f t="shared" si="29"/>
        <v>1.9139838691355218</v>
      </c>
      <c r="M135" s="64">
        <f t="shared" ref="M135:M136" si="47">I135-E135</f>
        <v>252732</v>
      </c>
      <c r="N135" s="65">
        <f>I135/$I$135</f>
        <v>1</v>
      </c>
    </row>
    <row r="136" spans="2:14" x14ac:dyDescent="0.25">
      <c r="B136" s="269"/>
      <c r="C136" s="275"/>
      <c r="D136" s="26" t="s">
        <v>44</v>
      </c>
      <c r="E136" s="27">
        <v>46594</v>
      </c>
      <c r="F136" s="27">
        <v>28505</v>
      </c>
      <c r="G136" s="27">
        <v>44080.272727272728</v>
      </c>
      <c r="H136" s="27">
        <v>45833.272727272728</v>
      </c>
      <c r="I136" s="27">
        <v>46476</v>
      </c>
      <c r="J136" s="36">
        <f t="shared" si="27"/>
        <v>1.4023159038887956E-2</v>
      </c>
      <c r="K136" s="27">
        <f t="shared" si="46"/>
        <v>642.72727272727207</v>
      </c>
      <c r="L136" s="36">
        <f t="shared" si="29"/>
        <v>-2.5325149160836391E-3</v>
      </c>
      <c r="M136" s="27">
        <f t="shared" si="47"/>
        <v>-118</v>
      </c>
      <c r="N136" s="38">
        <f t="shared" ref="N136:N145" si="48">I136/$I$135</f>
        <v>0.12078684536757654</v>
      </c>
    </row>
    <row r="137" spans="2:14" x14ac:dyDescent="0.25">
      <c r="B137" s="269"/>
      <c r="C137" s="275"/>
      <c r="D137" s="4" t="s">
        <v>45</v>
      </c>
      <c r="E137" s="29">
        <v>41131.545454545456</v>
      </c>
      <c r="F137" s="29">
        <v>22970.363636363636</v>
      </c>
      <c r="G137" s="29">
        <v>38143.090909090912</v>
      </c>
      <c r="H137" s="29">
        <v>37499.818181818184</v>
      </c>
      <c r="I137" s="29">
        <v>37807</v>
      </c>
      <c r="J137" s="74">
        <f>I137/H137-1</f>
        <v>8.1915548681448236E-3</v>
      </c>
      <c r="K137" s="29">
        <f>I137-H137</f>
        <v>307.1818181818162</v>
      </c>
      <c r="L137" s="74">
        <f>I137/E137-1</f>
        <v>-8.0827146605016775E-2</v>
      </c>
      <c r="M137" s="29">
        <f>I137-E137</f>
        <v>-3324.5454545454559</v>
      </c>
      <c r="N137" s="75">
        <f t="shared" si="48"/>
        <v>9.8256912445390449E-2</v>
      </c>
    </row>
    <row r="138" spans="2:14" x14ac:dyDescent="0.25">
      <c r="B138" s="269"/>
      <c r="C138" s="275"/>
      <c r="D138" s="4" t="s">
        <v>46</v>
      </c>
      <c r="E138" s="29">
        <v>1127</v>
      </c>
      <c r="F138" s="29">
        <v>656.5454545454545</v>
      </c>
      <c r="G138" s="29">
        <v>852.36363636363637</v>
      </c>
      <c r="H138" s="29">
        <v>898.4545454545455</v>
      </c>
      <c r="I138" s="29">
        <v>898.81818181818187</v>
      </c>
      <c r="J138" s="74">
        <f t="shared" ref="J138:J145" si="49">I138/H138-1</f>
        <v>4.0473540422958365E-4</v>
      </c>
      <c r="K138" s="29">
        <f t="shared" ref="K138:K145" si="50">I138-H138</f>
        <v>0.36363636363637397</v>
      </c>
      <c r="L138" s="74">
        <f t="shared" ref="L138:L145" si="51">I138/E138-1</f>
        <v>-0.20246833911430184</v>
      </c>
      <c r="M138" s="29">
        <f t="shared" ref="M138:M145" si="52">I138-E138</f>
        <v>-228.18181818181813</v>
      </c>
      <c r="N138" s="75">
        <f t="shared" si="48"/>
        <v>2.3359457083406282E-3</v>
      </c>
    </row>
    <row r="139" spans="2:14" x14ac:dyDescent="0.25">
      <c r="B139" s="269"/>
      <c r="C139" s="275"/>
      <c r="D139" s="4" t="s">
        <v>47</v>
      </c>
      <c r="E139" s="29">
        <v>4070</v>
      </c>
      <c r="F139" s="29">
        <v>3961.6363636363635</v>
      </c>
      <c r="G139" s="29">
        <v>4562</v>
      </c>
      <c r="H139" s="29">
        <v>4380</v>
      </c>
      <c r="I139" s="29">
        <v>4409.272727272727</v>
      </c>
      <c r="J139" s="74">
        <f t="shared" si="49"/>
        <v>6.6832710668327522E-3</v>
      </c>
      <c r="K139" s="29">
        <f t="shared" si="50"/>
        <v>29.272727272727025</v>
      </c>
      <c r="L139" s="74">
        <f t="shared" si="51"/>
        <v>8.335939245030155E-2</v>
      </c>
      <c r="M139" s="29">
        <f t="shared" si="52"/>
        <v>339.27272727272702</v>
      </c>
      <c r="N139" s="75">
        <f t="shared" si="48"/>
        <v>1.1459293895614153E-2</v>
      </c>
    </row>
    <row r="140" spans="2:14" x14ac:dyDescent="0.25">
      <c r="B140" s="269"/>
      <c r="C140" s="275"/>
      <c r="D140" s="4" t="s">
        <v>48</v>
      </c>
      <c r="E140" s="29">
        <v>21332.272727272728</v>
      </c>
      <c r="F140" s="29">
        <v>10485.363636363636</v>
      </c>
      <c r="G140" s="29">
        <v>18300.272727272728</v>
      </c>
      <c r="H140" s="29">
        <v>19188.909090909092</v>
      </c>
      <c r="I140" s="29">
        <v>20025.454545454544</v>
      </c>
      <c r="J140" s="74">
        <f t="shared" si="49"/>
        <v>4.3595258624773647E-2</v>
      </c>
      <c r="K140" s="29">
        <f t="shared" si="50"/>
        <v>836.54545454545223</v>
      </c>
      <c r="L140" s="74">
        <f t="shared" si="51"/>
        <v>-6.1260147876670112E-2</v>
      </c>
      <c r="M140" s="29">
        <f t="shared" si="52"/>
        <v>-1306.8181818181838</v>
      </c>
      <c r="N140" s="75">
        <f t="shared" si="48"/>
        <v>5.2044312797944116E-2</v>
      </c>
    </row>
    <row r="141" spans="2:14" x14ac:dyDescent="0.25">
      <c r="B141" s="269"/>
      <c r="C141" s="275"/>
      <c r="D141" s="4" t="s">
        <v>49</v>
      </c>
      <c r="E141" s="29">
        <v>707.4545454545455</v>
      </c>
      <c r="F141" s="29">
        <v>523.18181818181813</v>
      </c>
      <c r="G141" s="29">
        <v>652.63636363636363</v>
      </c>
      <c r="H141" s="29">
        <v>662.5454545454545</v>
      </c>
      <c r="I141" s="29">
        <v>673</v>
      </c>
      <c r="J141" s="74">
        <f t="shared" si="49"/>
        <v>1.577936333699248E-2</v>
      </c>
      <c r="K141" s="29">
        <f t="shared" si="50"/>
        <v>10.454545454545496</v>
      </c>
      <c r="L141" s="74">
        <f t="shared" si="51"/>
        <v>-4.8702133127730751E-2</v>
      </c>
      <c r="M141" s="29">
        <f t="shared" si="52"/>
        <v>-34.454545454545496</v>
      </c>
      <c r="N141" s="75">
        <f t="shared" si="48"/>
        <v>1.7490650428689865E-3</v>
      </c>
    </row>
    <row r="142" spans="2:14" x14ac:dyDescent="0.25">
      <c r="B142" s="269"/>
      <c r="C142" s="275"/>
      <c r="D142" s="4" t="s">
        <v>50</v>
      </c>
      <c r="E142" s="29">
        <v>4122.818181818182</v>
      </c>
      <c r="F142" s="29">
        <v>2793.090909090909</v>
      </c>
      <c r="G142" s="29">
        <v>4470.090909090909</v>
      </c>
      <c r="H142" s="29">
        <v>4789</v>
      </c>
      <c r="I142" s="29">
        <v>4797</v>
      </c>
      <c r="J142" s="74">
        <f t="shared" si="49"/>
        <v>1.6704948841093081E-3</v>
      </c>
      <c r="K142" s="29">
        <f t="shared" si="50"/>
        <v>8</v>
      </c>
      <c r="L142" s="74">
        <f t="shared" si="51"/>
        <v>0.16352450883111724</v>
      </c>
      <c r="M142" s="29">
        <f t="shared" si="52"/>
        <v>674.18181818181802</v>
      </c>
      <c r="N142" s="75">
        <f t="shared" si="48"/>
        <v>1.2466961382826935E-2</v>
      </c>
    </row>
    <row r="143" spans="2:14" x14ac:dyDescent="0.25">
      <c r="B143" s="269"/>
      <c r="C143" s="275"/>
      <c r="D143" s="4" t="s">
        <v>51</v>
      </c>
      <c r="E143" s="29">
        <v>2687.909090909091</v>
      </c>
      <c r="F143" s="29">
        <v>2249.7272727272725</v>
      </c>
      <c r="G143" s="29">
        <v>2666.4545454545455</v>
      </c>
      <c r="H143" s="29">
        <v>2775.5454545454545</v>
      </c>
      <c r="I143" s="29">
        <v>2717.5454545454545</v>
      </c>
      <c r="J143" s="74">
        <f t="shared" si="49"/>
        <v>-2.0896793423078153E-2</v>
      </c>
      <c r="K143" s="29">
        <f t="shared" si="50"/>
        <v>-58</v>
      </c>
      <c r="L143" s="74">
        <f t="shared" si="51"/>
        <v>1.1025805797003407E-2</v>
      </c>
      <c r="M143" s="29">
        <f t="shared" si="52"/>
        <v>29.636363636363512</v>
      </c>
      <c r="N143" s="75">
        <f t="shared" si="48"/>
        <v>7.0626504560965296E-3</v>
      </c>
    </row>
    <row r="144" spans="2:14" x14ac:dyDescent="0.25">
      <c r="B144" s="269"/>
      <c r="C144" s="275"/>
      <c r="D144" s="4" t="s">
        <v>52</v>
      </c>
      <c r="E144" s="29">
        <v>6890</v>
      </c>
      <c r="F144" s="29">
        <v>4208.909090909091</v>
      </c>
      <c r="G144" s="29">
        <v>6413.090909090909</v>
      </c>
      <c r="H144" s="29">
        <v>6350.090909090909</v>
      </c>
      <c r="I144" s="29">
        <v>6422.454545454545</v>
      </c>
      <c r="J144" s="40">
        <f t="shared" si="49"/>
        <v>1.139568510114386E-2</v>
      </c>
      <c r="K144" s="29">
        <f t="shared" si="50"/>
        <v>72.363636363636033</v>
      </c>
      <c r="L144" s="40">
        <f t="shared" si="51"/>
        <v>-6.7858556537801928E-2</v>
      </c>
      <c r="M144" s="29">
        <f t="shared" si="52"/>
        <v>-467.54545454545496</v>
      </c>
      <c r="N144" s="42">
        <f t="shared" si="48"/>
        <v>1.6691368105303968E-2</v>
      </c>
    </row>
    <row r="145" spans="2:14" x14ac:dyDescent="0.25">
      <c r="B145" s="270"/>
      <c r="C145" s="276"/>
      <c r="D145" s="32" t="s">
        <v>53</v>
      </c>
      <c r="E145" s="71">
        <v>3382</v>
      </c>
      <c r="F145" s="71">
        <v>2807.5454545454545</v>
      </c>
      <c r="G145" s="71">
        <v>3223.7272727272725</v>
      </c>
      <c r="H145" s="71">
        <v>3074.2727272727275</v>
      </c>
      <c r="I145" s="71">
        <v>3094.5454545454545</v>
      </c>
      <c r="J145" s="61">
        <f t="shared" si="49"/>
        <v>6.5943164680486444E-3</v>
      </c>
      <c r="K145" s="71">
        <f t="shared" si="50"/>
        <v>20.272727272727025</v>
      </c>
      <c r="L145" s="61">
        <f t="shared" si="51"/>
        <v>-8.499543035320678E-2</v>
      </c>
      <c r="M145" s="71">
        <f t="shared" si="52"/>
        <v>-287.4545454545455</v>
      </c>
      <c r="N145" s="55">
        <f t="shared" si="48"/>
        <v>8.0424387490558285E-3</v>
      </c>
    </row>
    <row r="146" spans="2:14" ht="6" customHeight="1" x14ac:dyDescent="0.25">
      <c r="B146" s="283"/>
      <c r="C146" s="283"/>
      <c r="D146" s="283"/>
      <c r="E146" s="283"/>
      <c r="F146" s="283"/>
      <c r="G146" s="283"/>
      <c r="H146" s="283"/>
      <c r="I146" s="283"/>
      <c r="J146" s="283"/>
      <c r="K146" s="283"/>
      <c r="L146" s="283"/>
      <c r="M146" s="283"/>
      <c r="N146" s="47"/>
    </row>
    <row r="147" spans="2:14" x14ac:dyDescent="0.25">
      <c r="B147" s="285" t="s">
        <v>55</v>
      </c>
      <c r="C147" s="285"/>
      <c r="D147" s="285"/>
      <c r="E147" s="285"/>
      <c r="F147" s="285"/>
      <c r="G147" s="285"/>
      <c r="H147" s="285"/>
      <c r="I147" s="285"/>
      <c r="J147" s="285"/>
      <c r="K147" s="285"/>
      <c r="L147" s="285"/>
      <c r="M147" s="285"/>
    </row>
    <row r="148" spans="2:14" x14ac:dyDescent="0.25">
      <c r="B148" s="60"/>
    </row>
    <row r="150" spans="2:14" ht="21.75" thickBot="1" x14ac:dyDescent="0.3">
      <c r="B150" s="267" t="s">
        <v>56</v>
      </c>
      <c r="C150" s="267"/>
      <c r="D150" s="267"/>
      <c r="E150" s="267"/>
      <c r="F150" s="267"/>
      <c r="G150" s="267"/>
      <c r="H150" s="267"/>
      <c r="I150" s="267"/>
      <c r="J150" s="267"/>
      <c r="K150" s="267"/>
      <c r="L150" s="267"/>
      <c r="M150" s="267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68" t="s">
        <v>42</v>
      </c>
      <c r="C153" s="271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69"/>
      <c r="C154" s="272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69"/>
      <c r="C155" s="272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69"/>
      <c r="C156" s="272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69"/>
      <c r="C157" s="272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69"/>
      <c r="C158" s="272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69"/>
      <c r="C159" s="272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69"/>
      <c r="C160" s="272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69"/>
      <c r="C161" s="272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69"/>
      <c r="C162" s="272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69"/>
      <c r="C163" s="273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69"/>
      <c r="C164" s="274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69"/>
      <c r="C165" s="275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69"/>
      <c r="C166" s="275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69"/>
      <c r="C167" s="275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69"/>
      <c r="C168" s="275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69"/>
      <c r="C169" s="275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69"/>
      <c r="C170" s="275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69"/>
      <c r="C171" s="275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69"/>
      <c r="C172" s="275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69"/>
      <c r="C173" s="275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69"/>
      <c r="C174" s="276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69"/>
      <c r="C175" s="271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69"/>
      <c r="C176" s="272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69"/>
      <c r="C177" s="272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69"/>
      <c r="C178" s="272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69"/>
      <c r="C179" s="272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69"/>
      <c r="C180" s="272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69"/>
      <c r="C181" s="272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69"/>
      <c r="C182" s="272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69"/>
      <c r="C183" s="272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69"/>
      <c r="C184" s="272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69"/>
      <c r="C185" s="273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69"/>
      <c r="C186" s="274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69"/>
      <c r="C187" s="275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69"/>
      <c r="C188" s="275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69"/>
      <c r="C189" s="275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69"/>
      <c r="C190" s="275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69"/>
      <c r="C191" s="275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69"/>
      <c r="C192" s="275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69"/>
      <c r="C193" s="275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69"/>
      <c r="C194" s="275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69"/>
      <c r="C195" s="275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69"/>
      <c r="C196" s="276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69"/>
      <c r="C197" s="277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69"/>
      <c r="C198" s="278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69"/>
      <c r="C199" s="278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69"/>
      <c r="C200" s="278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69"/>
      <c r="C201" s="278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69"/>
      <c r="C202" s="278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69"/>
      <c r="C203" s="278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69"/>
      <c r="C204" s="278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69"/>
      <c r="C205" s="278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69"/>
      <c r="C206" s="278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69"/>
      <c r="C207" s="279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69"/>
      <c r="C208" s="280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69"/>
      <c r="C209" s="275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69"/>
      <c r="C210" s="275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69"/>
      <c r="C211" s="275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69"/>
      <c r="C212" s="275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69"/>
      <c r="C213" s="275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69"/>
      <c r="C214" s="275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69"/>
      <c r="C215" s="275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69"/>
      <c r="C216" s="275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69"/>
      <c r="C217" s="275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0"/>
      <c r="C218" s="276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83"/>
      <c r="C219" s="283"/>
      <c r="D219" s="283"/>
      <c r="E219" s="283"/>
      <c r="F219" s="283"/>
      <c r="G219" s="283"/>
      <c r="H219" s="283"/>
      <c r="I219" s="283"/>
      <c r="J219" s="283"/>
      <c r="K219" s="283"/>
      <c r="L219" s="283"/>
      <c r="M219" s="283"/>
      <c r="N219" s="47"/>
    </row>
    <row r="220" spans="2:14" x14ac:dyDescent="0.25">
      <c r="B220" s="285" t="s">
        <v>55</v>
      </c>
      <c r="C220" s="285"/>
      <c r="D220" s="285"/>
      <c r="E220" s="285"/>
      <c r="F220" s="285"/>
      <c r="G220" s="285"/>
      <c r="H220" s="285"/>
      <c r="I220" s="285"/>
      <c r="J220" s="285"/>
      <c r="K220" s="285"/>
      <c r="L220" s="285"/>
      <c r="M220" s="285"/>
    </row>
  </sheetData>
  <mergeCells count="30"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D1:N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6CD86-DF0D-44C6-BC66-43A957FE9D47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236</v>
      </c>
      <c r="E1" t="s">
        <v>236</v>
      </c>
      <c r="G1" t="s">
        <v>236</v>
      </c>
    </row>
    <row r="4" spans="1:16" ht="48.75" customHeight="1" thickBot="1" x14ac:dyDescent="0.3">
      <c r="B4" s="267" t="s">
        <v>293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8.5916651129929651</v>
      </c>
      <c r="D9" s="185">
        <v>-0.12696023823411906</v>
      </c>
      <c r="E9" s="184">
        <v>8.698648398805064</v>
      </c>
      <c r="F9" s="185">
        <f t="shared" ref="F9:J21" si="0">IFERROR(E9-C9,"-")</f>
        <v>0.10698328581209893</v>
      </c>
      <c r="G9" s="184">
        <v>6.4503121098626712</v>
      </c>
      <c r="H9" s="185">
        <f t="shared" si="0"/>
        <v>-2.2483362889423928</v>
      </c>
      <c r="I9" s="184">
        <v>7.8975915168785624</v>
      </c>
      <c r="J9" s="185">
        <f t="shared" si="0"/>
        <v>1.4472794070158912</v>
      </c>
      <c r="K9" s="184">
        <v>7.9384785610073729</v>
      </c>
      <c r="L9" s="185">
        <f t="shared" ref="L9:L21" si="1">IFERROR(K9-I9,"-")</f>
        <v>4.0887044128810501E-2</v>
      </c>
      <c r="M9" s="184">
        <v>8.192558804240365</v>
      </c>
      <c r="N9" s="185">
        <f t="shared" ref="N9:N14" si="2">IFERROR(M9-K9,"-")</f>
        <v>0.25408024323299205</v>
      </c>
      <c r="O9" s="185">
        <f t="shared" ref="O9:O14" si="3">IFERROR(M9-C9,"-")</f>
        <v>-0.39910630875260011</v>
      </c>
    </row>
    <row r="10" spans="1:16" x14ac:dyDescent="0.25">
      <c r="A10" s="1" t="s">
        <v>72</v>
      </c>
      <c r="B10" s="114" t="s">
        <v>73</v>
      </c>
      <c r="C10" s="184">
        <v>8.0381996180038193</v>
      </c>
      <c r="D10" s="185">
        <v>-0.15581963480853211</v>
      </c>
      <c r="E10" s="184">
        <v>7.9022125154306337</v>
      </c>
      <c r="F10" s="185">
        <f t="shared" si="0"/>
        <v>-0.13598710257318558</v>
      </c>
      <c r="G10" s="184">
        <v>5.3170466883821934</v>
      </c>
      <c r="H10" s="185">
        <f t="shared" si="0"/>
        <v>-2.5851658270484403</v>
      </c>
      <c r="I10" s="184">
        <v>6.9120244256787435</v>
      </c>
      <c r="J10" s="185">
        <f t="shared" si="0"/>
        <v>1.5949777372965501</v>
      </c>
      <c r="K10" s="184">
        <v>7.573860021727854</v>
      </c>
      <c r="L10" s="185">
        <f t="shared" si="1"/>
        <v>0.66183559604911046</v>
      </c>
      <c r="M10" s="184">
        <v>7.3477985852502536</v>
      </c>
      <c r="N10" s="185">
        <f t="shared" si="2"/>
        <v>-0.22606143647760035</v>
      </c>
      <c r="O10" s="185">
        <f>IFERROR(M10-C10,"-")</f>
        <v>-0.69040103275356568</v>
      </c>
    </row>
    <row r="11" spans="1:16" x14ac:dyDescent="0.25">
      <c r="A11" s="1" t="s">
        <v>74</v>
      </c>
      <c r="B11" s="114" t="s">
        <v>75</v>
      </c>
      <c r="C11" s="184">
        <v>7.2381455487636153</v>
      </c>
      <c r="D11" s="185">
        <v>-0.27713874335714994</v>
      </c>
      <c r="E11" s="184">
        <v>9.2650728155339799</v>
      </c>
      <c r="F11" s="185">
        <f t="shared" si="0"/>
        <v>2.0269272667703646</v>
      </c>
      <c r="G11" s="184">
        <v>5.692027581932285</v>
      </c>
      <c r="H11" s="185">
        <f t="shared" si="0"/>
        <v>-3.5730452336016949</v>
      </c>
      <c r="I11" s="184">
        <v>7.1458150200649726</v>
      </c>
      <c r="J11" s="185">
        <f t="shared" si="0"/>
        <v>1.4537874381326876</v>
      </c>
      <c r="K11" s="184">
        <v>7.1611875782049825</v>
      </c>
      <c r="L11" s="185">
        <f t="shared" si="1"/>
        <v>1.5372558140009929E-2</v>
      </c>
      <c r="M11" s="184">
        <v>7.0496921187274779</v>
      </c>
      <c r="N11" s="185">
        <f t="shared" si="2"/>
        <v>-0.11149545947750461</v>
      </c>
      <c r="O11" s="185">
        <f t="shared" si="3"/>
        <v>-0.18845343003613735</v>
      </c>
    </row>
    <row r="12" spans="1:16" x14ac:dyDescent="0.25">
      <c r="A12" s="1" t="s">
        <v>76</v>
      </c>
      <c r="B12" s="114" t="s">
        <v>77</v>
      </c>
      <c r="C12" s="184">
        <v>7.1676330754171715</v>
      </c>
      <c r="D12" s="185">
        <v>-3.9174022227324024E-2</v>
      </c>
      <c r="E12" s="184" t="s">
        <v>236</v>
      </c>
      <c r="F12" s="185" t="str">
        <f t="shared" si="0"/>
        <v>-</v>
      </c>
      <c r="G12" s="184">
        <v>5.1790914385556199</v>
      </c>
      <c r="H12" s="185" t="str">
        <f t="shared" si="0"/>
        <v>-</v>
      </c>
      <c r="I12" s="184">
        <v>6.5430669710120082</v>
      </c>
      <c r="J12" s="185">
        <f t="shared" si="0"/>
        <v>1.3639755324563883</v>
      </c>
      <c r="K12" s="184">
        <v>6.6071071115401994</v>
      </c>
      <c r="L12" s="185">
        <f t="shared" si="1"/>
        <v>6.4040140528191181E-2</v>
      </c>
      <c r="M12" s="184">
        <v>6.9559722393475543</v>
      </c>
      <c r="N12" s="185">
        <f t="shared" si="2"/>
        <v>0.3488651278073549</v>
      </c>
      <c r="O12" s="185">
        <f t="shared" si="3"/>
        <v>-0.21166083606961728</v>
      </c>
    </row>
    <row r="13" spans="1:16" x14ac:dyDescent="0.25">
      <c r="A13" s="1" t="s">
        <v>78</v>
      </c>
      <c r="B13" s="114" t="s">
        <v>79</v>
      </c>
      <c r="C13" s="184">
        <v>7.1473914210142979</v>
      </c>
      <c r="D13" s="185">
        <v>-0.17755459069212343</v>
      </c>
      <c r="E13" s="184" t="s">
        <v>236</v>
      </c>
      <c r="F13" s="185" t="str">
        <f t="shared" si="0"/>
        <v>-</v>
      </c>
      <c r="G13" s="184">
        <v>4.6204303863106038</v>
      </c>
      <c r="H13" s="185" t="str">
        <f t="shared" si="0"/>
        <v>-</v>
      </c>
      <c r="I13" s="184">
        <v>6.7084381642859343</v>
      </c>
      <c r="J13" s="185">
        <f t="shared" si="0"/>
        <v>2.0880077779753305</v>
      </c>
      <c r="K13" s="184">
        <v>6.9440868449374946</v>
      </c>
      <c r="L13" s="185">
        <f t="shared" si="1"/>
        <v>0.2356486806515603</v>
      </c>
      <c r="M13" s="184">
        <v>6.7511616134222852</v>
      </c>
      <c r="N13" s="185">
        <f t="shared" si="2"/>
        <v>-0.19292523151520946</v>
      </c>
      <c r="O13" s="185">
        <f t="shared" si="3"/>
        <v>-0.39622980759201276</v>
      </c>
    </row>
    <row r="14" spans="1:16" x14ac:dyDescent="0.25">
      <c r="A14" s="1" t="s">
        <v>80</v>
      </c>
      <c r="B14" s="114" t="s">
        <v>81</v>
      </c>
      <c r="C14" s="184">
        <v>7.5785995784071121</v>
      </c>
      <c r="D14" s="185">
        <v>0.2918845532364216</v>
      </c>
      <c r="E14" s="184" t="s">
        <v>236</v>
      </c>
      <c r="F14" s="185" t="str">
        <f t="shared" si="0"/>
        <v>-</v>
      </c>
      <c r="G14" s="184">
        <v>5.3860594883435002</v>
      </c>
      <c r="H14" s="185" t="str">
        <f t="shared" si="0"/>
        <v>-</v>
      </c>
      <c r="I14" s="184">
        <v>6.7874628069998488</v>
      </c>
      <c r="J14" s="185">
        <f t="shared" si="0"/>
        <v>1.4014033186563486</v>
      </c>
      <c r="K14" s="184">
        <v>6.9046855643809666</v>
      </c>
      <c r="L14" s="185">
        <f t="shared" si="1"/>
        <v>0.11722275738111776</v>
      </c>
      <c r="M14" s="184">
        <v>6.9467325160948938</v>
      </c>
      <c r="N14" s="185">
        <f t="shared" si="2"/>
        <v>4.204695171392725E-2</v>
      </c>
      <c r="O14" s="185">
        <f t="shared" si="3"/>
        <v>-0.63186706231221823</v>
      </c>
    </row>
    <row r="15" spans="1:16" x14ac:dyDescent="0.25">
      <c r="A15" s="1" t="s">
        <v>82</v>
      </c>
      <c r="B15" s="114" t="s">
        <v>83</v>
      </c>
      <c r="C15" s="184">
        <v>8.2578639356254566</v>
      </c>
      <c r="D15" s="185">
        <v>0.32498328793676468</v>
      </c>
      <c r="E15" s="184" t="s">
        <v>236</v>
      </c>
      <c r="F15" s="185" t="str">
        <f t="shared" si="0"/>
        <v>-</v>
      </c>
      <c r="G15" s="184">
        <v>6.0443979654893756</v>
      </c>
      <c r="H15" s="185" t="str">
        <f t="shared" si="0"/>
        <v>-</v>
      </c>
      <c r="I15" s="184">
        <v>7.167841512711723</v>
      </c>
      <c r="J15" s="185">
        <f t="shared" si="0"/>
        <v>1.1234435472223474</v>
      </c>
      <c r="K15" s="184">
        <v>7.7222369937073472</v>
      </c>
      <c r="L15" s="185">
        <f t="shared" si="1"/>
        <v>0.55439548099562419</v>
      </c>
      <c r="M15" s="184">
        <v>7.3925116386568499</v>
      </c>
      <c r="N15" s="185">
        <f>IFERROR(M15-K15,"-")</f>
        <v>-0.32972535505049727</v>
      </c>
      <c r="O15" s="185">
        <f>IFERROR(M15-C15,"-")</f>
        <v>-0.86535229696860672</v>
      </c>
    </row>
    <row r="16" spans="1:16" x14ac:dyDescent="0.25">
      <c r="A16" s="1" t="s">
        <v>84</v>
      </c>
      <c r="B16" s="114" t="s">
        <v>85</v>
      </c>
      <c r="C16" s="184">
        <v>8.0881703522799508</v>
      </c>
      <c r="D16" s="185">
        <v>9.0710890612671236E-2</v>
      </c>
      <c r="E16" s="184">
        <v>6.2072200759666263</v>
      </c>
      <c r="F16" s="185">
        <f t="shared" si="0"/>
        <v>-1.8809502763133246</v>
      </c>
      <c r="G16" s="184">
        <v>7.2883713042003508</v>
      </c>
      <c r="H16" s="185">
        <f t="shared" si="0"/>
        <v>1.0811512282337246</v>
      </c>
      <c r="I16" s="184">
        <v>7.5955180077018341</v>
      </c>
      <c r="J16" s="185">
        <f t="shared" si="0"/>
        <v>0.30714670350148321</v>
      </c>
      <c r="K16" s="184">
        <v>8.1097716550938816</v>
      </c>
      <c r="L16" s="185">
        <f t="shared" si="1"/>
        <v>0.5142536473920476</v>
      </c>
      <c r="M16" s="184">
        <v>7.4201266434724724</v>
      </c>
      <c r="N16" s="185">
        <f>IFERROR(M16-K16,"-")</f>
        <v>-0.68964501162140923</v>
      </c>
      <c r="O16" s="185">
        <f>IFERROR(M16-C16,"-")</f>
        <v>-0.66804370880747843</v>
      </c>
    </row>
    <row r="17" spans="1:16" x14ac:dyDescent="0.25">
      <c r="A17" s="1" t="s">
        <v>86</v>
      </c>
      <c r="B17" s="114" t="s">
        <v>87</v>
      </c>
      <c r="C17" s="184">
        <v>8.0254357611092644</v>
      </c>
      <c r="D17" s="185">
        <v>0.35134646848521101</v>
      </c>
      <c r="E17" s="184">
        <v>5.8190319031903188</v>
      </c>
      <c r="F17" s="185">
        <f t="shared" si="0"/>
        <v>-2.2064038579189456</v>
      </c>
      <c r="G17" s="184">
        <v>7.164842426296171</v>
      </c>
      <c r="H17" s="185">
        <f t="shared" si="0"/>
        <v>1.3458105231058521</v>
      </c>
      <c r="I17" s="184">
        <v>7.2474007241185694</v>
      </c>
      <c r="J17" s="185">
        <f t="shared" si="0"/>
        <v>8.255829782239843E-2</v>
      </c>
      <c r="K17" s="184">
        <v>7.4536678097510061</v>
      </c>
      <c r="L17" s="185">
        <f t="shared" si="1"/>
        <v>0.20626708563243668</v>
      </c>
      <c r="M17" s="184">
        <v>7.2665766981556459</v>
      </c>
      <c r="N17" s="185">
        <f t="shared" ref="N17:N19" si="4">IFERROR(M17-K17,"-")</f>
        <v>-0.18709111159536018</v>
      </c>
      <c r="O17" s="185">
        <f t="shared" ref="O17:O19" si="5">IFERROR(M17-C17,"-")</f>
        <v>-0.75885906295361849</v>
      </c>
    </row>
    <row r="18" spans="1:16" x14ac:dyDescent="0.25">
      <c r="A18" s="1" t="s">
        <v>88</v>
      </c>
      <c r="B18" s="114" t="s">
        <v>89</v>
      </c>
      <c r="C18" s="184">
        <v>7.5382472368397098</v>
      </c>
      <c r="D18" s="185">
        <v>0.18504874085779743</v>
      </c>
      <c r="E18" s="184">
        <v>4.6894435729445423</v>
      </c>
      <c r="F18" s="185">
        <f t="shared" si="0"/>
        <v>-2.8488036638951675</v>
      </c>
      <c r="G18" s="184">
        <v>7.0135595872877472</v>
      </c>
      <c r="H18" s="185">
        <f t="shared" si="0"/>
        <v>2.3241160143432049</v>
      </c>
      <c r="I18" s="184">
        <v>7.0836770928106425</v>
      </c>
      <c r="J18" s="185">
        <f t="shared" si="0"/>
        <v>7.0117505522895307E-2</v>
      </c>
      <c r="K18" s="184">
        <v>7.2239690096301068</v>
      </c>
      <c r="L18" s="185">
        <f t="shared" si="1"/>
        <v>0.14029191681946429</v>
      </c>
      <c r="M18" s="184">
        <v>6.9581148065238247</v>
      </c>
      <c r="N18" s="185">
        <f t="shared" si="4"/>
        <v>-0.26585420310628205</v>
      </c>
      <c r="O18" s="185">
        <f t="shared" si="5"/>
        <v>-0.58013243031588502</v>
      </c>
    </row>
    <row r="19" spans="1:16" x14ac:dyDescent="0.25">
      <c r="A19" s="1" t="s">
        <v>90</v>
      </c>
      <c r="B19" s="114" t="s">
        <v>91</v>
      </c>
      <c r="C19" s="184">
        <v>7.7145717878265732</v>
      </c>
      <c r="D19" s="185">
        <v>-5.3092656302617947E-2</v>
      </c>
      <c r="E19" s="184">
        <v>6.71445023639229</v>
      </c>
      <c r="F19" s="185">
        <f t="shared" si="0"/>
        <v>-1.0001215514342832</v>
      </c>
      <c r="G19" s="184">
        <v>7.474227037296723</v>
      </c>
      <c r="H19" s="185">
        <f t="shared" si="0"/>
        <v>0.759776800904433</v>
      </c>
      <c r="I19" s="184">
        <v>7.319989568392228</v>
      </c>
      <c r="J19" s="185">
        <f t="shared" si="0"/>
        <v>-0.15423746890449497</v>
      </c>
      <c r="K19" s="184">
        <v>7.4367055851367114</v>
      </c>
      <c r="L19" s="185">
        <f t="shared" si="1"/>
        <v>0.1167160167444834</v>
      </c>
      <c r="M19" s="184">
        <v>7.1759629902735345</v>
      </c>
      <c r="N19" s="185">
        <f t="shared" si="4"/>
        <v>-0.26074259486317697</v>
      </c>
      <c r="O19" s="185">
        <f t="shared" si="5"/>
        <v>-0.5386087975530387</v>
      </c>
    </row>
    <row r="20" spans="1:16" x14ac:dyDescent="0.25">
      <c r="A20" s="1" t="s">
        <v>92</v>
      </c>
      <c r="B20" s="114" t="s">
        <v>93</v>
      </c>
      <c r="C20" s="184">
        <v>7.8962540239976589</v>
      </c>
      <c r="D20" s="185">
        <v>0.36865761694163623</v>
      </c>
      <c r="E20" s="184">
        <v>6.7961834693642951</v>
      </c>
      <c r="F20" s="185">
        <f t="shared" si="0"/>
        <v>-1.1000705546333638</v>
      </c>
      <c r="G20" s="184">
        <v>7.3496544290152812</v>
      </c>
      <c r="H20" s="185">
        <f t="shared" si="0"/>
        <v>0.55347095965098614</v>
      </c>
      <c r="I20" s="184">
        <v>7.2560849086919399</v>
      </c>
      <c r="J20" s="185">
        <f t="shared" si="0"/>
        <v>-9.3569520323341315E-2</v>
      </c>
      <c r="K20" s="184">
        <v>7.4519302269326904</v>
      </c>
      <c r="L20" s="185">
        <f t="shared" si="1"/>
        <v>0.19584531824075047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7.7678094151888821</v>
      </c>
      <c r="D21" s="187">
        <v>6.8048510347545665E-2</v>
      </c>
      <c r="E21" s="186">
        <v>7.6155004062928775</v>
      </c>
      <c r="F21" s="187">
        <f t="shared" si="0"/>
        <v>-0.15230900889600463</v>
      </c>
      <c r="G21" s="186">
        <v>6.8402382490482632</v>
      </c>
      <c r="H21" s="187">
        <f t="shared" si="0"/>
        <v>-0.77526215724461434</v>
      </c>
      <c r="I21" s="186">
        <v>7.1290659289847085</v>
      </c>
      <c r="J21" s="187">
        <f t="shared" si="0"/>
        <v>0.28882767993644531</v>
      </c>
      <c r="K21" s="186">
        <v>7.378386609473794</v>
      </c>
      <c r="L21" s="187">
        <f t="shared" si="1"/>
        <v>0.24932068048908551</v>
      </c>
      <c r="M21" s="186">
        <v>7.2148858864499639</v>
      </c>
      <c r="N21" s="187">
        <v>-0.15670732384598285</v>
      </c>
      <c r="O21" s="187">
        <v>-0.54112196856996331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67" t="s">
        <v>294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5.9371813175606771</v>
      </c>
      <c r="D31" s="185">
        <v>-0.79057143907855298</v>
      </c>
      <c r="E31" s="184">
        <v>6.760768126346016</v>
      </c>
      <c r="F31" s="185">
        <f t="shared" ref="F31:J43" si="6">IFERROR(E31-C31,"-")</f>
        <v>0.82358680878533885</v>
      </c>
      <c r="G31" s="184">
        <v>2.9690666666666665</v>
      </c>
      <c r="H31" s="185">
        <f t="shared" si="6"/>
        <v>-3.7917014596793495</v>
      </c>
      <c r="I31" s="184">
        <v>5.5555555555555554</v>
      </c>
      <c r="J31" s="185">
        <f t="shared" si="6"/>
        <v>2.5864888888888888</v>
      </c>
      <c r="K31" s="184">
        <v>5.5796133567662567</v>
      </c>
      <c r="L31" s="185">
        <f t="shared" ref="L31:N43" si="7">IFERROR(K31-I31,"-")</f>
        <v>2.4057801210701335E-2</v>
      </c>
      <c r="M31" s="184">
        <v>7.3524869407222351</v>
      </c>
      <c r="N31" s="185">
        <f t="shared" si="7"/>
        <v>1.7728735839559784</v>
      </c>
      <c r="O31" s="185">
        <f t="shared" ref="O31:O36" si="8">IFERROR(M31-C31,"-")</f>
        <v>1.4153056231615579</v>
      </c>
    </row>
    <row r="32" spans="1:16" x14ac:dyDescent="0.25">
      <c r="B32" s="114" t="s">
        <v>73</v>
      </c>
      <c r="C32" s="184">
        <v>5.596774193548387</v>
      </c>
      <c r="D32" s="185">
        <v>7.1808974812879178E-2</v>
      </c>
      <c r="E32" s="184">
        <v>5.0345876701361085</v>
      </c>
      <c r="F32" s="185">
        <f t="shared" si="6"/>
        <v>-0.56218652341227848</v>
      </c>
      <c r="G32" s="184">
        <v>2.6767744085304899</v>
      </c>
      <c r="H32" s="185">
        <f t="shared" si="6"/>
        <v>-2.3578132616056187</v>
      </c>
      <c r="I32" s="184">
        <v>4.0021885521885521</v>
      </c>
      <c r="J32" s="185">
        <f t="shared" si="6"/>
        <v>1.3254141436580622</v>
      </c>
      <c r="K32" s="184">
        <v>5.0381155303030303</v>
      </c>
      <c r="L32" s="185">
        <f t="shared" si="7"/>
        <v>1.0359269781144782</v>
      </c>
      <c r="M32" s="184">
        <v>5.4027580612451835</v>
      </c>
      <c r="N32" s="185">
        <f t="shared" si="7"/>
        <v>0.36464253094215326</v>
      </c>
      <c r="O32" s="185">
        <f>IFERROR(M32-C32,"-")</f>
        <v>-0.19401613230320347</v>
      </c>
    </row>
    <row r="33" spans="2:16" x14ac:dyDescent="0.25">
      <c r="B33" s="114" t="s">
        <v>75</v>
      </c>
      <c r="C33" s="184">
        <v>4.7031207226936766</v>
      </c>
      <c r="D33" s="185">
        <v>0.23769519077878343</v>
      </c>
      <c r="E33" s="184">
        <v>6.5454119850187267</v>
      </c>
      <c r="F33" s="185">
        <f t="shared" si="6"/>
        <v>1.84229126232505</v>
      </c>
      <c r="G33" s="184">
        <v>2.8041892209931749</v>
      </c>
      <c r="H33" s="185">
        <f t="shared" si="6"/>
        <v>-3.7412227640255518</v>
      </c>
      <c r="I33" s="184">
        <v>4.7348951911220718</v>
      </c>
      <c r="J33" s="185">
        <f t="shared" si="6"/>
        <v>1.9307059701288969</v>
      </c>
      <c r="K33" s="184">
        <v>3.8983811508254527</v>
      </c>
      <c r="L33" s="185">
        <f t="shared" si="7"/>
        <v>-0.83651404029661913</v>
      </c>
      <c r="M33" s="184">
        <v>4.4575552755183869</v>
      </c>
      <c r="N33" s="185">
        <f t="shared" si="7"/>
        <v>0.55917412469293426</v>
      </c>
      <c r="O33" s="185">
        <f t="shared" si="8"/>
        <v>-0.24556544717528972</v>
      </c>
    </row>
    <row r="34" spans="2:16" x14ac:dyDescent="0.25">
      <c r="B34" s="114" t="s">
        <v>77</v>
      </c>
      <c r="C34" s="184">
        <v>4.1832217130771943</v>
      </c>
      <c r="D34" s="185">
        <v>-0.63776663929191102</v>
      </c>
      <c r="E34" s="184" t="s">
        <v>236</v>
      </c>
      <c r="F34" s="185" t="str">
        <f>IFERROR(E34-C34,"-")</f>
        <v>-</v>
      </c>
      <c r="G34" s="184">
        <v>2.8363602668643439</v>
      </c>
      <c r="H34" s="185" t="str">
        <f>IFERROR(G34-E34,"-")</f>
        <v>-</v>
      </c>
      <c r="I34" s="184">
        <v>3.6411368735976066</v>
      </c>
      <c r="J34" s="185">
        <f>IFERROR(I34-G34,"-")</f>
        <v>0.80477660673326268</v>
      </c>
      <c r="K34" s="184">
        <v>3.6246361991662077</v>
      </c>
      <c r="L34" s="185">
        <f>IFERROR(K34-I34,"-")</f>
        <v>-1.650067443139891E-2</v>
      </c>
      <c r="M34" s="184">
        <v>4.6420082464225079</v>
      </c>
      <c r="N34" s="185">
        <f>IFERROR(M34-K34,"-")</f>
        <v>1.0173720472563001</v>
      </c>
      <c r="O34" s="185">
        <f t="shared" si="8"/>
        <v>0.45878653334531361</v>
      </c>
    </row>
    <row r="35" spans="2:16" x14ac:dyDescent="0.25">
      <c r="B35" s="114" t="s">
        <v>79</v>
      </c>
      <c r="C35" s="184">
        <v>4.806009430858647</v>
      </c>
      <c r="D35" s="185">
        <v>0.3975935892744884</v>
      </c>
      <c r="E35" s="184" t="s">
        <v>236</v>
      </c>
      <c r="F35" s="185" t="str">
        <f t="shared" si="6"/>
        <v>-</v>
      </c>
      <c r="G35" s="184">
        <v>2.8338310205515547</v>
      </c>
      <c r="H35" s="185" t="str">
        <f t="shared" si="6"/>
        <v>-</v>
      </c>
      <c r="I35" s="184">
        <v>3.4796167758334149</v>
      </c>
      <c r="J35" s="185">
        <f t="shared" si="6"/>
        <v>0.64578575528186022</v>
      </c>
      <c r="K35" s="184">
        <v>3.6548551535496707</v>
      </c>
      <c r="L35" s="185">
        <f t="shared" si="7"/>
        <v>0.17523837771625583</v>
      </c>
      <c r="M35" s="184">
        <v>4.3112755314714466</v>
      </c>
      <c r="N35" s="185">
        <f t="shared" si="7"/>
        <v>0.65642037792177588</v>
      </c>
      <c r="O35" s="185">
        <f>IFERROR(M35-C35,"-")</f>
        <v>-0.49473389938720036</v>
      </c>
    </row>
    <row r="36" spans="2:16" x14ac:dyDescent="0.25">
      <c r="B36" s="114" t="s">
        <v>81</v>
      </c>
      <c r="C36" s="184">
        <v>4.237353189529439</v>
      </c>
      <c r="D36" s="185">
        <v>0.12331512018885427</v>
      </c>
      <c r="E36" s="184" t="s">
        <v>236</v>
      </c>
      <c r="F36" s="185" t="str">
        <f t="shared" si="6"/>
        <v>-</v>
      </c>
      <c r="G36" s="184">
        <v>3.6374367622259696</v>
      </c>
      <c r="H36" s="185" t="str">
        <f t="shared" si="6"/>
        <v>-</v>
      </c>
      <c r="I36" s="184">
        <v>3.7317953020134227</v>
      </c>
      <c r="J36" s="185">
        <f t="shared" si="6"/>
        <v>9.4358539787453122E-2</v>
      </c>
      <c r="K36" s="184">
        <v>3.624319271722344</v>
      </c>
      <c r="L36" s="185">
        <f t="shared" si="7"/>
        <v>-0.10747603029107866</v>
      </c>
      <c r="M36" s="184">
        <v>4.4162603150787696</v>
      </c>
      <c r="N36" s="185">
        <f t="shared" si="7"/>
        <v>0.79194104335642557</v>
      </c>
      <c r="O36" s="185">
        <f t="shared" si="8"/>
        <v>0.17890712554933064</v>
      </c>
    </row>
    <row r="37" spans="2:16" x14ac:dyDescent="0.25">
      <c r="B37" s="114" t="s">
        <v>83</v>
      </c>
      <c r="C37" s="184">
        <v>4.7719722522751864</v>
      </c>
      <c r="D37" s="185">
        <v>-0.49904695008818134</v>
      </c>
      <c r="E37" s="184" t="s">
        <v>236</v>
      </c>
      <c r="F37" s="185" t="str">
        <f t="shared" si="6"/>
        <v>-</v>
      </c>
      <c r="G37" s="184">
        <v>4.3441689240814059</v>
      </c>
      <c r="H37" s="185" t="str">
        <f t="shared" si="6"/>
        <v>-</v>
      </c>
      <c r="I37" s="184">
        <v>3.8822834434240909</v>
      </c>
      <c r="J37" s="185">
        <f t="shared" si="6"/>
        <v>-0.46188548065731494</v>
      </c>
      <c r="K37" s="184">
        <v>4.5663906142167008</v>
      </c>
      <c r="L37" s="185">
        <f t="shared" si="7"/>
        <v>0.68410717079260985</v>
      </c>
      <c r="M37" s="184">
        <v>4.9601563571526537</v>
      </c>
      <c r="N37" s="185">
        <f t="shared" si="7"/>
        <v>0.3937657429359529</v>
      </c>
      <c r="O37" s="185">
        <f>IFERROR(M37-C37,"-")</f>
        <v>0.18818410487746728</v>
      </c>
    </row>
    <row r="38" spans="2:16" x14ac:dyDescent="0.25">
      <c r="B38" s="114" t="s">
        <v>85</v>
      </c>
      <c r="C38" s="184">
        <v>5.1153683219581074</v>
      </c>
      <c r="D38" s="185">
        <v>-0.35196519160411643</v>
      </c>
      <c r="E38" s="184">
        <v>4.6143269522941353</v>
      </c>
      <c r="F38" s="185">
        <f t="shared" si="6"/>
        <v>-0.50104136966397217</v>
      </c>
      <c r="G38" s="184">
        <v>5.4277981213182613</v>
      </c>
      <c r="H38" s="185">
        <f t="shared" si="6"/>
        <v>0.81347116902412608</v>
      </c>
      <c r="I38" s="184">
        <v>4.4554703476482613</v>
      </c>
      <c r="J38" s="185">
        <f t="shared" si="6"/>
        <v>-0.97232777367000001</v>
      </c>
      <c r="K38" s="184">
        <v>6.6265664160401005</v>
      </c>
      <c r="L38" s="185">
        <f t="shared" si="7"/>
        <v>2.1710960683918392</v>
      </c>
      <c r="M38" s="184">
        <v>4.7279829175563775</v>
      </c>
      <c r="N38" s="185">
        <f t="shared" si="7"/>
        <v>-1.8985834984837231</v>
      </c>
      <c r="O38" s="185">
        <f>IFERROR(M38-C38,"-")</f>
        <v>-0.38738540440172997</v>
      </c>
    </row>
    <row r="39" spans="2:16" x14ac:dyDescent="0.25">
      <c r="B39" s="114" t="s">
        <v>87</v>
      </c>
      <c r="C39" s="184">
        <v>4.7854845626072038</v>
      </c>
      <c r="D39" s="185">
        <v>-0.68344284637016361</v>
      </c>
      <c r="E39" s="184">
        <v>4.3455778468493929</v>
      </c>
      <c r="F39" s="185">
        <f t="shared" si="6"/>
        <v>-0.43990671575781093</v>
      </c>
      <c r="G39" s="184">
        <v>4.9467008029791693</v>
      </c>
      <c r="H39" s="185">
        <f t="shared" si="6"/>
        <v>0.6011229561297764</v>
      </c>
      <c r="I39" s="184">
        <v>4.1337996184939598</v>
      </c>
      <c r="J39" s="185">
        <f t="shared" si="6"/>
        <v>-0.81290118448520943</v>
      </c>
      <c r="K39" s="184">
        <v>5.0893605138229541</v>
      </c>
      <c r="L39" s="185">
        <f t="shared" si="7"/>
        <v>0.95556089532899424</v>
      </c>
      <c r="M39" s="184">
        <v>4.7429580738124013</v>
      </c>
      <c r="N39" s="185">
        <f t="shared" si="7"/>
        <v>-0.34640244001055276</v>
      </c>
      <c r="O39" s="185">
        <f t="shared" ref="O39:O41" si="9">IFERROR(M39-C39,"-")</f>
        <v>-4.2526488794802475E-2</v>
      </c>
    </row>
    <row r="40" spans="2:16" x14ac:dyDescent="0.25">
      <c r="B40" s="114" t="s">
        <v>89</v>
      </c>
      <c r="C40" s="184">
        <v>4.7246743510448876</v>
      </c>
      <c r="D40" s="185">
        <v>-0.46265071892712317</v>
      </c>
      <c r="E40" s="184">
        <v>3.6897439197014541</v>
      </c>
      <c r="F40" s="185">
        <f t="shared" si="6"/>
        <v>-1.0349304313434335</v>
      </c>
      <c r="G40" s="184">
        <v>4.7896052631578945</v>
      </c>
      <c r="H40" s="185">
        <f t="shared" si="6"/>
        <v>1.0998613434564404</v>
      </c>
      <c r="I40" s="184">
        <v>4.0372852953498111</v>
      </c>
      <c r="J40" s="185">
        <f t="shared" si="6"/>
        <v>-0.75231996780808341</v>
      </c>
      <c r="K40" s="184">
        <v>4.4011691271178046</v>
      </c>
      <c r="L40" s="185">
        <f t="shared" si="7"/>
        <v>0.36388383176799355</v>
      </c>
      <c r="M40" s="184">
        <v>4.4360825790704768</v>
      </c>
      <c r="N40" s="185">
        <f t="shared" si="7"/>
        <v>3.4913451952672148E-2</v>
      </c>
      <c r="O40" s="185">
        <f t="shared" si="9"/>
        <v>-0.28859177197441088</v>
      </c>
    </row>
    <row r="41" spans="2:16" x14ac:dyDescent="0.25">
      <c r="B41" s="114" t="s">
        <v>91</v>
      </c>
      <c r="C41" s="184">
        <v>5.1015215110178387</v>
      </c>
      <c r="D41" s="185">
        <v>-2.04967049717526E-2</v>
      </c>
      <c r="E41" s="184">
        <v>4.1041587180465475</v>
      </c>
      <c r="F41" s="185">
        <f t="shared" si="6"/>
        <v>-0.99736279297129116</v>
      </c>
      <c r="G41" s="184">
        <v>4.617627567925779</v>
      </c>
      <c r="H41" s="185">
        <f t="shared" si="6"/>
        <v>0.51346884987923147</v>
      </c>
      <c r="I41" s="184">
        <v>5.1769686706181206</v>
      </c>
      <c r="J41" s="185">
        <f t="shared" si="6"/>
        <v>0.55934110269234161</v>
      </c>
      <c r="K41" s="184">
        <v>5.175188719555619</v>
      </c>
      <c r="L41" s="185">
        <f t="shared" si="7"/>
        <v>-1.7799510625016168E-3</v>
      </c>
      <c r="M41" s="184">
        <v>4.5135178889428529</v>
      </c>
      <c r="N41" s="185">
        <f t="shared" si="7"/>
        <v>-0.6616708306127661</v>
      </c>
      <c r="O41" s="185">
        <f t="shared" si="9"/>
        <v>-0.5880036220749858</v>
      </c>
    </row>
    <row r="42" spans="2:16" x14ac:dyDescent="0.25">
      <c r="B42" s="114" t="s">
        <v>93</v>
      </c>
      <c r="C42" s="184">
        <v>4.7462067330488384</v>
      </c>
      <c r="D42" s="185">
        <v>-0.36037672265355969</v>
      </c>
      <c r="E42" s="184">
        <v>3.6467040068935805</v>
      </c>
      <c r="F42" s="185">
        <f t="shared" si="6"/>
        <v>-1.0995027261552579</v>
      </c>
      <c r="G42" s="184">
        <v>4.3334217154978125</v>
      </c>
      <c r="H42" s="185">
        <f t="shared" si="6"/>
        <v>0.68671770860423198</v>
      </c>
      <c r="I42" s="184">
        <v>4.5729776891437117</v>
      </c>
      <c r="J42" s="185">
        <f t="shared" si="6"/>
        <v>0.2395559736458992</v>
      </c>
      <c r="K42" s="184">
        <v>6.1214965803942603</v>
      </c>
      <c r="L42" s="185">
        <f t="shared" si="7"/>
        <v>1.5485188912505485</v>
      </c>
      <c r="M42" s="184"/>
      <c r="N42" s="185"/>
      <c r="O42" s="185"/>
    </row>
    <row r="43" spans="2:16" ht="15.75" x14ac:dyDescent="0.25">
      <c r="B43" s="117" t="s">
        <v>30</v>
      </c>
      <c r="C43" s="186">
        <v>4.8078141747314564</v>
      </c>
      <c r="D43" s="187">
        <v>-0.30743499018443021</v>
      </c>
      <c r="E43" s="186">
        <v>4.6644126738794434</v>
      </c>
      <c r="F43" s="187">
        <f t="shared" si="6"/>
        <v>-0.14340150085201309</v>
      </c>
      <c r="G43" s="186">
        <v>4.2036948291560838</v>
      </c>
      <c r="H43" s="187">
        <f t="shared" si="6"/>
        <v>-0.46071784472335953</v>
      </c>
      <c r="I43" s="186">
        <v>4.1404910004759943</v>
      </c>
      <c r="J43" s="187">
        <f t="shared" si="6"/>
        <v>-6.3203828680089558E-2</v>
      </c>
      <c r="K43" s="186">
        <v>4.848973656338786</v>
      </c>
      <c r="L43" s="187">
        <f t="shared" si="7"/>
        <v>0.70848265586279169</v>
      </c>
      <c r="M43" s="186">
        <v>4.7638514175823152</v>
      </c>
      <c r="N43" s="187">
        <v>-2.4144031545603184E-5</v>
      </c>
      <c r="O43" s="187">
        <v>-4.8316143963298863E-2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7" t="s">
        <v>295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6.2543114543114546</v>
      </c>
      <c r="D53" s="185">
        <v>-0.39330948934771293</v>
      </c>
      <c r="E53" s="184">
        <v>6.4704109589041092</v>
      </c>
      <c r="F53" s="185">
        <f t="shared" ref="F53:J65" si="10">IFERROR(E53-C53,"-")</f>
        <v>0.21609950459265459</v>
      </c>
      <c r="G53" s="184">
        <v>6.2305084745762711</v>
      </c>
      <c r="H53" s="185">
        <f t="shared" si="10"/>
        <v>-0.23990248432783812</v>
      </c>
      <c r="I53" s="184">
        <v>6.2981175566653862</v>
      </c>
      <c r="J53" s="185">
        <f t="shared" si="10"/>
        <v>6.7609082089115091E-2</v>
      </c>
      <c r="K53" s="184">
        <v>5.8958968347010554</v>
      </c>
      <c r="L53" s="185">
        <f t="shared" ref="L53:N65" si="11">IFERROR(K53-I53,"-")</f>
        <v>-0.40222072196433079</v>
      </c>
      <c r="M53" s="184">
        <v>5.7927927927927927</v>
      </c>
      <c r="N53" s="185">
        <f t="shared" si="11"/>
        <v>-0.10310404190826272</v>
      </c>
      <c r="O53" s="185">
        <f t="shared" ref="O53:O58" si="12">IFERROR(M53-C53,"-")</f>
        <v>-0.46151866151866194</v>
      </c>
    </row>
    <row r="54" spans="1:16" x14ac:dyDescent="0.25">
      <c r="A54" s="1">
        <v>2</v>
      </c>
      <c r="B54" s="114" t="s">
        <v>73</v>
      </c>
      <c r="C54" s="184">
        <v>5.4918845807033367</v>
      </c>
      <c r="D54" s="185">
        <v>-0.27400566801359982</v>
      </c>
      <c r="E54" s="184">
        <v>5.418016194331984</v>
      </c>
      <c r="F54" s="185">
        <f t="shared" si="10"/>
        <v>-7.3868386371352734E-2</v>
      </c>
      <c r="G54" s="184">
        <v>4.1800554016620497</v>
      </c>
      <c r="H54" s="185">
        <f t="shared" si="10"/>
        <v>-1.2379607926699343</v>
      </c>
      <c r="I54" s="184">
        <v>4.7242679037402144</v>
      </c>
      <c r="J54" s="185">
        <f t="shared" si="10"/>
        <v>0.54421250207816474</v>
      </c>
      <c r="K54" s="184">
        <v>5.6632508833922257</v>
      </c>
      <c r="L54" s="185">
        <f t="shared" si="11"/>
        <v>0.93898297965201127</v>
      </c>
      <c r="M54" s="184">
        <v>5.2402392947103271</v>
      </c>
      <c r="N54" s="185">
        <f t="shared" si="11"/>
        <v>-0.42301158868189859</v>
      </c>
      <c r="O54" s="185">
        <f>IFERROR(M54-C54,"-")</f>
        <v>-0.25164528599300962</v>
      </c>
    </row>
    <row r="55" spans="1:16" x14ac:dyDescent="0.25">
      <c r="A55" s="1">
        <v>3</v>
      </c>
      <c r="B55" s="114" t="s">
        <v>75</v>
      </c>
      <c r="C55" s="184">
        <v>4.3160896130346229</v>
      </c>
      <c r="D55" s="185">
        <v>-0.28266379561360466</v>
      </c>
      <c r="E55" s="184">
        <v>5.7727987421383649</v>
      </c>
      <c r="F55" s="185">
        <f t="shared" si="10"/>
        <v>1.456709129103742</v>
      </c>
      <c r="G55" s="184">
        <v>5.1527446300715987</v>
      </c>
      <c r="H55" s="185">
        <f t="shared" si="10"/>
        <v>-0.62005411206676619</v>
      </c>
      <c r="I55" s="184">
        <v>5.6271498771498774</v>
      </c>
      <c r="J55" s="185">
        <f t="shared" si="10"/>
        <v>0.47440524707827869</v>
      </c>
      <c r="K55" s="184">
        <v>4.3027632205812294</v>
      </c>
      <c r="L55" s="185">
        <f t="shared" si="11"/>
        <v>-1.324386656568648</v>
      </c>
      <c r="M55" s="184">
        <v>4.2800166181969255</v>
      </c>
      <c r="N55" s="185">
        <f t="shared" si="11"/>
        <v>-2.2746602384303927E-2</v>
      </c>
      <c r="O55" s="185">
        <f t="shared" si="12"/>
        <v>-3.6072994837697436E-2</v>
      </c>
    </row>
    <row r="56" spans="1:16" x14ac:dyDescent="0.25">
      <c r="A56" s="1">
        <v>4</v>
      </c>
      <c r="B56" s="114" t="s">
        <v>77</v>
      </c>
      <c r="C56" s="184">
        <v>4.292050209205021</v>
      </c>
      <c r="D56" s="185">
        <v>-0.7442268754962269</v>
      </c>
      <c r="E56" s="184" t="s">
        <v>236</v>
      </c>
      <c r="F56" s="185" t="str">
        <f>IFERROR(E56-C56,"-")</f>
        <v>-</v>
      </c>
      <c r="G56" s="184">
        <v>4.6789340101522843</v>
      </c>
      <c r="H56" s="185" t="str">
        <f>IFERROR(G56-E56,"-")</f>
        <v>-</v>
      </c>
      <c r="I56" s="184">
        <v>4.0749454280863446</v>
      </c>
      <c r="J56" s="185">
        <f>IFERROR(I56-G56,"-")</f>
        <v>-0.60398858206593964</v>
      </c>
      <c r="K56" s="184">
        <v>4.441545480467636</v>
      </c>
      <c r="L56" s="185">
        <f>IFERROR(K56-I56,"-")</f>
        <v>0.36660005238129134</v>
      </c>
      <c r="M56" s="184">
        <v>4.3705595542140703</v>
      </c>
      <c r="N56" s="185">
        <f>IFERROR(M56-K56,"-")</f>
        <v>-7.0985926253565701E-2</v>
      </c>
      <c r="O56" s="185">
        <f t="shared" si="12"/>
        <v>7.8509345009049269E-2</v>
      </c>
    </row>
    <row r="57" spans="1:16" x14ac:dyDescent="0.25">
      <c r="A57" s="1">
        <v>5</v>
      </c>
      <c r="B57" s="114" t="s">
        <v>79</v>
      </c>
      <c r="C57" s="184">
        <v>5.5048412519702774</v>
      </c>
      <c r="D57" s="185">
        <v>0.69241812773903533</v>
      </c>
      <c r="E57" s="184" t="s">
        <v>236</v>
      </c>
      <c r="F57" s="185" t="str">
        <f t="shared" si="10"/>
        <v>-</v>
      </c>
      <c r="G57" s="184">
        <v>4.5305245055889936</v>
      </c>
      <c r="H57" s="185" t="str">
        <f t="shared" si="10"/>
        <v>-</v>
      </c>
      <c r="I57" s="184">
        <v>4.0293577981651376</v>
      </c>
      <c r="J57" s="185">
        <f t="shared" si="10"/>
        <v>-0.50116670742385594</v>
      </c>
      <c r="K57" s="184">
        <v>4.5702598652550526</v>
      </c>
      <c r="L57" s="185">
        <f t="shared" si="11"/>
        <v>0.54090206708991495</v>
      </c>
      <c r="M57" s="184">
        <v>4.1132490379329303</v>
      </c>
      <c r="N57" s="185">
        <f t="shared" si="11"/>
        <v>-0.45701082732212228</v>
      </c>
      <c r="O57" s="185">
        <f t="shared" si="12"/>
        <v>-1.3915922140373471</v>
      </c>
    </row>
    <row r="58" spans="1:16" x14ac:dyDescent="0.25">
      <c r="A58" s="1">
        <v>6</v>
      </c>
      <c r="B58" s="114" t="s">
        <v>81</v>
      </c>
      <c r="C58" s="184">
        <v>5.0049911447431974</v>
      </c>
      <c r="D58" s="185">
        <v>0.59177237408886807</v>
      </c>
      <c r="E58" s="184" t="s">
        <v>236</v>
      </c>
      <c r="F58" s="185" t="str">
        <f t="shared" si="10"/>
        <v>-</v>
      </c>
      <c r="G58" s="184">
        <v>5.6843838193791161</v>
      </c>
      <c r="H58" s="185" t="str">
        <f t="shared" si="10"/>
        <v>-</v>
      </c>
      <c r="I58" s="184">
        <v>4.052148918696961</v>
      </c>
      <c r="J58" s="185">
        <f t="shared" si="10"/>
        <v>-1.632234900682155</v>
      </c>
      <c r="K58" s="184">
        <v>3.9241338112305852</v>
      </c>
      <c r="L58" s="185">
        <f t="shared" si="11"/>
        <v>-0.12801510746637579</v>
      </c>
      <c r="M58" s="184">
        <v>4.4874932517545441</v>
      </c>
      <c r="N58" s="185">
        <f t="shared" si="11"/>
        <v>0.56335944052395881</v>
      </c>
      <c r="O58" s="185">
        <f t="shared" si="12"/>
        <v>-0.51749789298865334</v>
      </c>
    </row>
    <row r="59" spans="1:16" x14ac:dyDescent="0.25">
      <c r="A59" s="1">
        <v>7</v>
      </c>
      <c r="B59" s="114" t="s">
        <v>83</v>
      </c>
      <c r="C59" s="184">
        <v>5.52286102308737</v>
      </c>
      <c r="D59" s="185">
        <v>7.9206657650826351E-2</v>
      </c>
      <c r="E59" s="184" t="s">
        <v>236</v>
      </c>
      <c r="F59" s="185" t="str">
        <f t="shared" si="10"/>
        <v>-</v>
      </c>
      <c r="G59" s="184">
        <v>5.4066531944660348</v>
      </c>
      <c r="H59" s="185" t="str">
        <f t="shared" si="10"/>
        <v>-</v>
      </c>
      <c r="I59" s="184">
        <v>4.3680290297937354</v>
      </c>
      <c r="J59" s="185">
        <f t="shared" si="10"/>
        <v>-1.0386241646722993</v>
      </c>
      <c r="K59" s="184">
        <v>4.7745406824146981</v>
      </c>
      <c r="L59" s="185">
        <f t="shared" si="11"/>
        <v>0.40651165262096267</v>
      </c>
      <c r="M59" s="184">
        <v>5.1919989472298989</v>
      </c>
      <c r="N59" s="185">
        <f t="shared" si="11"/>
        <v>0.41745826481520076</v>
      </c>
      <c r="O59" s="185">
        <f>IFERROR(M59-C59,"-")</f>
        <v>-0.33086207585747118</v>
      </c>
    </row>
    <row r="60" spans="1:16" x14ac:dyDescent="0.25">
      <c r="A60" s="1">
        <v>8</v>
      </c>
      <c r="B60" s="114" t="s">
        <v>85</v>
      </c>
      <c r="C60" s="184">
        <v>5.6152787336545078</v>
      </c>
      <c r="D60" s="185">
        <v>1.7862156690029884E-2</v>
      </c>
      <c r="E60" s="184">
        <v>6.1453225806451615</v>
      </c>
      <c r="F60" s="185">
        <f t="shared" si="10"/>
        <v>0.53004384699065366</v>
      </c>
      <c r="G60" s="184">
        <v>6.0862650602409643</v>
      </c>
      <c r="H60" s="185">
        <f t="shared" si="10"/>
        <v>-5.9057520404197206E-2</v>
      </c>
      <c r="I60" s="184">
        <v>5.2447577406977786</v>
      </c>
      <c r="J60" s="185">
        <f t="shared" si="10"/>
        <v>-0.84150731954318569</v>
      </c>
      <c r="K60" s="184">
        <v>8.7609565950273911</v>
      </c>
      <c r="L60" s="185">
        <f t="shared" si="11"/>
        <v>3.5161988543296125</v>
      </c>
      <c r="M60" s="184">
        <v>5.306243386243386</v>
      </c>
      <c r="N60" s="185">
        <f t="shared" si="11"/>
        <v>-3.4547132087840051</v>
      </c>
      <c r="O60" s="185">
        <f>IFERROR(M60-C60,"-")</f>
        <v>-0.30903534741112182</v>
      </c>
    </row>
    <row r="61" spans="1:16" x14ac:dyDescent="0.25">
      <c r="A61" s="1">
        <v>9</v>
      </c>
      <c r="B61" s="114" t="s">
        <v>87</v>
      </c>
      <c r="C61" s="184">
        <v>5.677777777777778</v>
      </c>
      <c r="D61" s="185">
        <v>0.57156803175760551</v>
      </c>
      <c r="E61" s="184">
        <v>5.920080591000672</v>
      </c>
      <c r="F61" s="185">
        <f t="shared" si="10"/>
        <v>0.24230281322289393</v>
      </c>
      <c r="G61" s="184">
        <v>5.9526781071242851</v>
      </c>
      <c r="H61" s="185">
        <f t="shared" si="10"/>
        <v>3.2597516123613168E-2</v>
      </c>
      <c r="I61" s="184">
        <v>4.8726756564939677</v>
      </c>
      <c r="J61" s="185">
        <f t="shared" si="10"/>
        <v>-1.0800024506303174</v>
      </c>
      <c r="K61" s="184">
        <v>4.5549738219895284</v>
      </c>
      <c r="L61" s="185">
        <f t="shared" si="11"/>
        <v>-0.31770183450443934</v>
      </c>
      <c r="M61" s="184">
        <v>4.8253863860572181</v>
      </c>
      <c r="N61" s="185">
        <f t="shared" si="11"/>
        <v>0.27041256406768976</v>
      </c>
      <c r="O61" s="185">
        <f t="shared" ref="O61:O63" si="13">IFERROR(M61-C61,"-")</f>
        <v>-0.85239139172055989</v>
      </c>
    </row>
    <row r="62" spans="1:16" x14ac:dyDescent="0.25">
      <c r="A62" s="1">
        <v>10</v>
      </c>
      <c r="B62" s="114" t="s">
        <v>89</v>
      </c>
      <c r="C62" s="184">
        <v>5.5789648307896487</v>
      </c>
      <c r="D62" s="185">
        <v>0.24728376578469202</v>
      </c>
      <c r="E62" s="184">
        <v>4.9292088042831645</v>
      </c>
      <c r="F62" s="185">
        <f t="shared" si="10"/>
        <v>-0.64975602650648412</v>
      </c>
      <c r="G62" s="184">
        <v>5.2199030149694288</v>
      </c>
      <c r="H62" s="185">
        <f t="shared" si="10"/>
        <v>0.29069421068626422</v>
      </c>
      <c r="I62" s="184">
        <v>4.3959196195735544</v>
      </c>
      <c r="J62" s="185">
        <f t="shared" si="10"/>
        <v>-0.8239833953958744</v>
      </c>
      <c r="K62" s="184">
        <v>4.2007654836464861</v>
      </c>
      <c r="L62" s="185">
        <f t="shared" si="11"/>
        <v>-0.19515413592706832</v>
      </c>
      <c r="M62" s="184">
        <v>4.5680960548885077</v>
      </c>
      <c r="N62" s="185">
        <f t="shared" si="11"/>
        <v>0.36733057124202162</v>
      </c>
      <c r="O62" s="185">
        <f t="shared" si="13"/>
        <v>-1.010868775901141</v>
      </c>
    </row>
    <row r="63" spans="1:16" x14ac:dyDescent="0.25">
      <c r="A63" s="1">
        <v>11</v>
      </c>
      <c r="B63" s="114" t="s">
        <v>91</v>
      </c>
      <c r="C63" s="184">
        <v>5.5927469779074617</v>
      </c>
      <c r="D63" s="185">
        <v>0.66829808011187009</v>
      </c>
      <c r="E63" s="184">
        <v>4.4172297297297298</v>
      </c>
      <c r="F63" s="185">
        <f t="shared" si="10"/>
        <v>-1.1755172481777318</v>
      </c>
      <c r="G63" s="184">
        <v>5.3574163900944605</v>
      </c>
      <c r="H63" s="185">
        <f t="shared" si="10"/>
        <v>0.94018666036473064</v>
      </c>
      <c r="I63" s="184">
        <v>5.6564042303172739</v>
      </c>
      <c r="J63" s="185">
        <f t="shared" si="10"/>
        <v>0.29898784022281344</v>
      </c>
      <c r="K63" s="184">
        <v>4.7480719794344477</v>
      </c>
      <c r="L63" s="185">
        <f t="shared" si="11"/>
        <v>-0.90833225088282621</v>
      </c>
      <c r="M63" s="184">
        <v>4.9095318942517583</v>
      </c>
      <c r="N63" s="185">
        <f t="shared" si="11"/>
        <v>0.16145991481731059</v>
      </c>
      <c r="O63" s="185">
        <f t="shared" si="13"/>
        <v>-0.68321508365570338</v>
      </c>
    </row>
    <row r="64" spans="1:16" x14ac:dyDescent="0.25">
      <c r="A64" s="1">
        <v>12</v>
      </c>
      <c r="B64" s="114" t="s">
        <v>93</v>
      </c>
      <c r="C64" s="184">
        <v>4.9915781764921272</v>
      </c>
      <c r="D64" s="185">
        <v>0.60737791658903362</v>
      </c>
      <c r="E64" s="184">
        <v>4.6758080313418215</v>
      </c>
      <c r="F64" s="185">
        <f t="shared" si="10"/>
        <v>-0.31577014515030566</v>
      </c>
      <c r="G64" s="184">
        <v>4.9493049877350774</v>
      </c>
      <c r="H64" s="185">
        <f t="shared" si="10"/>
        <v>0.27349695639325589</v>
      </c>
      <c r="I64" s="184">
        <v>5.0190114068441067</v>
      </c>
      <c r="J64" s="185">
        <f t="shared" si="10"/>
        <v>6.9706419109029305E-2</v>
      </c>
      <c r="K64" s="184">
        <v>6.695100988397078</v>
      </c>
      <c r="L64" s="185">
        <f t="shared" si="11"/>
        <v>1.6760895815529713</v>
      </c>
      <c r="M64" s="184"/>
      <c r="N64" s="185"/>
      <c r="O64" s="185"/>
    </row>
    <row r="65" spans="1:16" ht="15.75" x14ac:dyDescent="0.25">
      <c r="B65" s="117" t="s">
        <v>30</v>
      </c>
      <c r="C65" s="186">
        <v>5.2814971696016526</v>
      </c>
      <c r="D65" s="187">
        <v>5.7912640096070334E-2</v>
      </c>
      <c r="E65" s="186">
        <v>5.5458879618593562</v>
      </c>
      <c r="F65" s="187">
        <f t="shared" si="10"/>
        <v>0.26439079225770357</v>
      </c>
      <c r="G65" s="186">
        <v>5.4971239933976888</v>
      </c>
      <c r="H65" s="187">
        <f t="shared" si="10"/>
        <v>-4.8763968461667417E-2</v>
      </c>
      <c r="I65" s="186">
        <v>4.7208563481287156</v>
      </c>
      <c r="J65" s="187">
        <f t="shared" si="10"/>
        <v>-0.77626764526897318</v>
      </c>
      <c r="K65" s="186">
        <v>5.3480555886913992</v>
      </c>
      <c r="L65" s="187">
        <f t="shared" si="11"/>
        <v>0.62719924056268361</v>
      </c>
      <c r="M65" s="186">
        <v>4.8297547555943234</v>
      </c>
      <c r="N65" s="187">
        <v>-0.41784979495847274</v>
      </c>
      <c r="O65" s="187">
        <v>-0.4740366535484215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7" t="s">
        <v>296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4.7269155206286833</v>
      </c>
      <c r="D75" s="185">
        <v>-2.2850901290888306</v>
      </c>
      <c r="E75" s="184">
        <v>7.3121748178980228</v>
      </c>
      <c r="F75" s="185">
        <f t="shared" ref="F75:J77" si="14">IFERROR(E75-C75,"-")</f>
        <v>2.5852592972693396</v>
      </c>
      <c r="G75" s="184">
        <v>2.3601265822784812</v>
      </c>
      <c r="H75" s="185">
        <f t="shared" si="14"/>
        <v>-4.9520482356195412</v>
      </c>
      <c r="I75" s="184">
        <v>4.3053040103492881</v>
      </c>
      <c r="J75" s="185">
        <f t="shared" si="14"/>
        <v>1.945177428070807</v>
      </c>
      <c r="K75" s="184">
        <v>4.6329824561403505</v>
      </c>
      <c r="L75" s="185">
        <f t="shared" ref="L75:L77" si="15">IFERROR(K75-I75,"-")</f>
        <v>0.32767844579106242</v>
      </c>
      <c r="M75" s="184">
        <v>11.592905405405405</v>
      </c>
      <c r="N75" s="185">
        <f t="shared" ref="N75:N77" si="16">IFERROR(M75-K75,"-")</f>
        <v>6.9599229492650547</v>
      </c>
      <c r="O75" s="185">
        <f t="shared" ref="O75" si="17">IFERROR(M75-C75,"-")</f>
        <v>6.865989884776722</v>
      </c>
    </row>
    <row r="76" spans="1:16" x14ac:dyDescent="0.25">
      <c r="A76" s="1">
        <v>2</v>
      </c>
      <c r="B76" s="114" t="s">
        <v>73</v>
      </c>
      <c r="C76" s="184">
        <v>5.8515881708652797</v>
      </c>
      <c r="D76" s="185">
        <v>1.1965632243221576</v>
      </c>
      <c r="E76" s="184">
        <v>4.373746184038378</v>
      </c>
      <c r="F76" s="185">
        <f t="shared" si="14"/>
        <v>-1.4778419868269017</v>
      </c>
      <c r="G76" s="184">
        <v>2.2005265467310222</v>
      </c>
      <c r="H76" s="185">
        <f t="shared" si="14"/>
        <v>-2.1732196373073558</v>
      </c>
      <c r="I76" s="184">
        <v>3.0024086712163789</v>
      </c>
      <c r="J76" s="185">
        <f t="shared" si="14"/>
        <v>0.80188212448535667</v>
      </c>
      <c r="K76" s="184">
        <v>3.7690100430416069</v>
      </c>
      <c r="L76" s="185">
        <f t="shared" si="15"/>
        <v>0.76660137182522803</v>
      </c>
      <c r="M76" s="184">
        <v>5.6968660968660965</v>
      </c>
      <c r="N76" s="185">
        <f t="shared" si="16"/>
        <v>1.9278560538244895</v>
      </c>
      <c r="O76" s="185">
        <f>IFERROR(M76-C76,"-")</f>
        <v>-0.15472207399918325</v>
      </c>
    </row>
    <row r="77" spans="1:16" x14ac:dyDescent="0.25">
      <c r="A77" s="1">
        <v>3</v>
      </c>
      <c r="B77" s="114" t="s">
        <v>75</v>
      </c>
      <c r="C77" s="184">
        <v>5.4962437395659434</v>
      </c>
      <c r="D77" s="185">
        <v>1.3177022475290618</v>
      </c>
      <c r="E77" s="184">
        <v>7.6828703703703702</v>
      </c>
      <c r="F77" s="185">
        <f t="shared" si="14"/>
        <v>2.1866266308044269</v>
      </c>
      <c r="G77" s="184">
        <v>2.2272060979184989</v>
      </c>
      <c r="H77" s="185">
        <f t="shared" si="14"/>
        <v>-5.4556642724518714</v>
      </c>
      <c r="I77" s="184">
        <v>3.5349029326724493</v>
      </c>
      <c r="J77" s="185">
        <f t="shared" si="14"/>
        <v>1.3076968347539504</v>
      </c>
      <c r="K77" s="184">
        <v>3.0666340029397352</v>
      </c>
      <c r="L77" s="185">
        <f t="shared" si="15"/>
        <v>-0.46826892973271406</v>
      </c>
      <c r="M77" s="184">
        <v>4.6758620689655173</v>
      </c>
      <c r="N77" s="185">
        <f t="shared" si="16"/>
        <v>1.6092280660257821</v>
      </c>
      <c r="O77" s="185">
        <f t="shared" ref="O77:O80" si="18">IFERROR(M77-C77,"-")</f>
        <v>-0.82038167060042611</v>
      </c>
    </row>
    <row r="78" spans="1:16" x14ac:dyDescent="0.25">
      <c r="A78" s="1">
        <v>4</v>
      </c>
      <c r="B78" s="114" t="s">
        <v>77</v>
      </c>
      <c r="C78" s="184">
        <v>3.9582702702702703</v>
      </c>
      <c r="D78" s="185">
        <v>-0.38596818847200476</v>
      </c>
      <c r="E78" s="184" t="s">
        <v>236</v>
      </c>
      <c r="F78" s="185" t="str">
        <f>IFERROR(E78-C78,"-")</f>
        <v>-</v>
      </c>
      <c r="G78" s="184">
        <v>2.5212673611111112</v>
      </c>
      <c r="H78" s="185" t="str">
        <f>IFERROR(G78-E78,"-")</f>
        <v>-</v>
      </c>
      <c r="I78" s="184">
        <v>2.9430132708821235</v>
      </c>
      <c r="J78" s="185">
        <f>IFERROR(I78-G78,"-")</f>
        <v>0.42174590977101234</v>
      </c>
      <c r="K78" s="184">
        <v>2.6192314441130025</v>
      </c>
      <c r="L78" s="185">
        <f>IFERROR(K78-I78,"-")</f>
        <v>-0.32378182676912104</v>
      </c>
      <c r="M78" s="184">
        <v>4.938816958618939</v>
      </c>
      <c r="N78" s="185">
        <f>IFERROR(M78-K78,"-")</f>
        <v>2.3195855145059365</v>
      </c>
      <c r="O78" s="185">
        <f t="shared" si="18"/>
        <v>0.98054668834866865</v>
      </c>
    </row>
    <row r="79" spans="1:16" x14ac:dyDescent="0.25">
      <c r="A79" s="1">
        <v>5</v>
      </c>
      <c r="B79" s="114" t="s">
        <v>79</v>
      </c>
      <c r="C79" s="184">
        <v>4.14258230012826</v>
      </c>
      <c r="D79" s="185">
        <v>0.4648848585264802</v>
      </c>
      <c r="E79" s="184" t="s">
        <v>236</v>
      </c>
      <c r="F79" s="185" t="str">
        <f t="shared" ref="F79:J87" si="19">IFERROR(E79-C79,"-")</f>
        <v>-</v>
      </c>
      <c r="G79" s="184">
        <v>2.398233995584989</v>
      </c>
      <c r="H79" s="185" t="str">
        <f t="shared" si="19"/>
        <v>-</v>
      </c>
      <c r="I79" s="184">
        <v>2.8526888470391296</v>
      </c>
      <c r="J79" s="185">
        <f t="shared" si="19"/>
        <v>0.45445485145414066</v>
      </c>
      <c r="K79" s="184">
        <v>2.6760998199125288</v>
      </c>
      <c r="L79" s="185">
        <f t="shared" ref="L79:L87" si="20">IFERROR(K79-I79,"-")</f>
        <v>-0.17658902712660085</v>
      </c>
      <c r="M79" s="184">
        <v>4.5723604735443342</v>
      </c>
      <c r="N79" s="185">
        <f t="shared" ref="N79:N85" si="21">IFERROR(M79-K79,"-")</f>
        <v>1.8962606536318054</v>
      </c>
      <c r="O79" s="185">
        <f t="shared" si="18"/>
        <v>0.42977817341607416</v>
      </c>
    </row>
    <row r="80" spans="1:16" x14ac:dyDescent="0.25">
      <c r="A80" s="1">
        <v>6</v>
      </c>
      <c r="B80" s="114" t="s">
        <v>81</v>
      </c>
      <c r="C80" s="184">
        <v>3.5378521126760565</v>
      </c>
      <c r="D80" s="185">
        <v>-3.7689167362011666E-2</v>
      </c>
      <c r="E80" s="184" t="s">
        <v>236</v>
      </c>
      <c r="F80" s="185" t="str">
        <f t="shared" si="19"/>
        <v>-</v>
      </c>
      <c r="G80" s="184">
        <v>2.6477143506936547</v>
      </c>
      <c r="H80" s="185" t="str">
        <f t="shared" si="19"/>
        <v>-</v>
      </c>
      <c r="I80" s="184">
        <v>3.2245340268747289</v>
      </c>
      <c r="J80" s="185">
        <f t="shared" si="19"/>
        <v>0.57681967618107421</v>
      </c>
      <c r="K80" s="184">
        <v>3.266274299982165</v>
      </c>
      <c r="L80" s="185">
        <f t="shared" si="20"/>
        <v>4.174027310743611E-2</v>
      </c>
      <c r="M80" s="184">
        <v>4.3387507342862737</v>
      </c>
      <c r="N80" s="185">
        <f t="shared" si="21"/>
        <v>1.0724764343041087</v>
      </c>
      <c r="O80" s="185">
        <f t="shared" si="18"/>
        <v>0.80089862161021719</v>
      </c>
    </row>
    <row r="81" spans="1:16" x14ac:dyDescent="0.25">
      <c r="A81" s="1">
        <v>7</v>
      </c>
      <c r="B81" s="114" t="s">
        <v>83</v>
      </c>
      <c r="C81" s="184">
        <v>3.8071833648393194</v>
      </c>
      <c r="D81" s="185">
        <v>-1.1340032215751257</v>
      </c>
      <c r="E81" s="184" t="s">
        <v>236</v>
      </c>
      <c r="F81" s="185" t="str">
        <f t="shared" si="19"/>
        <v>-</v>
      </c>
      <c r="G81" s="184">
        <v>3.4859367152184833</v>
      </c>
      <c r="H81" s="185" t="str">
        <f t="shared" si="19"/>
        <v>-</v>
      </c>
      <c r="I81" s="184">
        <v>3.2580684746594675</v>
      </c>
      <c r="J81" s="185">
        <f t="shared" si="19"/>
        <v>-0.22786824055901578</v>
      </c>
      <c r="K81" s="184">
        <v>4.3355167394468701</v>
      </c>
      <c r="L81" s="185">
        <f t="shared" si="20"/>
        <v>1.0774482647874026</v>
      </c>
      <c r="M81" s="184">
        <v>4.7078619504510959</v>
      </c>
      <c r="N81" s="185">
        <f t="shared" si="21"/>
        <v>0.3723452110042258</v>
      </c>
      <c r="O81" s="185">
        <f>IFERROR(M81-C81,"-")</f>
        <v>0.90067858561177649</v>
      </c>
    </row>
    <row r="82" spans="1:16" x14ac:dyDescent="0.25">
      <c r="A82" s="1">
        <v>8</v>
      </c>
      <c r="B82" s="114" t="s">
        <v>85</v>
      </c>
      <c r="C82" s="184">
        <v>4.5113813532896785</v>
      </c>
      <c r="D82" s="185">
        <v>-0.69216571355888945</v>
      </c>
      <c r="E82" s="184">
        <v>3.2512923607122342</v>
      </c>
      <c r="F82" s="185">
        <f t="shared" si="19"/>
        <v>-1.2600889925774443</v>
      </c>
      <c r="G82" s="184">
        <v>4.1454716095729705</v>
      </c>
      <c r="H82" s="185">
        <f t="shared" si="19"/>
        <v>0.8941792488607363</v>
      </c>
      <c r="I82" s="184">
        <v>3.3965042499700706</v>
      </c>
      <c r="J82" s="185">
        <f t="shared" si="19"/>
        <v>-0.74896735960289984</v>
      </c>
      <c r="K82" s="184">
        <v>4.6893287435456106</v>
      </c>
      <c r="L82" s="185">
        <f t="shared" si="20"/>
        <v>1.29282449357554</v>
      </c>
      <c r="M82" s="184">
        <v>4.167572556660855</v>
      </c>
      <c r="N82" s="185">
        <f t="shared" si="21"/>
        <v>-0.52175618688475556</v>
      </c>
      <c r="O82" s="185">
        <f>IFERROR(M82-C82,"-")</f>
        <v>-0.34380879662882347</v>
      </c>
    </row>
    <row r="83" spans="1:16" x14ac:dyDescent="0.25">
      <c r="A83" s="1">
        <v>9</v>
      </c>
      <c r="B83" s="114" t="s">
        <v>87</v>
      </c>
      <c r="C83" s="184">
        <v>2.928996036988111</v>
      </c>
      <c r="D83" s="185">
        <v>-3.1390489248745945</v>
      </c>
      <c r="E83" s="184">
        <v>3.2019512195121953</v>
      </c>
      <c r="F83" s="185">
        <f t="shared" si="19"/>
        <v>0.27295518252408435</v>
      </c>
      <c r="G83" s="184">
        <v>2.891643059490085</v>
      </c>
      <c r="H83" s="185">
        <f t="shared" si="19"/>
        <v>-0.31030816002211026</v>
      </c>
      <c r="I83" s="184">
        <v>2.8206357214934408</v>
      </c>
      <c r="J83" s="185">
        <f t="shared" si="19"/>
        <v>-7.1007337996644271E-2</v>
      </c>
      <c r="K83" s="184">
        <v>5.7946447851435972</v>
      </c>
      <c r="L83" s="185">
        <f t="shared" si="20"/>
        <v>2.9740090636501564</v>
      </c>
      <c r="M83" s="184">
        <v>4.6357219251336899</v>
      </c>
      <c r="N83" s="185">
        <f t="shared" si="21"/>
        <v>-1.1589228600099073</v>
      </c>
      <c r="O83" s="185">
        <f t="shared" ref="O83:O85" si="22">IFERROR(M83-C83,"-")</f>
        <v>1.7067258881455789</v>
      </c>
    </row>
    <row r="84" spans="1:16" x14ac:dyDescent="0.25">
      <c r="A84" s="1">
        <v>10</v>
      </c>
      <c r="B84" s="114" t="s">
        <v>89</v>
      </c>
      <c r="C84" s="184">
        <v>3.6155502907602841</v>
      </c>
      <c r="D84" s="185">
        <v>-1.2254283025118875</v>
      </c>
      <c r="E84" s="184">
        <v>2.7446132909956908</v>
      </c>
      <c r="F84" s="185">
        <f t="shared" si="19"/>
        <v>-0.87093699976459327</v>
      </c>
      <c r="G84" s="184">
        <v>4.075253762688134</v>
      </c>
      <c r="H84" s="185">
        <f t="shared" si="19"/>
        <v>1.3306404716924431</v>
      </c>
      <c r="I84" s="184">
        <v>3.2654341366787718</v>
      </c>
      <c r="J84" s="185">
        <f t="shared" si="19"/>
        <v>-0.80981962600936219</v>
      </c>
      <c r="K84" s="184">
        <v>4.6662830840046032</v>
      </c>
      <c r="L84" s="185">
        <f t="shared" si="20"/>
        <v>1.4008489473258314</v>
      </c>
      <c r="M84" s="184">
        <v>4.2438171371471398</v>
      </c>
      <c r="N84" s="185">
        <f t="shared" si="21"/>
        <v>-0.42246594685746341</v>
      </c>
      <c r="O84" s="185">
        <f t="shared" si="22"/>
        <v>0.6282668463868557</v>
      </c>
    </row>
    <row r="85" spans="1:16" x14ac:dyDescent="0.25">
      <c r="A85" s="1">
        <v>11</v>
      </c>
      <c r="B85" s="114" t="s">
        <v>91</v>
      </c>
      <c r="C85" s="184">
        <v>4.2675159235668794</v>
      </c>
      <c r="D85" s="185">
        <v>-1.3661114765369087</v>
      </c>
      <c r="E85" s="184">
        <v>3.8462073764787754</v>
      </c>
      <c r="F85" s="185">
        <f t="shared" si="19"/>
        <v>-0.42130854708810395</v>
      </c>
      <c r="G85" s="184">
        <v>3.2501179801793301</v>
      </c>
      <c r="H85" s="185">
        <f t="shared" si="19"/>
        <v>-0.59608939629944535</v>
      </c>
      <c r="I85" s="184">
        <v>3.9406060606060604</v>
      </c>
      <c r="J85" s="185">
        <f t="shared" si="19"/>
        <v>0.69048808042673038</v>
      </c>
      <c r="K85" s="184">
        <v>5.841721371261853</v>
      </c>
      <c r="L85" s="185">
        <f t="shared" si="20"/>
        <v>1.9011153106557925</v>
      </c>
      <c r="M85" s="184">
        <v>3.7185978578383643</v>
      </c>
      <c r="N85" s="185">
        <f t="shared" si="21"/>
        <v>-2.1231235134234887</v>
      </c>
      <c r="O85" s="185">
        <f t="shared" si="22"/>
        <v>-0.54891806572851509</v>
      </c>
    </row>
    <row r="86" spans="1:16" x14ac:dyDescent="0.25">
      <c r="A86" s="1">
        <v>12</v>
      </c>
      <c r="B86" s="114" t="s">
        <v>93</v>
      </c>
      <c r="C86" s="184">
        <v>4.2955615332885007</v>
      </c>
      <c r="D86" s="185">
        <v>-1.1920341003680175</v>
      </c>
      <c r="E86" s="184">
        <v>2.8384615384615386</v>
      </c>
      <c r="F86" s="185">
        <f t="shared" si="19"/>
        <v>-1.4570999948269621</v>
      </c>
      <c r="G86" s="184">
        <v>3.1969068276122217</v>
      </c>
      <c r="H86" s="185">
        <f t="shared" si="19"/>
        <v>0.35844528915068308</v>
      </c>
      <c r="I86" s="184">
        <v>3.2061803444782169</v>
      </c>
      <c r="J86" s="185">
        <f t="shared" si="19"/>
        <v>9.2735168659952016E-3</v>
      </c>
      <c r="K86" s="184">
        <v>5.1691045308597934</v>
      </c>
      <c r="L86" s="185">
        <f t="shared" si="20"/>
        <v>1.9629241863815765</v>
      </c>
      <c r="M86" s="184"/>
      <c r="N86" s="185"/>
      <c r="O86" s="185"/>
    </row>
    <row r="87" spans="1:16" ht="15.75" x14ac:dyDescent="0.25">
      <c r="B87" s="117" t="s">
        <v>30</v>
      </c>
      <c r="C87" s="186">
        <v>4.101913185785536</v>
      </c>
      <c r="D87" s="187">
        <v>-0.78063427579318567</v>
      </c>
      <c r="E87" s="186">
        <v>3.7144348105330764</v>
      </c>
      <c r="F87" s="187">
        <f t="shared" si="19"/>
        <v>-0.38747837525245954</v>
      </c>
      <c r="G87" s="186">
        <v>3.0142587737454578</v>
      </c>
      <c r="H87" s="187">
        <f t="shared" si="19"/>
        <v>-0.70017603678761864</v>
      </c>
      <c r="I87" s="186">
        <v>3.2251008441801474</v>
      </c>
      <c r="J87" s="187">
        <f t="shared" si="19"/>
        <v>0.21084207043468961</v>
      </c>
      <c r="K87" s="186">
        <v>4.2040961812646911</v>
      </c>
      <c r="L87" s="187">
        <f t="shared" si="20"/>
        <v>0.97899533708454367</v>
      </c>
      <c r="M87" s="186">
        <v>4.6811493526997161</v>
      </c>
      <c r="N87" s="187">
        <v>0.53214428131333325</v>
      </c>
      <c r="O87" s="187">
        <v>0.59114645738598792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7" t="s">
        <v>297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8.7258313918726671</v>
      </c>
      <c r="D97" s="185">
        <v>-0.12724211856814449</v>
      </c>
      <c r="E97" s="184">
        <v>8.8097432995524461</v>
      </c>
      <c r="F97" s="185">
        <f t="shared" ref="F97:J99" si="23">IFERROR(E97-C97,"-")</f>
        <v>8.3911907679778963E-2</v>
      </c>
      <c r="G97" s="184">
        <v>7.5142624286878563</v>
      </c>
      <c r="H97" s="185">
        <f t="shared" si="23"/>
        <v>-1.2954808708645897</v>
      </c>
      <c r="I97" s="184">
        <v>8.0387403221823561</v>
      </c>
      <c r="J97" s="185">
        <f t="shared" si="23"/>
        <v>0.5244778934944998</v>
      </c>
      <c r="K97" s="184">
        <v>8.0776569159140159</v>
      </c>
      <c r="L97" s="185">
        <f t="shared" ref="L97:L99" si="24">IFERROR(K97-I97,"-")</f>
        <v>3.8916593731659788E-2</v>
      </c>
      <c r="M97" s="184">
        <v>8.2303954663556951</v>
      </c>
      <c r="N97" s="185">
        <f t="shared" ref="N97:N99" si="25">IFERROR(M97-K97,"-")</f>
        <v>0.15273855044167917</v>
      </c>
      <c r="O97" s="185">
        <f t="shared" ref="O97" si="26">IFERROR(M97-C97,"-")</f>
        <v>-0.49543592551697202</v>
      </c>
    </row>
    <row r="98" spans="2:15" x14ac:dyDescent="0.25">
      <c r="B98" s="114" t="s">
        <v>73</v>
      </c>
      <c r="C98" s="184">
        <v>8.2012929517063338</v>
      </c>
      <c r="D98" s="185">
        <v>-0.1801691496029143</v>
      </c>
      <c r="E98" s="184">
        <v>8.0829859183364459</v>
      </c>
      <c r="F98" s="185">
        <f t="shared" si="23"/>
        <v>-0.1183070333698879</v>
      </c>
      <c r="G98" s="184">
        <v>6.4283309957924262</v>
      </c>
      <c r="H98" s="185">
        <f t="shared" si="23"/>
        <v>-1.6546549225440197</v>
      </c>
      <c r="I98" s="184">
        <v>7.1223893676062513</v>
      </c>
      <c r="J98" s="185">
        <f t="shared" si="23"/>
        <v>0.69405837181382513</v>
      </c>
      <c r="K98" s="184">
        <v>7.6832126923194721</v>
      </c>
      <c r="L98" s="185">
        <f t="shared" si="24"/>
        <v>0.56082332471322083</v>
      </c>
      <c r="M98" s="184">
        <v>7.4371709453478081</v>
      </c>
      <c r="N98" s="185">
        <f t="shared" si="25"/>
        <v>-0.24604174697166403</v>
      </c>
      <c r="O98" s="185">
        <f>IFERROR(M98-C98,"-")</f>
        <v>-0.76412200635852567</v>
      </c>
    </row>
    <row r="99" spans="2:15" x14ac:dyDescent="0.25">
      <c r="B99" s="114" t="s">
        <v>75</v>
      </c>
      <c r="C99" s="184">
        <v>7.4035800737809616</v>
      </c>
      <c r="D99" s="185">
        <v>-0.43827937582651089</v>
      </c>
      <c r="E99" s="184">
        <v>9.413782510751588</v>
      </c>
      <c r="F99" s="185">
        <f t="shared" si="23"/>
        <v>2.0102024369706264</v>
      </c>
      <c r="G99" s="184">
        <v>7.1092631092631091</v>
      </c>
      <c r="H99" s="185">
        <f t="shared" si="23"/>
        <v>-2.3045194014884789</v>
      </c>
      <c r="I99" s="184">
        <v>7.2840891870321167</v>
      </c>
      <c r="J99" s="185">
        <f t="shared" si="23"/>
        <v>0.1748260777690076</v>
      </c>
      <c r="K99" s="184">
        <v>7.3495983117988963</v>
      </c>
      <c r="L99" s="185">
        <f t="shared" si="24"/>
        <v>6.5509124766779614E-2</v>
      </c>
      <c r="M99" s="184">
        <v>7.247811011487812</v>
      </c>
      <c r="N99" s="185">
        <f t="shared" si="25"/>
        <v>-0.10178730031108429</v>
      </c>
      <c r="O99" s="185">
        <f t="shared" ref="O99:O102" si="27">IFERROR(M99-C99,"-")</f>
        <v>-0.15576906229314957</v>
      </c>
    </row>
    <row r="100" spans="2:15" x14ac:dyDescent="0.25">
      <c r="B100" s="114" t="s">
        <v>77</v>
      </c>
      <c r="C100" s="184">
        <v>7.6224203684804213</v>
      </c>
      <c r="D100" s="185">
        <v>0.19847734431509245</v>
      </c>
      <c r="E100" s="184" t="s">
        <v>236</v>
      </c>
      <c r="F100" s="185" t="str">
        <f>IFERROR(E100-C100,"-")</f>
        <v>-</v>
      </c>
      <c r="G100" s="184">
        <v>6.6948441247002402</v>
      </c>
      <c r="H100" s="185" t="str">
        <f>IFERROR(G100-E100,"-")</f>
        <v>-</v>
      </c>
      <c r="I100" s="184">
        <v>6.9411300003077905</v>
      </c>
      <c r="J100" s="185">
        <f>IFERROR(I100-G100,"-")</f>
        <v>0.24628587560755033</v>
      </c>
      <c r="K100" s="184">
        <v>6.9855571525532003</v>
      </c>
      <c r="L100" s="185">
        <f>IFERROR(K100-I100,"-")</f>
        <v>4.4427152245409829E-2</v>
      </c>
      <c r="M100" s="184">
        <v>7.1371846983741074</v>
      </c>
      <c r="N100" s="185">
        <f>IFERROR(M100-K100,"-")</f>
        <v>0.15162754582090709</v>
      </c>
      <c r="O100" s="185">
        <f t="shared" si="27"/>
        <v>-0.48523567010631385</v>
      </c>
    </row>
    <row r="101" spans="2:15" x14ac:dyDescent="0.25">
      <c r="B101" s="114" t="s">
        <v>79</v>
      </c>
      <c r="C101" s="184">
        <v>7.3715989877033259</v>
      </c>
      <c r="D101" s="185">
        <v>-0.27270861119950052</v>
      </c>
      <c r="E101" s="184" t="s">
        <v>236</v>
      </c>
      <c r="F101" s="185" t="str">
        <f t="shared" ref="F101:J109" si="28">IFERROR(E101-C101,"-")</f>
        <v>-</v>
      </c>
      <c r="G101" s="184">
        <v>5.6652285567539806</v>
      </c>
      <c r="H101" s="185" t="str">
        <f t="shared" si="28"/>
        <v>-</v>
      </c>
      <c r="I101" s="184">
        <v>7.0874125071715435</v>
      </c>
      <c r="J101" s="185">
        <f t="shared" si="28"/>
        <v>1.4221839504175628</v>
      </c>
      <c r="K101" s="184">
        <v>7.2427163643341723</v>
      </c>
      <c r="L101" s="185">
        <f t="shared" ref="L101:L109" si="29">IFERROR(K101-I101,"-")</f>
        <v>0.15530385716262884</v>
      </c>
      <c r="M101" s="184">
        <v>6.9829152891334907</v>
      </c>
      <c r="N101" s="185">
        <f t="shared" ref="N101:N107" si="30">IFERROR(M101-K101,"-")</f>
        <v>-0.25980107520068163</v>
      </c>
      <c r="O101" s="185">
        <f t="shared" si="27"/>
        <v>-0.3886836985698352</v>
      </c>
    </row>
    <row r="102" spans="2:15" x14ac:dyDescent="0.25">
      <c r="B102" s="114" t="s">
        <v>81</v>
      </c>
      <c r="C102" s="184">
        <v>8.0316080888398567</v>
      </c>
      <c r="D102" s="185">
        <v>0.37472697287067103</v>
      </c>
      <c r="E102" s="184" t="s">
        <v>236</v>
      </c>
      <c r="F102" s="185" t="str">
        <f t="shared" si="28"/>
        <v>-</v>
      </c>
      <c r="G102" s="184">
        <v>6.1660284463894968</v>
      </c>
      <c r="H102" s="185" t="str">
        <f t="shared" si="28"/>
        <v>-</v>
      </c>
      <c r="I102" s="184">
        <v>7.2050444253367729</v>
      </c>
      <c r="J102" s="185">
        <f t="shared" si="28"/>
        <v>1.0390159789472762</v>
      </c>
      <c r="K102" s="184">
        <v>7.3186980026877029</v>
      </c>
      <c r="L102" s="185">
        <f t="shared" si="29"/>
        <v>0.11365357735092996</v>
      </c>
      <c r="M102" s="184">
        <v>7.2094211786694702</v>
      </c>
      <c r="N102" s="185">
        <f t="shared" si="30"/>
        <v>-0.10927682401823269</v>
      </c>
      <c r="O102" s="185">
        <f t="shared" si="27"/>
        <v>-0.82218691017038648</v>
      </c>
    </row>
    <row r="103" spans="2:15" x14ac:dyDescent="0.25">
      <c r="B103" s="114" t="s">
        <v>83</v>
      </c>
      <c r="C103" s="184">
        <v>8.8261690582168679</v>
      </c>
      <c r="D103" s="185">
        <v>0.43331592635715133</v>
      </c>
      <c r="E103" s="184" t="s">
        <v>236</v>
      </c>
      <c r="F103" s="185" t="str">
        <f t="shared" si="28"/>
        <v>-</v>
      </c>
      <c r="G103" s="184">
        <v>6.9288217653647433</v>
      </c>
      <c r="H103" s="185" t="str">
        <f t="shared" si="28"/>
        <v>-</v>
      </c>
      <c r="I103" s="184">
        <v>7.7729228273877222</v>
      </c>
      <c r="J103" s="185">
        <f t="shared" si="28"/>
        <v>0.84410106202297897</v>
      </c>
      <c r="K103" s="184">
        <v>8.1872381533455361</v>
      </c>
      <c r="L103" s="185">
        <f t="shared" si="29"/>
        <v>0.41431532595781384</v>
      </c>
      <c r="M103" s="184">
        <v>7.7253439183229169</v>
      </c>
      <c r="N103" s="185">
        <f t="shared" si="30"/>
        <v>-0.46189423502261917</v>
      </c>
      <c r="O103" s="185">
        <f>IFERROR(M103-C103,"-")</f>
        <v>-1.100825139893951</v>
      </c>
    </row>
    <row r="104" spans="2:15" x14ac:dyDescent="0.25">
      <c r="B104" s="114" t="s">
        <v>85</v>
      </c>
      <c r="C104" s="184">
        <v>8.7305403838525617</v>
      </c>
      <c r="D104" s="185">
        <v>0.17278302760985831</v>
      </c>
      <c r="E104" s="184">
        <v>7.3959975055275242</v>
      </c>
      <c r="F104" s="185">
        <f t="shared" si="28"/>
        <v>-1.3345428783250375</v>
      </c>
      <c r="G104" s="184">
        <v>7.8653993334156276</v>
      </c>
      <c r="H104" s="185">
        <f t="shared" si="28"/>
        <v>0.46940182788810336</v>
      </c>
      <c r="I104" s="184">
        <v>8.2201171517481235</v>
      </c>
      <c r="J104" s="185">
        <f t="shared" si="28"/>
        <v>0.35471781833249594</v>
      </c>
      <c r="K104" s="184">
        <v>8.4153045525416381</v>
      </c>
      <c r="L104" s="185">
        <f t="shared" si="29"/>
        <v>0.1951874007935146</v>
      </c>
      <c r="M104" s="184">
        <v>7.9033183772667792</v>
      </c>
      <c r="N104" s="185">
        <f t="shared" si="30"/>
        <v>-0.5119861752748589</v>
      </c>
      <c r="O104" s="185">
        <f>IFERROR(M104-C104,"-")</f>
        <v>-0.82722200658578249</v>
      </c>
    </row>
    <row r="105" spans="2:15" x14ac:dyDescent="0.25">
      <c r="B105" s="114" t="s">
        <v>87</v>
      </c>
      <c r="C105" s="184">
        <v>8.3613096098065149</v>
      </c>
      <c r="D105" s="185">
        <v>0.38162828893502532</v>
      </c>
      <c r="E105" s="184">
        <v>6.7584219059628898</v>
      </c>
      <c r="F105" s="185">
        <f t="shared" si="28"/>
        <v>-1.6028877038436251</v>
      </c>
      <c r="G105" s="184">
        <v>7.5428242806433063</v>
      </c>
      <c r="H105" s="185">
        <f t="shared" si="28"/>
        <v>0.78440237468041651</v>
      </c>
      <c r="I105" s="184">
        <v>7.6188169771045304</v>
      </c>
      <c r="J105" s="185">
        <f t="shared" si="28"/>
        <v>7.5992696461224085E-2</v>
      </c>
      <c r="K105" s="184">
        <v>7.7166896208928328</v>
      </c>
      <c r="L105" s="185">
        <f t="shared" si="29"/>
        <v>9.7872643788302405E-2</v>
      </c>
      <c r="M105" s="184">
        <v>7.5369796698973035</v>
      </c>
      <c r="N105" s="185">
        <f t="shared" si="30"/>
        <v>-0.17970995099552933</v>
      </c>
      <c r="O105" s="185">
        <f t="shared" ref="O105:O107" si="31">IFERROR(M105-C105,"-")</f>
        <v>-0.82432993990921144</v>
      </c>
    </row>
    <row r="106" spans="2:15" x14ac:dyDescent="0.25">
      <c r="B106" s="114" t="s">
        <v>89</v>
      </c>
      <c r="C106" s="184">
        <v>7.8410055764518436</v>
      </c>
      <c r="D106" s="185">
        <v>0.29446728307901093</v>
      </c>
      <c r="E106" s="184">
        <v>5.2482198086743868</v>
      </c>
      <c r="F106" s="185">
        <f t="shared" si="28"/>
        <v>-2.5927857677774568</v>
      </c>
      <c r="G106" s="184">
        <v>7.2200422688346748</v>
      </c>
      <c r="H106" s="185">
        <f t="shared" si="28"/>
        <v>1.9718224601602881</v>
      </c>
      <c r="I106" s="184">
        <v>7.3642739313724546</v>
      </c>
      <c r="J106" s="185">
        <f t="shared" si="28"/>
        <v>0.14423166253777975</v>
      </c>
      <c r="K106" s="184">
        <v>7.4843275943999705</v>
      </c>
      <c r="L106" s="185">
        <f t="shared" si="29"/>
        <v>0.12005366302751597</v>
      </c>
      <c r="M106" s="184">
        <v>7.1732973526425852</v>
      </c>
      <c r="N106" s="185">
        <f t="shared" si="30"/>
        <v>-0.31103024175738536</v>
      </c>
      <c r="O106" s="185">
        <f t="shared" si="31"/>
        <v>-0.66770822380925843</v>
      </c>
    </row>
    <row r="107" spans="2:15" x14ac:dyDescent="0.25">
      <c r="B107" s="114" t="s">
        <v>91</v>
      </c>
      <c r="C107" s="184">
        <v>7.9143080578698832</v>
      </c>
      <c r="D107" s="185">
        <v>-3.8544661270353942E-2</v>
      </c>
      <c r="E107" s="184">
        <v>7.2074655905455067</v>
      </c>
      <c r="F107" s="185">
        <f t="shared" si="28"/>
        <v>-0.7068424673243765</v>
      </c>
      <c r="G107" s="184">
        <v>7.6835052797669618</v>
      </c>
      <c r="H107" s="185">
        <f t="shared" si="28"/>
        <v>0.47603968922145512</v>
      </c>
      <c r="I107" s="184">
        <v>7.444712746769695</v>
      </c>
      <c r="J107" s="185">
        <f t="shared" si="28"/>
        <v>-0.23879253299726688</v>
      </c>
      <c r="K107" s="184">
        <v>7.585129652825815</v>
      </c>
      <c r="L107" s="185">
        <f t="shared" si="29"/>
        <v>0.14041690605612001</v>
      </c>
      <c r="M107" s="184">
        <v>7.3286089531181835</v>
      </c>
      <c r="N107" s="185">
        <f t="shared" si="30"/>
        <v>-0.25652069970763147</v>
      </c>
      <c r="O107" s="185">
        <f t="shared" si="31"/>
        <v>-0.58569910475169973</v>
      </c>
    </row>
    <row r="108" spans="2:15" x14ac:dyDescent="0.25">
      <c r="B108" s="114" t="s">
        <v>93</v>
      </c>
      <c r="C108" s="184">
        <v>8.1596008245134186</v>
      </c>
      <c r="D108" s="185">
        <v>0.43938312843116911</v>
      </c>
      <c r="E108" s="184">
        <v>7.2810240764077738</v>
      </c>
      <c r="F108" s="185">
        <f t="shared" si="28"/>
        <v>-0.87857674810564479</v>
      </c>
      <c r="G108" s="184">
        <v>7.6686953107471396</v>
      </c>
      <c r="H108" s="185">
        <f t="shared" si="28"/>
        <v>0.38767123433936579</v>
      </c>
      <c r="I108" s="184">
        <v>7.4694431779887802</v>
      </c>
      <c r="J108" s="185">
        <f t="shared" si="28"/>
        <v>-0.1992521327583594</v>
      </c>
      <c r="K108" s="184">
        <v>7.5471765135078055</v>
      </c>
      <c r="L108" s="185">
        <f t="shared" si="29"/>
        <v>7.7733335519025282E-2</v>
      </c>
      <c r="M108" s="184"/>
      <c r="N108" s="185"/>
      <c r="O108" s="185"/>
    </row>
    <row r="109" spans="2:15" ht="15.75" x14ac:dyDescent="0.25">
      <c r="B109" s="117" t="s">
        <v>30</v>
      </c>
      <c r="C109" s="186">
        <v>8.0907406332579939</v>
      </c>
      <c r="D109" s="187">
        <v>0.10363465458614662</v>
      </c>
      <c r="E109" s="186">
        <v>8.0875504117928827</v>
      </c>
      <c r="F109" s="187">
        <f t="shared" si="28"/>
        <v>-3.1902214651111649E-3</v>
      </c>
      <c r="G109" s="186">
        <v>7.3785757968639158</v>
      </c>
      <c r="H109" s="187">
        <f t="shared" si="28"/>
        <v>-0.70897461492896685</v>
      </c>
      <c r="I109" s="186">
        <v>7.4599360119472946</v>
      </c>
      <c r="J109" s="187">
        <f t="shared" si="28"/>
        <v>8.1360215083378762E-2</v>
      </c>
      <c r="K109" s="186">
        <v>7.6289370963820513</v>
      </c>
      <c r="L109" s="187">
        <f t="shared" si="29"/>
        <v>0.1690010844347567</v>
      </c>
      <c r="M109" s="186">
        <v>7.4402035950960048</v>
      </c>
      <c r="N109" s="187">
        <v>-0.19649786818520987</v>
      </c>
      <c r="O109" s="187">
        <v>-0.64404722027062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67" t="s">
        <v>298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8.461795758623829</v>
      </c>
      <c r="D119" s="185">
        <v>-0.22722379909060209</v>
      </c>
      <c r="E119" s="184">
        <v>8.7500589594830434</v>
      </c>
      <c r="F119" s="185">
        <f t="shared" ref="F119:J121" si="32">IFERROR(E119-C119,"-")</f>
        <v>0.28826320085921431</v>
      </c>
      <c r="G119" s="184">
        <v>12.152892561983471</v>
      </c>
      <c r="H119" s="185">
        <f t="shared" si="32"/>
        <v>3.4028336025004275</v>
      </c>
      <c r="I119" s="184">
        <v>8.4483703929332918</v>
      </c>
      <c r="J119" s="185">
        <f t="shared" si="32"/>
        <v>-3.7045221690501791</v>
      </c>
      <c r="K119" s="184">
        <v>7.8572825275941032</v>
      </c>
      <c r="L119" s="185">
        <f t="shared" ref="L119:L121" si="33">IFERROR(K119-I119,"-")</f>
        <v>-0.59108786533918867</v>
      </c>
      <c r="M119" s="184">
        <v>8.0684486097496837</v>
      </c>
      <c r="N119" s="185">
        <f t="shared" ref="N119:N121" si="34">IFERROR(M119-K119,"-")</f>
        <v>0.21116608215558053</v>
      </c>
      <c r="O119" s="185">
        <f t="shared" ref="O119" si="35">IFERROR(M119-C119,"-")</f>
        <v>-0.39334714887414535</v>
      </c>
    </row>
    <row r="120" spans="1:16" x14ac:dyDescent="0.25">
      <c r="B120" s="114" t="s">
        <v>73</v>
      </c>
      <c r="C120" s="184">
        <v>7.7122045276012283</v>
      </c>
      <c r="D120" s="185">
        <v>-0.21588495647994321</v>
      </c>
      <c r="E120" s="184">
        <v>7.8022204315516159</v>
      </c>
      <c r="F120" s="185">
        <f t="shared" si="32"/>
        <v>9.001590395038761E-2</v>
      </c>
      <c r="G120" s="184">
        <v>9.7859922178988334</v>
      </c>
      <c r="H120" s="185">
        <f t="shared" si="32"/>
        <v>1.9837717863472175</v>
      </c>
      <c r="I120" s="184">
        <v>7.0618689131863537</v>
      </c>
      <c r="J120" s="185">
        <f t="shared" si="32"/>
        <v>-2.7241233047124798</v>
      </c>
      <c r="K120" s="184">
        <v>7.1998924652344991</v>
      </c>
      <c r="L120" s="185">
        <f t="shared" si="33"/>
        <v>0.13802355204814543</v>
      </c>
      <c r="M120" s="184">
        <v>6.8962858384013899</v>
      </c>
      <c r="N120" s="185">
        <f t="shared" si="34"/>
        <v>-0.30360662683310924</v>
      </c>
      <c r="O120" s="185">
        <f>IFERROR(M120-C120,"-")</f>
        <v>-0.81591868919983845</v>
      </c>
    </row>
    <row r="121" spans="1:16" x14ac:dyDescent="0.25">
      <c r="B121" s="114" t="s">
        <v>75</v>
      </c>
      <c r="C121" s="184">
        <v>7.0681214128885639</v>
      </c>
      <c r="D121" s="185">
        <v>-0.23274179543788609</v>
      </c>
      <c r="E121" s="184">
        <v>9.2818587662337659</v>
      </c>
      <c r="F121" s="185">
        <f t="shared" si="32"/>
        <v>2.2137373533452021</v>
      </c>
      <c r="G121" s="184">
        <v>10.099264705882353</v>
      </c>
      <c r="H121" s="185">
        <f t="shared" si="32"/>
        <v>0.81740593964858732</v>
      </c>
      <c r="I121" s="184">
        <v>6.9234636871508384</v>
      </c>
      <c r="J121" s="185">
        <f t="shared" si="32"/>
        <v>-3.1758010187315149</v>
      </c>
      <c r="K121" s="184">
        <v>6.6670311047941837</v>
      </c>
      <c r="L121" s="185">
        <f t="shared" si="33"/>
        <v>-0.25643258235665467</v>
      </c>
      <c r="M121" s="184">
        <v>6.5950701691255844</v>
      </c>
      <c r="N121" s="185">
        <f t="shared" si="34"/>
        <v>-7.1960935668599291E-2</v>
      </c>
      <c r="O121" s="185">
        <f t="shared" ref="O121:O124" si="36">IFERROR(M121-C121,"-")</f>
        <v>-0.47305124376297947</v>
      </c>
    </row>
    <row r="122" spans="1:16" x14ac:dyDescent="0.25">
      <c r="B122" s="114" t="s">
        <v>77</v>
      </c>
      <c r="C122" s="184">
        <v>7.2946335393754511</v>
      </c>
      <c r="D122" s="185">
        <v>0.19559402124432079</v>
      </c>
      <c r="E122" s="184" t="s">
        <v>236</v>
      </c>
      <c r="F122" s="185" t="str">
        <f>IFERROR(E122-C122,"-")</f>
        <v>-</v>
      </c>
      <c r="G122" s="184">
        <v>9.9811320754716988</v>
      </c>
      <c r="H122" s="185" t="str">
        <f>IFERROR(G122-E122,"-")</f>
        <v>-</v>
      </c>
      <c r="I122" s="184">
        <v>6.9025331526871128</v>
      </c>
      <c r="J122" s="185">
        <f>IFERROR(I122-G122,"-")</f>
        <v>-3.078598922784586</v>
      </c>
      <c r="K122" s="184">
        <v>6.7026205151230664</v>
      </c>
      <c r="L122" s="185">
        <f>IFERROR(K122-I122,"-")</f>
        <v>-0.19991263756404631</v>
      </c>
      <c r="M122" s="184">
        <v>6.7122518964979738</v>
      </c>
      <c r="N122" s="185">
        <f>IFERROR(M122-K122,"-")</f>
        <v>9.6313813749073773E-3</v>
      </c>
      <c r="O122" s="185">
        <f t="shared" si="36"/>
        <v>-0.58238164287747729</v>
      </c>
    </row>
    <row r="123" spans="1:16" x14ac:dyDescent="0.25">
      <c r="B123" s="114" t="s">
        <v>79</v>
      </c>
      <c r="C123" s="184">
        <v>7.0437953972016212</v>
      </c>
      <c r="D123" s="185">
        <v>-0.36097772544262341</v>
      </c>
      <c r="E123" s="184" t="s">
        <v>236</v>
      </c>
      <c r="F123" s="185" t="str">
        <f t="shared" ref="F123:J131" si="37">IFERROR(E123-C123,"-")</f>
        <v>-</v>
      </c>
      <c r="G123" s="184">
        <v>8.518518518518519</v>
      </c>
      <c r="H123" s="185" t="str">
        <f t="shared" si="37"/>
        <v>-</v>
      </c>
      <c r="I123" s="184">
        <v>6.9931297709923665</v>
      </c>
      <c r="J123" s="185">
        <f t="shared" si="37"/>
        <v>-1.5253887475261525</v>
      </c>
      <c r="K123" s="184">
        <v>6.8880018826255389</v>
      </c>
      <c r="L123" s="185">
        <f t="shared" ref="L123:L131" si="38">IFERROR(K123-I123,"-")</f>
        <v>-0.10512788836682763</v>
      </c>
      <c r="M123" s="184">
        <v>6.8473654390934842</v>
      </c>
      <c r="N123" s="185">
        <f t="shared" ref="N123:N129" si="39">IFERROR(M123-K123,"-")</f>
        <v>-4.0636443532054756E-2</v>
      </c>
      <c r="O123" s="185">
        <f t="shared" si="36"/>
        <v>-0.19642995810813701</v>
      </c>
    </row>
    <row r="124" spans="1:16" x14ac:dyDescent="0.25">
      <c r="B124" s="114" t="s">
        <v>81</v>
      </c>
      <c r="C124" s="184">
        <v>7.9292300380228138</v>
      </c>
      <c r="D124" s="185">
        <v>0.47713427701393663</v>
      </c>
      <c r="E124" s="184" t="s">
        <v>236</v>
      </c>
      <c r="F124" s="185" t="str">
        <f t="shared" si="37"/>
        <v>-</v>
      </c>
      <c r="G124" s="184">
        <v>7.2287145242070121</v>
      </c>
      <c r="H124" s="185" t="str">
        <f t="shared" si="37"/>
        <v>-</v>
      </c>
      <c r="I124" s="184">
        <v>7.0899205819045497</v>
      </c>
      <c r="J124" s="185">
        <f t="shared" si="37"/>
        <v>-0.13879394230246245</v>
      </c>
      <c r="K124" s="184">
        <v>7.0327701981644752</v>
      </c>
      <c r="L124" s="185">
        <f t="shared" si="38"/>
        <v>-5.7150383740074417E-2</v>
      </c>
      <c r="M124" s="184">
        <v>6.9228213762590034</v>
      </c>
      <c r="N124" s="185">
        <f t="shared" si="39"/>
        <v>-0.10994882190547184</v>
      </c>
      <c r="O124" s="185">
        <f t="shared" si="36"/>
        <v>-1.0064086617638104</v>
      </c>
    </row>
    <row r="125" spans="1:16" x14ac:dyDescent="0.25">
      <c r="B125" s="114" t="s">
        <v>83</v>
      </c>
      <c r="C125" s="184">
        <v>9.0316259708614659</v>
      </c>
      <c r="D125" s="185">
        <v>0.74443833289237027</v>
      </c>
      <c r="E125" s="184" t="s">
        <v>236</v>
      </c>
      <c r="F125" s="185" t="str">
        <f t="shared" si="37"/>
        <v>-</v>
      </c>
      <c r="G125" s="184">
        <v>6.4239951030401956</v>
      </c>
      <c r="H125" s="185" t="str">
        <f t="shared" si="37"/>
        <v>-</v>
      </c>
      <c r="I125" s="184">
        <v>7.6534467912677915</v>
      </c>
      <c r="J125" s="185">
        <f t="shared" si="37"/>
        <v>1.2294516882275959</v>
      </c>
      <c r="K125" s="184">
        <v>8.108403049520982</v>
      </c>
      <c r="L125" s="185">
        <f t="shared" si="38"/>
        <v>0.45495625825319053</v>
      </c>
      <c r="M125" s="184">
        <v>7.6405631255651523</v>
      </c>
      <c r="N125" s="185">
        <f t="shared" si="39"/>
        <v>-0.46783992395582974</v>
      </c>
      <c r="O125" s="185">
        <f>IFERROR(M125-C125,"-")</f>
        <v>-1.3910628452963136</v>
      </c>
    </row>
    <row r="126" spans="1:16" x14ac:dyDescent="0.25">
      <c r="B126" s="114" t="s">
        <v>85</v>
      </c>
      <c r="C126" s="184">
        <v>8.7835172653419153</v>
      </c>
      <c r="D126" s="185">
        <v>0.29794025887195019</v>
      </c>
      <c r="E126" s="184">
        <v>7.2573462310640631</v>
      </c>
      <c r="F126" s="185">
        <f t="shared" si="37"/>
        <v>-1.5261710342778523</v>
      </c>
      <c r="G126" s="184">
        <v>7.9384951387910387</v>
      </c>
      <c r="H126" s="185">
        <f t="shared" si="37"/>
        <v>0.68114890772697567</v>
      </c>
      <c r="I126" s="184">
        <v>8.2839328099324447</v>
      </c>
      <c r="J126" s="185">
        <f t="shared" si="37"/>
        <v>0.345437671141406</v>
      </c>
      <c r="K126" s="184">
        <v>8.2147539802607881</v>
      </c>
      <c r="L126" s="185">
        <f t="shared" si="38"/>
        <v>-6.9178829671656672E-2</v>
      </c>
      <c r="M126" s="184">
        <v>7.6770740552233105</v>
      </c>
      <c r="N126" s="185">
        <f t="shared" si="39"/>
        <v>-0.53767992503747752</v>
      </c>
      <c r="O126" s="185">
        <f>IFERROR(M126-C126,"-")</f>
        <v>-1.1064432101186048</v>
      </c>
    </row>
    <row r="127" spans="1:16" x14ac:dyDescent="0.25">
      <c r="B127" s="114" t="s">
        <v>87</v>
      </c>
      <c r="C127" s="184">
        <v>8.4090450337579181</v>
      </c>
      <c r="D127" s="185">
        <v>0.46398409782418248</v>
      </c>
      <c r="E127" s="184">
        <v>6.9742889647326507</v>
      </c>
      <c r="F127" s="185">
        <f t="shared" si="37"/>
        <v>-1.4347560690252674</v>
      </c>
      <c r="G127" s="184">
        <v>7.5752586206896551</v>
      </c>
      <c r="H127" s="185">
        <f t="shared" si="37"/>
        <v>0.60096965595700436</v>
      </c>
      <c r="I127" s="184">
        <v>7.5322011429390372</v>
      </c>
      <c r="J127" s="185">
        <f t="shared" si="37"/>
        <v>-4.3057477750617856E-2</v>
      </c>
      <c r="K127" s="184">
        <v>7.2474372453673279</v>
      </c>
      <c r="L127" s="185">
        <f t="shared" si="38"/>
        <v>-0.28476389757170928</v>
      </c>
      <c r="M127" s="184">
        <v>7.2730435611476505</v>
      </c>
      <c r="N127" s="185">
        <f t="shared" si="39"/>
        <v>2.5606315780322575E-2</v>
      </c>
      <c r="O127" s="185">
        <f t="shared" ref="O127:O129" si="40">IFERROR(M127-C127,"-")</f>
        <v>-1.1360014726102676</v>
      </c>
    </row>
    <row r="128" spans="1:16" x14ac:dyDescent="0.25">
      <c r="A128" s="120"/>
      <c r="B128" s="114" t="s">
        <v>89</v>
      </c>
      <c r="C128" s="184">
        <v>8.0838954390029709</v>
      </c>
      <c r="D128" s="185">
        <v>0.46418705838465524</v>
      </c>
      <c r="E128" s="184">
        <v>5.0265500306936772</v>
      </c>
      <c r="F128" s="185">
        <f t="shared" si="37"/>
        <v>-3.0573454083092937</v>
      </c>
      <c r="G128" s="184">
        <v>7.3358822305451516</v>
      </c>
      <c r="H128" s="185">
        <f t="shared" si="37"/>
        <v>2.3093321998514744</v>
      </c>
      <c r="I128" s="184">
        <v>7.32884985391577</v>
      </c>
      <c r="J128" s="185">
        <f t="shared" si="37"/>
        <v>-7.0323766293816092E-3</v>
      </c>
      <c r="K128" s="184">
        <v>7.4310219287105239</v>
      </c>
      <c r="L128" s="185">
        <f t="shared" si="38"/>
        <v>0.10217207479475388</v>
      </c>
      <c r="M128" s="184">
        <v>7.0879788979316114</v>
      </c>
      <c r="N128" s="185">
        <f t="shared" si="39"/>
        <v>-0.34304303077891252</v>
      </c>
      <c r="O128" s="185">
        <f t="shared" si="40"/>
        <v>-0.99591654107135952</v>
      </c>
    </row>
    <row r="129" spans="2:16" x14ac:dyDescent="0.25">
      <c r="B129" s="114" t="s">
        <v>91</v>
      </c>
      <c r="C129" s="184">
        <v>7.5981980814104224</v>
      </c>
      <c r="D129" s="185">
        <v>7.3892067596688094E-2</v>
      </c>
      <c r="E129" s="184">
        <v>7.6071662089708383</v>
      </c>
      <c r="F129" s="185">
        <f t="shared" si="37"/>
        <v>8.9681275604158728E-3</v>
      </c>
      <c r="G129" s="184">
        <v>7.2370156754132999</v>
      </c>
      <c r="H129" s="185">
        <f t="shared" si="37"/>
        <v>-0.37015053355753835</v>
      </c>
      <c r="I129" s="184">
        <v>6.9267018861860477</v>
      </c>
      <c r="J129" s="185">
        <f t="shared" si="37"/>
        <v>-0.31031378922725228</v>
      </c>
      <c r="K129" s="184">
        <v>6.9971041900596891</v>
      </c>
      <c r="L129" s="185">
        <f t="shared" si="38"/>
        <v>7.0402303873641436E-2</v>
      </c>
      <c r="M129" s="184">
        <v>6.6929785888171134</v>
      </c>
      <c r="N129" s="185">
        <f t="shared" si="39"/>
        <v>-0.3041256012425757</v>
      </c>
      <c r="O129" s="185">
        <f t="shared" si="40"/>
        <v>-0.90521949259330903</v>
      </c>
    </row>
    <row r="130" spans="2:16" x14ac:dyDescent="0.25">
      <c r="B130" s="114" t="s">
        <v>93</v>
      </c>
      <c r="C130" s="184">
        <v>7.9128610584018553</v>
      </c>
      <c r="D130" s="185">
        <v>0.44868474986191043</v>
      </c>
      <c r="E130" s="184">
        <v>7.4396250000000004</v>
      </c>
      <c r="F130" s="185">
        <f t="shared" si="37"/>
        <v>-0.4732360584018549</v>
      </c>
      <c r="G130" s="184">
        <v>7.7394258885548375</v>
      </c>
      <c r="H130" s="185">
        <f t="shared" si="37"/>
        <v>0.29980088855483711</v>
      </c>
      <c r="I130" s="184">
        <v>6.9646990380020366</v>
      </c>
      <c r="J130" s="185">
        <f t="shared" si="37"/>
        <v>-0.77472685055280088</v>
      </c>
      <c r="K130" s="184">
        <v>7.1482471596087249</v>
      </c>
      <c r="L130" s="185">
        <f t="shared" si="38"/>
        <v>0.18354812160668832</v>
      </c>
      <c r="M130" s="184"/>
      <c r="N130" s="185"/>
      <c r="O130" s="185"/>
    </row>
    <row r="131" spans="2:16" ht="15.75" x14ac:dyDescent="0.25">
      <c r="B131" s="117" t="s">
        <v>30</v>
      </c>
      <c r="C131" s="186">
        <v>7.9551306172604335</v>
      </c>
      <c r="D131" s="187">
        <v>0.19672221056334127</v>
      </c>
      <c r="E131" s="186">
        <v>8.0109965119692017</v>
      </c>
      <c r="F131" s="187">
        <f t="shared" si="37"/>
        <v>5.5865894708768238E-2</v>
      </c>
      <c r="G131" s="186">
        <v>7.4775465267941037</v>
      </c>
      <c r="H131" s="187">
        <f t="shared" si="37"/>
        <v>-0.53344998517509801</v>
      </c>
      <c r="I131" s="186">
        <v>7.3151504214895207</v>
      </c>
      <c r="J131" s="187">
        <f t="shared" si="37"/>
        <v>-0.16239610530458304</v>
      </c>
      <c r="K131" s="186">
        <v>7.2919783012521053</v>
      </c>
      <c r="L131" s="187">
        <f t="shared" si="38"/>
        <v>-2.3172120237415328E-2</v>
      </c>
      <c r="M131" s="186">
        <v>7.1208408709900457</v>
      </c>
      <c r="N131" s="187">
        <v>-0.1832625675062145</v>
      </c>
      <c r="O131" s="187">
        <v>-0.83767043284163911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7" t="s">
        <v>299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9.957630522088353</v>
      </c>
      <c r="D141" s="185">
        <v>0.31505823893780516</v>
      </c>
      <c r="E141" s="184">
        <v>9.5090715048025611</v>
      </c>
      <c r="F141" s="185">
        <f t="shared" ref="F141:J143" si="41">IFERROR(E141-C141,"-")</f>
        <v>-0.44855901728579184</v>
      </c>
      <c r="G141" s="184">
        <v>7.4402985074626864</v>
      </c>
      <c r="H141" s="185">
        <f t="shared" si="41"/>
        <v>-2.0687729973398747</v>
      </c>
      <c r="I141" s="184">
        <v>7.9859154929577461</v>
      </c>
      <c r="J141" s="185">
        <f t="shared" si="41"/>
        <v>0.54561698549505966</v>
      </c>
      <c r="K141" s="184">
        <v>8.3375719769673697</v>
      </c>
      <c r="L141" s="185">
        <f t="shared" ref="L141:L143" si="42">IFERROR(K141-I141,"-")</f>
        <v>0.35165648400962368</v>
      </c>
      <c r="M141" s="184">
        <v>8.2255583126550871</v>
      </c>
      <c r="N141" s="185">
        <f t="shared" ref="N141:N143" si="43">IFERROR(M141-K141,"-")</f>
        <v>-0.11201366431228266</v>
      </c>
      <c r="O141" s="185">
        <f t="shared" ref="O141" si="44">IFERROR(M141-C141,"-")</f>
        <v>-1.7320722094332659</v>
      </c>
    </row>
    <row r="142" spans="2:16" x14ac:dyDescent="0.25">
      <c r="B142" s="114" t="s">
        <v>73</v>
      </c>
      <c r="C142" s="184">
        <v>9.5173469387755105</v>
      </c>
      <c r="D142" s="185">
        <v>0.32626745248602695</v>
      </c>
      <c r="E142" s="184">
        <v>9.3424392342439226</v>
      </c>
      <c r="F142" s="185">
        <f t="shared" si="41"/>
        <v>-0.17490770453158788</v>
      </c>
      <c r="G142" s="184">
        <v>7.4991482112436119</v>
      </c>
      <c r="H142" s="185">
        <f t="shared" si="41"/>
        <v>-1.8432910230003108</v>
      </c>
      <c r="I142" s="184">
        <v>7.6964968152866238</v>
      </c>
      <c r="J142" s="185">
        <f t="shared" si="41"/>
        <v>0.19734860404301191</v>
      </c>
      <c r="K142" s="184">
        <v>8.6180293501048215</v>
      </c>
      <c r="L142" s="185">
        <f t="shared" si="42"/>
        <v>0.92153253481819775</v>
      </c>
      <c r="M142" s="184">
        <v>7.8953536184210522</v>
      </c>
      <c r="N142" s="185">
        <f t="shared" si="43"/>
        <v>-0.72267573168376931</v>
      </c>
      <c r="O142" s="185">
        <f>IFERROR(M142-C142,"-")</f>
        <v>-1.6219933203544583</v>
      </c>
    </row>
    <row r="143" spans="2:16" x14ac:dyDescent="0.25">
      <c r="B143" s="114" t="s">
        <v>75</v>
      </c>
      <c r="C143" s="184">
        <v>8.2760593599141785</v>
      </c>
      <c r="D143" s="185">
        <v>0.51513880875616014</v>
      </c>
      <c r="E143" s="184">
        <v>7.4761502743773747</v>
      </c>
      <c r="F143" s="185">
        <f t="shared" si="41"/>
        <v>-0.79990908553680384</v>
      </c>
      <c r="G143" s="184">
        <v>8.8174386920980918</v>
      </c>
      <c r="H143" s="185">
        <f t="shared" si="41"/>
        <v>1.3412884177207172</v>
      </c>
      <c r="I143" s="184">
        <v>7.957861469581248</v>
      </c>
      <c r="J143" s="185">
        <f t="shared" si="41"/>
        <v>-0.85957722251684388</v>
      </c>
      <c r="K143" s="184">
        <v>6.9426764585883314</v>
      </c>
      <c r="L143" s="185">
        <f t="shared" si="42"/>
        <v>-1.0151850109929166</v>
      </c>
      <c r="M143" s="184">
        <v>7.061682607846965</v>
      </c>
      <c r="N143" s="185">
        <f t="shared" si="43"/>
        <v>0.11900614925863362</v>
      </c>
      <c r="O143" s="185">
        <f t="shared" ref="O143:O146" si="45">IFERROR(M143-C143,"-")</f>
        <v>-1.2143767520672135</v>
      </c>
    </row>
    <row r="144" spans="2:16" x14ac:dyDescent="0.25">
      <c r="B144" s="114" t="s">
        <v>77</v>
      </c>
      <c r="C144" s="184">
        <v>8.3319114361161901</v>
      </c>
      <c r="D144" s="185">
        <v>9.3130612100260635E-2</v>
      </c>
      <c r="E144" s="184" t="s">
        <v>236</v>
      </c>
      <c r="F144" s="185" t="str">
        <f>IFERROR(E144-C144,"-")</f>
        <v>-</v>
      </c>
      <c r="G144" s="184">
        <v>6.8098720292504566</v>
      </c>
      <c r="H144" s="185" t="str">
        <f>IFERROR(G144-E144,"-")</f>
        <v>-</v>
      </c>
      <c r="I144" s="184">
        <v>7.6099382080329558</v>
      </c>
      <c r="J144" s="185">
        <f>IFERROR(I144-G144,"-")</f>
        <v>0.80006617878249919</v>
      </c>
      <c r="K144" s="184">
        <v>7.6405925155925152</v>
      </c>
      <c r="L144" s="185">
        <f>IFERROR(K144-I144,"-")</f>
        <v>3.0654307559559335E-2</v>
      </c>
      <c r="M144" s="184">
        <v>8.7732676138011012</v>
      </c>
      <c r="N144" s="185">
        <f>IFERROR(M144-K144,"-")</f>
        <v>1.132675098208586</v>
      </c>
      <c r="O144" s="185">
        <f t="shared" si="45"/>
        <v>0.44135617768491109</v>
      </c>
    </row>
    <row r="145" spans="1:16" x14ac:dyDescent="0.25">
      <c r="B145" s="114" t="s">
        <v>79</v>
      </c>
      <c r="C145" s="184">
        <v>9.2042233150130173</v>
      </c>
      <c r="D145" s="185">
        <v>0.92877136448970532</v>
      </c>
      <c r="E145" s="184" t="s">
        <v>236</v>
      </c>
      <c r="F145" s="185" t="str">
        <f t="shared" ref="F145:J153" si="46">IFERROR(E145-C145,"-")</f>
        <v>-</v>
      </c>
      <c r="G145" s="184">
        <v>6.4708171206225682</v>
      </c>
      <c r="H145" s="185" t="str">
        <f t="shared" si="46"/>
        <v>-</v>
      </c>
      <c r="I145" s="184">
        <v>8.9834313201496521</v>
      </c>
      <c r="J145" s="185">
        <f t="shared" si="46"/>
        <v>2.5126141995270839</v>
      </c>
      <c r="K145" s="184">
        <v>8.4921241050119338</v>
      </c>
      <c r="L145" s="185">
        <f t="shared" ref="L145:L153" si="47">IFERROR(K145-I145,"-")</f>
        <v>-0.49130721513771825</v>
      </c>
      <c r="M145" s="184">
        <v>6.7299377061194576</v>
      </c>
      <c r="N145" s="185">
        <f t="shared" ref="N145:N151" si="48">IFERROR(M145-K145,"-")</f>
        <v>-1.7621863988924762</v>
      </c>
      <c r="O145" s="185">
        <f t="shared" si="45"/>
        <v>-2.4742856088935596</v>
      </c>
    </row>
    <row r="146" spans="1:16" x14ac:dyDescent="0.25">
      <c r="B146" s="114" t="s">
        <v>81</v>
      </c>
      <c r="C146" s="184">
        <v>8.4819118035384218</v>
      </c>
      <c r="D146" s="185">
        <v>-0.18418845134688056</v>
      </c>
      <c r="E146" s="184" t="s">
        <v>236</v>
      </c>
      <c r="F146" s="185" t="str">
        <f t="shared" si="46"/>
        <v>-</v>
      </c>
      <c r="G146" s="184">
        <v>8.1428571428571423</v>
      </c>
      <c r="H146" s="185" t="str">
        <f t="shared" si="46"/>
        <v>-</v>
      </c>
      <c r="I146" s="184">
        <v>8.091552226383687</v>
      </c>
      <c r="J146" s="185">
        <f t="shared" si="46"/>
        <v>-5.1304916473455364E-2</v>
      </c>
      <c r="K146" s="184">
        <v>7.9044607190412783</v>
      </c>
      <c r="L146" s="185">
        <f t="shared" si="47"/>
        <v>-0.18709150734240865</v>
      </c>
      <c r="M146" s="184">
        <v>8.5098308184727944</v>
      </c>
      <c r="N146" s="185">
        <f t="shared" si="48"/>
        <v>0.6053700994315161</v>
      </c>
      <c r="O146" s="185">
        <f t="shared" si="45"/>
        <v>2.7919014934372655E-2</v>
      </c>
    </row>
    <row r="147" spans="1:16" x14ac:dyDescent="0.25">
      <c r="B147" s="114" t="s">
        <v>83</v>
      </c>
      <c r="C147" s="184">
        <v>8.6220999760822767</v>
      </c>
      <c r="D147" s="185">
        <v>-0.92605069717492405</v>
      </c>
      <c r="E147" s="184" t="s">
        <v>236</v>
      </c>
      <c r="F147" s="185" t="str">
        <f t="shared" si="46"/>
        <v>-</v>
      </c>
      <c r="G147" s="184">
        <v>8.5867530597552193</v>
      </c>
      <c r="H147" s="185" t="str">
        <f t="shared" si="46"/>
        <v>-</v>
      </c>
      <c r="I147" s="184">
        <v>8.8038082284937094</v>
      </c>
      <c r="J147" s="185">
        <f t="shared" si="46"/>
        <v>0.21705516873849007</v>
      </c>
      <c r="K147" s="184">
        <v>8.2872928176795586</v>
      </c>
      <c r="L147" s="185">
        <f t="shared" si="47"/>
        <v>-0.51651541081415075</v>
      </c>
      <c r="M147" s="184">
        <v>8.7405295315682281</v>
      </c>
      <c r="N147" s="185">
        <f t="shared" si="48"/>
        <v>0.45323671388866948</v>
      </c>
      <c r="O147" s="185">
        <f>IFERROR(M147-C147,"-")</f>
        <v>0.11842955548595135</v>
      </c>
    </row>
    <row r="148" spans="1:16" x14ac:dyDescent="0.25">
      <c r="B148" s="114" t="s">
        <v>85</v>
      </c>
      <c r="C148" s="184">
        <v>9.4143475572046995</v>
      </c>
      <c r="D148" s="185">
        <v>0.45148283571928793</v>
      </c>
      <c r="E148" s="184">
        <v>8.481906443071491</v>
      </c>
      <c r="F148" s="185">
        <f t="shared" si="46"/>
        <v>-0.93244111413320852</v>
      </c>
      <c r="G148" s="184">
        <v>9.3118971061093241</v>
      </c>
      <c r="H148" s="185">
        <f t="shared" si="46"/>
        <v>0.82999066303783309</v>
      </c>
      <c r="I148" s="184">
        <v>9.3174354964816271</v>
      </c>
      <c r="J148" s="185">
        <f t="shared" si="46"/>
        <v>5.5383903723029704E-3</v>
      </c>
      <c r="K148" s="184">
        <v>7.833650190114068</v>
      </c>
      <c r="L148" s="185">
        <f t="shared" si="47"/>
        <v>-1.483785306367559</v>
      </c>
      <c r="M148" s="184">
        <v>8.2956239870340358</v>
      </c>
      <c r="N148" s="185">
        <f t="shared" si="48"/>
        <v>0.46197379691996776</v>
      </c>
      <c r="O148" s="185">
        <f>IFERROR(M148-C148,"-")</f>
        <v>-1.1187235701706637</v>
      </c>
    </row>
    <row r="149" spans="1:16" x14ac:dyDescent="0.25">
      <c r="B149" s="114" t="s">
        <v>87</v>
      </c>
      <c r="C149" s="184">
        <v>9.1479133650290549</v>
      </c>
      <c r="D149" s="185">
        <v>0.38390417287773815</v>
      </c>
      <c r="E149" s="184">
        <v>11.390756302521009</v>
      </c>
      <c r="F149" s="185">
        <f t="shared" si="46"/>
        <v>2.2428429374919538</v>
      </c>
      <c r="G149" s="184">
        <v>7.0184448462929474</v>
      </c>
      <c r="H149" s="185">
        <f t="shared" si="46"/>
        <v>-4.3723114562280614</v>
      </c>
      <c r="I149" s="184">
        <v>7.8615384615384611</v>
      </c>
      <c r="J149" s="185">
        <f t="shared" si="46"/>
        <v>0.84309361524551374</v>
      </c>
      <c r="K149" s="184">
        <v>9.021781534460338</v>
      </c>
      <c r="L149" s="185">
        <f t="shared" si="47"/>
        <v>1.1602430729218769</v>
      </c>
      <c r="M149" s="184">
        <v>8.4622434017595314</v>
      </c>
      <c r="N149" s="185">
        <f t="shared" si="48"/>
        <v>-0.55953813270080666</v>
      </c>
      <c r="O149" s="185">
        <f t="shared" ref="O149:O151" si="49">IFERROR(M149-C149,"-")</f>
        <v>-0.68566996326952356</v>
      </c>
    </row>
    <row r="150" spans="1:16" x14ac:dyDescent="0.25">
      <c r="A150" s="120"/>
      <c r="B150" s="114" t="s">
        <v>89</v>
      </c>
      <c r="C150" s="184">
        <v>8.2748321370687652</v>
      </c>
      <c r="D150" s="185">
        <v>-0.35011005500769521</v>
      </c>
      <c r="E150" s="184">
        <v>4.0893371757925072</v>
      </c>
      <c r="F150" s="185">
        <f t="shared" si="46"/>
        <v>-4.185494961276258</v>
      </c>
      <c r="G150" s="184">
        <v>7.649340770791075</v>
      </c>
      <c r="H150" s="185">
        <f t="shared" si="46"/>
        <v>3.5600035949985678</v>
      </c>
      <c r="I150" s="184">
        <v>6.9212454212454215</v>
      </c>
      <c r="J150" s="185">
        <f t="shared" si="46"/>
        <v>-0.72809534954565347</v>
      </c>
      <c r="K150" s="184">
        <v>7.6678996036988112</v>
      </c>
      <c r="L150" s="185">
        <f t="shared" si="47"/>
        <v>0.74665418245338966</v>
      </c>
      <c r="M150" s="184">
        <v>7.5347514222112295</v>
      </c>
      <c r="N150" s="185">
        <f t="shared" si="48"/>
        <v>-0.13314818148758167</v>
      </c>
      <c r="O150" s="185">
        <f t="shared" si="49"/>
        <v>-0.74008071485753568</v>
      </c>
    </row>
    <row r="151" spans="1:16" x14ac:dyDescent="0.25">
      <c r="B151" s="114" t="s">
        <v>91</v>
      </c>
      <c r="C151" s="184">
        <v>8.6503243037008772</v>
      </c>
      <c r="D151" s="185">
        <v>0.1240709664122388</v>
      </c>
      <c r="E151" s="184">
        <v>7.0916473317865432</v>
      </c>
      <c r="F151" s="185">
        <f t="shared" si="46"/>
        <v>-1.5586769719143341</v>
      </c>
      <c r="G151" s="184">
        <v>8.677560868611538</v>
      </c>
      <c r="H151" s="185">
        <f t="shared" si="46"/>
        <v>1.5859135368249948</v>
      </c>
      <c r="I151" s="184">
        <v>7.9767991407089154</v>
      </c>
      <c r="J151" s="185">
        <f t="shared" si="46"/>
        <v>-0.70076172790262259</v>
      </c>
      <c r="K151" s="184">
        <v>7.7531120331950207</v>
      </c>
      <c r="L151" s="185">
        <f t="shared" si="47"/>
        <v>-0.22368710751389465</v>
      </c>
      <c r="M151" s="184">
        <v>8.7660125080871261</v>
      </c>
      <c r="N151" s="185">
        <f t="shared" si="48"/>
        <v>1.0129004748921053</v>
      </c>
      <c r="O151" s="185">
        <f t="shared" si="49"/>
        <v>0.11568820438624883</v>
      </c>
    </row>
    <row r="152" spans="1:16" x14ac:dyDescent="0.25">
      <c r="B152" s="114" t="s">
        <v>93</v>
      </c>
      <c r="C152" s="184">
        <v>10.312828207051762</v>
      </c>
      <c r="D152" s="185">
        <v>0.96893408232747902</v>
      </c>
      <c r="E152" s="184">
        <v>8.4836065573770494</v>
      </c>
      <c r="F152" s="185">
        <f t="shared" si="46"/>
        <v>-1.8292216496747127</v>
      </c>
      <c r="G152" s="184">
        <v>8.1219634360130222</v>
      </c>
      <c r="H152" s="185">
        <f t="shared" si="46"/>
        <v>-0.36164312136402721</v>
      </c>
      <c r="I152" s="184">
        <v>7.4764606977721728</v>
      </c>
      <c r="J152" s="185">
        <f t="shared" si="46"/>
        <v>-0.64550273824084936</v>
      </c>
      <c r="K152" s="184">
        <v>7.5746733668341708</v>
      </c>
      <c r="L152" s="185">
        <f t="shared" si="47"/>
        <v>9.8212669061997993E-2</v>
      </c>
      <c r="M152" s="184"/>
      <c r="N152" s="185"/>
      <c r="O152" s="185"/>
    </row>
    <row r="153" spans="1:16" ht="15.75" x14ac:dyDescent="0.25">
      <c r="B153" s="117" t="s">
        <v>30</v>
      </c>
      <c r="C153" s="186">
        <v>8.9869277303868245</v>
      </c>
      <c r="D153" s="187">
        <v>0.2238736990048924</v>
      </c>
      <c r="E153" s="186">
        <v>8.6537533263196984</v>
      </c>
      <c r="F153" s="187">
        <f t="shared" si="46"/>
        <v>-0.33317440406712606</v>
      </c>
      <c r="G153" s="186">
        <v>8.0097500686624556</v>
      </c>
      <c r="H153" s="187">
        <f t="shared" si="46"/>
        <v>-0.64400325765724276</v>
      </c>
      <c r="I153" s="186">
        <v>7.9646805896805901</v>
      </c>
      <c r="J153" s="187">
        <f t="shared" si="46"/>
        <v>-4.5069478981865529E-2</v>
      </c>
      <c r="K153" s="186">
        <v>7.9405313185474045</v>
      </c>
      <c r="L153" s="187">
        <f t="shared" si="47"/>
        <v>-2.4149271133185657E-2</v>
      </c>
      <c r="M153" s="186">
        <v>8.0399440630561916</v>
      </c>
      <c r="N153" s="187">
        <v>5.4088193739990409E-2</v>
      </c>
      <c r="O153" s="187">
        <v>-0.83743703689835591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7" t="s">
        <v>300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8.3207261724659602</v>
      </c>
      <c r="D163" s="185">
        <v>-0.41100459676480838</v>
      </c>
      <c r="E163" s="184">
        <v>7.7611301369863011</v>
      </c>
      <c r="F163" s="185">
        <f t="shared" ref="F163:J165" si="50">IFERROR(E163-C163,"-")</f>
        <v>-0.55959603547965919</v>
      </c>
      <c r="G163" s="184">
        <v>5.3532684283727399</v>
      </c>
      <c r="H163" s="185">
        <f t="shared" si="50"/>
        <v>-2.4078617086135612</v>
      </c>
      <c r="I163" s="184">
        <v>7.27756445419638</v>
      </c>
      <c r="J163" s="185">
        <f t="shared" si="50"/>
        <v>1.9242960258236401</v>
      </c>
      <c r="K163" s="184">
        <v>8.6011770031688553</v>
      </c>
      <c r="L163" s="185">
        <f t="shared" ref="L163:L165" si="51">IFERROR(K163-I163,"-")</f>
        <v>1.3236125489724753</v>
      </c>
      <c r="M163" s="184">
        <v>8.8268962308050263</v>
      </c>
      <c r="N163" s="185">
        <f t="shared" ref="N163:N165" si="52">IFERROR(M163-K163,"-")</f>
        <v>0.22571922763617103</v>
      </c>
      <c r="O163" s="185">
        <f t="shared" ref="O163" si="53">IFERROR(M163-C163,"-")</f>
        <v>0.50617005833906603</v>
      </c>
    </row>
    <row r="164" spans="2:15" x14ac:dyDescent="0.25">
      <c r="B164" s="114" t="s">
        <v>73</v>
      </c>
      <c r="C164" s="184">
        <v>7.5545081967213115</v>
      </c>
      <c r="D164" s="185">
        <v>-5.1480396434581799E-2</v>
      </c>
      <c r="E164" s="184">
        <v>7.2339095255608683</v>
      </c>
      <c r="F164" s="185">
        <f t="shared" si="50"/>
        <v>-0.32059867116044316</v>
      </c>
      <c r="G164" s="184">
        <v>5.2528409090909092</v>
      </c>
      <c r="H164" s="185">
        <f t="shared" si="50"/>
        <v>-1.9810686164699591</v>
      </c>
      <c r="I164" s="184">
        <v>6.850265352539803</v>
      </c>
      <c r="J164" s="185">
        <f t="shared" si="50"/>
        <v>1.5974244434488938</v>
      </c>
      <c r="K164" s="184">
        <v>7.0878425860857339</v>
      </c>
      <c r="L164" s="185">
        <f t="shared" si="51"/>
        <v>0.23757723354593097</v>
      </c>
      <c r="M164" s="184">
        <v>6.7028140013726834</v>
      </c>
      <c r="N164" s="185">
        <f t="shared" si="52"/>
        <v>-0.38502858471305057</v>
      </c>
      <c r="O164" s="185">
        <f>IFERROR(M164-C164,"-")</f>
        <v>-0.85169419534862811</v>
      </c>
    </row>
    <row r="165" spans="2:15" x14ac:dyDescent="0.25">
      <c r="B165" s="114" t="s">
        <v>75</v>
      </c>
      <c r="C165" s="184">
        <v>6.8194308145240434</v>
      </c>
      <c r="D165" s="185">
        <v>-1.0419466920147533</v>
      </c>
      <c r="E165" s="184">
        <v>7.821236559139785</v>
      </c>
      <c r="F165" s="185">
        <f t="shared" si="50"/>
        <v>1.0018057446157416</v>
      </c>
      <c r="G165" s="184">
        <v>6.3903548680618742</v>
      </c>
      <c r="H165" s="185">
        <f t="shared" si="50"/>
        <v>-1.4308816910779107</v>
      </c>
      <c r="I165" s="184">
        <v>6.9960352422907492</v>
      </c>
      <c r="J165" s="185">
        <f t="shared" si="50"/>
        <v>0.605680374228875</v>
      </c>
      <c r="K165" s="184">
        <v>8.7546928327645048</v>
      </c>
      <c r="L165" s="185">
        <f t="shared" si="51"/>
        <v>1.7586575904737556</v>
      </c>
      <c r="M165" s="184">
        <v>8.3068920676202858</v>
      </c>
      <c r="N165" s="185">
        <f t="shared" si="52"/>
        <v>-0.44780076514421907</v>
      </c>
      <c r="O165" s="185">
        <f t="shared" ref="O165:O168" si="54">IFERROR(M165-C165,"-")</f>
        <v>1.4874612530962423</v>
      </c>
    </row>
    <row r="166" spans="2:15" x14ac:dyDescent="0.25">
      <c r="B166" s="114" t="s">
        <v>77</v>
      </c>
      <c r="C166" s="184">
        <v>6.8827930174563594</v>
      </c>
      <c r="D166" s="185">
        <v>0.57502027434029124</v>
      </c>
      <c r="E166" s="184" t="s">
        <v>236</v>
      </c>
      <c r="F166" s="185" t="str">
        <f>IFERROR(E166-C166,"-")</f>
        <v>-</v>
      </c>
      <c r="G166" s="184">
        <v>5.1320987654320991</v>
      </c>
      <c r="H166" s="185" t="str">
        <f>IFERROR(G166-E166,"-")</f>
        <v>-</v>
      </c>
      <c r="I166" s="184">
        <v>5.7793180966654178</v>
      </c>
      <c r="J166" s="185">
        <f>IFERROR(I166-G166,"-")</f>
        <v>0.64721933123331876</v>
      </c>
      <c r="K166" s="184">
        <v>7.087134502923977</v>
      </c>
      <c r="L166" s="185">
        <f>IFERROR(K166-I166,"-")</f>
        <v>1.3078164062585591</v>
      </c>
      <c r="M166" s="184">
        <v>7.6285998013902683</v>
      </c>
      <c r="N166" s="185">
        <f>IFERROR(M166-K166,"-")</f>
        <v>0.54146529846629132</v>
      </c>
      <c r="O166" s="185">
        <f t="shared" si="54"/>
        <v>0.74580678393390887</v>
      </c>
    </row>
    <row r="167" spans="2:15" x14ac:dyDescent="0.25">
      <c r="B167" s="114" t="s">
        <v>79</v>
      </c>
      <c r="C167" s="184">
        <v>7.2330484330484328</v>
      </c>
      <c r="D167" s="185">
        <v>-0.85340129983160651</v>
      </c>
      <c r="E167" s="184" t="s">
        <v>236</v>
      </c>
      <c r="F167" s="185" t="str">
        <f t="shared" ref="F167:J175" si="55">IFERROR(E167-C167,"-")</f>
        <v>-</v>
      </c>
      <c r="G167" s="184">
        <v>5.4194139194139197</v>
      </c>
      <c r="H167" s="185" t="str">
        <f t="shared" si="55"/>
        <v>-</v>
      </c>
      <c r="I167" s="184">
        <v>6.5626134301270413</v>
      </c>
      <c r="J167" s="185">
        <f t="shared" si="55"/>
        <v>1.1431995107131216</v>
      </c>
      <c r="K167" s="184">
        <v>8.4859525899912196</v>
      </c>
      <c r="L167" s="185">
        <f t="shared" ref="L167:L175" si="56">IFERROR(K167-I167,"-")</f>
        <v>1.9233391598641782</v>
      </c>
      <c r="M167" s="184">
        <v>8.477672530446549</v>
      </c>
      <c r="N167" s="185">
        <f t="shared" ref="N167:N173" si="57">IFERROR(M167-K167,"-")</f>
        <v>-8.2800595446705927E-3</v>
      </c>
      <c r="O167" s="185">
        <f t="shared" si="54"/>
        <v>1.2446240973981162</v>
      </c>
    </row>
    <row r="168" spans="2:15" x14ac:dyDescent="0.25">
      <c r="B168" s="114" t="s">
        <v>81</v>
      </c>
      <c r="C168" s="184">
        <v>6.8007870142646336</v>
      </c>
      <c r="D168" s="185">
        <v>-0.69153956645973746</v>
      </c>
      <c r="E168" s="184" t="s">
        <v>236</v>
      </c>
      <c r="F168" s="185" t="str">
        <f t="shared" si="55"/>
        <v>-</v>
      </c>
      <c r="G168" s="184">
        <v>6.1223491027732466</v>
      </c>
      <c r="H168" s="185" t="str">
        <f t="shared" si="55"/>
        <v>-</v>
      </c>
      <c r="I168" s="184">
        <v>7.2028608582574769</v>
      </c>
      <c r="J168" s="185">
        <f t="shared" si="55"/>
        <v>1.0805117554842303</v>
      </c>
      <c r="K168" s="184">
        <v>9.0575418994413415</v>
      </c>
      <c r="L168" s="185">
        <f t="shared" si="56"/>
        <v>1.8546810411838646</v>
      </c>
      <c r="M168" s="184">
        <v>8.6951278340569225</v>
      </c>
      <c r="N168" s="185">
        <f t="shared" si="57"/>
        <v>-0.362414065384419</v>
      </c>
      <c r="O168" s="185">
        <f t="shared" si="54"/>
        <v>1.8943408197922889</v>
      </c>
    </row>
    <row r="169" spans="2:15" x14ac:dyDescent="0.25">
      <c r="B169" s="114" t="s">
        <v>83</v>
      </c>
      <c r="C169" s="184">
        <v>7.7926267281105988</v>
      </c>
      <c r="D169" s="185">
        <v>-2.639167679737664E-2</v>
      </c>
      <c r="E169" s="184" t="s">
        <v>236</v>
      </c>
      <c r="F169" s="185" t="str">
        <f t="shared" si="55"/>
        <v>-</v>
      </c>
      <c r="G169" s="184">
        <v>7.2056772908366531</v>
      </c>
      <c r="H169" s="185" t="str">
        <f t="shared" si="55"/>
        <v>-</v>
      </c>
      <c r="I169" s="184">
        <v>7.3701103309929792</v>
      </c>
      <c r="J169" s="185">
        <f t="shared" si="55"/>
        <v>0.16443304015632609</v>
      </c>
      <c r="K169" s="184">
        <v>8.1836337067705802</v>
      </c>
      <c r="L169" s="185">
        <f t="shared" si="56"/>
        <v>0.81352337577760103</v>
      </c>
      <c r="M169" s="184">
        <v>9.6268456375838927</v>
      </c>
      <c r="N169" s="185">
        <f t="shared" si="57"/>
        <v>1.4432119308133124</v>
      </c>
      <c r="O169" s="185">
        <f>IFERROR(M169-C169,"-")</f>
        <v>1.8342189094732939</v>
      </c>
    </row>
    <row r="170" spans="2:15" x14ac:dyDescent="0.25">
      <c r="B170" s="114" t="s">
        <v>85</v>
      </c>
      <c r="C170" s="184">
        <v>8.7209000432713104</v>
      </c>
      <c r="D170" s="185">
        <v>-0.36383799773096825</v>
      </c>
      <c r="E170" s="184">
        <v>7.9475890985324948</v>
      </c>
      <c r="F170" s="185">
        <f t="shared" si="55"/>
        <v>-0.77331094473881556</v>
      </c>
      <c r="G170" s="184">
        <v>8.1553235908141968</v>
      </c>
      <c r="H170" s="185">
        <f t="shared" si="55"/>
        <v>0.20773449228170193</v>
      </c>
      <c r="I170" s="184">
        <v>9.1632016632016633</v>
      </c>
      <c r="J170" s="185">
        <f t="shared" si="55"/>
        <v>1.0078780723874665</v>
      </c>
      <c r="K170" s="184">
        <v>9.676109215017064</v>
      </c>
      <c r="L170" s="185">
        <f t="shared" si="56"/>
        <v>0.51290755181540071</v>
      </c>
      <c r="M170" s="184">
        <v>8.7766185946609383</v>
      </c>
      <c r="N170" s="185">
        <f t="shared" si="57"/>
        <v>-0.8994906203561257</v>
      </c>
      <c r="O170" s="185">
        <f>IFERROR(M170-C170,"-")</f>
        <v>5.5718551389627891E-2</v>
      </c>
    </row>
    <row r="171" spans="2:15" x14ac:dyDescent="0.25">
      <c r="B171" s="114" t="s">
        <v>87</v>
      </c>
      <c r="C171" s="184">
        <v>7.3469263542300673</v>
      </c>
      <c r="D171" s="185">
        <v>0.32588756396050744</v>
      </c>
      <c r="E171" s="184">
        <v>6.5869565217391308</v>
      </c>
      <c r="F171" s="185">
        <f t="shared" si="55"/>
        <v>-0.75996983249093653</v>
      </c>
      <c r="G171" s="184">
        <v>6.6915278783490226</v>
      </c>
      <c r="H171" s="185">
        <f t="shared" si="55"/>
        <v>0.10457135660989181</v>
      </c>
      <c r="I171" s="184">
        <v>8.2704333516182125</v>
      </c>
      <c r="J171" s="185">
        <f t="shared" si="55"/>
        <v>1.5789054732691898</v>
      </c>
      <c r="K171" s="184">
        <v>10.120506329113924</v>
      </c>
      <c r="L171" s="185">
        <f t="shared" si="56"/>
        <v>1.8500729774957119</v>
      </c>
      <c r="M171" s="184">
        <v>9.769729729729729</v>
      </c>
      <c r="N171" s="185">
        <f t="shared" si="57"/>
        <v>-0.35077659938419536</v>
      </c>
      <c r="O171" s="185">
        <f t="shared" ref="O171:O173" si="58">IFERROR(M171-C171,"-")</f>
        <v>2.4228033754996616</v>
      </c>
    </row>
    <row r="172" spans="2:15" x14ac:dyDescent="0.25">
      <c r="B172" s="114" t="s">
        <v>89</v>
      </c>
      <c r="C172" s="184">
        <v>6.7281697089294523</v>
      </c>
      <c r="D172" s="185">
        <v>-0.33614188527344613</v>
      </c>
      <c r="E172" s="184">
        <v>5.5279225614296355</v>
      </c>
      <c r="F172" s="185">
        <f t="shared" si="55"/>
        <v>-1.2002471474998169</v>
      </c>
      <c r="G172" s="184">
        <v>5.5348399246704334</v>
      </c>
      <c r="H172" s="185">
        <f t="shared" si="55"/>
        <v>6.9173632407979468E-3</v>
      </c>
      <c r="I172" s="184">
        <v>6.9806382215847975</v>
      </c>
      <c r="J172" s="185">
        <f t="shared" si="55"/>
        <v>1.4457982969143641</v>
      </c>
      <c r="K172" s="184">
        <v>8.2170378225521379</v>
      </c>
      <c r="L172" s="185">
        <f t="shared" si="56"/>
        <v>1.2363996009673404</v>
      </c>
      <c r="M172" s="184">
        <v>7.9131231671554252</v>
      </c>
      <c r="N172" s="185">
        <f t="shared" si="57"/>
        <v>-0.3039146553967127</v>
      </c>
      <c r="O172" s="185">
        <f t="shared" si="58"/>
        <v>1.1849534582259729</v>
      </c>
    </row>
    <row r="173" spans="2:15" x14ac:dyDescent="0.25">
      <c r="B173" s="114" t="s">
        <v>91</v>
      </c>
      <c r="C173" s="184">
        <v>6.5222276502198335</v>
      </c>
      <c r="D173" s="185">
        <v>-1.1064818045765774</v>
      </c>
      <c r="E173" s="184">
        <v>6.1956521739130439</v>
      </c>
      <c r="F173" s="185">
        <f t="shared" si="55"/>
        <v>-0.32657547630678962</v>
      </c>
      <c r="G173" s="184">
        <v>6.7884700665188467</v>
      </c>
      <c r="H173" s="185">
        <f t="shared" si="55"/>
        <v>0.59281789260580275</v>
      </c>
      <c r="I173" s="184">
        <v>7.6692268305171529</v>
      </c>
      <c r="J173" s="185">
        <f t="shared" si="55"/>
        <v>0.88075676399830627</v>
      </c>
      <c r="K173" s="184">
        <v>9.6416397973284198</v>
      </c>
      <c r="L173" s="185">
        <f t="shared" si="56"/>
        <v>1.9724129668112669</v>
      </c>
      <c r="M173" s="184">
        <v>8.7458977965307074</v>
      </c>
      <c r="N173" s="185">
        <f t="shared" si="57"/>
        <v>-0.89574200079771238</v>
      </c>
      <c r="O173" s="185">
        <f t="shared" si="58"/>
        <v>2.2236701463108739</v>
      </c>
    </row>
    <row r="174" spans="2:15" x14ac:dyDescent="0.25">
      <c r="B174" s="114" t="s">
        <v>93</v>
      </c>
      <c r="C174" s="184">
        <v>6.819106840022612</v>
      </c>
      <c r="D174" s="185">
        <v>0.3598115787832441</v>
      </c>
      <c r="E174" s="184">
        <v>5.0719225449515903</v>
      </c>
      <c r="F174" s="185">
        <f t="shared" si="55"/>
        <v>-1.7471842950710217</v>
      </c>
      <c r="G174" s="184">
        <v>6.5944086021505379</v>
      </c>
      <c r="H174" s="185">
        <f t="shared" si="55"/>
        <v>1.5224860571989476</v>
      </c>
      <c r="I174" s="184">
        <v>7.4792987691160011</v>
      </c>
      <c r="J174" s="185">
        <f t="shared" si="55"/>
        <v>0.88489016696546319</v>
      </c>
      <c r="K174" s="184">
        <v>9.2547491475888943</v>
      </c>
      <c r="L174" s="185">
        <f t="shared" si="56"/>
        <v>1.7754503784728932</v>
      </c>
      <c r="M174" s="184"/>
      <c r="N174" s="185"/>
      <c r="O174" s="185"/>
    </row>
    <row r="175" spans="2:15" ht="15.75" x14ac:dyDescent="0.25">
      <c r="B175" s="117" t="s">
        <v>30</v>
      </c>
      <c r="C175" s="186">
        <v>7.3102642901044872</v>
      </c>
      <c r="D175" s="187">
        <v>-0.28135874654472737</v>
      </c>
      <c r="E175" s="186">
        <v>6.9931972789115644</v>
      </c>
      <c r="F175" s="187">
        <f t="shared" si="55"/>
        <v>-0.3170670111929228</v>
      </c>
      <c r="G175" s="186">
        <v>6.3951503589537628</v>
      </c>
      <c r="H175" s="187">
        <f t="shared" si="55"/>
        <v>-0.59804691995780157</v>
      </c>
      <c r="I175" s="186">
        <v>7.2943743582220915</v>
      </c>
      <c r="J175" s="187">
        <f t="shared" si="55"/>
        <v>0.89922399926832863</v>
      </c>
      <c r="K175" s="186">
        <v>8.5747456571389016</v>
      </c>
      <c r="L175" s="187">
        <f t="shared" si="56"/>
        <v>1.2803712989168101</v>
      </c>
      <c r="M175" s="186">
        <v>8.4045971881276493</v>
      </c>
      <c r="N175" s="187">
        <v>-0.11814447698689712</v>
      </c>
      <c r="O175" s="187">
        <v>1.0559490170726926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7" t="s">
        <v>301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8.3870049184571585</v>
      </c>
      <c r="D185" s="185">
        <v>-0.66740408717135935</v>
      </c>
      <c r="E185" s="184">
        <v>8.7057728119180631</v>
      </c>
      <c r="F185" s="185">
        <f t="shared" ref="F185:J187" si="59">IFERROR(E185-C185,"-")</f>
        <v>0.31876789346090462</v>
      </c>
      <c r="G185" s="184">
        <v>8.28169014084507</v>
      </c>
      <c r="H185" s="185">
        <f t="shared" si="59"/>
        <v>-0.42408267107299302</v>
      </c>
      <c r="I185" s="184">
        <v>8.8435324294613409</v>
      </c>
      <c r="J185" s="185">
        <f t="shared" si="59"/>
        <v>0.56184228861627084</v>
      </c>
      <c r="K185" s="184">
        <v>8.3992114342040409</v>
      </c>
      <c r="L185" s="185">
        <f t="shared" ref="L185:L187" si="60">IFERROR(K185-I185,"-")</f>
        <v>-0.44432099525729996</v>
      </c>
      <c r="M185" s="184">
        <v>8.608603667136812</v>
      </c>
      <c r="N185" s="185">
        <f t="shared" ref="N185:N187" si="61">IFERROR(M185-K185,"-")</f>
        <v>0.20939223293277109</v>
      </c>
      <c r="O185" s="185">
        <f t="shared" ref="O185" si="62">IFERROR(M185-C185,"-")</f>
        <v>0.22159874867965357</v>
      </c>
    </row>
    <row r="186" spans="1:16" x14ac:dyDescent="0.25">
      <c r="B186" s="114" t="s">
        <v>73</v>
      </c>
      <c r="C186" s="184">
        <v>8.9604031677465805</v>
      </c>
      <c r="D186" s="185">
        <v>-8.7106849425714117E-2</v>
      </c>
      <c r="E186" s="184">
        <v>8.6076173604960147</v>
      </c>
      <c r="F186" s="185">
        <f t="shared" si="59"/>
        <v>-0.35278580725056585</v>
      </c>
      <c r="G186" s="184">
        <v>11.728813559322035</v>
      </c>
      <c r="H186" s="185">
        <f t="shared" si="59"/>
        <v>3.12119619882602</v>
      </c>
      <c r="I186" s="184">
        <v>7.5259042033235586</v>
      </c>
      <c r="J186" s="185">
        <f t="shared" si="59"/>
        <v>-4.202909355998476</v>
      </c>
      <c r="K186" s="184">
        <v>8.727555141348244</v>
      </c>
      <c r="L186" s="185">
        <f t="shared" si="60"/>
        <v>1.2016509380246854</v>
      </c>
      <c r="M186" s="184">
        <v>8.2370138345079607</v>
      </c>
      <c r="N186" s="185">
        <f t="shared" si="61"/>
        <v>-0.4905413068402833</v>
      </c>
      <c r="O186" s="185">
        <f>IFERROR(M186-C186,"-")</f>
        <v>-0.72338933323861987</v>
      </c>
    </row>
    <row r="187" spans="1:16" x14ac:dyDescent="0.25">
      <c r="B187" s="114" t="s">
        <v>75</v>
      </c>
      <c r="C187" s="184">
        <v>7.8172443425952451</v>
      </c>
      <c r="D187" s="185">
        <v>-0.12087720436608063</v>
      </c>
      <c r="E187" s="184">
        <v>10.733630952380953</v>
      </c>
      <c r="F187" s="185">
        <f t="shared" si="59"/>
        <v>2.9163866097857074</v>
      </c>
      <c r="G187" s="184">
        <v>9.907692307692308</v>
      </c>
      <c r="H187" s="185">
        <f t="shared" si="59"/>
        <v>-0.82593864468864453</v>
      </c>
      <c r="I187" s="184">
        <v>8.6417662682602927</v>
      </c>
      <c r="J187" s="185">
        <f t="shared" si="59"/>
        <v>-1.2659260394320153</v>
      </c>
      <c r="K187" s="184">
        <v>8.664422395464209</v>
      </c>
      <c r="L187" s="185">
        <f t="shared" si="60"/>
        <v>2.2656127203916299E-2</v>
      </c>
      <c r="M187" s="184">
        <v>7.8031830238726787</v>
      </c>
      <c r="N187" s="185">
        <f t="shared" si="61"/>
        <v>-0.8612393715915303</v>
      </c>
      <c r="O187" s="185">
        <f t="shared" ref="O187:O190" si="63">IFERROR(M187-C187,"-")</f>
        <v>-1.406131872256644E-2</v>
      </c>
    </row>
    <row r="188" spans="1:16" x14ac:dyDescent="0.25">
      <c r="B188" s="114" t="s">
        <v>77</v>
      </c>
      <c r="C188" s="184">
        <v>7.4230145867098862</v>
      </c>
      <c r="D188" s="185">
        <v>-0.21218501158285807</v>
      </c>
      <c r="E188" s="184" t="s">
        <v>236</v>
      </c>
      <c r="F188" s="185" t="str">
        <f>IFERROR(E188-C188,"-")</f>
        <v>-</v>
      </c>
      <c r="G188" s="184">
        <v>5.2430939226519335</v>
      </c>
      <c r="H188" s="185" t="str">
        <f>IFERROR(G188-E188,"-")</f>
        <v>-</v>
      </c>
      <c r="I188" s="184">
        <v>7.0787526427061307</v>
      </c>
      <c r="J188" s="185">
        <f>IFERROR(I188-G188,"-")</f>
        <v>1.8356587200541972</v>
      </c>
      <c r="K188" s="184">
        <v>7.7432362122788758</v>
      </c>
      <c r="L188" s="185">
        <f>IFERROR(K188-I188,"-")</f>
        <v>0.66448356957274513</v>
      </c>
      <c r="M188" s="184">
        <v>8.3330936975796792</v>
      </c>
      <c r="N188" s="185">
        <f>IFERROR(M188-K188,"-")</f>
        <v>0.5898574853008034</v>
      </c>
      <c r="O188" s="185">
        <f t="shared" si="63"/>
        <v>0.91007911086979298</v>
      </c>
    </row>
    <row r="189" spans="1:16" x14ac:dyDescent="0.25">
      <c r="B189" s="114" t="s">
        <v>79</v>
      </c>
      <c r="C189" s="184">
        <v>8.2088731841382021</v>
      </c>
      <c r="D189" s="185">
        <v>-7.2222874975098605E-2</v>
      </c>
      <c r="E189" s="184" t="s">
        <v>236</v>
      </c>
      <c r="F189" s="185" t="str">
        <f t="shared" ref="F189:J197" si="64">IFERROR(E189-C189,"-")</f>
        <v>-</v>
      </c>
      <c r="G189" s="184">
        <v>6.009615384615385</v>
      </c>
      <c r="H189" s="185" t="str">
        <f t="shared" si="64"/>
        <v>-</v>
      </c>
      <c r="I189" s="184">
        <v>8.3211458725970591</v>
      </c>
      <c r="J189" s="185">
        <f t="shared" si="64"/>
        <v>2.311530487981674</v>
      </c>
      <c r="K189" s="184">
        <v>8.3223995271867608</v>
      </c>
      <c r="L189" s="185">
        <f t="shared" ref="L189:L197" si="65">IFERROR(K189-I189,"-")</f>
        <v>1.2536545897017248E-3</v>
      </c>
      <c r="M189" s="184">
        <v>7.6908373786407767</v>
      </c>
      <c r="N189" s="185">
        <f t="shared" ref="N189:N195" si="66">IFERROR(M189-K189,"-")</f>
        <v>-0.63156214854598414</v>
      </c>
      <c r="O189" s="185">
        <f t="shared" si="63"/>
        <v>-0.51803580549742545</v>
      </c>
    </row>
    <row r="190" spans="1:16" x14ac:dyDescent="0.25">
      <c r="B190" s="114" t="s">
        <v>120</v>
      </c>
      <c r="C190" s="184">
        <v>9.1790865384615383</v>
      </c>
      <c r="D190" s="185">
        <v>0.73457615270486265</v>
      </c>
      <c r="E190" s="184" t="s">
        <v>236</v>
      </c>
      <c r="F190" s="185" t="str">
        <f t="shared" si="64"/>
        <v>-</v>
      </c>
      <c r="G190" s="184">
        <v>7.8949447077409163</v>
      </c>
      <c r="H190" s="185" t="str">
        <f t="shared" si="64"/>
        <v>-</v>
      </c>
      <c r="I190" s="184">
        <v>8.8187972919155708</v>
      </c>
      <c r="J190" s="185">
        <f t="shared" si="64"/>
        <v>0.92385258417465455</v>
      </c>
      <c r="K190" s="184">
        <v>8.9193006052454606</v>
      </c>
      <c r="L190" s="185">
        <f t="shared" si="65"/>
        <v>0.10050331332988982</v>
      </c>
      <c r="M190" s="184">
        <v>8.4891791044776124</v>
      </c>
      <c r="N190" s="185">
        <f t="shared" si="66"/>
        <v>-0.43012150076784827</v>
      </c>
      <c r="O190" s="185">
        <f t="shared" si="63"/>
        <v>-0.68990743398392596</v>
      </c>
    </row>
    <row r="191" spans="1:16" x14ac:dyDescent="0.25">
      <c r="B191" s="114" t="s">
        <v>83</v>
      </c>
      <c r="C191" s="184">
        <v>9.4411160058737149</v>
      </c>
      <c r="D191" s="185">
        <v>-0.30482195572155923</v>
      </c>
      <c r="E191" s="184" t="s">
        <v>236</v>
      </c>
      <c r="F191" s="185" t="str">
        <f t="shared" si="64"/>
        <v>-</v>
      </c>
      <c r="G191" s="184">
        <v>8.1141917293233075</v>
      </c>
      <c r="H191" s="185" t="str">
        <f t="shared" si="64"/>
        <v>-</v>
      </c>
      <c r="I191" s="184">
        <v>8.4194266629557468</v>
      </c>
      <c r="J191" s="185">
        <f t="shared" si="64"/>
        <v>0.30523493363243936</v>
      </c>
      <c r="K191" s="184">
        <v>8.3368211260587941</v>
      </c>
      <c r="L191" s="185">
        <f t="shared" si="65"/>
        <v>-8.2605536896952714E-2</v>
      </c>
      <c r="M191" s="184">
        <v>7.6555997194295067</v>
      </c>
      <c r="N191" s="185">
        <f t="shared" si="66"/>
        <v>-0.68122140662928743</v>
      </c>
      <c r="O191" s="185">
        <f>IFERROR(M191-C191,"-")</f>
        <v>-1.7855162864442082</v>
      </c>
    </row>
    <row r="192" spans="1:16" x14ac:dyDescent="0.25">
      <c r="B192" s="114" t="s">
        <v>85</v>
      </c>
      <c r="C192" s="184">
        <v>8.1819078947368418</v>
      </c>
      <c r="D192" s="185">
        <v>0.51997607655502343</v>
      </c>
      <c r="E192" s="184">
        <v>7.4293369055592766</v>
      </c>
      <c r="F192" s="185">
        <f t="shared" si="64"/>
        <v>-0.75257098917756515</v>
      </c>
      <c r="G192" s="184">
        <v>7.6948376353039132</v>
      </c>
      <c r="H192" s="185">
        <f t="shared" si="64"/>
        <v>0.26550072974463657</v>
      </c>
      <c r="I192" s="184">
        <v>8.0364372469635619</v>
      </c>
      <c r="J192" s="185">
        <f t="shared" si="64"/>
        <v>0.34159961165964869</v>
      </c>
      <c r="K192" s="184">
        <v>8.2916447714135568</v>
      </c>
      <c r="L192" s="185">
        <f t="shared" si="65"/>
        <v>0.25520752444999495</v>
      </c>
      <c r="M192" s="184">
        <v>8.3114473308592629</v>
      </c>
      <c r="N192" s="185">
        <f t="shared" si="66"/>
        <v>1.9802559445706081E-2</v>
      </c>
      <c r="O192" s="185">
        <f>IFERROR(M192-C192,"-")</f>
        <v>0.12953943612242114</v>
      </c>
    </row>
    <row r="193" spans="2:16" x14ac:dyDescent="0.25">
      <c r="B193" s="114" t="s">
        <v>87</v>
      </c>
      <c r="C193" s="184">
        <v>8.8647646219686163</v>
      </c>
      <c r="D193" s="185">
        <v>0.7304491973585634</v>
      </c>
      <c r="E193" s="184">
        <v>7.8025247971145175</v>
      </c>
      <c r="F193" s="185">
        <f t="shared" si="64"/>
        <v>-1.0622398248540987</v>
      </c>
      <c r="G193" s="184">
        <v>8.5449999999999999</v>
      </c>
      <c r="H193" s="185">
        <f t="shared" si="64"/>
        <v>0.74247520288548241</v>
      </c>
      <c r="I193" s="184">
        <v>8.6323838080959518</v>
      </c>
      <c r="J193" s="185">
        <f t="shared" si="64"/>
        <v>8.738380809595192E-2</v>
      </c>
      <c r="K193" s="184">
        <v>8.9404954227248243</v>
      </c>
      <c r="L193" s="185">
        <f t="shared" si="65"/>
        <v>0.30811161462887249</v>
      </c>
      <c r="M193" s="184">
        <v>8.7204788094467816</v>
      </c>
      <c r="N193" s="185">
        <f t="shared" si="66"/>
        <v>-0.22001661327804278</v>
      </c>
      <c r="O193" s="185">
        <f t="shared" ref="O193:O195" si="67">IFERROR(M193-C193,"-")</f>
        <v>-0.1442858125218347</v>
      </c>
    </row>
    <row r="194" spans="2:16" x14ac:dyDescent="0.25">
      <c r="B194" s="114" t="s">
        <v>89</v>
      </c>
      <c r="C194" s="184">
        <v>8.5650236702868288</v>
      </c>
      <c r="D194" s="185">
        <v>0.53843995987958948</v>
      </c>
      <c r="E194" s="184">
        <v>9.5790094339622645</v>
      </c>
      <c r="F194" s="185">
        <f t="shared" si="64"/>
        <v>1.0139857636754357</v>
      </c>
      <c r="G194" s="184">
        <v>7.0247342156650037</v>
      </c>
      <c r="H194" s="185">
        <f t="shared" si="64"/>
        <v>-2.5542752182972608</v>
      </c>
      <c r="I194" s="184">
        <v>7.398474487112046</v>
      </c>
      <c r="J194" s="185">
        <f t="shared" si="64"/>
        <v>0.37374027144704236</v>
      </c>
      <c r="K194" s="184">
        <v>8.0896470588235285</v>
      </c>
      <c r="L194" s="185">
        <f t="shared" si="65"/>
        <v>0.6911725717114825</v>
      </c>
      <c r="M194" s="184">
        <v>8.1410483666751077</v>
      </c>
      <c r="N194" s="185">
        <f t="shared" si="66"/>
        <v>5.1401307851579148E-2</v>
      </c>
      <c r="O194" s="185">
        <f t="shared" si="67"/>
        <v>-0.42397530361172109</v>
      </c>
    </row>
    <row r="195" spans="2:16" x14ac:dyDescent="0.25">
      <c r="B195" s="114" t="s">
        <v>91</v>
      </c>
      <c r="C195" s="184">
        <v>7.6086956521739131</v>
      </c>
      <c r="D195" s="185">
        <v>-0.82876466528640425</v>
      </c>
      <c r="E195" s="184">
        <v>7.1098398169336381</v>
      </c>
      <c r="F195" s="185">
        <f t="shared" si="64"/>
        <v>-0.49885583524027499</v>
      </c>
      <c r="G195" s="184">
        <v>9.0463992266795561</v>
      </c>
      <c r="H195" s="185">
        <f t="shared" si="64"/>
        <v>1.936559409745918</v>
      </c>
      <c r="I195" s="184">
        <v>8.6113074204947004</v>
      </c>
      <c r="J195" s="185">
        <f t="shared" si="64"/>
        <v>-0.43509180618485566</v>
      </c>
      <c r="K195" s="184">
        <v>8.4856290672451191</v>
      </c>
      <c r="L195" s="185">
        <f t="shared" si="65"/>
        <v>-0.12567835324958132</v>
      </c>
      <c r="M195" s="184">
        <v>8.5639518611810797</v>
      </c>
      <c r="N195" s="185">
        <f t="shared" si="66"/>
        <v>7.8322793935960533E-2</v>
      </c>
      <c r="O195" s="185">
        <f t="shared" si="67"/>
        <v>0.95525620900716657</v>
      </c>
    </row>
    <row r="196" spans="2:16" x14ac:dyDescent="0.25">
      <c r="B196" s="114" t="s">
        <v>93</v>
      </c>
      <c r="C196" s="184">
        <v>10.239726027397261</v>
      </c>
      <c r="D196" s="185">
        <v>1.0899947757975674</v>
      </c>
      <c r="E196" s="184">
        <v>7.5361010830324906</v>
      </c>
      <c r="F196" s="185">
        <f t="shared" si="64"/>
        <v>-2.70362494436477</v>
      </c>
      <c r="G196" s="184">
        <v>8.4801517067003793</v>
      </c>
      <c r="H196" s="185">
        <f t="shared" si="64"/>
        <v>0.94405062366788872</v>
      </c>
      <c r="I196" s="184">
        <v>8.6826692270763317</v>
      </c>
      <c r="J196" s="185">
        <f t="shared" si="64"/>
        <v>0.20251752037595239</v>
      </c>
      <c r="K196" s="184">
        <v>9.0498414136837333</v>
      </c>
      <c r="L196" s="185">
        <f t="shared" si="65"/>
        <v>0.36717218660740158</v>
      </c>
      <c r="M196" s="184"/>
      <c r="N196" s="185"/>
      <c r="O196" s="185"/>
    </row>
    <row r="197" spans="2:16" ht="15.75" x14ac:dyDescent="0.25">
      <c r="B197" s="117" t="s">
        <v>30</v>
      </c>
      <c r="C197" s="186">
        <v>8.5827144313382853</v>
      </c>
      <c r="D197" s="187">
        <v>0.12993466517269248</v>
      </c>
      <c r="E197" s="186">
        <v>8.4789494013132476</v>
      </c>
      <c r="F197" s="187">
        <f t="shared" si="64"/>
        <v>-0.10376503002503767</v>
      </c>
      <c r="G197" s="186">
        <v>8.0765115973166139</v>
      </c>
      <c r="H197" s="187">
        <f t="shared" si="64"/>
        <v>-0.40243780399663365</v>
      </c>
      <c r="I197" s="186">
        <v>8.2205484045708985</v>
      </c>
      <c r="J197" s="187">
        <f t="shared" si="64"/>
        <v>0.14403680725428458</v>
      </c>
      <c r="K197" s="186">
        <v>8.4851200579355925</v>
      </c>
      <c r="L197" s="187">
        <f t="shared" si="65"/>
        <v>0.26457165336469401</v>
      </c>
      <c r="M197" s="186">
        <v>8.2191746911899397</v>
      </c>
      <c r="N197" s="187">
        <v>-0.20327269774224987</v>
      </c>
      <c r="O197" s="187">
        <v>-0.18102469448662362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7" t="s">
        <v>302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8.7561470215462602</v>
      </c>
      <c r="D207" s="185">
        <v>0.58078686257954359</v>
      </c>
      <c r="E207" s="184">
        <v>8.1642091152815013</v>
      </c>
      <c r="F207" s="185">
        <f t="shared" ref="F207:J209" si="68">IFERROR(E207-C207,"-")</f>
        <v>-0.59193790626475895</v>
      </c>
      <c r="G207" s="184">
        <v>5.144385026737968</v>
      </c>
      <c r="H207" s="185">
        <f t="shared" si="68"/>
        <v>-3.0198240885435332</v>
      </c>
      <c r="I207" s="184">
        <v>7.6506691278264887</v>
      </c>
      <c r="J207" s="185">
        <f t="shared" si="68"/>
        <v>2.5062841010885206</v>
      </c>
      <c r="K207" s="184">
        <v>8.8914016489988228</v>
      </c>
      <c r="L207" s="185">
        <f t="shared" ref="L207:L209" si="69">IFERROR(K207-I207,"-")</f>
        <v>1.2407325211723341</v>
      </c>
      <c r="M207" s="184">
        <v>9.5242515664887453</v>
      </c>
      <c r="N207" s="185">
        <f t="shared" ref="N207:N209" si="70">IFERROR(M207-K207,"-")</f>
        <v>0.63284991748992248</v>
      </c>
      <c r="O207" s="185">
        <f t="shared" ref="O207" si="71">IFERROR(M207-C207,"-")</f>
        <v>0.76810454494248503</v>
      </c>
    </row>
    <row r="208" spans="2:16" x14ac:dyDescent="0.25">
      <c r="B208" s="114" t="s">
        <v>73</v>
      </c>
      <c r="C208" s="184">
        <v>8.2753522753522759</v>
      </c>
      <c r="D208" s="185">
        <v>0.33959594056855469</v>
      </c>
      <c r="E208" s="184">
        <v>8.5129340480074571</v>
      </c>
      <c r="F208" s="185">
        <f t="shared" si="68"/>
        <v>0.23758177265518121</v>
      </c>
      <c r="G208" s="184">
        <v>4.6582278481012658</v>
      </c>
      <c r="H208" s="185">
        <f t="shared" si="68"/>
        <v>-3.8547061999061913</v>
      </c>
      <c r="I208" s="184">
        <v>7.2104653855059038</v>
      </c>
      <c r="J208" s="185">
        <f t="shared" si="68"/>
        <v>2.552237537404638</v>
      </c>
      <c r="K208" s="184">
        <v>8.468486462494452</v>
      </c>
      <c r="L208" s="185">
        <f t="shared" si="69"/>
        <v>1.2580210769885483</v>
      </c>
      <c r="M208" s="184">
        <v>8.3471822295351714</v>
      </c>
      <c r="N208" s="185">
        <f t="shared" si="70"/>
        <v>-0.12130423295928061</v>
      </c>
      <c r="O208" s="185">
        <f>IFERROR(M208-C208,"-")</f>
        <v>7.1829954182895506E-2</v>
      </c>
    </row>
    <row r="209" spans="2:16" x14ac:dyDescent="0.25">
      <c r="B209" s="114" t="s">
        <v>75</v>
      </c>
      <c r="C209" s="184">
        <v>7.7726962457337887</v>
      </c>
      <c r="D209" s="185">
        <v>-0.69893981894146506</v>
      </c>
      <c r="E209" s="184">
        <v>8.8708333333333336</v>
      </c>
      <c r="F209" s="185">
        <f t="shared" si="68"/>
        <v>1.0981370875995449</v>
      </c>
      <c r="G209" s="184">
        <v>5.5</v>
      </c>
      <c r="H209" s="185">
        <f t="shared" si="68"/>
        <v>-3.3708333333333336</v>
      </c>
      <c r="I209" s="184">
        <v>8.0534644995722839</v>
      </c>
      <c r="J209" s="185">
        <f t="shared" si="68"/>
        <v>2.5534644995722839</v>
      </c>
      <c r="K209" s="184">
        <v>9.3040983606557379</v>
      </c>
      <c r="L209" s="185">
        <f t="shared" si="69"/>
        <v>1.250633861083454</v>
      </c>
      <c r="M209" s="184">
        <v>8.9576891781936538</v>
      </c>
      <c r="N209" s="185">
        <f t="shared" si="70"/>
        <v>-0.34640918246208408</v>
      </c>
      <c r="O209" s="185">
        <f t="shared" ref="O209:O212" si="72">IFERROR(M209-C209,"-")</f>
        <v>1.1849929324598651</v>
      </c>
    </row>
    <row r="210" spans="2:16" x14ac:dyDescent="0.25">
      <c r="B210" s="114" t="s">
        <v>77</v>
      </c>
      <c r="C210" s="184">
        <v>7.0782060785767236</v>
      </c>
      <c r="D210" s="185">
        <v>0.28739140801521756</v>
      </c>
      <c r="E210" s="184" t="s">
        <v>236</v>
      </c>
      <c r="F210" s="185" t="str">
        <f>IFERROR(E210-C210,"-")</f>
        <v>-</v>
      </c>
      <c r="G210" s="184">
        <v>5.8469387755102042</v>
      </c>
      <c r="H210" s="185" t="str">
        <f>IFERROR(G210-E210,"-")</f>
        <v>-</v>
      </c>
      <c r="I210" s="184">
        <v>6.4822436110189177</v>
      </c>
      <c r="J210" s="185">
        <f>IFERROR(I210-G210,"-")</f>
        <v>0.63530483550871342</v>
      </c>
      <c r="K210" s="184">
        <v>7.1687763713080166</v>
      </c>
      <c r="L210" s="185">
        <f>IFERROR(K210-I210,"-")</f>
        <v>0.68653276028909893</v>
      </c>
      <c r="M210" s="184">
        <v>7.0147563486616331</v>
      </c>
      <c r="N210" s="185">
        <f>IFERROR(M210-K210,"-")</f>
        <v>-0.15402002264638348</v>
      </c>
      <c r="O210" s="185">
        <f t="shared" si="72"/>
        <v>-6.3449729915090458E-2</v>
      </c>
    </row>
    <row r="211" spans="2:16" x14ac:dyDescent="0.25">
      <c r="B211" s="114" t="s">
        <v>79</v>
      </c>
      <c r="C211" s="184">
        <v>8.4609339919173774</v>
      </c>
      <c r="D211" s="185">
        <v>-0.18474017698619427</v>
      </c>
      <c r="E211" s="184" t="s">
        <v>236</v>
      </c>
      <c r="F211" s="185" t="str">
        <f t="shared" ref="F211:J219" si="73">IFERROR(E211-C211,"-")</f>
        <v>-</v>
      </c>
      <c r="G211" s="184">
        <v>5.6867167919799497</v>
      </c>
      <c r="H211" s="185" t="str">
        <f t="shared" si="73"/>
        <v>-</v>
      </c>
      <c r="I211" s="184">
        <v>8.4026390870185441</v>
      </c>
      <c r="J211" s="185">
        <f t="shared" si="73"/>
        <v>2.7159222950385944</v>
      </c>
      <c r="K211" s="184">
        <v>10.775368362524326</v>
      </c>
      <c r="L211" s="185">
        <f t="shared" ref="L211:L219" si="74">IFERROR(K211-I211,"-")</f>
        <v>2.3727292755057814</v>
      </c>
      <c r="M211" s="184">
        <v>8.4209884075655896</v>
      </c>
      <c r="N211" s="185">
        <f t="shared" ref="N211:N217" si="75">IFERROR(M211-K211,"-")</f>
        <v>-2.3543799549587359</v>
      </c>
      <c r="O211" s="185">
        <f t="shared" si="72"/>
        <v>-3.9945584351787744E-2</v>
      </c>
    </row>
    <row r="212" spans="2:16" x14ac:dyDescent="0.25">
      <c r="B212" s="114" t="s">
        <v>81</v>
      </c>
      <c r="C212" s="184">
        <v>9.6179577464788739</v>
      </c>
      <c r="D212" s="185">
        <v>0.50807612012787118</v>
      </c>
      <c r="E212" s="184" t="s">
        <v>236</v>
      </c>
      <c r="F212" s="185" t="str">
        <f t="shared" si="73"/>
        <v>-</v>
      </c>
      <c r="G212" s="184">
        <v>7.6506691278264887</v>
      </c>
      <c r="H212" s="185" t="str">
        <f t="shared" si="73"/>
        <v>-</v>
      </c>
      <c r="I212" s="184">
        <v>8.4086679725759055</v>
      </c>
      <c r="J212" s="185">
        <f t="shared" si="73"/>
        <v>0.75799884474941681</v>
      </c>
      <c r="K212" s="184">
        <v>9.573651191969887</v>
      </c>
      <c r="L212" s="185">
        <f t="shared" si="74"/>
        <v>1.1649832193939815</v>
      </c>
      <c r="M212" s="184">
        <v>8.9339884101788858</v>
      </c>
      <c r="N212" s="185">
        <f t="shared" si="75"/>
        <v>-0.63966278179100122</v>
      </c>
      <c r="O212" s="185">
        <f t="shared" si="72"/>
        <v>-0.68396933629998813</v>
      </c>
    </row>
    <row r="213" spans="2:16" x14ac:dyDescent="0.25">
      <c r="B213" s="114" t="s">
        <v>83</v>
      </c>
      <c r="C213" s="184">
        <v>8.2886922320550642</v>
      </c>
      <c r="D213" s="185">
        <v>-8.0582738369137985E-2</v>
      </c>
      <c r="E213" s="184" t="s">
        <v>236</v>
      </c>
      <c r="F213" s="185" t="str">
        <f t="shared" si="73"/>
        <v>-</v>
      </c>
      <c r="G213" s="184">
        <v>8.8195139385275194</v>
      </c>
      <c r="H213" s="185" t="str">
        <f t="shared" si="73"/>
        <v>-</v>
      </c>
      <c r="I213" s="184">
        <v>8.5101010101010104</v>
      </c>
      <c r="J213" s="185">
        <f t="shared" si="73"/>
        <v>-0.30941292842650903</v>
      </c>
      <c r="K213" s="184">
        <v>10.025668679896462</v>
      </c>
      <c r="L213" s="185">
        <f t="shared" si="74"/>
        <v>1.5155676697954519</v>
      </c>
      <c r="M213" s="184">
        <v>8.0485402113559026</v>
      </c>
      <c r="N213" s="185">
        <f t="shared" si="75"/>
        <v>-1.9771284685405597</v>
      </c>
      <c r="O213" s="185">
        <f>IFERROR(M213-C213,"-")</f>
        <v>-0.24015202069916164</v>
      </c>
    </row>
    <row r="214" spans="2:16" x14ac:dyDescent="0.25">
      <c r="B214" s="114" t="s">
        <v>85</v>
      </c>
      <c r="C214" s="184">
        <v>8.9417061611374411</v>
      </c>
      <c r="D214" s="185">
        <v>-0.4788987537963969</v>
      </c>
      <c r="E214" s="184">
        <v>9.4789297658862868</v>
      </c>
      <c r="F214" s="185">
        <f t="shared" si="73"/>
        <v>0.53722360474884567</v>
      </c>
      <c r="G214" s="184">
        <v>7.8547526673132877</v>
      </c>
      <c r="H214" s="185">
        <f t="shared" si="73"/>
        <v>-1.6241770985729991</v>
      </c>
      <c r="I214" s="184">
        <v>9.9118942731277535</v>
      </c>
      <c r="J214" s="185">
        <f t="shared" si="73"/>
        <v>2.0571416058144658</v>
      </c>
      <c r="K214" s="184">
        <v>9.6800704902274912</v>
      </c>
      <c r="L214" s="185">
        <f t="shared" si="74"/>
        <v>-0.23182378290026229</v>
      </c>
      <c r="M214" s="184">
        <v>9.3494736842105262</v>
      </c>
      <c r="N214" s="185">
        <f t="shared" si="75"/>
        <v>-0.33059680601696506</v>
      </c>
      <c r="O214" s="185">
        <f>IFERROR(M214-C214,"-")</f>
        <v>0.40776752307308506</v>
      </c>
    </row>
    <row r="215" spans="2:16" x14ac:dyDescent="0.25">
      <c r="B215" s="114" t="s">
        <v>87</v>
      </c>
      <c r="C215" s="184">
        <v>9.5273103805332635</v>
      </c>
      <c r="D215" s="185">
        <v>-3.5153483783769701E-3</v>
      </c>
      <c r="E215" s="184">
        <v>3.7468354430379747</v>
      </c>
      <c r="F215" s="185">
        <f t="shared" si="73"/>
        <v>-5.7804749374952884</v>
      </c>
      <c r="G215" s="184">
        <v>8.7681191153930378</v>
      </c>
      <c r="H215" s="185">
        <f t="shared" si="73"/>
        <v>5.0212836723550627</v>
      </c>
      <c r="I215" s="184">
        <v>9.6579052969502399</v>
      </c>
      <c r="J215" s="185">
        <f t="shared" si="73"/>
        <v>0.88978618155720213</v>
      </c>
      <c r="K215" s="184">
        <v>8.8518155053974485</v>
      </c>
      <c r="L215" s="185">
        <f t="shared" si="74"/>
        <v>-0.80608979155279137</v>
      </c>
      <c r="M215" s="184">
        <v>9.4313593539703895</v>
      </c>
      <c r="N215" s="185">
        <f t="shared" si="75"/>
        <v>0.57954384857294095</v>
      </c>
      <c r="O215" s="185">
        <f t="shared" ref="O215:O217" si="76">IFERROR(M215-C215,"-")</f>
        <v>-9.595102656287402E-2</v>
      </c>
    </row>
    <row r="216" spans="2:16" x14ac:dyDescent="0.25">
      <c r="B216" s="114" t="s">
        <v>89</v>
      </c>
      <c r="C216" s="184">
        <v>8.0566202090592327</v>
      </c>
      <c r="D216" s="185">
        <v>-0.32453043439269713</v>
      </c>
      <c r="E216" s="184">
        <v>3.6689419795221845</v>
      </c>
      <c r="F216" s="185">
        <f t="shared" si="73"/>
        <v>-4.3876782295370482</v>
      </c>
      <c r="G216" s="184">
        <v>7.7923940149625937</v>
      </c>
      <c r="H216" s="185">
        <f t="shared" si="73"/>
        <v>4.1234520354404092</v>
      </c>
      <c r="I216" s="184">
        <v>9.0385735080058218</v>
      </c>
      <c r="J216" s="185">
        <f t="shared" si="73"/>
        <v>1.2461794930432282</v>
      </c>
      <c r="K216" s="184">
        <v>9.1355339805825242</v>
      </c>
      <c r="L216" s="185">
        <f t="shared" si="74"/>
        <v>9.6960472576702372E-2</v>
      </c>
      <c r="M216" s="184">
        <v>8.3060606060606066</v>
      </c>
      <c r="N216" s="185">
        <f t="shared" si="75"/>
        <v>-0.82947337452191761</v>
      </c>
      <c r="O216" s="185">
        <f t="shared" si="76"/>
        <v>0.24944039700137388</v>
      </c>
    </row>
    <row r="217" spans="2:16" x14ac:dyDescent="0.25">
      <c r="B217" s="114" t="s">
        <v>91</v>
      </c>
      <c r="C217" s="184">
        <v>7.5836481381543441</v>
      </c>
      <c r="D217" s="185">
        <v>-0.83289543643945141</v>
      </c>
      <c r="E217" s="184">
        <v>5.4763358778625957</v>
      </c>
      <c r="F217" s="185">
        <f t="shared" si="73"/>
        <v>-2.1073122602917485</v>
      </c>
      <c r="G217" s="184">
        <v>7.3073868149324861</v>
      </c>
      <c r="H217" s="185">
        <f t="shared" si="73"/>
        <v>1.8310509370698904</v>
      </c>
      <c r="I217" s="184">
        <v>8.0379550735863674</v>
      </c>
      <c r="J217" s="185">
        <f t="shared" si="73"/>
        <v>0.73056825865388131</v>
      </c>
      <c r="K217" s="184">
        <v>8.6134094151212555</v>
      </c>
      <c r="L217" s="185">
        <f t="shared" si="74"/>
        <v>0.57545434153488806</v>
      </c>
      <c r="M217" s="184">
        <v>9.2076281287246715</v>
      </c>
      <c r="N217" s="185">
        <f t="shared" si="75"/>
        <v>0.59421871360341605</v>
      </c>
      <c r="O217" s="185">
        <f t="shared" si="76"/>
        <v>1.6239799905703274</v>
      </c>
    </row>
    <row r="218" spans="2:16" x14ac:dyDescent="0.25">
      <c r="B218" s="114" t="s">
        <v>93</v>
      </c>
      <c r="C218" s="184">
        <v>8.4247185126996591</v>
      </c>
      <c r="D218" s="185">
        <v>0.14024430635045348</v>
      </c>
      <c r="E218" s="184">
        <v>7.5096322241681257</v>
      </c>
      <c r="F218" s="185">
        <f t="shared" si="73"/>
        <v>-0.9150862885315334</v>
      </c>
      <c r="G218" s="184">
        <v>7.4342248314851052</v>
      </c>
      <c r="H218" s="185">
        <f t="shared" si="73"/>
        <v>-7.5407392683020547E-2</v>
      </c>
      <c r="I218" s="184">
        <v>9.181432360742706</v>
      </c>
      <c r="J218" s="185">
        <f t="shared" si="73"/>
        <v>1.7472075292576008</v>
      </c>
      <c r="K218" s="184">
        <v>8.475026567481402</v>
      </c>
      <c r="L218" s="185">
        <f t="shared" si="74"/>
        <v>-0.70640579326130393</v>
      </c>
      <c r="M218" s="184"/>
      <c r="N218" s="185"/>
      <c r="O218" s="185"/>
    </row>
    <row r="219" spans="2:16" ht="15.75" x14ac:dyDescent="0.25">
      <c r="B219" s="117" t="s">
        <v>30</v>
      </c>
      <c r="C219" s="186">
        <v>8.377732417888291</v>
      </c>
      <c r="D219" s="187">
        <v>-6.5967074352286659E-2</v>
      </c>
      <c r="E219" s="186">
        <v>8.0653471771576903</v>
      </c>
      <c r="F219" s="187">
        <f t="shared" si="73"/>
        <v>-0.3123852407306007</v>
      </c>
      <c r="G219" s="186">
        <v>7.8209407699579492</v>
      </c>
      <c r="H219" s="187">
        <f t="shared" si="73"/>
        <v>-0.24440640719974116</v>
      </c>
      <c r="I219" s="186">
        <v>8.3670963781461012</v>
      </c>
      <c r="J219" s="187">
        <f t="shared" si="73"/>
        <v>0.54615560818815201</v>
      </c>
      <c r="K219" s="186">
        <v>9.0323371426511407</v>
      </c>
      <c r="L219" s="187">
        <f t="shared" si="74"/>
        <v>0.66524076450503955</v>
      </c>
      <c r="M219" s="186">
        <v>8.6183580302349956</v>
      </c>
      <c r="N219" s="187">
        <v>-0.46562361355205617</v>
      </c>
      <c r="O219" s="187">
        <v>0.24420932140153973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7" t="s">
        <v>301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8.3870049184571585</v>
      </c>
      <c r="D229" s="185">
        <v>-0.66740408717135935</v>
      </c>
      <c r="E229" s="184">
        <v>8.7057728119180631</v>
      </c>
      <c r="F229" s="185">
        <f t="shared" ref="F229:J231" si="77">IFERROR(E229-C229,"-")</f>
        <v>0.31876789346090462</v>
      </c>
      <c r="G229" s="184">
        <v>8.28169014084507</v>
      </c>
      <c r="H229" s="185">
        <f t="shared" si="77"/>
        <v>-0.42408267107299302</v>
      </c>
      <c r="I229" s="184">
        <v>8.8435324294613409</v>
      </c>
      <c r="J229" s="185">
        <f t="shared" si="77"/>
        <v>0.56184228861627084</v>
      </c>
      <c r="K229" s="184">
        <v>8.3992114342040409</v>
      </c>
      <c r="L229" s="185">
        <f t="shared" ref="L229:L231" si="78">IFERROR(K229-I229,"-")</f>
        <v>-0.44432099525729996</v>
      </c>
      <c r="M229" s="184">
        <v>8.608603667136812</v>
      </c>
      <c r="N229" s="185">
        <f t="shared" ref="N229:N231" si="79">IFERROR(M229-K229,"-")</f>
        <v>0.20939223293277109</v>
      </c>
      <c r="O229" s="185">
        <f t="shared" ref="O229" si="80">IFERROR(M229-C229,"-")</f>
        <v>0.22159874867965357</v>
      </c>
    </row>
    <row r="230" spans="2:16" x14ac:dyDescent="0.25">
      <c r="B230" s="114" t="s">
        <v>73</v>
      </c>
      <c r="C230" s="184">
        <v>8.9604031677465805</v>
      </c>
      <c r="D230" s="185">
        <v>-8.7106849425714117E-2</v>
      </c>
      <c r="E230" s="184">
        <v>8.6076173604960147</v>
      </c>
      <c r="F230" s="185">
        <f t="shared" si="77"/>
        <v>-0.35278580725056585</v>
      </c>
      <c r="G230" s="184">
        <v>11.728813559322035</v>
      </c>
      <c r="H230" s="185">
        <f t="shared" si="77"/>
        <v>3.12119619882602</v>
      </c>
      <c r="I230" s="184">
        <v>7.5259042033235586</v>
      </c>
      <c r="J230" s="185">
        <f t="shared" si="77"/>
        <v>-4.202909355998476</v>
      </c>
      <c r="K230" s="184">
        <v>8.727555141348244</v>
      </c>
      <c r="L230" s="185">
        <f t="shared" si="78"/>
        <v>1.2016509380246854</v>
      </c>
      <c r="M230" s="184">
        <v>8.2370138345079607</v>
      </c>
      <c r="N230" s="185">
        <f t="shared" si="79"/>
        <v>-0.4905413068402833</v>
      </c>
      <c r="O230" s="185">
        <f>IFERROR(M230-C230,"-")</f>
        <v>-0.72338933323861987</v>
      </c>
    </row>
    <row r="231" spans="2:16" x14ac:dyDescent="0.25">
      <c r="B231" s="114" t="s">
        <v>75</v>
      </c>
      <c r="C231" s="184">
        <v>7.8172443425952451</v>
      </c>
      <c r="D231" s="185">
        <v>-0.12087720436608063</v>
      </c>
      <c r="E231" s="184">
        <v>10.733630952380953</v>
      </c>
      <c r="F231" s="185">
        <f t="shared" si="77"/>
        <v>2.9163866097857074</v>
      </c>
      <c r="G231" s="184">
        <v>9.907692307692308</v>
      </c>
      <c r="H231" s="185">
        <f t="shared" si="77"/>
        <v>-0.82593864468864453</v>
      </c>
      <c r="I231" s="184">
        <v>8.6417662682602927</v>
      </c>
      <c r="J231" s="185">
        <f t="shared" si="77"/>
        <v>-1.2659260394320153</v>
      </c>
      <c r="K231" s="184">
        <v>8.664422395464209</v>
      </c>
      <c r="L231" s="185">
        <f t="shared" si="78"/>
        <v>2.2656127203916299E-2</v>
      </c>
      <c r="M231" s="184">
        <v>7.8031830238726787</v>
      </c>
      <c r="N231" s="185">
        <f t="shared" si="79"/>
        <v>-0.8612393715915303</v>
      </c>
      <c r="O231" s="185">
        <f t="shared" ref="O231:O234" si="81">IFERROR(M231-C231,"-")</f>
        <v>-1.406131872256644E-2</v>
      </c>
    </row>
    <row r="232" spans="2:16" x14ac:dyDescent="0.25">
      <c r="B232" s="114" t="s">
        <v>77</v>
      </c>
      <c r="C232" s="184">
        <v>7.4230145867098862</v>
      </c>
      <c r="D232" s="185">
        <v>-0.21218501158285807</v>
      </c>
      <c r="E232" s="184" t="s">
        <v>236</v>
      </c>
      <c r="F232" s="185" t="str">
        <f>IFERROR(E232-C232,"-")</f>
        <v>-</v>
      </c>
      <c r="G232" s="184">
        <v>5.2430939226519335</v>
      </c>
      <c r="H232" s="185" t="str">
        <f>IFERROR(G232-E232,"-")</f>
        <v>-</v>
      </c>
      <c r="I232" s="184">
        <v>7.0787526427061307</v>
      </c>
      <c r="J232" s="185">
        <f>IFERROR(I232-G232,"-")</f>
        <v>1.8356587200541972</v>
      </c>
      <c r="K232" s="184">
        <v>7.7432362122788758</v>
      </c>
      <c r="L232" s="185">
        <f>IFERROR(K232-I232,"-")</f>
        <v>0.66448356957274513</v>
      </c>
      <c r="M232" s="184">
        <v>8.3330936975796792</v>
      </c>
      <c r="N232" s="185">
        <f>IFERROR(M232-K232,"-")</f>
        <v>0.5898574853008034</v>
      </c>
      <c r="O232" s="185">
        <f t="shared" si="81"/>
        <v>0.91007911086979298</v>
      </c>
    </row>
    <row r="233" spans="2:16" x14ac:dyDescent="0.25">
      <c r="B233" s="114" t="s">
        <v>79</v>
      </c>
      <c r="C233" s="184">
        <v>8.2088731841382021</v>
      </c>
      <c r="D233" s="185">
        <v>-7.2222874975098605E-2</v>
      </c>
      <c r="E233" s="184" t="s">
        <v>236</v>
      </c>
      <c r="F233" s="185" t="str">
        <f t="shared" ref="F233:J241" si="82">IFERROR(E233-C233,"-")</f>
        <v>-</v>
      </c>
      <c r="G233" s="184">
        <v>6.009615384615385</v>
      </c>
      <c r="H233" s="185" t="str">
        <f t="shared" si="82"/>
        <v>-</v>
      </c>
      <c r="I233" s="184">
        <v>8.3211458725970591</v>
      </c>
      <c r="J233" s="185">
        <f t="shared" si="82"/>
        <v>2.311530487981674</v>
      </c>
      <c r="K233" s="184">
        <v>8.3223995271867608</v>
      </c>
      <c r="L233" s="185">
        <f t="shared" ref="L233:L241" si="83">IFERROR(K233-I233,"-")</f>
        <v>1.2536545897017248E-3</v>
      </c>
      <c r="M233" s="184">
        <v>7.6908373786407767</v>
      </c>
      <c r="N233" s="185">
        <f t="shared" ref="N233:N239" si="84">IFERROR(M233-K233,"-")</f>
        <v>-0.63156214854598414</v>
      </c>
      <c r="O233" s="185">
        <f t="shared" si="81"/>
        <v>-0.51803580549742545</v>
      </c>
    </row>
    <row r="234" spans="2:16" x14ac:dyDescent="0.25">
      <c r="B234" s="114" t="s">
        <v>81</v>
      </c>
      <c r="C234" s="184">
        <v>9.1790865384615383</v>
      </c>
      <c r="D234" s="185">
        <v>0.73457615270486265</v>
      </c>
      <c r="E234" s="184" t="s">
        <v>236</v>
      </c>
      <c r="F234" s="185" t="str">
        <f t="shared" si="82"/>
        <v>-</v>
      </c>
      <c r="G234" s="184">
        <v>7.8949447077409163</v>
      </c>
      <c r="H234" s="185" t="str">
        <f t="shared" si="82"/>
        <v>-</v>
      </c>
      <c r="I234" s="184">
        <v>8.8187972919155708</v>
      </c>
      <c r="J234" s="185">
        <f t="shared" si="82"/>
        <v>0.92385258417465455</v>
      </c>
      <c r="K234" s="184">
        <v>8.9193006052454606</v>
      </c>
      <c r="L234" s="185">
        <f t="shared" si="83"/>
        <v>0.10050331332988982</v>
      </c>
      <c r="M234" s="184">
        <v>8.4891791044776124</v>
      </c>
      <c r="N234" s="185">
        <f t="shared" si="84"/>
        <v>-0.43012150076784827</v>
      </c>
      <c r="O234" s="185">
        <f t="shared" si="81"/>
        <v>-0.68990743398392596</v>
      </c>
    </row>
    <row r="235" spans="2:16" x14ac:dyDescent="0.25">
      <c r="B235" s="114" t="s">
        <v>83</v>
      </c>
      <c r="C235" s="184">
        <v>9.4411160058737149</v>
      </c>
      <c r="D235" s="185">
        <v>-0.30482195572155923</v>
      </c>
      <c r="E235" s="184" t="s">
        <v>236</v>
      </c>
      <c r="F235" s="185" t="str">
        <f t="shared" si="82"/>
        <v>-</v>
      </c>
      <c r="G235" s="184">
        <v>8.1141917293233075</v>
      </c>
      <c r="H235" s="185" t="str">
        <f t="shared" si="82"/>
        <v>-</v>
      </c>
      <c r="I235" s="184">
        <v>8.4194266629557468</v>
      </c>
      <c r="J235" s="185">
        <f t="shared" si="82"/>
        <v>0.30523493363243936</v>
      </c>
      <c r="K235" s="184">
        <v>8.3368211260587941</v>
      </c>
      <c r="L235" s="185">
        <f t="shared" si="83"/>
        <v>-8.2605536896952714E-2</v>
      </c>
      <c r="M235" s="184">
        <v>7.6555997194295067</v>
      </c>
      <c r="N235" s="185">
        <f t="shared" si="84"/>
        <v>-0.68122140662928743</v>
      </c>
      <c r="O235" s="185">
        <f>IFERROR(M235-C235,"-")</f>
        <v>-1.7855162864442082</v>
      </c>
    </row>
    <row r="236" spans="2:16" x14ac:dyDescent="0.25">
      <c r="B236" s="114" t="s">
        <v>85</v>
      </c>
      <c r="C236" s="184">
        <v>8.1819078947368418</v>
      </c>
      <c r="D236" s="185">
        <v>0.51997607655502343</v>
      </c>
      <c r="E236" s="184">
        <v>7.4293369055592766</v>
      </c>
      <c r="F236" s="185">
        <f t="shared" si="82"/>
        <v>-0.75257098917756515</v>
      </c>
      <c r="G236" s="184">
        <v>7.6948376353039132</v>
      </c>
      <c r="H236" s="185">
        <f t="shared" si="82"/>
        <v>0.26550072974463657</v>
      </c>
      <c r="I236" s="184">
        <v>8.0364372469635619</v>
      </c>
      <c r="J236" s="185">
        <f t="shared" si="82"/>
        <v>0.34159961165964869</v>
      </c>
      <c r="K236" s="184">
        <v>8.2916447714135568</v>
      </c>
      <c r="L236" s="185">
        <f t="shared" si="83"/>
        <v>0.25520752444999495</v>
      </c>
      <c r="M236" s="184">
        <v>8.3114473308592629</v>
      </c>
      <c r="N236" s="185">
        <f t="shared" si="84"/>
        <v>1.9802559445706081E-2</v>
      </c>
      <c r="O236" s="185">
        <f>IFERROR(M236-C236,"-")</f>
        <v>0.12953943612242114</v>
      </c>
    </row>
    <row r="237" spans="2:16" x14ac:dyDescent="0.25">
      <c r="B237" s="114" t="s">
        <v>87</v>
      </c>
      <c r="C237" s="184">
        <v>8.8647646219686163</v>
      </c>
      <c r="D237" s="185">
        <v>0.7304491973585634</v>
      </c>
      <c r="E237" s="184">
        <v>7.8025247971145175</v>
      </c>
      <c r="F237" s="185">
        <f t="shared" si="82"/>
        <v>-1.0622398248540987</v>
      </c>
      <c r="G237" s="184">
        <v>8.5449999999999999</v>
      </c>
      <c r="H237" s="185">
        <f t="shared" si="82"/>
        <v>0.74247520288548241</v>
      </c>
      <c r="I237" s="184">
        <v>8.6323838080959518</v>
      </c>
      <c r="J237" s="185">
        <f t="shared" si="82"/>
        <v>8.738380809595192E-2</v>
      </c>
      <c r="K237" s="184">
        <v>8.9404954227248243</v>
      </c>
      <c r="L237" s="185">
        <f t="shared" si="83"/>
        <v>0.30811161462887249</v>
      </c>
      <c r="M237" s="184">
        <v>8.7204788094467816</v>
      </c>
      <c r="N237" s="185">
        <f t="shared" si="84"/>
        <v>-0.22001661327804278</v>
      </c>
      <c r="O237" s="185">
        <f t="shared" ref="O237:O239" si="85">IFERROR(M237-C237,"-")</f>
        <v>-0.1442858125218347</v>
      </c>
    </row>
    <row r="238" spans="2:16" x14ac:dyDescent="0.25">
      <c r="B238" s="114" t="s">
        <v>89</v>
      </c>
      <c r="C238" s="184">
        <v>8.5650236702868288</v>
      </c>
      <c r="D238" s="185">
        <v>0.53843995987958948</v>
      </c>
      <c r="E238" s="184">
        <v>9.5790094339622645</v>
      </c>
      <c r="F238" s="185">
        <f t="shared" si="82"/>
        <v>1.0139857636754357</v>
      </c>
      <c r="G238" s="184">
        <v>7.0247342156650037</v>
      </c>
      <c r="H238" s="185">
        <f t="shared" si="82"/>
        <v>-2.5542752182972608</v>
      </c>
      <c r="I238" s="184">
        <v>7.398474487112046</v>
      </c>
      <c r="J238" s="185">
        <f t="shared" si="82"/>
        <v>0.37374027144704236</v>
      </c>
      <c r="K238" s="184">
        <v>8.0896470588235285</v>
      </c>
      <c r="L238" s="185">
        <f t="shared" si="83"/>
        <v>0.6911725717114825</v>
      </c>
      <c r="M238" s="184">
        <v>8.1410483666751077</v>
      </c>
      <c r="N238" s="185">
        <f t="shared" si="84"/>
        <v>5.1401307851579148E-2</v>
      </c>
      <c r="O238" s="185">
        <f t="shared" si="85"/>
        <v>-0.42397530361172109</v>
      </c>
    </row>
    <row r="239" spans="2:16" x14ac:dyDescent="0.25">
      <c r="B239" s="114" t="s">
        <v>91</v>
      </c>
      <c r="C239" s="184">
        <v>7.6086956521739131</v>
      </c>
      <c r="D239" s="185">
        <v>-0.82876466528640425</v>
      </c>
      <c r="E239" s="184">
        <v>7.1098398169336381</v>
      </c>
      <c r="F239" s="185">
        <f t="shared" si="82"/>
        <v>-0.49885583524027499</v>
      </c>
      <c r="G239" s="184">
        <v>9.0463992266795561</v>
      </c>
      <c r="H239" s="185">
        <f t="shared" si="82"/>
        <v>1.936559409745918</v>
      </c>
      <c r="I239" s="184">
        <v>8.6113074204947004</v>
      </c>
      <c r="J239" s="185">
        <f t="shared" si="82"/>
        <v>-0.43509180618485566</v>
      </c>
      <c r="K239" s="184">
        <v>8.4856290672451191</v>
      </c>
      <c r="L239" s="185">
        <f t="shared" si="83"/>
        <v>-0.12567835324958132</v>
      </c>
      <c r="M239" s="184">
        <v>8.5639518611810797</v>
      </c>
      <c r="N239" s="185">
        <f t="shared" si="84"/>
        <v>7.8322793935960533E-2</v>
      </c>
      <c r="O239" s="185">
        <f t="shared" si="85"/>
        <v>0.95525620900716657</v>
      </c>
    </row>
    <row r="240" spans="2:16" x14ac:dyDescent="0.25">
      <c r="B240" s="114" t="s">
        <v>93</v>
      </c>
      <c r="C240" s="184">
        <v>10.239726027397261</v>
      </c>
      <c r="D240" s="185">
        <v>1.0899947757975674</v>
      </c>
      <c r="E240" s="184">
        <v>7.5361010830324906</v>
      </c>
      <c r="F240" s="185">
        <f t="shared" si="82"/>
        <v>-2.70362494436477</v>
      </c>
      <c r="G240" s="184">
        <v>8.4801517067003793</v>
      </c>
      <c r="H240" s="185">
        <f t="shared" si="82"/>
        <v>0.94405062366788872</v>
      </c>
      <c r="I240" s="184">
        <v>8.6826692270763317</v>
      </c>
      <c r="J240" s="185">
        <f t="shared" si="82"/>
        <v>0.20251752037595239</v>
      </c>
      <c r="K240" s="184">
        <v>9.0498414136837333</v>
      </c>
      <c r="L240" s="185">
        <f t="shared" si="83"/>
        <v>0.36717218660740158</v>
      </c>
      <c r="M240" s="184"/>
      <c r="N240" s="185"/>
      <c r="O240" s="185"/>
    </row>
    <row r="241" spans="2:16" ht="15.75" x14ac:dyDescent="0.25">
      <c r="B241" s="117" t="s">
        <v>30</v>
      </c>
      <c r="C241" s="186">
        <v>8.5827144313382853</v>
      </c>
      <c r="D241" s="187">
        <v>0.12993466517269248</v>
      </c>
      <c r="E241" s="186">
        <v>8.4789494013132476</v>
      </c>
      <c r="F241" s="187">
        <f t="shared" si="82"/>
        <v>-0.10376503002503767</v>
      </c>
      <c r="G241" s="186">
        <v>8.0765115973166139</v>
      </c>
      <c r="H241" s="187">
        <f t="shared" si="82"/>
        <v>-0.40243780399663365</v>
      </c>
      <c r="I241" s="186">
        <v>8.2205484045708985</v>
      </c>
      <c r="J241" s="187">
        <f t="shared" si="82"/>
        <v>0.14403680725428458</v>
      </c>
      <c r="K241" s="186">
        <v>8.4851200579355925</v>
      </c>
      <c r="L241" s="187">
        <f t="shared" si="83"/>
        <v>0.26457165336469401</v>
      </c>
      <c r="M241" s="186">
        <v>8.2191746911899397</v>
      </c>
      <c r="N241" s="187">
        <v>-0.20327269774224987</v>
      </c>
      <c r="O241" s="187">
        <v>-0.18102469448662362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7" t="s">
        <v>303</v>
      </c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9.1074441687344905</v>
      </c>
      <c r="D251" s="185">
        <v>-2.2578404628941229E-2</v>
      </c>
      <c r="E251" s="184">
        <v>8.9706999457406411</v>
      </c>
      <c r="F251" s="185">
        <f t="shared" ref="F251:J253" si="86">IFERROR(E251-C251,"-")</f>
        <v>-0.13674422299384936</v>
      </c>
      <c r="G251" s="184">
        <v>4.1066666666666665</v>
      </c>
      <c r="H251" s="185">
        <f t="shared" si="86"/>
        <v>-4.8640332790739746</v>
      </c>
      <c r="I251" s="184">
        <v>8.4483920367534449</v>
      </c>
      <c r="J251" s="185">
        <f t="shared" si="86"/>
        <v>4.3417253700867784</v>
      </c>
      <c r="K251" s="184">
        <v>7.381966351209253</v>
      </c>
      <c r="L251" s="185">
        <f t="shared" ref="L251:L253" si="87">IFERROR(K251-I251,"-")</f>
        <v>-1.0664256855441918</v>
      </c>
      <c r="M251" s="184">
        <v>8.3423835381537579</v>
      </c>
      <c r="N251" s="185">
        <f t="shared" ref="N251:N253" si="88">IFERROR(M251-K251,"-")</f>
        <v>0.96041718694450484</v>
      </c>
      <c r="O251" s="185">
        <f t="shared" ref="O251" si="89">IFERROR(M251-C251,"-")</f>
        <v>-0.76506063058073259</v>
      </c>
    </row>
    <row r="252" spans="2:16" x14ac:dyDescent="0.25">
      <c r="B252" s="114" t="s">
        <v>73</v>
      </c>
      <c r="C252" s="184">
        <v>8.3243180228491482</v>
      </c>
      <c r="D252" s="185">
        <v>-0.81788158955395218</v>
      </c>
      <c r="E252" s="184">
        <v>8.0938388625592417</v>
      </c>
      <c r="F252" s="185">
        <f t="shared" si="86"/>
        <v>-0.23047916028990656</v>
      </c>
      <c r="G252" s="184">
        <v>6.67741935483871</v>
      </c>
      <c r="H252" s="185">
        <f t="shared" si="86"/>
        <v>-1.4164195077205317</v>
      </c>
      <c r="I252" s="184">
        <v>8.2276861853325745</v>
      </c>
      <c r="J252" s="185">
        <f t="shared" si="86"/>
        <v>1.5502668304938645</v>
      </c>
      <c r="K252" s="184">
        <v>8.1284599006387506</v>
      </c>
      <c r="L252" s="185">
        <f t="shared" si="87"/>
        <v>-9.9226284693823885E-2</v>
      </c>
      <c r="M252" s="184">
        <v>8.6390164820318827</v>
      </c>
      <c r="N252" s="185">
        <f t="shared" si="88"/>
        <v>0.51055658139313209</v>
      </c>
      <c r="O252" s="185">
        <f>IFERROR(M252-C252,"-")</f>
        <v>0.31469845918273442</v>
      </c>
    </row>
    <row r="253" spans="2:16" x14ac:dyDescent="0.25">
      <c r="B253" s="114" t="s">
        <v>75</v>
      </c>
      <c r="C253" s="184">
        <v>7.5138151875571824</v>
      </c>
      <c r="D253" s="185">
        <v>-1.7685783682540945</v>
      </c>
      <c r="E253" s="184">
        <v>11.017251635930993</v>
      </c>
      <c r="F253" s="185">
        <f t="shared" si="86"/>
        <v>3.5034364483738107</v>
      </c>
      <c r="G253" s="184">
        <v>6.0204081632653059</v>
      </c>
      <c r="H253" s="185">
        <f t="shared" si="86"/>
        <v>-4.9968434726656872</v>
      </c>
      <c r="I253" s="184">
        <v>8.4184331797235021</v>
      </c>
      <c r="J253" s="185">
        <f t="shared" si="86"/>
        <v>2.3980250164581962</v>
      </c>
      <c r="K253" s="184">
        <v>9.2266817410966642</v>
      </c>
      <c r="L253" s="185">
        <f t="shared" si="87"/>
        <v>0.80824856137316203</v>
      </c>
      <c r="M253" s="184">
        <v>8.3439211391018624</v>
      </c>
      <c r="N253" s="185">
        <f t="shared" si="88"/>
        <v>-0.88276060199480177</v>
      </c>
      <c r="O253" s="185">
        <f t="shared" ref="O253:O256" si="90">IFERROR(M253-C253,"-")</f>
        <v>0.83010595154468003</v>
      </c>
    </row>
    <row r="254" spans="2:16" x14ac:dyDescent="0.25">
      <c r="B254" s="114" t="s">
        <v>77</v>
      </c>
      <c r="C254" s="184">
        <v>9.9775224775224771</v>
      </c>
      <c r="D254" s="185">
        <v>0.6360832715671414</v>
      </c>
      <c r="E254" s="184" t="s">
        <v>236</v>
      </c>
      <c r="F254" s="185" t="str">
        <f>IFERROR(E254-C254,"-")</f>
        <v>-</v>
      </c>
      <c r="G254" s="184">
        <v>15.285714285714286</v>
      </c>
      <c r="H254" s="185" t="str">
        <f>IFERROR(G254-E254,"-")</f>
        <v>-</v>
      </c>
      <c r="I254" s="184">
        <v>9.1967109424414932</v>
      </c>
      <c r="J254" s="185">
        <f>IFERROR(I254-G254,"-")</f>
        <v>-6.0890033432727932</v>
      </c>
      <c r="K254" s="184">
        <v>8.1741071428571423</v>
      </c>
      <c r="L254" s="185">
        <f>IFERROR(K254-I254,"-")</f>
        <v>-1.0226037995843509</v>
      </c>
      <c r="M254" s="184">
        <v>10.570491803278689</v>
      </c>
      <c r="N254" s="185">
        <f>IFERROR(M254-K254,"-")</f>
        <v>2.3963846604215462</v>
      </c>
      <c r="O254" s="185">
        <f t="shared" si="90"/>
        <v>0.59296932575621142</v>
      </c>
    </row>
    <row r="255" spans="2:16" x14ac:dyDescent="0.25">
      <c r="B255" s="114" t="s">
        <v>79</v>
      </c>
      <c r="C255" s="184">
        <v>8.9593220338983048</v>
      </c>
      <c r="D255" s="185">
        <v>-1.3359799795245131</v>
      </c>
      <c r="E255" s="184" t="s">
        <v>236</v>
      </c>
      <c r="F255" s="185" t="str">
        <f t="shared" ref="F255:J263" si="91">IFERROR(E255-C255,"-")</f>
        <v>-</v>
      </c>
      <c r="G255" s="184">
        <v>4.7142857142857144</v>
      </c>
      <c r="H255" s="185" t="str">
        <f t="shared" si="91"/>
        <v>-</v>
      </c>
      <c r="I255" s="184">
        <v>9.1746478873239443</v>
      </c>
      <c r="J255" s="185">
        <f t="shared" si="91"/>
        <v>4.4603621730382299</v>
      </c>
      <c r="K255" s="184">
        <v>9.6876876876876885</v>
      </c>
      <c r="L255" s="185">
        <f t="shared" ref="L255:L263" si="92">IFERROR(K255-I255,"-")</f>
        <v>0.51303980036374419</v>
      </c>
      <c r="M255" s="184">
        <v>8.620754716981132</v>
      </c>
      <c r="N255" s="185">
        <f t="shared" ref="N255:N261" si="93">IFERROR(M255-K255,"-")</f>
        <v>-1.0669329707065565</v>
      </c>
      <c r="O255" s="185">
        <f t="shared" si="90"/>
        <v>-0.33856731691717279</v>
      </c>
    </row>
    <row r="256" spans="2:16" x14ac:dyDescent="0.25">
      <c r="B256" s="114" t="s">
        <v>81</v>
      </c>
      <c r="C256" s="184">
        <v>8.7679558011049732</v>
      </c>
      <c r="D256" s="185">
        <v>-1.2265647468402321</v>
      </c>
      <c r="E256" s="184" t="s">
        <v>236</v>
      </c>
      <c r="F256" s="185" t="str">
        <f t="shared" si="91"/>
        <v>-</v>
      </c>
      <c r="G256" s="184">
        <v>2.1319796954314723</v>
      </c>
      <c r="H256" s="185" t="str">
        <f t="shared" si="91"/>
        <v>-</v>
      </c>
      <c r="I256" s="184">
        <v>7.0531249999999996</v>
      </c>
      <c r="J256" s="185">
        <f t="shared" si="91"/>
        <v>4.9211453045685278</v>
      </c>
      <c r="K256" s="184">
        <v>8.2967863894139882</v>
      </c>
      <c r="L256" s="185">
        <f t="shared" si="92"/>
        <v>1.2436613894139885</v>
      </c>
      <c r="M256" s="184">
        <v>10.466307277628033</v>
      </c>
      <c r="N256" s="185">
        <f t="shared" si="93"/>
        <v>2.1695208882140449</v>
      </c>
      <c r="O256" s="185">
        <f t="shared" si="90"/>
        <v>1.6983514765230598</v>
      </c>
    </row>
    <row r="257" spans="2:16" x14ac:dyDescent="0.25">
      <c r="B257" s="114" t="s">
        <v>83</v>
      </c>
      <c r="C257" s="184">
        <v>7.8179059180576633</v>
      </c>
      <c r="D257" s="185">
        <v>-0.76265674178888432</v>
      </c>
      <c r="E257" s="184" t="s">
        <v>236</v>
      </c>
      <c r="F257" s="185" t="str">
        <f t="shared" si="91"/>
        <v>-</v>
      </c>
      <c r="G257" s="184">
        <v>7.4173602853745537</v>
      </c>
      <c r="H257" s="185" t="str">
        <f t="shared" si="91"/>
        <v>-</v>
      </c>
      <c r="I257" s="184">
        <v>8.795209580838323</v>
      </c>
      <c r="J257" s="185">
        <f t="shared" si="91"/>
        <v>1.3778492954637693</v>
      </c>
      <c r="K257" s="184">
        <v>7.9409368635437882</v>
      </c>
      <c r="L257" s="185">
        <f t="shared" si="92"/>
        <v>-0.8542727172945348</v>
      </c>
      <c r="M257" s="184">
        <v>7.2018779342723001</v>
      </c>
      <c r="N257" s="185">
        <f t="shared" si="93"/>
        <v>-0.7390589292714882</v>
      </c>
      <c r="O257" s="185">
        <f>IFERROR(M257-C257,"-")</f>
        <v>-0.61602798378536328</v>
      </c>
    </row>
    <row r="258" spans="2:16" x14ac:dyDescent="0.25">
      <c r="B258" s="114" t="s">
        <v>85</v>
      </c>
      <c r="C258" s="184">
        <v>9.6210045662100452</v>
      </c>
      <c r="D258" s="185">
        <v>-0.77561990636379363</v>
      </c>
      <c r="E258" s="184">
        <v>10.888888888888889</v>
      </c>
      <c r="F258" s="185">
        <f t="shared" si="91"/>
        <v>1.2678843226788441</v>
      </c>
      <c r="G258" s="184">
        <v>9.3671328671328666</v>
      </c>
      <c r="H258" s="185">
        <f t="shared" si="91"/>
        <v>-1.5217560217560226</v>
      </c>
      <c r="I258" s="184">
        <v>8.6090425531914896</v>
      </c>
      <c r="J258" s="185">
        <f t="shared" si="91"/>
        <v>-0.75809031394137705</v>
      </c>
      <c r="K258" s="184">
        <v>7.965608465608466</v>
      </c>
      <c r="L258" s="185">
        <f t="shared" si="92"/>
        <v>-0.64343408758302356</v>
      </c>
      <c r="M258" s="184">
        <v>10.337874659400544</v>
      </c>
      <c r="N258" s="185">
        <f t="shared" si="93"/>
        <v>2.3722661937920781</v>
      </c>
      <c r="O258" s="185">
        <f>IFERROR(M258-C258,"-")</f>
        <v>0.71687009319049899</v>
      </c>
    </row>
    <row r="259" spans="2:16" x14ac:dyDescent="0.25">
      <c r="B259" s="114" t="s">
        <v>87</v>
      </c>
      <c r="C259" s="184">
        <v>9.1018363939899825</v>
      </c>
      <c r="D259" s="185">
        <v>0.53919402496948088</v>
      </c>
      <c r="E259" s="184">
        <v>2.75</v>
      </c>
      <c r="F259" s="185">
        <f t="shared" si="91"/>
        <v>-6.3518363939899825</v>
      </c>
      <c r="G259" s="184">
        <v>8.5949612403100772</v>
      </c>
      <c r="H259" s="185">
        <f t="shared" si="91"/>
        <v>5.8449612403100772</v>
      </c>
      <c r="I259" s="184">
        <v>9.8945233265720081</v>
      </c>
      <c r="J259" s="185">
        <f t="shared" si="91"/>
        <v>1.2995620862619308</v>
      </c>
      <c r="K259" s="184">
        <v>8.3199052132701414</v>
      </c>
      <c r="L259" s="185">
        <f t="shared" si="92"/>
        <v>-1.5746181133018666</v>
      </c>
      <c r="M259" s="184">
        <v>9.5922551252847388</v>
      </c>
      <c r="N259" s="185">
        <f t="shared" si="93"/>
        <v>1.2723499120145974</v>
      </c>
      <c r="O259" s="185">
        <f t="shared" ref="O259:O261" si="94">IFERROR(M259-C259,"-")</f>
        <v>0.49041873129475633</v>
      </c>
    </row>
    <row r="260" spans="2:16" x14ac:dyDescent="0.25">
      <c r="B260" s="114" t="s">
        <v>89</v>
      </c>
      <c r="C260" s="184">
        <v>6.8762626262626263</v>
      </c>
      <c r="D260" s="185">
        <v>-3.0771516065633442E-2</v>
      </c>
      <c r="E260" s="184">
        <v>4.2352941176470589</v>
      </c>
      <c r="F260" s="185">
        <f t="shared" si="91"/>
        <v>-2.6409685086155674</v>
      </c>
      <c r="G260" s="184">
        <v>6.878007598142676</v>
      </c>
      <c r="H260" s="185">
        <f t="shared" si="91"/>
        <v>2.6427134804956172</v>
      </c>
      <c r="I260" s="184">
        <v>6.7535545023696679</v>
      </c>
      <c r="J260" s="185">
        <f t="shared" si="91"/>
        <v>-0.12445309577300812</v>
      </c>
      <c r="K260" s="184">
        <v>6.281114848630466</v>
      </c>
      <c r="L260" s="185">
        <f t="shared" si="92"/>
        <v>-0.47243965373920194</v>
      </c>
      <c r="M260" s="184">
        <v>7.0145454545454546</v>
      </c>
      <c r="N260" s="185">
        <f t="shared" si="93"/>
        <v>0.73343060591498865</v>
      </c>
      <c r="O260" s="185">
        <f t="shared" si="94"/>
        <v>0.13828282828282834</v>
      </c>
    </row>
    <row r="261" spans="2:16" x14ac:dyDescent="0.25">
      <c r="B261" s="114" t="s">
        <v>91</v>
      </c>
      <c r="C261" s="184">
        <v>8.5194938440492471</v>
      </c>
      <c r="D261" s="185">
        <v>0.71702139040775315</v>
      </c>
      <c r="E261" s="184">
        <v>5.9189189189189193</v>
      </c>
      <c r="F261" s="185">
        <f t="shared" si="91"/>
        <v>-2.6005749251303278</v>
      </c>
      <c r="G261" s="184">
        <v>7.8625077591558039</v>
      </c>
      <c r="H261" s="185">
        <f t="shared" si="91"/>
        <v>1.9435888402368846</v>
      </c>
      <c r="I261" s="184">
        <v>7.8405093996361428</v>
      </c>
      <c r="J261" s="185">
        <f t="shared" si="91"/>
        <v>-2.1998359519661115E-2</v>
      </c>
      <c r="K261" s="184">
        <v>8.4503028143925896</v>
      </c>
      <c r="L261" s="185">
        <f t="shared" si="92"/>
        <v>0.60979341475644677</v>
      </c>
      <c r="M261" s="184">
        <v>7.8947197926789761</v>
      </c>
      <c r="N261" s="185">
        <f t="shared" si="93"/>
        <v>-0.55558302171361351</v>
      </c>
      <c r="O261" s="185">
        <f t="shared" si="94"/>
        <v>-0.62477405137027109</v>
      </c>
    </row>
    <row r="262" spans="2:16" x14ac:dyDescent="0.25">
      <c r="B262" s="114" t="s">
        <v>93</v>
      </c>
      <c r="C262" s="184">
        <v>9.0583635855906177</v>
      </c>
      <c r="D262" s="185">
        <v>0.8901954174224489</v>
      </c>
      <c r="E262" s="184">
        <v>7.8205128205128203</v>
      </c>
      <c r="F262" s="185">
        <f t="shared" si="91"/>
        <v>-1.2378507650777975</v>
      </c>
      <c r="G262" s="184">
        <v>8.6154136758594628</v>
      </c>
      <c r="H262" s="185">
        <f t="shared" si="91"/>
        <v>0.79490085534664257</v>
      </c>
      <c r="I262" s="184">
        <v>8.5618691588785047</v>
      </c>
      <c r="J262" s="185">
        <f t="shared" si="91"/>
        <v>-5.3544516980958079E-2</v>
      </c>
      <c r="K262" s="184">
        <v>7.6238277179576244</v>
      </c>
      <c r="L262" s="185">
        <f t="shared" si="92"/>
        <v>-0.93804144092088038</v>
      </c>
      <c r="M262" s="184"/>
      <c r="N262" s="185"/>
      <c r="O262" s="185"/>
    </row>
    <row r="263" spans="2:16" ht="15.75" x14ac:dyDescent="0.25">
      <c r="B263" s="117" t="s">
        <v>30</v>
      </c>
      <c r="C263" s="186">
        <v>8.458189382963706</v>
      </c>
      <c r="D263" s="187">
        <v>-0.22849748212273191</v>
      </c>
      <c r="E263" s="186">
        <v>8.8963076923076922</v>
      </c>
      <c r="F263" s="187">
        <f t="shared" si="91"/>
        <v>0.43811830934398621</v>
      </c>
      <c r="G263" s="186">
        <v>7.7692015570112982</v>
      </c>
      <c r="H263" s="187">
        <f t="shared" si="91"/>
        <v>-1.127106135296394</v>
      </c>
      <c r="I263" s="186">
        <v>8.2687803357527727</v>
      </c>
      <c r="J263" s="187">
        <f t="shared" si="91"/>
        <v>0.49957877874147449</v>
      </c>
      <c r="K263" s="186">
        <v>8.0127206977238892</v>
      </c>
      <c r="L263" s="187">
        <f t="shared" si="92"/>
        <v>-0.25605963802888354</v>
      </c>
      <c r="M263" s="186">
        <v>8.4330462020360226</v>
      </c>
      <c r="N263" s="187">
        <v>0.36604339005114994</v>
      </c>
      <c r="O263" s="187">
        <v>6.694799310638011E-2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7" t="s">
        <v>304</v>
      </c>
      <c r="C268" s="267"/>
      <c r="D268" s="267"/>
      <c r="E268" s="267"/>
      <c r="F268" s="267"/>
      <c r="G268" s="267"/>
      <c r="H268" s="267"/>
      <c r="I268" s="267"/>
      <c r="J268" s="267"/>
      <c r="K268" s="267"/>
      <c r="L268" s="267"/>
      <c r="M268" s="267"/>
      <c r="N268" s="267"/>
      <c r="O268" s="267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9.533323072187164</v>
      </c>
      <c r="D273" s="185">
        <v>0.59463769936305333</v>
      </c>
      <c r="E273" s="184">
        <v>9.6649278919914092</v>
      </c>
      <c r="F273" s="185">
        <f t="shared" ref="F273:J275" si="95">IFERROR(E273-C273,"-")</f>
        <v>0.13160481980424521</v>
      </c>
      <c r="G273" s="184">
        <v>8.3212341197822148</v>
      </c>
      <c r="H273" s="185">
        <f t="shared" si="95"/>
        <v>-1.3436937722091944</v>
      </c>
      <c r="I273" s="184">
        <v>8.4030825496342736</v>
      </c>
      <c r="J273" s="185">
        <f t="shared" si="95"/>
        <v>8.1848429852058757E-2</v>
      </c>
      <c r="K273" s="184">
        <v>8.2004524886877821</v>
      </c>
      <c r="L273" s="185">
        <f t="shared" ref="L273:L275" si="96">IFERROR(K273-I273,"-")</f>
        <v>-0.2026300609464915</v>
      </c>
      <c r="M273" s="184">
        <v>8.8776695003110095</v>
      </c>
      <c r="N273" s="185">
        <f t="shared" ref="N273:N275" si="97">IFERROR(M273-K273,"-")</f>
        <v>0.67721701162322745</v>
      </c>
      <c r="O273" s="185">
        <f t="shared" ref="O273" si="98">IFERROR(M273-C273,"-")</f>
        <v>-0.65565357187615447</v>
      </c>
    </row>
    <row r="274" spans="2:15" x14ac:dyDescent="0.25">
      <c r="B274" s="114" t="s">
        <v>73</v>
      </c>
      <c r="C274" s="184">
        <v>9.2513717421124824</v>
      </c>
      <c r="D274" s="185">
        <v>0.55540153330811926</v>
      </c>
      <c r="E274" s="184">
        <v>8.2841480127912295</v>
      </c>
      <c r="F274" s="185">
        <f t="shared" si="95"/>
        <v>-0.96722372932125289</v>
      </c>
      <c r="G274" s="184">
        <v>7.5951086956521738</v>
      </c>
      <c r="H274" s="185">
        <f t="shared" si="95"/>
        <v>-0.68903931713905564</v>
      </c>
      <c r="I274" s="184">
        <v>8.2292319749216301</v>
      </c>
      <c r="J274" s="185">
        <f t="shared" si="95"/>
        <v>0.63412327926945622</v>
      </c>
      <c r="K274" s="184">
        <v>8.7536041939711673</v>
      </c>
      <c r="L274" s="185">
        <f t="shared" si="96"/>
        <v>0.52437221904953724</v>
      </c>
      <c r="M274" s="184">
        <v>9.0517909002904169</v>
      </c>
      <c r="N274" s="185">
        <f t="shared" si="97"/>
        <v>0.29818670631924959</v>
      </c>
      <c r="O274" s="185">
        <f>IFERROR(M274-C274,"-")</f>
        <v>-0.19958084182206548</v>
      </c>
    </row>
    <row r="275" spans="2:15" x14ac:dyDescent="0.25">
      <c r="B275" s="114" t="s">
        <v>75</v>
      </c>
      <c r="C275" s="184">
        <v>8.0050288237458602</v>
      </c>
      <c r="D275" s="185">
        <v>-1.0532427811924112</v>
      </c>
      <c r="E275" s="184">
        <v>9.3773006134969332</v>
      </c>
      <c r="F275" s="185">
        <f t="shared" si="95"/>
        <v>1.372271789751073</v>
      </c>
      <c r="G275" s="184">
        <v>11.540598290598291</v>
      </c>
      <c r="H275" s="185">
        <f t="shared" si="95"/>
        <v>2.1632976771013581</v>
      </c>
      <c r="I275" s="184">
        <v>9.0803940260565614</v>
      </c>
      <c r="J275" s="185">
        <f t="shared" si="95"/>
        <v>-2.4602042645417299</v>
      </c>
      <c r="K275" s="184">
        <v>9.4451237263464343</v>
      </c>
      <c r="L275" s="185">
        <f t="shared" si="96"/>
        <v>0.36472970028987284</v>
      </c>
      <c r="M275" s="184">
        <v>8.5975887170154692</v>
      </c>
      <c r="N275" s="185">
        <f t="shared" si="97"/>
        <v>-0.84753500933096504</v>
      </c>
      <c r="O275" s="185">
        <f t="shared" ref="O275:O278" si="99">IFERROR(M275-C275,"-")</f>
        <v>0.59255989326960901</v>
      </c>
    </row>
    <row r="276" spans="2:15" x14ac:dyDescent="0.25">
      <c r="B276" s="114" t="s">
        <v>77</v>
      </c>
      <c r="C276" s="184">
        <v>10.622104063805544</v>
      </c>
      <c r="D276" s="185">
        <v>1.6066373971388774</v>
      </c>
      <c r="E276" s="184" t="s">
        <v>236</v>
      </c>
      <c r="F276" s="185" t="str">
        <f>IFERROR(E276-C276,"-")</f>
        <v>-</v>
      </c>
      <c r="G276" s="184">
        <v>11.967391304347826</v>
      </c>
      <c r="H276" s="185" t="str">
        <f>IFERROR(G276-E276,"-")</f>
        <v>-</v>
      </c>
      <c r="I276" s="184">
        <v>9.2377972465581983</v>
      </c>
      <c r="J276" s="185">
        <f>IFERROR(I276-G276,"-")</f>
        <v>-2.7295940577896278</v>
      </c>
      <c r="K276" s="184">
        <v>8.0933140933140937</v>
      </c>
      <c r="L276" s="185">
        <f>IFERROR(K276-I276,"-")</f>
        <v>-1.1444831532441047</v>
      </c>
      <c r="M276" s="184">
        <v>13.656119900083263</v>
      </c>
      <c r="N276" s="185">
        <f>IFERROR(M276-K276,"-")</f>
        <v>5.5628058067691697</v>
      </c>
      <c r="O276" s="185">
        <f t="shared" si="99"/>
        <v>3.0340158362777192</v>
      </c>
    </row>
    <row r="277" spans="2:15" x14ac:dyDescent="0.25">
      <c r="B277" s="114" t="s">
        <v>79</v>
      </c>
      <c r="C277" s="184">
        <v>11.348837209302326</v>
      </c>
      <c r="D277" s="185">
        <v>1.8917734973909681</v>
      </c>
      <c r="E277" s="184" t="s">
        <v>236</v>
      </c>
      <c r="F277" s="185" t="str">
        <f t="shared" ref="F277:J285" si="100">IFERROR(E277-C277,"-")</f>
        <v>-</v>
      </c>
      <c r="G277" s="184">
        <v>9.6999999999999993</v>
      </c>
      <c r="H277" s="185" t="str">
        <f t="shared" si="100"/>
        <v>-</v>
      </c>
      <c r="I277" s="184">
        <v>7.8695652173913047</v>
      </c>
      <c r="J277" s="185">
        <f t="shared" si="100"/>
        <v>-1.8304347826086946</v>
      </c>
      <c r="K277" s="184">
        <v>9.7523364485981308</v>
      </c>
      <c r="L277" s="185">
        <f t="shared" ref="L277:L285" si="101">IFERROR(K277-I277,"-")</f>
        <v>1.8827712312068261</v>
      </c>
      <c r="M277" s="184">
        <v>9.2666666666666675</v>
      </c>
      <c r="N277" s="185">
        <f t="shared" ref="N277:N283" si="102">IFERROR(M277-K277,"-")</f>
        <v>-0.48566978193146326</v>
      </c>
      <c r="O277" s="185">
        <f t="shared" si="99"/>
        <v>-2.0821705426356587</v>
      </c>
    </row>
    <row r="278" spans="2:15" x14ac:dyDescent="0.25">
      <c r="B278" s="114" t="s">
        <v>81</v>
      </c>
      <c r="C278" s="184">
        <v>6.9422222222222221</v>
      </c>
      <c r="D278" s="185">
        <v>-0.79447245564892643</v>
      </c>
      <c r="E278" s="184" t="s">
        <v>236</v>
      </c>
      <c r="F278" s="185" t="str">
        <f t="shared" si="100"/>
        <v>-</v>
      </c>
      <c r="G278" s="184">
        <v>3</v>
      </c>
      <c r="H278" s="185" t="str">
        <f t="shared" si="100"/>
        <v>-</v>
      </c>
      <c r="I278" s="184">
        <v>8.5033557046979862</v>
      </c>
      <c r="J278" s="185">
        <f t="shared" si="100"/>
        <v>5.5033557046979862</v>
      </c>
      <c r="K278" s="184">
        <v>8.7606177606177607</v>
      </c>
      <c r="L278" s="185">
        <f t="shared" si="101"/>
        <v>0.25726205591977447</v>
      </c>
      <c r="M278" s="184">
        <v>8.6916666666666664</v>
      </c>
      <c r="N278" s="185">
        <f t="shared" si="102"/>
        <v>-6.8951093951094222E-2</v>
      </c>
      <c r="O278" s="185">
        <f t="shared" si="99"/>
        <v>1.7494444444444444</v>
      </c>
    </row>
    <row r="279" spans="2:15" x14ac:dyDescent="0.25">
      <c r="B279" s="114" t="s">
        <v>83</v>
      </c>
      <c r="C279" s="184">
        <v>8.3686200378071831</v>
      </c>
      <c r="D279" s="185">
        <v>1.3265725058144957</v>
      </c>
      <c r="E279" s="184" t="s">
        <v>236</v>
      </c>
      <c r="F279" s="185" t="str">
        <f t="shared" si="100"/>
        <v>-</v>
      </c>
      <c r="G279" s="184">
        <v>8.2982456140350873</v>
      </c>
      <c r="H279" s="185" t="str">
        <f t="shared" si="100"/>
        <v>-</v>
      </c>
      <c r="I279" s="184">
        <v>7.8888888888888893</v>
      </c>
      <c r="J279" s="185">
        <f t="shared" si="100"/>
        <v>-0.40935672514619803</v>
      </c>
      <c r="K279" s="184">
        <v>12.705627705627705</v>
      </c>
      <c r="L279" s="185">
        <f t="shared" si="101"/>
        <v>4.8167388167388161</v>
      </c>
      <c r="M279" s="184">
        <v>6.8508771929824563</v>
      </c>
      <c r="N279" s="185">
        <f t="shared" si="102"/>
        <v>-5.854750512645249</v>
      </c>
      <c r="O279" s="185">
        <f>IFERROR(M279-C279,"-")</f>
        <v>-1.5177428448247268</v>
      </c>
    </row>
    <row r="280" spans="2:15" x14ac:dyDescent="0.25">
      <c r="B280" s="114" t="s">
        <v>85</v>
      </c>
      <c r="C280" s="184">
        <v>9.8538461538461544</v>
      </c>
      <c r="D280" s="185">
        <v>1.7990074441687351</v>
      </c>
      <c r="E280" s="184">
        <v>5.5</v>
      </c>
      <c r="F280" s="185">
        <f t="shared" si="100"/>
        <v>-4.3538461538461544</v>
      </c>
      <c r="G280" s="184">
        <v>8.6111111111111107</v>
      </c>
      <c r="H280" s="185">
        <f t="shared" si="100"/>
        <v>3.1111111111111107</v>
      </c>
      <c r="I280" s="184">
        <v>6.964788732394366</v>
      </c>
      <c r="J280" s="185">
        <f t="shared" si="100"/>
        <v>-1.6463223787167447</v>
      </c>
      <c r="K280" s="184">
        <v>8.8852459016393439</v>
      </c>
      <c r="L280" s="185">
        <f t="shared" si="101"/>
        <v>1.9204571692449779</v>
      </c>
      <c r="M280" s="184">
        <v>7.3269230769230766</v>
      </c>
      <c r="N280" s="185">
        <f t="shared" si="102"/>
        <v>-1.5583228247162673</v>
      </c>
      <c r="O280" s="185">
        <f>IFERROR(M280-C280,"-")</f>
        <v>-2.5269230769230777</v>
      </c>
    </row>
    <row r="281" spans="2:15" x14ac:dyDescent="0.25">
      <c r="B281" s="114" t="s">
        <v>87</v>
      </c>
      <c r="C281" s="184">
        <v>8.5935162094763093</v>
      </c>
      <c r="D281" s="185">
        <v>1.3444187365521216</v>
      </c>
      <c r="E281" s="184">
        <v>7.4074074074074074</v>
      </c>
      <c r="F281" s="185">
        <f t="shared" si="100"/>
        <v>-1.1861088020689019</v>
      </c>
      <c r="G281" s="184">
        <v>13.451612903225806</v>
      </c>
      <c r="H281" s="185">
        <f t="shared" si="100"/>
        <v>6.0442054958183986</v>
      </c>
      <c r="I281" s="184">
        <v>8.81</v>
      </c>
      <c r="J281" s="185">
        <f t="shared" si="100"/>
        <v>-4.6416129032258056</v>
      </c>
      <c r="K281" s="184">
        <v>7.7277936962750715</v>
      </c>
      <c r="L281" s="185">
        <f t="shared" si="101"/>
        <v>-1.082206303724929</v>
      </c>
      <c r="M281" s="184">
        <v>7.740384615384615</v>
      </c>
      <c r="N281" s="185">
        <f t="shared" si="102"/>
        <v>1.2590919109543464E-2</v>
      </c>
      <c r="O281" s="185">
        <f t="shared" ref="O281:O283" si="103">IFERROR(M281-C281,"-")</f>
        <v>-0.85313159409169437</v>
      </c>
    </row>
    <row r="282" spans="2:15" x14ac:dyDescent="0.25">
      <c r="B282" s="114" t="s">
        <v>89</v>
      </c>
      <c r="C282" s="184">
        <v>6.1791423496574476</v>
      </c>
      <c r="D282" s="185">
        <v>0.20938465244484039</v>
      </c>
      <c r="E282" s="184">
        <v>5.7944444444444443</v>
      </c>
      <c r="F282" s="185">
        <f t="shared" si="100"/>
        <v>-0.38469790521300329</v>
      </c>
      <c r="G282" s="184">
        <v>4.2093967517401394</v>
      </c>
      <c r="H282" s="185">
        <f t="shared" si="100"/>
        <v>-1.5850476927043049</v>
      </c>
      <c r="I282" s="184">
        <v>5.3309920983318699</v>
      </c>
      <c r="J282" s="185">
        <f t="shared" si="100"/>
        <v>1.1215953465917305</v>
      </c>
      <c r="K282" s="184">
        <v>5.4709576138147566</v>
      </c>
      <c r="L282" s="185">
        <f t="shared" si="101"/>
        <v>0.13996551548288672</v>
      </c>
      <c r="M282" s="184">
        <v>5.8508442776735459</v>
      </c>
      <c r="N282" s="185">
        <f t="shared" si="102"/>
        <v>0.37988666385878922</v>
      </c>
      <c r="O282" s="185">
        <f t="shared" si="103"/>
        <v>-0.32829807198390171</v>
      </c>
    </row>
    <row r="283" spans="2:15" x14ac:dyDescent="0.25">
      <c r="B283" s="114" t="s">
        <v>91</v>
      </c>
      <c r="C283" s="184">
        <v>9.0084462151394415</v>
      </c>
      <c r="D283" s="185">
        <v>6.4526412727701654E-2</v>
      </c>
      <c r="E283" s="184">
        <v>9.0055970149253728</v>
      </c>
      <c r="F283" s="185">
        <f t="shared" si="100"/>
        <v>-2.8492002140687589E-3</v>
      </c>
      <c r="G283" s="184">
        <v>9.3781206171107989</v>
      </c>
      <c r="H283" s="185">
        <f t="shared" si="100"/>
        <v>0.37252360218542613</v>
      </c>
      <c r="I283" s="184">
        <v>8.603550295857989</v>
      </c>
      <c r="J283" s="185">
        <f t="shared" si="100"/>
        <v>-0.77457032125280989</v>
      </c>
      <c r="K283" s="184">
        <v>9.4742484269401075</v>
      </c>
      <c r="L283" s="185">
        <f t="shared" si="101"/>
        <v>0.87069813108211846</v>
      </c>
      <c r="M283" s="184">
        <v>9.4645808736717836</v>
      </c>
      <c r="N283" s="185">
        <f t="shared" si="102"/>
        <v>-9.667553268323914E-3</v>
      </c>
      <c r="O283" s="185">
        <f t="shared" si="103"/>
        <v>0.45613465853234203</v>
      </c>
    </row>
    <row r="284" spans="2:15" x14ac:dyDescent="0.25">
      <c r="B284" s="114" t="s">
        <v>93</v>
      </c>
      <c r="C284" s="184">
        <v>8.2477545944452118</v>
      </c>
      <c r="D284" s="185">
        <v>0.55771983198866515</v>
      </c>
      <c r="E284" s="184">
        <v>9.6896551724137936</v>
      </c>
      <c r="F284" s="185">
        <f t="shared" si="100"/>
        <v>1.4419005779685818</v>
      </c>
      <c r="G284" s="184">
        <v>9.0790308624170759</v>
      </c>
      <c r="H284" s="185">
        <f t="shared" si="100"/>
        <v>-0.61062430999671768</v>
      </c>
      <c r="I284" s="184">
        <v>8.9088376804254246</v>
      </c>
      <c r="J284" s="185">
        <f t="shared" si="100"/>
        <v>-0.17019318199165134</v>
      </c>
      <c r="K284" s="184">
        <v>8.3665938864628817</v>
      </c>
      <c r="L284" s="185">
        <f t="shared" si="101"/>
        <v>-0.54224379396254285</v>
      </c>
      <c r="M284" s="184"/>
      <c r="N284" s="185"/>
      <c r="O284" s="185"/>
    </row>
    <row r="285" spans="2:15" ht="15.75" x14ac:dyDescent="0.25">
      <c r="B285" s="117" t="s">
        <v>30</v>
      </c>
      <c r="C285" s="186">
        <v>8.6256792679197343</v>
      </c>
      <c r="D285" s="187">
        <v>0.28650240828389251</v>
      </c>
      <c r="E285" s="186">
        <v>8.9643305251837244</v>
      </c>
      <c r="F285" s="187">
        <f t="shared" si="100"/>
        <v>0.33865125726399015</v>
      </c>
      <c r="G285" s="186">
        <v>8.4270435446906031</v>
      </c>
      <c r="H285" s="187">
        <f t="shared" si="100"/>
        <v>-0.53728698049312129</v>
      </c>
      <c r="I285" s="186">
        <v>8.3434397163120568</v>
      </c>
      <c r="J285" s="187">
        <f t="shared" si="100"/>
        <v>-8.3603828378546297E-2</v>
      </c>
      <c r="K285" s="186">
        <v>8.4642237804418308</v>
      </c>
      <c r="L285" s="187">
        <f t="shared" si="101"/>
        <v>0.12078406412977394</v>
      </c>
      <c r="M285" s="186">
        <v>8.8947342830748291</v>
      </c>
      <c r="N285" s="187">
        <v>0.41013572297276113</v>
      </c>
      <c r="O285" s="187">
        <v>0.19151359811225177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  <mergeCell ref="B48:O48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54625-D576-4A45-958F-87A4319972EB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67" t="s">
        <v>293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8.5916651129929651</v>
      </c>
      <c r="D9" s="185">
        <v>-0.12696023823411906</v>
      </c>
      <c r="E9" s="184">
        <v>8.698648398805064</v>
      </c>
      <c r="F9" s="185">
        <f t="shared" ref="F9:J21" si="0">IFERROR(E9-C9,"-")</f>
        <v>0.10698328581209893</v>
      </c>
      <c r="G9" s="184">
        <v>6.4503121098626712</v>
      </c>
      <c r="H9" s="185">
        <f t="shared" si="0"/>
        <v>-2.2483362889423928</v>
      </c>
      <c r="I9" s="184">
        <v>7.8975915168785624</v>
      </c>
      <c r="J9" s="185">
        <f t="shared" si="0"/>
        <v>1.4472794070158912</v>
      </c>
      <c r="K9" s="184">
        <v>7.9384785610073729</v>
      </c>
      <c r="L9" s="185">
        <f t="shared" ref="L9:L21" si="1">IFERROR(K9-I9,"-")</f>
        <v>4.0887044128810501E-2</v>
      </c>
      <c r="M9" s="184">
        <v>8.192558804240365</v>
      </c>
      <c r="N9" s="185">
        <f t="shared" ref="N9:N14" si="2">IFERROR(M9-K9,"-")</f>
        <v>0.25408024323299205</v>
      </c>
      <c r="O9" s="185">
        <f>IFERROR(M9-C9,"-")</f>
        <v>-0.39910630875260011</v>
      </c>
    </row>
    <row r="10" spans="1:16" x14ac:dyDescent="0.25">
      <c r="A10" s="1" t="s">
        <v>72</v>
      </c>
      <c r="B10" s="114" t="s">
        <v>73</v>
      </c>
      <c r="C10" s="184">
        <v>8.0381996180038193</v>
      </c>
      <c r="D10" s="185">
        <v>-0.15581963480853211</v>
      </c>
      <c r="E10" s="184">
        <v>7.9022125154306337</v>
      </c>
      <c r="F10" s="185">
        <f t="shared" si="0"/>
        <v>-0.13598710257318558</v>
      </c>
      <c r="G10" s="184">
        <v>5.3170466883821934</v>
      </c>
      <c r="H10" s="185">
        <f t="shared" si="0"/>
        <v>-2.5851658270484403</v>
      </c>
      <c r="I10" s="184">
        <v>6.9120244256787435</v>
      </c>
      <c r="J10" s="185">
        <f t="shared" si="0"/>
        <v>1.5949777372965501</v>
      </c>
      <c r="K10" s="184">
        <v>7.573860021727854</v>
      </c>
      <c r="L10" s="185">
        <f t="shared" si="1"/>
        <v>0.66183559604911046</v>
      </c>
      <c r="M10" s="184">
        <v>7.3477985852502536</v>
      </c>
      <c r="N10" s="185">
        <f t="shared" si="2"/>
        <v>-0.22606143647760035</v>
      </c>
      <c r="O10" s="185">
        <f>IFERROR(M10-C10,"-")</f>
        <v>-0.69040103275356568</v>
      </c>
    </row>
    <row r="11" spans="1:16" x14ac:dyDescent="0.25">
      <c r="A11" s="1" t="s">
        <v>74</v>
      </c>
      <c r="B11" s="114" t="s">
        <v>75</v>
      </c>
      <c r="C11" s="184">
        <v>7.2381455487636153</v>
      </c>
      <c r="D11" s="185">
        <v>-0.27713874335714994</v>
      </c>
      <c r="E11" s="184">
        <v>9.2650728155339799</v>
      </c>
      <c r="F11" s="185">
        <f t="shared" si="0"/>
        <v>2.0269272667703646</v>
      </c>
      <c r="G11" s="184">
        <v>5.692027581932285</v>
      </c>
      <c r="H11" s="185">
        <f t="shared" si="0"/>
        <v>-3.5730452336016949</v>
      </c>
      <c r="I11" s="184">
        <v>7.1458150200649726</v>
      </c>
      <c r="J11" s="185">
        <f t="shared" si="0"/>
        <v>1.4537874381326876</v>
      </c>
      <c r="K11" s="184">
        <v>7.1611875782049825</v>
      </c>
      <c r="L11" s="185">
        <f t="shared" si="1"/>
        <v>1.5372558140009929E-2</v>
      </c>
      <c r="M11" s="184">
        <v>7.0496921187274779</v>
      </c>
      <c r="N11" s="185">
        <f t="shared" si="2"/>
        <v>-0.11149545947750461</v>
      </c>
      <c r="O11" s="185">
        <f t="shared" ref="O11:O14" si="3">IFERROR(M11-C11,"-")</f>
        <v>-0.18845343003613735</v>
      </c>
    </row>
    <row r="12" spans="1:16" x14ac:dyDescent="0.25">
      <c r="A12" s="1" t="s">
        <v>76</v>
      </c>
      <c r="B12" s="114" t="s">
        <v>77</v>
      </c>
      <c r="C12" s="184">
        <v>7.1676330754171715</v>
      </c>
      <c r="D12" s="185">
        <v>-3.9174022227324024E-2</v>
      </c>
      <c r="E12" s="184" t="s">
        <v>236</v>
      </c>
      <c r="F12" s="185" t="str">
        <f t="shared" si="0"/>
        <v>-</v>
      </c>
      <c r="G12" s="184">
        <v>5.1790914385556199</v>
      </c>
      <c r="H12" s="185" t="str">
        <f t="shared" si="0"/>
        <v>-</v>
      </c>
      <c r="I12" s="184">
        <v>6.5430669710120082</v>
      </c>
      <c r="J12" s="185">
        <f t="shared" si="0"/>
        <v>1.3639755324563883</v>
      </c>
      <c r="K12" s="184">
        <v>6.6071071115401994</v>
      </c>
      <c r="L12" s="185">
        <f t="shared" si="1"/>
        <v>6.4040140528191181E-2</v>
      </c>
      <c r="M12" s="184">
        <v>6.9559722393475543</v>
      </c>
      <c r="N12" s="185">
        <f t="shared" si="2"/>
        <v>0.3488651278073549</v>
      </c>
      <c r="O12" s="185">
        <f>IFERROR(M12-C12,"-")</f>
        <v>-0.21166083606961728</v>
      </c>
    </row>
    <row r="13" spans="1:16" x14ac:dyDescent="0.25">
      <c r="A13" s="1" t="s">
        <v>78</v>
      </c>
      <c r="B13" s="114" t="s">
        <v>79</v>
      </c>
      <c r="C13" s="184">
        <v>7.1473914210142979</v>
      </c>
      <c r="D13" s="185">
        <v>-0.17755459069212343</v>
      </c>
      <c r="E13" s="184" t="s">
        <v>236</v>
      </c>
      <c r="F13" s="185" t="str">
        <f t="shared" si="0"/>
        <v>-</v>
      </c>
      <c r="G13" s="184">
        <v>4.6204303863106038</v>
      </c>
      <c r="H13" s="185" t="str">
        <f t="shared" si="0"/>
        <v>-</v>
      </c>
      <c r="I13" s="184">
        <v>6.7084381642859343</v>
      </c>
      <c r="J13" s="185">
        <f t="shared" si="0"/>
        <v>2.0880077779753305</v>
      </c>
      <c r="K13" s="184">
        <v>6.9440868449374946</v>
      </c>
      <c r="L13" s="185">
        <f t="shared" si="1"/>
        <v>0.2356486806515603</v>
      </c>
      <c r="M13" s="184">
        <v>6.7511616134222852</v>
      </c>
      <c r="N13" s="185">
        <f t="shared" si="2"/>
        <v>-0.19292523151520946</v>
      </c>
      <c r="O13" s="185">
        <f>IFERROR(M13-C13,"-")</f>
        <v>-0.39622980759201276</v>
      </c>
    </row>
    <row r="14" spans="1:16" x14ac:dyDescent="0.25">
      <c r="A14" s="1" t="s">
        <v>80</v>
      </c>
      <c r="B14" s="114" t="s">
        <v>81</v>
      </c>
      <c r="C14" s="184">
        <v>7.5785995784071121</v>
      </c>
      <c r="D14" s="185">
        <v>0.2918845532364216</v>
      </c>
      <c r="E14" s="184" t="s">
        <v>236</v>
      </c>
      <c r="F14" s="185" t="str">
        <f t="shared" si="0"/>
        <v>-</v>
      </c>
      <c r="G14" s="184">
        <v>5.3860594883435002</v>
      </c>
      <c r="H14" s="185" t="str">
        <f t="shared" si="0"/>
        <v>-</v>
      </c>
      <c r="I14" s="184">
        <v>6.7874628069998488</v>
      </c>
      <c r="J14" s="185">
        <f t="shared" si="0"/>
        <v>1.4014033186563486</v>
      </c>
      <c r="K14" s="184">
        <v>6.9046855643809666</v>
      </c>
      <c r="L14" s="185">
        <f t="shared" si="1"/>
        <v>0.11722275738111776</v>
      </c>
      <c r="M14" s="184">
        <v>6.9467325160948938</v>
      </c>
      <c r="N14" s="185">
        <f t="shared" si="2"/>
        <v>4.204695171392725E-2</v>
      </c>
      <c r="O14" s="185">
        <f t="shared" si="3"/>
        <v>-0.63186706231221823</v>
      </c>
    </row>
    <row r="15" spans="1:16" x14ac:dyDescent="0.25">
      <c r="A15" s="1" t="s">
        <v>82</v>
      </c>
      <c r="B15" s="114" t="s">
        <v>83</v>
      </c>
      <c r="C15" s="184">
        <v>8.2578639356254566</v>
      </c>
      <c r="D15" s="185">
        <v>0.32498328793676468</v>
      </c>
      <c r="E15" s="184" t="s">
        <v>236</v>
      </c>
      <c r="F15" s="185" t="str">
        <f t="shared" si="0"/>
        <v>-</v>
      </c>
      <c r="G15" s="184">
        <v>6.0443979654893756</v>
      </c>
      <c r="H15" s="185" t="str">
        <f t="shared" si="0"/>
        <v>-</v>
      </c>
      <c r="I15" s="184">
        <v>7.167841512711723</v>
      </c>
      <c r="J15" s="185">
        <f t="shared" si="0"/>
        <v>1.1234435472223474</v>
      </c>
      <c r="K15" s="184">
        <v>7.7222369937073472</v>
      </c>
      <c r="L15" s="185">
        <f t="shared" si="1"/>
        <v>0.55439548099562419</v>
      </c>
      <c r="M15" s="184">
        <v>7.3925116386568499</v>
      </c>
      <c r="N15" s="185">
        <f>IFERROR(M15-K15,"-")</f>
        <v>-0.32972535505049727</v>
      </c>
      <c r="O15" s="185">
        <f>IFERROR(M15-C15,"-")</f>
        <v>-0.86535229696860672</v>
      </c>
    </row>
    <row r="16" spans="1:16" x14ac:dyDescent="0.25">
      <c r="A16" s="1" t="s">
        <v>84</v>
      </c>
      <c r="B16" s="114" t="s">
        <v>85</v>
      </c>
      <c r="C16" s="184">
        <v>8.0881703522799508</v>
      </c>
      <c r="D16" s="185">
        <v>9.0710890612671236E-2</v>
      </c>
      <c r="E16" s="184">
        <v>6.2072200759666263</v>
      </c>
      <c r="F16" s="185">
        <f t="shared" si="0"/>
        <v>-1.8809502763133246</v>
      </c>
      <c r="G16" s="184">
        <v>7.2883713042003508</v>
      </c>
      <c r="H16" s="185">
        <f t="shared" si="0"/>
        <v>1.0811512282337246</v>
      </c>
      <c r="I16" s="184">
        <v>7.5955180077018341</v>
      </c>
      <c r="J16" s="185">
        <f t="shared" si="0"/>
        <v>0.30714670350148321</v>
      </c>
      <c r="K16" s="184">
        <v>8.1097716550938816</v>
      </c>
      <c r="L16" s="185">
        <f t="shared" si="1"/>
        <v>0.5142536473920476</v>
      </c>
      <c r="M16" s="184">
        <v>7.4201266434724724</v>
      </c>
      <c r="N16" s="185">
        <f>IFERROR(M16-K16,"-")</f>
        <v>-0.68964501162140923</v>
      </c>
      <c r="O16" s="185">
        <f>IFERROR(M16-C16,"-")</f>
        <v>-0.66804370880747843</v>
      </c>
    </row>
    <row r="17" spans="1:16" x14ac:dyDescent="0.25">
      <c r="A17" s="1" t="s">
        <v>86</v>
      </c>
      <c r="B17" s="114" t="s">
        <v>87</v>
      </c>
      <c r="C17" s="184">
        <v>8.0254357611092644</v>
      </c>
      <c r="D17" s="185">
        <v>0.35134646848521101</v>
      </c>
      <c r="E17" s="184">
        <v>5.8190319031903188</v>
      </c>
      <c r="F17" s="185">
        <f t="shared" si="0"/>
        <v>-2.2064038579189456</v>
      </c>
      <c r="G17" s="184">
        <v>7.164842426296171</v>
      </c>
      <c r="H17" s="185">
        <f t="shared" si="0"/>
        <v>1.3458105231058521</v>
      </c>
      <c r="I17" s="184">
        <v>7.2474007241185694</v>
      </c>
      <c r="J17" s="185">
        <f t="shared" si="0"/>
        <v>8.255829782239843E-2</v>
      </c>
      <c r="K17" s="184">
        <v>7.4536678097510061</v>
      </c>
      <c r="L17" s="185">
        <f t="shared" si="1"/>
        <v>0.20626708563243668</v>
      </c>
      <c r="M17" s="184">
        <v>7.2665766981556459</v>
      </c>
      <c r="N17" s="185">
        <f t="shared" ref="N17:N19" si="4">IFERROR(M17-K17,"-")</f>
        <v>-0.18709111159536018</v>
      </c>
      <c r="O17" s="185">
        <f t="shared" ref="O17:O19" si="5">IFERROR(M17-C17,"-")</f>
        <v>-0.75885906295361849</v>
      </c>
    </row>
    <row r="18" spans="1:16" x14ac:dyDescent="0.25">
      <c r="A18" s="1" t="s">
        <v>88</v>
      </c>
      <c r="B18" s="114" t="s">
        <v>89</v>
      </c>
      <c r="C18" s="184">
        <v>7.5382472368397098</v>
      </c>
      <c r="D18" s="185">
        <v>0.18504874085779743</v>
      </c>
      <c r="E18" s="184">
        <v>4.6894435729445423</v>
      </c>
      <c r="F18" s="185">
        <f t="shared" si="0"/>
        <v>-2.8488036638951675</v>
      </c>
      <c r="G18" s="184">
        <v>7.0135595872877472</v>
      </c>
      <c r="H18" s="185">
        <f t="shared" si="0"/>
        <v>2.3241160143432049</v>
      </c>
      <c r="I18" s="184">
        <v>7.0836770928106425</v>
      </c>
      <c r="J18" s="185">
        <f t="shared" si="0"/>
        <v>7.0117505522895307E-2</v>
      </c>
      <c r="K18" s="184">
        <v>7.2239690096301068</v>
      </c>
      <c r="L18" s="185">
        <f t="shared" si="1"/>
        <v>0.14029191681946429</v>
      </c>
      <c r="M18" s="184">
        <v>6.9581148065238247</v>
      </c>
      <c r="N18" s="185">
        <f t="shared" si="4"/>
        <v>-0.26585420310628205</v>
      </c>
      <c r="O18" s="185">
        <f t="shared" si="5"/>
        <v>-0.58013243031588502</v>
      </c>
    </row>
    <row r="19" spans="1:16" x14ac:dyDescent="0.25">
      <c r="A19" s="1" t="s">
        <v>90</v>
      </c>
      <c r="B19" s="114" t="s">
        <v>91</v>
      </c>
      <c r="C19" s="184">
        <v>7.7145717878265732</v>
      </c>
      <c r="D19" s="185">
        <v>-5.3092656302617947E-2</v>
      </c>
      <c r="E19" s="184">
        <v>6.71445023639229</v>
      </c>
      <c r="F19" s="185">
        <f t="shared" si="0"/>
        <v>-1.0001215514342832</v>
      </c>
      <c r="G19" s="184">
        <v>7.474227037296723</v>
      </c>
      <c r="H19" s="185">
        <f t="shared" si="0"/>
        <v>0.759776800904433</v>
      </c>
      <c r="I19" s="184">
        <v>7.319989568392228</v>
      </c>
      <c r="J19" s="185">
        <f t="shared" si="0"/>
        <v>-0.15423746890449497</v>
      </c>
      <c r="K19" s="184">
        <v>7.4367055851367114</v>
      </c>
      <c r="L19" s="185">
        <f t="shared" si="1"/>
        <v>0.1167160167444834</v>
      </c>
      <c r="M19" s="184">
        <v>7.1759629902735345</v>
      </c>
      <c r="N19" s="185">
        <f t="shared" si="4"/>
        <v>-0.26074259486317697</v>
      </c>
      <c r="O19" s="185">
        <f t="shared" si="5"/>
        <v>-0.5386087975530387</v>
      </c>
    </row>
    <row r="20" spans="1:16" x14ac:dyDescent="0.25">
      <c r="A20" s="1" t="s">
        <v>92</v>
      </c>
      <c r="B20" s="114" t="s">
        <v>93</v>
      </c>
      <c r="C20" s="184">
        <v>7.8962540239976589</v>
      </c>
      <c r="D20" s="185">
        <v>0.36865761694163623</v>
      </c>
      <c r="E20" s="184">
        <v>6.7961834693642951</v>
      </c>
      <c r="F20" s="185">
        <f t="shared" si="0"/>
        <v>-1.1000705546333638</v>
      </c>
      <c r="G20" s="184">
        <v>7.3496544290152812</v>
      </c>
      <c r="H20" s="185">
        <f t="shared" si="0"/>
        <v>0.55347095965098614</v>
      </c>
      <c r="I20" s="184">
        <v>7.2560849086919399</v>
      </c>
      <c r="J20" s="185">
        <f t="shared" si="0"/>
        <v>-9.3569520323341315E-2</v>
      </c>
      <c r="K20" s="184">
        <v>7.4519302269326904</v>
      </c>
      <c r="L20" s="185">
        <f t="shared" si="1"/>
        <v>0.19584531824075047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7.7678094151888821</v>
      </c>
      <c r="D21" s="187">
        <v>6.8048510347545665E-2</v>
      </c>
      <c r="E21" s="186">
        <v>7.6155004062928775</v>
      </c>
      <c r="F21" s="187">
        <f t="shared" si="0"/>
        <v>-0.15230900889600463</v>
      </c>
      <c r="G21" s="186">
        <v>6.8402382490482632</v>
      </c>
      <c r="H21" s="187">
        <f t="shared" si="0"/>
        <v>-0.77526215724461434</v>
      </c>
      <c r="I21" s="186">
        <v>7.1290659289847085</v>
      </c>
      <c r="J21" s="187">
        <f t="shared" si="0"/>
        <v>0.28882767993644531</v>
      </c>
      <c r="K21" s="186">
        <v>7.378386609473794</v>
      </c>
      <c r="L21" s="187">
        <f t="shared" si="1"/>
        <v>0.24932068048908551</v>
      </c>
      <c r="M21" s="186">
        <v>7.2148858864499639</v>
      </c>
      <c r="N21" s="187">
        <v>-0.15670732384598285</v>
      </c>
      <c r="O21" s="187">
        <v>-0.54112196856996331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67" t="s">
        <v>305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8.1611977765823926</v>
      </c>
      <c r="D31" s="185">
        <v>-7.1806122229830294E-2</v>
      </c>
      <c r="E31" s="184">
        <v>8.2833862223985193</v>
      </c>
      <c r="F31" s="185">
        <f t="shared" ref="F31:J43" si="6">IFERROR(E31-C31,"-")</f>
        <v>0.12218844581612665</v>
      </c>
      <c r="G31" s="184">
        <v>7.0366795366795367</v>
      </c>
      <c r="H31" s="185">
        <f t="shared" si="6"/>
        <v>-1.2467066857189826</v>
      </c>
      <c r="I31" s="184">
        <v>7.5615990822484909</v>
      </c>
      <c r="J31" s="185">
        <f t="shared" si="6"/>
        <v>0.52491954556895415</v>
      </c>
      <c r="K31" s="184">
        <v>7.715962775118105</v>
      </c>
      <c r="L31" s="185">
        <f t="shared" ref="L31:L43" si="7">IFERROR(K31-I31,"-")</f>
        <v>0.15436369286961416</v>
      </c>
      <c r="M31" s="184">
        <v>7.481416442461053</v>
      </c>
      <c r="N31" s="185">
        <f>IFERROR(M31-K31,"-")</f>
        <v>-0.23454633265705205</v>
      </c>
      <c r="O31" s="185">
        <f>IFERROR(M31-C31,"-")</f>
        <v>-0.67978133412133968</v>
      </c>
    </row>
    <row r="32" spans="1:16" x14ac:dyDescent="0.25">
      <c r="B32" s="114" t="s">
        <v>73</v>
      </c>
      <c r="C32" s="184">
        <v>7.3962752660524247</v>
      </c>
      <c r="D32" s="185">
        <v>-0.41771252735749176</v>
      </c>
      <c r="E32" s="184">
        <v>7.4081368395811689</v>
      </c>
      <c r="F32" s="185">
        <f t="shared" si="6"/>
        <v>1.1861573528744174E-2</v>
      </c>
      <c r="G32" s="184">
        <v>5.5613919894944193</v>
      </c>
      <c r="H32" s="185">
        <f t="shared" si="6"/>
        <v>-1.8467448500867496</v>
      </c>
      <c r="I32" s="184">
        <v>6.4374683149397498</v>
      </c>
      <c r="J32" s="185">
        <f t="shared" si="6"/>
        <v>0.87607632544533054</v>
      </c>
      <c r="K32" s="184">
        <v>7.1782292003884756</v>
      </c>
      <c r="L32" s="185">
        <f t="shared" si="7"/>
        <v>0.74076088544872576</v>
      </c>
      <c r="M32" s="184">
        <v>6.8396673707221245</v>
      </c>
      <c r="N32" s="185">
        <f t="shared" ref="N32:N39" si="8">IFERROR(M32-K32,"-")</f>
        <v>-0.33856182966635107</v>
      </c>
      <c r="O32" s="185">
        <f t="shared" ref="O32:O41" si="9">IFERROR(M32-C32,"-")</f>
        <v>-0.5566078953303002</v>
      </c>
    </row>
    <row r="33" spans="2:16" x14ac:dyDescent="0.25">
      <c r="B33" s="114" t="s">
        <v>75</v>
      </c>
      <c r="C33" s="184">
        <v>6.9514872576306503</v>
      </c>
      <c r="D33" s="185">
        <v>-0.30133640183201305</v>
      </c>
      <c r="E33" s="184">
        <v>8.9463966399135035</v>
      </c>
      <c r="F33" s="185">
        <f t="shared" si="6"/>
        <v>1.9949093822828532</v>
      </c>
      <c r="G33" s="184">
        <v>5.6058898847631244</v>
      </c>
      <c r="H33" s="185">
        <f t="shared" si="6"/>
        <v>-3.3405067551503791</v>
      </c>
      <c r="I33" s="184">
        <v>7.0441555012870438</v>
      </c>
      <c r="J33" s="185">
        <f t="shared" si="6"/>
        <v>1.4382656165239194</v>
      </c>
      <c r="K33" s="184">
        <v>6.9371056170476884</v>
      </c>
      <c r="L33" s="185">
        <f t="shared" si="7"/>
        <v>-0.10704988423935546</v>
      </c>
      <c r="M33" s="184">
        <v>6.5262970766394526</v>
      </c>
      <c r="N33" s="185">
        <f t="shared" si="8"/>
        <v>-0.41080854040823578</v>
      </c>
      <c r="O33" s="185">
        <f t="shared" si="9"/>
        <v>-0.42519018099119776</v>
      </c>
    </row>
    <row r="34" spans="2:16" x14ac:dyDescent="0.25">
      <c r="B34" s="114" t="s">
        <v>77</v>
      </c>
      <c r="C34" s="184">
        <v>6.9504742356777518</v>
      </c>
      <c r="D34" s="185">
        <v>-0.2615176760365534</v>
      </c>
      <c r="E34" s="184" t="s">
        <v>236</v>
      </c>
      <c r="F34" s="185" t="str">
        <f t="shared" si="6"/>
        <v>-</v>
      </c>
      <c r="G34" s="184">
        <v>6.4394537177541729</v>
      </c>
      <c r="H34" s="185" t="str">
        <f t="shared" si="6"/>
        <v>-</v>
      </c>
      <c r="I34" s="184">
        <v>6.3882504919411778</v>
      </c>
      <c r="J34" s="185">
        <f t="shared" si="6"/>
        <v>-5.1203225812995079E-2</v>
      </c>
      <c r="K34" s="184">
        <v>6.4716835546238061</v>
      </c>
      <c r="L34" s="185">
        <f t="shared" si="7"/>
        <v>8.343306268262829E-2</v>
      </c>
      <c r="M34" s="184">
        <v>6.6061483034580517</v>
      </c>
      <c r="N34" s="185">
        <f t="shared" si="8"/>
        <v>0.13446474883424564</v>
      </c>
      <c r="O34" s="185">
        <f t="shared" si="9"/>
        <v>-0.34432593221970009</v>
      </c>
    </row>
    <row r="35" spans="2:16" x14ac:dyDescent="0.25">
      <c r="B35" s="114" t="s">
        <v>79</v>
      </c>
      <c r="C35" s="184">
        <v>7.1863868806207014</v>
      </c>
      <c r="D35" s="185">
        <v>-0.1876554969740738</v>
      </c>
      <c r="E35" s="184" t="s">
        <v>236</v>
      </c>
      <c r="F35" s="185" t="str">
        <f t="shared" si="6"/>
        <v>-</v>
      </c>
      <c r="G35" s="184">
        <v>5.2386780905752754</v>
      </c>
      <c r="H35" s="185" t="str">
        <f t="shared" si="6"/>
        <v>-</v>
      </c>
      <c r="I35" s="184">
        <v>6.5573295119278425</v>
      </c>
      <c r="J35" s="185">
        <f t="shared" si="6"/>
        <v>1.3186514213525671</v>
      </c>
      <c r="K35" s="184">
        <v>6.7713763585649707</v>
      </c>
      <c r="L35" s="185">
        <f t="shared" si="7"/>
        <v>0.21404684663712814</v>
      </c>
      <c r="M35" s="184">
        <v>6.3668200745123826</v>
      </c>
      <c r="N35" s="185">
        <f t="shared" si="8"/>
        <v>-0.40455628405258803</v>
      </c>
      <c r="O35" s="185">
        <f t="shared" si="9"/>
        <v>-0.81956680610831878</v>
      </c>
    </row>
    <row r="36" spans="2:16" x14ac:dyDescent="0.25">
      <c r="B36" s="114" t="s">
        <v>81</v>
      </c>
      <c r="C36" s="184">
        <v>7.4720533534337257</v>
      </c>
      <c r="D36" s="185">
        <v>0.1185886255959927</v>
      </c>
      <c r="E36" s="184" t="s">
        <v>236</v>
      </c>
      <c r="F36" s="185" t="str">
        <f t="shared" si="6"/>
        <v>-</v>
      </c>
      <c r="G36" s="184">
        <v>5.9221604447974583</v>
      </c>
      <c r="H36" s="185" t="str">
        <f t="shared" si="6"/>
        <v>-</v>
      </c>
      <c r="I36" s="184">
        <v>6.5912740640417917</v>
      </c>
      <c r="J36" s="185">
        <f t="shared" si="6"/>
        <v>0.66911361924433344</v>
      </c>
      <c r="K36" s="184">
        <v>6.750382689078128</v>
      </c>
      <c r="L36" s="185">
        <f t="shared" si="7"/>
        <v>0.15910862503633627</v>
      </c>
      <c r="M36" s="184">
        <v>6.5637853697068866</v>
      </c>
      <c r="N36" s="185">
        <f t="shared" si="8"/>
        <v>-0.18659731937124135</v>
      </c>
      <c r="O36" s="185">
        <f t="shared" si="9"/>
        <v>-0.90826798372683903</v>
      </c>
    </row>
    <row r="37" spans="2:16" x14ac:dyDescent="0.25">
      <c r="B37" s="114" t="s">
        <v>83</v>
      </c>
      <c r="C37" s="184">
        <v>8.1077181045741096</v>
      </c>
      <c r="D37" s="185">
        <v>0.27022380934583445</v>
      </c>
      <c r="E37" s="184" t="s">
        <v>236</v>
      </c>
      <c r="F37" s="185" t="str">
        <f t="shared" si="6"/>
        <v>-</v>
      </c>
      <c r="G37" s="184">
        <v>6.1091594827586206</v>
      </c>
      <c r="H37" s="185" t="str">
        <f t="shared" si="6"/>
        <v>-</v>
      </c>
      <c r="I37" s="184">
        <v>6.9145621238539849</v>
      </c>
      <c r="J37" s="185">
        <f t="shared" si="6"/>
        <v>0.8054026410953643</v>
      </c>
      <c r="K37" s="184">
        <v>7.2626653392120613</v>
      </c>
      <c r="L37" s="185">
        <f t="shared" si="7"/>
        <v>0.34810321535807631</v>
      </c>
      <c r="M37" s="184">
        <v>6.9525761047463179</v>
      </c>
      <c r="N37" s="185">
        <f t="shared" si="8"/>
        <v>-0.31008923446574332</v>
      </c>
      <c r="O37" s="185">
        <f t="shared" si="9"/>
        <v>-1.1551419998277916</v>
      </c>
    </row>
    <row r="38" spans="2:16" x14ac:dyDescent="0.25">
      <c r="B38" s="114" t="s">
        <v>85</v>
      </c>
      <c r="C38" s="184">
        <v>7.6156103652825475</v>
      </c>
      <c r="D38" s="185">
        <v>-0.21419855978580404</v>
      </c>
      <c r="E38" s="184">
        <v>6.7699033918623508</v>
      </c>
      <c r="F38" s="185">
        <f t="shared" si="6"/>
        <v>-0.84570697342019674</v>
      </c>
      <c r="G38" s="184">
        <v>7.0021592156029877</v>
      </c>
      <c r="H38" s="185">
        <f t="shared" si="6"/>
        <v>0.23225582374063691</v>
      </c>
      <c r="I38" s="184">
        <v>7.4149865168853308</v>
      </c>
      <c r="J38" s="185">
        <f t="shared" si="6"/>
        <v>0.41282730128234313</v>
      </c>
      <c r="K38" s="184">
        <v>8.1764714322610264</v>
      </c>
      <c r="L38" s="185">
        <f t="shared" si="7"/>
        <v>0.76148491537569551</v>
      </c>
      <c r="M38" s="184">
        <v>7.0446740210440497</v>
      </c>
      <c r="N38" s="185">
        <f t="shared" si="8"/>
        <v>-1.1317974112169766</v>
      </c>
      <c r="O38" s="185">
        <f t="shared" si="9"/>
        <v>-0.57093634423849782</v>
      </c>
    </row>
    <row r="39" spans="2:16" x14ac:dyDescent="0.25">
      <c r="B39" s="114" t="s">
        <v>87</v>
      </c>
      <c r="C39" s="184">
        <v>7.9576747733844213</v>
      </c>
      <c r="D39" s="185">
        <v>0.48039848849008226</v>
      </c>
      <c r="E39" s="184">
        <v>6.8947068867387591</v>
      </c>
      <c r="F39" s="185">
        <f t="shared" si="6"/>
        <v>-1.0629678866456622</v>
      </c>
      <c r="G39" s="184">
        <v>7.1042353911404339</v>
      </c>
      <c r="H39" s="185">
        <f t="shared" si="6"/>
        <v>0.20952850440167481</v>
      </c>
      <c r="I39" s="184">
        <v>7.2388671511086269</v>
      </c>
      <c r="J39" s="185">
        <f t="shared" si="6"/>
        <v>0.13463175996819299</v>
      </c>
      <c r="K39" s="184">
        <v>7.3095018450184499</v>
      </c>
      <c r="L39" s="185">
        <f t="shared" si="7"/>
        <v>7.0634693909823021E-2</v>
      </c>
      <c r="M39" s="184">
        <v>6.9818143754361479</v>
      </c>
      <c r="N39" s="185">
        <f t="shared" si="8"/>
        <v>-0.32768746958230199</v>
      </c>
      <c r="O39" s="185">
        <f t="shared" si="9"/>
        <v>-0.97586039794827339</v>
      </c>
    </row>
    <row r="40" spans="2:16" x14ac:dyDescent="0.25">
      <c r="B40" s="114" t="s">
        <v>89</v>
      </c>
      <c r="C40" s="184">
        <v>7.2540015504582973</v>
      </c>
      <c r="D40" s="185">
        <v>-1.8880165404943305E-2</v>
      </c>
      <c r="E40" s="184">
        <v>5.2761385833247658</v>
      </c>
      <c r="F40" s="185">
        <f t="shared" si="6"/>
        <v>-1.9778629671335315</v>
      </c>
      <c r="G40" s="184">
        <v>7.02113875314675</v>
      </c>
      <c r="H40" s="185">
        <f t="shared" si="6"/>
        <v>1.7450001698219841</v>
      </c>
      <c r="I40" s="184">
        <v>6.9094150511672305</v>
      </c>
      <c r="J40" s="185">
        <f t="shared" si="6"/>
        <v>-0.11172370197951942</v>
      </c>
      <c r="K40" s="184">
        <v>6.8764488218969362</v>
      </c>
      <c r="L40" s="185">
        <f t="shared" si="7"/>
        <v>-3.2966229270294356E-2</v>
      </c>
      <c r="M40" s="184">
        <v>6.604651745030294</v>
      </c>
      <c r="N40" s="185">
        <f>IFERROR(M40-K40,"-")</f>
        <v>-0.27179707686664223</v>
      </c>
      <c r="O40" s="185">
        <f t="shared" si="9"/>
        <v>-0.64934980542800336</v>
      </c>
    </row>
    <row r="41" spans="2:16" x14ac:dyDescent="0.25">
      <c r="B41" s="114" t="s">
        <v>91</v>
      </c>
      <c r="C41" s="184">
        <v>7.3591579079275071</v>
      </c>
      <c r="D41" s="185">
        <v>4.9811787613644576E-2</v>
      </c>
      <c r="E41" s="184">
        <v>6.9719288865124982</v>
      </c>
      <c r="F41" s="185">
        <f t="shared" si="6"/>
        <v>-0.38722902141500892</v>
      </c>
      <c r="G41" s="184">
        <v>7.2719154918873734</v>
      </c>
      <c r="H41" s="185">
        <f t="shared" si="6"/>
        <v>0.2999866053748752</v>
      </c>
      <c r="I41" s="184">
        <v>7.1666844033628774</v>
      </c>
      <c r="J41" s="185">
        <f t="shared" si="6"/>
        <v>-0.10523108852449603</v>
      </c>
      <c r="K41" s="184">
        <v>6.9762890371997406</v>
      </c>
      <c r="L41" s="185">
        <f t="shared" si="7"/>
        <v>-0.19039536616313679</v>
      </c>
      <c r="M41" s="184">
        <v>6.8853814462281573</v>
      </c>
      <c r="N41" s="185">
        <f>IFERROR(M41-K41,"-")</f>
        <v>-9.0907590971583296E-2</v>
      </c>
      <c r="O41" s="185">
        <f t="shared" si="9"/>
        <v>-0.47377646169934984</v>
      </c>
    </row>
    <row r="42" spans="2:16" x14ac:dyDescent="0.25">
      <c r="B42" s="114" t="s">
        <v>93</v>
      </c>
      <c r="C42" s="184">
        <v>7.6232371140496902</v>
      </c>
      <c r="D42" s="185">
        <v>0.37481366382786874</v>
      </c>
      <c r="E42" s="184">
        <v>6.8524370973623432</v>
      </c>
      <c r="F42" s="185">
        <f t="shared" si="6"/>
        <v>-0.77080001668734699</v>
      </c>
      <c r="G42" s="184">
        <v>7.1127812920147226</v>
      </c>
      <c r="H42" s="185">
        <f t="shared" si="6"/>
        <v>0.26034419465237946</v>
      </c>
      <c r="I42" s="184">
        <v>7.0239810951950288</v>
      </c>
      <c r="J42" s="185">
        <f t="shared" si="6"/>
        <v>-8.8800196819693866E-2</v>
      </c>
      <c r="K42" s="184">
        <v>7.0943493808552764</v>
      </c>
      <c r="L42" s="185">
        <f t="shared" si="7"/>
        <v>7.0368285660247665E-2</v>
      </c>
      <c r="M42" s="184"/>
      <c r="N42" s="185"/>
      <c r="O42" s="185"/>
    </row>
    <row r="43" spans="2:16" ht="15.75" x14ac:dyDescent="0.25">
      <c r="B43" s="117" t="s">
        <v>30</v>
      </c>
      <c r="C43" s="186">
        <v>7.4954403797286284</v>
      </c>
      <c r="D43" s="187">
        <v>-1.7008763162383644E-2</v>
      </c>
      <c r="E43" s="186">
        <v>7.5481653488721587</v>
      </c>
      <c r="F43" s="187">
        <f t="shared" si="6"/>
        <v>5.2724969143530309E-2</v>
      </c>
      <c r="G43" s="186">
        <v>6.9248409925647225</v>
      </c>
      <c r="H43" s="187">
        <f t="shared" si="6"/>
        <v>-0.62332435630743621</v>
      </c>
      <c r="I43" s="186">
        <v>6.932464916278767</v>
      </c>
      <c r="J43" s="187">
        <f t="shared" si="6"/>
        <v>7.6239237140445226E-3</v>
      </c>
      <c r="K43" s="186">
        <v>7.1253564100760878</v>
      </c>
      <c r="L43" s="187">
        <f t="shared" si="7"/>
        <v>0.19289149379732073</v>
      </c>
      <c r="M43" s="186">
        <v>6.7986891765242277</v>
      </c>
      <c r="N43" s="187">
        <v>-0.32949203097834001</v>
      </c>
      <c r="O43" s="187">
        <v>-0.6845388772216392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67" t="s">
        <v>306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>
        <v>8.1524290129418588</v>
      </c>
      <c r="D53" s="185">
        <v>-2.4874522042646063E-2</v>
      </c>
      <c r="E53" s="184">
        <v>8.2814146646423143</v>
      </c>
      <c r="F53" s="185">
        <f t="shared" ref="F53:J65" si="10">IFERROR(E53-C53,"-")</f>
        <v>0.12898565170045551</v>
      </c>
      <c r="G53" s="184">
        <v>7.0878293601003763</v>
      </c>
      <c r="H53" s="185">
        <f t="shared" si="10"/>
        <v>-1.193585304541938</v>
      </c>
      <c r="I53" s="184">
        <v>7.283279094994576</v>
      </c>
      <c r="J53" s="185">
        <f t="shared" si="10"/>
        <v>0.1954497348941997</v>
      </c>
      <c r="K53" s="184">
        <v>7.6864420808674421</v>
      </c>
      <c r="L53" s="185">
        <f t="shared" ref="L53:L65" si="11">IFERROR(K53-I53,"-")</f>
        <v>0.40316298587286603</v>
      </c>
      <c r="M53" s="184">
        <v>7.5182657085093183</v>
      </c>
      <c r="N53" s="185">
        <f>IFERROR(M53-K53,"-")</f>
        <v>-0.16817637235812377</v>
      </c>
      <c r="O53" s="185">
        <f>IFERROR(M53-C53,"-")</f>
        <v>-0.63416330443254054</v>
      </c>
    </row>
    <row r="54" spans="1:16" x14ac:dyDescent="0.25">
      <c r="A54" s="1"/>
      <c r="B54" s="114" t="s">
        <v>73</v>
      </c>
      <c r="C54" s="184">
        <v>7.464521596092017</v>
      </c>
      <c r="D54" s="185">
        <v>-0.27966207215976002</v>
      </c>
      <c r="E54" s="184">
        <v>7.3425917851225257</v>
      </c>
      <c r="F54" s="185">
        <f t="shared" si="10"/>
        <v>-0.12192981096949129</v>
      </c>
      <c r="G54" s="184">
        <v>5.7094647013188515</v>
      </c>
      <c r="H54" s="185">
        <f t="shared" si="10"/>
        <v>-1.6331270838036742</v>
      </c>
      <c r="I54" s="184">
        <v>6.4920602760541977</v>
      </c>
      <c r="J54" s="185">
        <f t="shared" si="10"/>
        <v>0.78259557473534613</v>
      </c>
      <c r="K54" s="184">
        <v>7.2669387042573153</v>
      </c>
      <c r="L54" s="185">
        <f t="shared" si="11"/>
        <v>0.77487842820311759</v>
      </c>
      <c r="M54" s="184">
        <v>7.0000197816110141</v>
      </c>
      <c r="N54" s="185">
        <f t="shared" ref="N54:N63" si="12">IFERROR(M54-K54,"-")</f>
        <v>-0.26691892264630113</v>
      </c>
      <c r="O54" s="185">
        <f t="shared" ref="O54:O63" si="13">IFERROR(M54-C54,"-")</f>
        <v>-0.46450181448100292</v>
      </c>
    </row>
    <row r="55" spans="1:16" x14ac:dyDescent="0.25">
      <c r="A55" s="1"/>
      <c r="B55" s="114" t="s">
        <v>75</v>
      </c>
      <c r="C55" s="184">
        <v>7.0443315830248769</v>
      </c>
      <c r="D55" s="185">
        <v>-0.24834582976647823</v>
      </c>
      <c r="E55" s="184">
        <v>9.0908874896043717</v>
      </c>
      <c r="F55" s="185">
        <f t="shared" si="10"/>
        <v>2.0465559065794947</v>
      </c>
      <c r="G55" s="184">
        <v>5.8562537048014223</v>
      </c>
      <c r="H55" s="185">
        <f t="shared" si="10"/>
        <v>-3.2346337848029494</v>
      </c>
      <c r="I55" s="184">
        <v>7.2036396114770573</v>
      </c>
      <c r="J55" s="185">
        <f t="shared" si="10"/>
        <v>1.3473859066756351</v>
      </c>
      <c r="K55" s="184">
        <v>7.1145171570139185</v>
      </c>
      <c r="L55" s="185">
        <f t="shared" si="11"/>
        <v>-8.9122454463138823E-2</v>
      </c>
      <c r="M55" s="184">
        <v>6.7351235230934483</v>
      </c>
      <c r="N55" s="185">
        <f t="shared" si="12"/>
        <v>-0.37939363392047021</v>
      </c>
      <c r="O55" s="185">
        <f t="shared" si="13"/>
        <v>-0.30920805993142864</v>
      </c>
    </row>
    <row r="56" spans="1:16" x14ac:dyDescent="0.25">
      <c r="A56" s="1"/>
      <c r="B56" s="114" t="s">
        <v>77</v>
      </c>
      <c r="C56" s="184">
        <v>6.861319823107638</v>
      </c>
      <c r="D56" s="185">
        <v>-0.44373881923331648</v>
      </c>
      <c r="E56" s="184" t="s">
        <v>236</v>
      </c>
      <c r="F56" s="185" t="str">
        <f t="shared" si="10"/>
        <v>-</v>
      </c>
      <c r="G56" s="184">
        <v>5.7941063911213169</v>
      </c>
      <c r="H56" s="185" t="str">
        <f t="shared" si="10"/>
        <v>-</v>
      </c>
      <c r="I56" s="184">
        <v>6.7615516848580244</v>
      </c>
      <c r="J56" s="185">
        <f t="shared" si="10"/>
        <v>0.96744529373670751</v>
      </c>
      <c r="K56" s="184">
        <v>6.5643387815750369</v>
      </c>
      <c r="L56" s="185">
        <f t="shared" si="11"/>
        <v>-0.19721290328298746</v>
      </c>
      <c r="M56" s="184">
        <v>6.8152374160575269</v>
      </c>
      <c r="N56" s="185">
        <f t="shared" si="12"/>
        <v>0.25089863448248995</v>
      </c>
      <c r="O56" s="185">
        <f t="shared" si="13"/>
        <v>-4.6082407050111129E-2</v>
      </c>
    </row>
    <row r="57" spans="1:16" x14ac:dyDescent="0.25">
      <c r="A57" s="1"/>
      <c r="B57" s="114" t="s">
        <v>79</v>
      </c>
      <c r="C57" s="184">
        <v>7.2240458632885645</v>
      </c>
      <c r="D57" s="185">
        <v>-0.38814628860387845</v>
      </c>
      <c r="E57" s="184" t="s">
        <v>236</v>
      </c>
      <c r="F57" s="185" t="str">
        <f t="shared" si="10"/>
        <v>-</v>
      </c>
      <c r="G57" s="184">
        <v>5.5925179856115106</v>
      </c>
      <c r="H57" s="185" t="str">
        <f t="shared" si="10"/>
        <v>-</v>
      </c>
      <c r="I57" s="184">
        <v>6.8496478491710908</v>
      </c>
      <c r="J57" s="185">
        <f t="shared" si="10"/>
        <v>1.2571298635595802</v>
      </c>
      <c r="K57" s="184">
        <v>7.0119574389265056</v>
      </c>
      <c r="L57" s="185">
        <f t="shared" si="11"/>
        <v>0.16230958975541476</v>
      </c>
      <c r="M57" s="184">
        <v>6.5789624370132849</v>
      </c>
      <c r="N57" s="185">
        <f t="shared" si="12"/>
        <v>-0.43299500191322071</v>
      </c>
      <c r="O57" s="185">
        <f t="shared" si="13"/>
        <v>-0.64508342627527959</v>
      </c>
    </row>
    <row r="58" spans="1:16" x14ac:dyDescent="0.25">
      <c r="A58" s="1"/>
      <c r="B58" s="114" t="s">
        <v>81</v>
      </c>
      <c r="C58" s="184">
        <v>7.345529419374313</v>
      </c>
      <c r="D58" s="185">
        <v>-7.8096838277132541E-2</v>
      </c>
      <c r="E58" s="184" t="s">
        <v>236</v>
      </c>
      <c r="F58" s="185" t="str">
        <f t="shared" si="10"/>
        <v>-</v>
      </c>
      <c r="G58" s="184">
        <v>6.6948794650712653</v>
      </c>
      <c r="H58" s="185" t="str">
        <f t="shared" si="10"/>
        <v>-</v>
      </c>
      <c r="I58" s="184">
        <v>6.8383665065202468</v>
      </c>
      <c r="J58" s="185">
        <f t="shared" si="10"/>
        <v>0.1434870414489815</v>
      </c>
      <c r="K58" s="184">
        <v>6.9984387351778654</v>
      </c>
      <c r="L58" s="185">
        <f t="shared" si="11"/>
        <v>0.16007222865761861</v>
      </c>
      <c r="M58" s="184">
        <v>6.7373756549472246</v>
      </c>
      <c r="N58" s="185">
        <f t="shared" si="12"/>
        <v>-0.26106308023064084</v>
      </c>
      <c r="O58" s="185">
        <f t="shared" si="13"/>
        <v>-0.60815376442708846</v>
      </c>
    </row>
    <row r="59" spans="1:16" x14ac:dyDescent="0.25">
      <c r="A59" s="1"/>
      <c r="B59" s="114" t="s">
        <v>83</v>
      </c>
      <c r="C59" s="184">
        <v>7.7188989099535759</v>
      </c>
      <c r="D59" s="185">
        <v>-0.28097986617016968</v>
      </c>
      <c r="E59" s="184" t="s">
        <v>236</v>
      </c>
      <c r="F59" s="185" t="str">
        <f t="shared" si="10"/>
        <v>-</v>
      </c>
      <c r="G59" s="184">
        <v>6.3796912263085224</v>
      </c>
      <c r="H59" s="185" t="str">
        <f t="shared" si="10"/>
        <v>-</v>
      </c>
      <c r="I59" s="184">
        <v>6.991737964968971</v>
      </c>
      <c r="J59" s="185">
        <f t="shared" si="10"/>
        <v>0.61204673866044867</v>
      </c>
      <c r="K59" s="184">
        <v>7.4330071754729286</v>
      </c>
      <c r="L59" s="185">
        <f t="shared" si="11"/>
        <v>0.44126921050395751</v>
      </c>
      <c r="M59" s="184">
        <v>7.1010293757221383</v>
      </c>
      <c r="N59" s="185">
        <f t="shared" si="12"/>
        <v>-0.33197779975079023</v>
      </c>
      <c r="O59" s="185">
        <f t="shared" si="13"/>
        <v>-0.61786953423143753</v>
      </c>
    </row>
    <row r="60" spans="1:16" x14ac:dyDescent="0.25">
      <c r="A60" s="1"/>
      <c r="B60" s="114" t="s">
        <v>85</v>
      </c>
      <c r="C60" s="184">
        <v>7.6109506067066492</v>
      </c>
      <c r="D60" s="185">
        <v>-0.22266646041973814</v>
      </c>
      <c r="E60" s="184">
        <v>6.91712158808933</v>
      </c>
      <c r="F60" s="185">
        <f t="shared" si="10"/>
        <v>-0.69382901861731927</v>
      </c>
      <c r="G60" s="184">
        <v>7.1511943302126166</v>
      </c>
      <c r="H60" s="185">
        <f t="shared" si="10"/>
        <v>0.23407274212328666</v>
      </c>
      <c r="I60" s="184">
        <v>7.5181726261604931</v>
      </c>
      <c r="J60" s="185">
        <f t="shared" si="10"/>
        <v>0.36697829594787645</v>
      </c>
      <c r="K60" s="184">
        <v>7.5015812776723596</v>
      </c>
      <c r="L60" s="185">
        <f t="shared" si="11"/>
        <v>-1.6591348488133484E-2</v>
      </c>
      <c r="M60" s="184">
        <v>7.1414037629065676</v>
      </c>
      <c r="N60" s="185">
        <f t="shared" si="12"/>
        <v>-0.36017751476579196</v>
      </c>
      <c r="O60" s="185">
        <f t="shared" si="13"/>
        <v>-0.4695468438000816</v>
      </c>
    </row>
    <row r="61" spans="1:16" x14ac:dyDescent="0.25">
      <c r="A61" s="1"/>
      <c r="B61" s="114" t="s">
        <v>87</v>
      </c>
      <c r="C61" s="184">
        <v>7.9966416301708687</v>
      </c>
      <c r="D61" s="185">
        <v>0.45099150568151636</v>
      </c>
      <c r="E61" s="184">
        <v>7.3037426538818435</v>
      </c>
      <c r="F61" s="185">
        <f t="shared" si="10"/>
        <v>-0.69289897628902519</v>
      </c>
      <c r="G61" s="184">
        <v>6.9833032011060299</v>
      </c>
      <c r="H61" s="185">
        <f t="shared" si="10"/>
        <v>-0.32043945277581365</v>
      </c>
      <c r="I61" s="184">
        <v>7.4246413433322465</v>
      </c>
      <c r="J61" s="185">
        <f t="shared" si="10"/>
        <v>0.44133814222621659</v>
      </c>
      <c r="K61" s="184">
        <v>7.4710882038315667</v>
      </c>
      <c r="L61" s="185">
        <f t="shared" si="11"/>
        <v>4.6446860499320231E-2</v>
      </c>
      <c r="M61" s="184">
        <v>7.140487299118714</v>
      </c>
      <c r="N61" s="185">
        <f t="shared" si="12"/>
        <v>-0.33060090471285264</v>
      </c>
      <c r="O61" s="185">
        <f t="shared" si="13"/>
        <v>-0.85615433105215466</v>
      </c>
    </row>
    <row r="62" spans="1:16" x14ac:dyDescent="0.25">
      <c r="A62" s="1"/>
      <c r="B62" s="114" t="s">
        <v>89</v>
      </c>
      <c r="C62" s="184">
        <v>7.3158122516426012</v>
      </c>
      <c r="D62" s="185">
        <v>5.960381400959669E-3</v>
      </c>
      <c r="E62" s="184">
        <v>5.2754170217947154</v>
      </c>
      <c r="F62" s="185">
        <f t="shared" si="10"/>
        <v>-2.0403952298478858</v>
      </c>
      <c r="G62" s="184">
        <v>6.9548894596825983</v>
      </c>
      <c r="H62" s="185">
        <f t="shared" si="10"/>
        <v>1.6794724378878829</v>
      </c>
      <c r="I62" s="184">
        <v>7.0835261748145992</v>
      </c>
      <c r="J62" s="185">
        <f t="shared" si="10"/>
        <v>0.12863671513200092</v>
      </c>
      <c r="K62" s="184">
        <v>7.0528984464902189</v>
      </c>
      <c r="L62" s="185">
        <f t="shared" si="11"/>
        <v>-3.0627728324380321E-2</v>
      </c>
      <c r="M62" s="184">
        <v>6.7202831579982298</v>
      </c>
      <c r="N62" s="185">
        <f t="shared" si="12"/>
        <v>-0.33261528849198907</v>
      </c>
      <c r="O62" s="185">
        <f t="shared" si="13"/>
        <v>-0.59552909364437134</v>
      </c>
    </row>
    <row r="63" spans="1:16" x14ac:dyDescent="0.25">
      <c r="A63" s="1"/>
      <c r="B63" s="114" t="s">
        <v>91</v>
      </c>
      <c r="C63" s="184">
        <v>7.4245303023877183</v>
      </c>
      <c r="D63" s="185">
        <v>4.0249439472079374E-2</v>
      </c>
      <c r="E63" s="184">
        <v>6.8962561231630515</v>
      </c>
      <c r="F63" s="185">
        <f t="shared" si="10"/>
        <v>-0.5282741792246668</v>
      </c>
      <c r="G63" s="184">
        <v>7.3202912188598876</v>
      </c>
      <c r="H63" s="185">
        <f t="shared" si="10"/>
        <v>0.42403509569683617</v>
      </c>
      <c r="I63" s="184">
        <v>7.3741335822525871</v>
      </c>
      <c r="J63" s="185">
        <f t="shared" si="10"/>
        <v>5.3842363392699433E-2</v>
      </c>
      <c r="K63" s="184">
        <v>7.2696190820964564</v>
      </c>
      <c r="L63" s="185">
        <f t="shared" si="11"/>
        <v>-0.10451450015613073</v>
      </c>
      <c r="M63" s="184">
        <v>6.7793509562135421</v>
      </c>
      <c r="N63" s="185">
        <f t="shared" si="12"/>
        <v>-0.49026812588291424</v>
      </c>
      <c r="O63" s="185">
        <f t="shared" si="13"/>
        <v>-0.64517934617417616</v>
      </c>
    </row>
    <row r="64" spans="1:16" x14ac:dyDescent="0.25">
      <c r="A64" s="1"/>
      <c r="B64" s="114" t="s">
        <v>93</v>
      </c>
      <c r="C64" s="184">
        <v>7.6551716788507855</v>
      </c>
      <c r="D64" s="185">
        <v>0.38082125189065064</v>
      </c>
      <c r="E64" s="184">
        <v>6.5346969696969701</v>
      </c>
      <c r="F64" s="185">
        <f t="shared" si="10"/>
        <v>-1.1204747091538154</v>
      </c>
      <c r="G64" s="184">
        <v>7.1775361306012915</v>
      </c>
      <c r="H64" s="185">
        <f t="shared" si="10"/>
        <v>0.64283916090432136</v>
      </c>
      <c r="I64" s="184">
        <v>7.1455098355982134</v>
      </c>
      <c r="J64" s="185">
        <f t="shared" si="10"/>
        <v>-3.2026295003078076E-2</v>
      </c>
      <c r="K64" s="184">
        <v>7.1138220941854309</v>
      </c>
      <c r="L64" s="185">
        <f t="shared" si="11"/>
        <v>-3.1687741412782522E-2</v>
      </c>
      <c r="M64" s="184"/>
      <c r="N64" s="185"/>
      <c r="O64" s="185"/>
    </row>
    <row r="65" spans="1:16" ht="15.75" x14ac:dyDescent="0.25">
      <c r="B65" s="117" t="s">
        <v>30</v>
      </c>
      <c r="C65" s="186">
        <v>7.4784309110167575</v>
      </c>
      <c r="D65" s="187">
        <v>-8.9130299793036549E-2</v>
      </c>
      <c r="E65" s="186">
        <v>7.5327249759858939</v>
      </c>
      <c r="F65" s="187">
        <f t="shared" si="10"/>
        <v>5.4294064969136357E-2</v>
      </c>
      <c r="G65" s="186">
        <v>6.9689290896121356</v>
      </c>
      <c r="H65" s="187">
        <f t="shared" si="10"/>
        <v>-0.56379588637375821</v>
      </c>
      <c r="I65" s="186">
        <v>7.0904638739236825</v>
      </c>
      <c r="J65" s="187">
        <f t="shared" si="10"/>
        <v>0.12153478431154685</v>
      </c>
      <c r="K65" s="186">
        <v>7.2082199380853735</v>
      </c>
      <c r="L65" s="187">
        <f t="shared" si="11"/>
        <v>0.11775606416169104</v>
      </c>
      <c r="M65" s="186">
        <v>6.9307368072300246</v>
      </c>
      <c r="N65" s="187">
        <v>-0.28611238096271663</v>
      </c>
      <c r="O65" s="187">
        <v>-0.53128552861497003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67" t="s">
        <v>307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>
        <v>8.186498536993172</v>
      </c>
      <c r="D75" s="185">
        <v>-0.18953665969419831</v>
      </c>
      <c r="E75" s="184">
        <v>8.2890048358360904</v>
      </c>
      <c r="F75" s="185">
        <f t="shared" ref="F75:J87" si="14">IFERROR(E75-C75,"-")</f>
        <v>0.1025062988429184</v>
      </c>
      <c r="G75" s="184">
        <v>6.8661087866108783</v>
      </c>
      <c r="H75" s="185">
        <f t="shared" si="14"/>
        <v>-1.4228960492252121</v>
      </c>
      <c r="I75" s="184">
        <v>8.7080301289416564</v>
      </c>
      <c r="J75" s="185">
        <f t="shared" si="14"/>
        <v>1.8419213423307781</v>
      </c>
      <c r="K75" s="184">
        <v>7.8112930170397599</v>
      </c>
      <c r="L75" s="185">
        <f t="shared" ref="L75:L87" si="15">IFERROR(K75-I75,"-")</f>
        <v>-0.89673711190189653</v>
      </c>
      <c r="M75" s="184">
        <v>7.3294535248472839</v>
      </c>
      <c r="N75" s="185">
        <f>IFERROR(M75-K75,"-")</f>
        <v>-0.48183949219247602</v>
      </c>
      <c r="O75" s="185">
        <f>IFERROR(M75-C75,"-")</f>
        <v>-0.85704501214588813</v>
      </c>
    </row>
    <row r="76" spans="1:16" x14ac:dyDescent="0.25">
      <c r="A76" s="1"/>
      <c r="B76" s="114" t="s">
        <v>73</v>
      </c>
      <c r="C76" s="184">
        <v>7.2238524022416728</v>
      </c>
      <c r="D76" s="185">
        <v>-0.77072395862875531</v>
      </c>
      <c r="E76" s="184">
        <v>7.5883022712291002</v>
      </c>
      <c r="F76" s="185">
        <f t="shared" si="14"/>
        <v>0.36444986898742737</v>
      </c>
      <c r="G76" s="184">
        <v>4.7457264957264957</v>
      </c>
      <c r="H76" s="185">
        <f t="shared" si="14"/>
        <v>-2.8425757755026044</v>
      </c>
      <c r="I76" s="184">
        <v>6.2548089144987715</v>
      </c>
      <c r="J76" s="185">
        <f t="shared" si="14"/>
        <v>1.5090824187722758</v>
      </c>
      <c r="K76" s="184">
        <v>6.9233999874631733</v>
      </c>
      <c r="L76" s="185">
        <f t="shared" si="15"/>
        <v>0.66859107296440179</v>
      </c>
      <c r="M76" s="184">
        <v>6.3670339921870447</v>
      </c>
      <c r="N76" s="185">
        <f t="shared" ref="N76:N85" si="16">IFERROR(M76-K76,"-")</f>
        <v>-0.55636599527612862</v>
      </c>
      <c r="O76" s="185">
        <f t="shared" ref="O76:O85" si="17">IFERROR(M76-C76,"-")</f>
        <v>-0.85681841005462811</v>
      </c>
    </row>
    <row r="77" spans="1:16" x14ac:dyDescent="0.25">
      <c r="A77" s="1"/>
      <c r="B77" s="114" t="s">
        <v>75</v>
      </c>
      <c r="C77" s="184">
        <v>6.7097226113757351</v>
      </c>
      <c r="D77" s="185">
        <v>-0.44616653412080076</v>
      </c>
      <c r="E77" s="184">
        <v>8.6091778732843469</v>
      </c>
      <c r="F77" s="185">
        <f t="shared" si="14"/>
        <v>1.8994552619086118</v>
      </c>
      <c r="G77" s="184">
        <v>4.0150659133709983</v>
      </c>
      <c r="H77" s="185">
        <f t="shared" si="14"/>
        <v>-4.5941119599133486</v>
      </c>
      <c r="I77" s="184">
        <v>6.5926417599089699</v>
      </c>
      <c r="J77" s="185">
        <f t="shared" si="14"/>
        <v>2.5775758465379717</v>
      </c>
      <c r="K77" s="184">
        <v>6.4836573830793487</v>
      </c>
      <c r="L77" s="185">
        <f t="shared" si="15"/>
        <v>-0.10898437682962125</v>
      </c>
      <c r="M77" s="184">
        <v>5.9453685258964146</v>
      </c>
      <c r="N77" s="185">
        <f t="shared" si="16"/>
        <v>-0.53828885718293407</v>
      </c>
      <c r="O77" s="185">
        <f t="shared" si="17"/>
        <v>-0.76435408547932049</v>
      </c>
    </row>
    <row r="78" spans="1:16" x14ac:dyDescent="0.25">
      <c r="A78" s="1"/>
      <c r="B78" s="114" t="s">
        <v>77</v>
      </c>
      <c r="C78" s="184">
        <v>7.2507410888583612</v>
      </c>
      <c r="D78" s="185">
        <v>0.28194658696993358</v>
      </c>
      <c r="E78" s="184" t="s">
        <v>236</v>
      </c>
      <c r="F78" s="185" t="str">
        <f t="shared" si="14"/>
        <v>-</v>
      </c>
      <c r="G78" s="184">
        <v>8.9120234604105573</v>
      </c>
      <c r="H78" s="185" t="str">
        <f t="shared" si="14"/>
        <v>-</v>
      </c>
      <c r="I78" s="184">
        <v>5.4027884089666482</v>
      </c>
      <c r="J78" s="185">
        <f t="shared" si="14"/>
        <v>-3.509235051443909</v>
      </c>
      <c r="K78" s="184">
        <v>6.2149014440235</v>
      </c>
      <c r="L78" s="185">
        <f t="shared" si="15"/>
        <v>0.81211303505685173</v>
      </c>
      <c r="M78" s="184">
        <v>5.9940852420991595</v>
      </c>
      <c r="N78" s="185">
        <f t="shared" si="16"/>
        <v>-0.22081620192434048</v>
      </c>
      <c r="O78" s="185">
        <f t="shared" si="17"/>
        <v>-1.2566558467592017</v>
      </c>
    </row>
    <row r="79" spans="1:16" x14ac:dyDescent="0.25">
      <c r="A79" s="1"/>
      <c r="B79" s="114" t="s">
        <v>79</v>
      </c>
      <c r="C79" s="184">
        <v>7.0652739573265926</v>
      </c>
      <c r="D79" s="185">
        <v>0.30956354307959266</v>
      </c>
      <c r="E79" s="184" t="s">
        <v>236</v>
      </c>
      <c r="F79" s="185" t="str">
        <f t="shared" si="14"/>
        <v>-</v>
      </c>
      <c r="G79" s="184">
        <v>3.222950819672131</v>
      </c>
      <c r="H79" s="185" t="str">
        <f t="shared" si="14"/>
        <v>-</v>
      </c>
      <c r="I79" s="184">
        <v>5.5331055429005316</v>
      </c>
      <c r="J79" s="185">
        <f t="shared" si="14"/>
        <v>2.3101547232284005</v>
      </c>
      <c r="K79" s="184">
        <v>5.9238744290582179</v>
      </c>
      <c r="L79" s="185">
        <f t="shared" si="15"/>
        <v>0.39076888615768635</v>
      </c>
      <c r="M79" s="184">
        <v>5.6744533732012705</v>
      </c>
      <c r="N79" s="185">
        <f t="shared" si="16"/>
        <v>-0.2494210558569474</v>
      </c>
      <c r="O79" s="185">
        <f t="shared" si="17"/>
        <v>-1.3908205841253221</v>
      </c>
    </row>
    <row r="80" spans="1:16" x14ac:dyDescent="0.25">
      <c r="A80" s="1"/>
      <c r="B80" s="114" t="s">
        <v>81</v>
      </c>
      <c r="C80" s="184">
        <v>7.8727297555646594</v>
      </c>
      <c r="D80" s="185">
        <v>0.69978744323060216</v>
      </c>
      <c r="E80" s="184" t="s">
        <v>236</v>
      </c>
      <c r="F80" s="185" t="str">
        <f t="shared" si="14"/>
        <v>-</v>
      </c>
      <c r="G80" s="184">
        <v>3.575093532870123</v>
      </c>
      <c r="H80" s="185" t="str">
        <f t="shared" si="14"/>
        <v>-</v>
      </c>
      <c r="I80" s="184">
        <v>5.8430965060397453</v>
      </c>
      <c r="J80" s="185">
        <f t="shared" si="14"/>
        <v>2.2680029731696223</v>
      </c>
      <c r="K80" s="184">
        <v>5.9982021933241443</v>
      </c>
      <c r="L80" s="185">
        <f t="shared" si="15"/>
        <v>0.155105687284399</v>
      </c>
      <c r="M80" s="184">
        <v>6.0618618948292893</v>
      </c>
      <c r="N80" s="185">
        <f t="shared" si="16"/>
        <v>6.3659701505144994E-2</v>
      </c>
      <c r="O80" s="185">
        <f t="shared" si="17"/>
        <v>-1.8108678607353701</v>
      </c>
    </row>
    <row r="81" spans="1:16" x14ac:dyDescent="0.25">
      <c r="A81" s="1"/>
      <c r="B81" s="114" t="s">
        <v>83</v>
      </c>
      <c r="C81" s="184">
        <v>9.5561481030016768</v>
      </c>
      <c r="D81" s="185">
        <v>2.0925142765992204</v>
      </c>
      <c r="E81" s="184" t="s">
        <v>236</v>
      </c>
      <c r="F81" s="185" t="str">
        <f t="shared" si="14"/>
        <v>-</v>
      </c>
      <c r="G81" s="184">
        <v>4.4676313785224675</v>
      </c>
      <c r="H81" s="185" t="str">
        <f t="shared" si="14"/>
        <v>-</v>
      </c>
      <c r="I81" s="184">
        <v>6.6621021021021019</v>
      </c>
      <c r="J81" s="185">
        <f t="shared" si="14"/>
        <v>2.1944707235796344</v>
      </c>
      <c r="K81" s="184">
        <v>6.7138997298108674</v>
      </c>
      <c r="L81" s="185">
        <f t="shared" si="15"/>
        <v>5.1797627708765503E-2</v>
      </c>
      <c r="M81" s="184">
        <v>6.5121279800550562</v>
      </c>
      <c r="N81" s="185">
        <f t="shared" si="16"/>
        <v>-0.20177174975581114</v>
      </c>
      <c r="O81" s="185">
        <f t="shared" si="17"/>
        <v>-3.0440201229466206</v>
      </c>
    </row>
    <row r="82" spans="1:16" x14ac:dyDescent="0.25">
      <c r="A82" s="1"/>
      <c r="B82" s="114" t="s">
        <v>85</v>
      </c>
      <c r="C82" s="184">
        <v>7.6324706221613434</v>
      </c>
      <c r="D82" s="185">
        <v>-0.18769955346863387</v>
      </c>
      <c r="E82" s="184">
        <v>6.4086702386751098</v>
      </c>
      <c r="F82" s="185">
        <f t="shared" si="14"/>
        <v>-1.2238003834862337</v>
      </c>
      <c r="G82" s="184">
        <v>6.3704802521787505</v>
      </c>
      <c r="H82" s="185">
        <f t="shared" si="14"/>
        <v>-3.8189986496359296E-2</v>
      </c>
      <c r="I82" s="184">
        <v>7.0882044713553798</v>
      </c>
      <c r="J82" s="185">
        <f t="shared" si="14"/>
        <v>0.71772421917662932</v>
      </c>
      <c r="K82" s="184">
        <v>10.777282540566892</v>
      </c>
      <c r="L82" s="185">
        <f t="shared" si="15"/>
        <v>3.6890780692115124</v>
      </c>
      <c r="M82" s="184">
        <v>6.7445251659436574</v>
      </c>
      <c r="N82" s="185">
        <f t="shared" si="16"/>
        <v>-4.0327573746232348</v>
      </c>
      <c r="O82" s="185">
        <f t="shared" si="17"/>
        <v>-0.88794545621768606</v>
      </c>
    </row>
    <row r="83" spans="1:16" x14ac:dyDescent="0.25">
      <c r="A83" s="1"/>
      <c r="B83" s="114" t="s">
        <v>87</v>
      </c>
      <c r="C83" s="184">
        <v>7.8181079323797142</v>
      </c>
      <c r="D83" s="185">
        <v>0.51623518030232329</v>
      </c>
      <c r="E83" s="184">
        <v>5.754204398447607</v>
      </c>
      <c r="F83" s="185">
        <f t="shared" si="14"/>
        <v>-2.0639035339321072</v>
      </c>
      <c r="G83" s="184">
        <v>7.6982413372801668</v>
      </c>
      <c r="H83" s="185">
        <f t="shared" si="14"/>
        <v>1.9440369388325598</v>
      </c>
      <c r="I83" s="184">
        <v>6.6442734150795717</v>
      </c>
      <c r="J83" s="185">
        <f t="shared" si="14"/>
        <v>-1.0539679222005951</v>
      </c>
      <c r="K83" s="184">
        <v>6.783448363198886</v>
      </c>
      <c r="L83" s="185">
        <f t="shared" si="15"/>
        <v>0.1391749481193143</v>
      </c>
      <c r="M83" s="184">
        <v>6.4959179045243225</v>
      </c>
      <c r="N83" s="185">
        <f t="shared" si="16"/>
        <v>-0.2875304586745635</v>
      </c>
      <c r="O83" s="185">
        <f t="shared" si="17"/>
        <v>-1.3221900278553917</v>
      </c>
    </row>
    <row r="84" spans="1:16" x14ac:dyDescent="0.25">
      <c r="A84" s="1"/>
      <c r="B84" s="114" t="s">
        <v>89</v>
      </c>
      <c r="C84" s="184">
        <v>7.0438707951581625</v>
      </c>
      <c r="D84" s="185">
        <v>-0.12741971081113856</v>
      </c>
      <c r="E84" s="184">
        <v>5.2800528401585201</v>
      </c>
      <c r="F84" s="185">
        <f t="shared" si="14"/>
        <v>-1.7638179549996424</v>
      </c>
      <c r="G84" s="184">
        <v>7.2983685220729368</v>
      </c>
      <c r="H84" s="185">
        <f t="shared" si="14"/>
        <v>2.0183156819144168</v>
      </c>
      <c r="I84" s="184">
        <v>6.3252017608217166</v>
      </c>
      <c r="J84" s="185">
        <f t="shared" si="14"/>
        <v>-0.97316676125122026</v>
      </c>
      <c r="K84" s="184">
        <v>6.3279678068410465</v>
      </c>
      <c r="L84" s="185">
        <f t="shared" si="15"/>
        <v>2.7660460193299485E-3</v>
      </c>
      <c r="M84" s="184">
        <v>6.2304592215505359</v>
      </c>
      <c r="N84" s="185">
        <f t="shared" si="16"/>
        <v>-9.7508585290510652E-2</v>
      </c>
      <c r="O84" s="185">
        <f t="shared" si="17"/>
        <v>-0.81341157360762661</v>
      </c>
    </row>
    <row r="85" spans="1:16" x14ac:dyDescent="0.25">
      <c r="A85" s="1"/>
      <c r="B85" s="114" t="s">
        <v>91</v>
      </c>
      <c r="C85" s="184">
        <v>7.1743691182641012</v>
      </c>
      <c r="D85" s="185">
        <v>5.1828159618629854E-2</v>
      </c>
      <c r="E85" s="184">
        <v>7.2169971671388105</v>
      </c>
      <c r="F85" s="185">
        <f t="shared" si="14"/>
        <v>4.2628048874709279E-2</v>
      </c>
      <c r="G85" s="184">
        <v>7.11247143323539</v>
      </c>
      <c r="H85" s="185">
        <f t="shared" si="14"/>
        <v>-0.10452573390342046</v>
      </c>
      <c r="I85" s="184">
        <v>6.4895630753273696</v>
      </c>
      <c r="J85" s="185">
        <f t="shared" si="14"/>
        <v>-0.62290835790802035</v>
      </c>
      <c r="K85" s="184">
        <v>6.2915492957746482</v>
      </c>
      <c r="L85" s="185">
        <f t="shared" si="15"/>
        <v>-0.19801377955272148</v>
      </c>
      <c r="M85" s="184">
        <v>7.2395486496485386</v>
      </c>
      <c r="N85" s="185">
        <f t="shared" si="16"/>
        <v>0.94799935387389045</v>
      </c>
      <c r="O85" s="185">
        <f t="shared" si="17"/>
        <v>6.5179531384437439E-2</v>
      </c>
    </row>
    <row r="86" spans="1:16" x14ac:dyDescent="0.25">
      <c r="A86" s="1"/>
      <c r="B86" s="114" t="s">
        <v>93</v>
      </c>
      <c r="C86" s="184">
        <v>7.5338108027454487</v>
      </c>
      <c r="D86" s="185">
        <v>0.3609244859756755</v>
      </c>
      <c r="E86" s="184">
        <v>8.1413644744929314</v>
      </c>
      <c r="F86" s="185">
        <f t="shared" si="14"/>
        <v>0.60755367174748276</v>
      </c>
      <c r="G86" s="184">
        <v>6.8714315482392161</v>
      </c>
      <c r="H86" s="185">
        <f t="shared" si="14"/>
        <v>-1.2699329262537153</v>
      </c>
      <c r="I86" s="184">
        <v>6.6228119706380575</v>
      </c>
      <c r="J86" s="185">
        <f t="shared" si="14"/>
        <v>-0.2486195776011586</v>
      </c>
      <c r="K86" s="184">
        <v>7.0346608998618372</v>
      </c>
      <c r="L86" s="185">
        <f t="shared" si="15"/>
        <v>0.41184892922377969</v>
      </c>
      <c r="M86" s="184"/>
      <c r="N86" s="185"/>
      <c r="O86" s="185"/>
    </row>
    <row r="87" spans="1:16" ht="15.75" x14ac:dyDescent="0.25">
      <c r="B87" s="117" t="s">
        <v>30</v>
      </c>
      <c r="C87" s="186">
        <v>7.548306133933596</v>
      </c>
      <c r="D87" s="187">
        <v>0.17758349924289707</v>
      </c>
      <c r="E87" s="186">
        <v>7.5913972552270428</v>
      </c>
      <c r="F87" s="187">
        <f t="shared" si="14"/>
        <v>4.3091121293446832E-2</v>
      </c>
      <c r="G87" s="186">
        <v>6.7455399431638776</v>
      </c>
      <c r="H87" s="187">
        <f t="shared" si="14"/>
        <v>-0.84585731206316517</v>
      </c>
      <c r="I87" s="186">
        <v>6.4269044031474971</v>
      </c>
      <c r="J87" s="187">
        <f t="shared" si="14"/>
        <v>-0.3186355400163805</v>
      </c>
      <c r="K87" s="186">
        <v>6.8745572242618751</v>
      </c>
      <c r="L87" s="187">
        <f t="shared" si="15"/>
        <v>0.44765282111437799</v>
      </c>
      <c r="M87" s="186">
        <v>6.3875943551033805</v>
      </c>
      <c r="N87" s="187">
        <v>-0.47252804524323988</v>
      </c>
      <c r="O87" s="187">
        <v>-1.1622207991418589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67" t="s">
        <v>308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tr">
        <f>CONCATENATE("def ",RIGHT(M95,2),"/",RIGHT(K95,2))</f>
        <v>def 24/23</v>
      </c>
      <c r="O96" s="112" t="str">
        <f>CONCATENATE("def ",RIGHT(M95,2),"/",RIGHT(C95,2))</f>
        <v>def 24/19</v>
      </c>
    </row>
    <row r="97" spans="2:15" x14ac:dyDescent="0.25">
      <c r="B97" s="114" t="s">
        <v>71</v>
      </c>
      <c r="C97" s="184">
        <v>9.1119876893734144</v>
      </c>
      <c r="D97" s="185">
        <v>-0.18080191633829834</v>
      </c>
      <c r="E97" s="184">
        <v>9.2931405721316516</v>
      </c>
      <c r="F97" s="185">
        <f t="shared" ref="F97:J109" si="18">IFERROR(E97-C97,"-")</f>
        <v>0.18115288275823715</v>
      </c>
      <c r="G97" s="184">
        <v>6.2457056247894913</v>
      </c>
      <c r="H97" s="185">
        <f t="shared" si="18"/>
        <v>-3.0474349473421602</v>
      </c>
      <c r="I97" s="184">
        <v>8.3071684805739654</v>
      </c>
      <c r="J97" s="185">
        <f t="shared" si="18"/>
        <v>2.0614628557844741</v>
      </c>
      <c r="K97" s="184">
        <v>8.3011123699660114</v>
      </c>
      <c r="L97" s="185">
        <f t="shared" ref="L97:L109" si="19">IFERROR(K97-I97,"-")</f>
        <v>-6.0561106079539684E-3</v>
      </c>
      <c r="M97" s="184">
        <v>9.2936143676727365</v>
      </c>
      <c r="N97" s="185">
        <f>IFERROR(M97-K97,"-")</f>
        <v>0.99250199770672509</v>
      </c>
      <c r="O97" s="185">
        <f>IFERROR(M97-C97,"-")</f>
        <v>0.18162667829932211</v>
      </c>
    </row>
    <row r="98" spans="2:15" x14ac:dyDescent="0.25">
      <c r="B98" s="114" t="s">
        <v>73</v>
      </c>
      <c r="C98" s="184">
        <v>8.8553083164761226</v>
      </c>
      <c r="D98" s="185">
        <v>0.19657099967792568</v>
      </c>
      <c r="E98" s="184">
        <v>8.625096479943867</v>
      </c>
      <c r="F98" s="185">
        <f t="shared" si="18"/>
        <v>-0.23021183653225563</v>
      </c>
      <c r="G98" s="184">
        <v>5.2119971771347915</v>
      </c>
      <c r="H98" s="185">
        <f t="shared" si="18"/>
        <v>-3.4130993028090755</v>
      </c>
      <c r="I98" s="184">
        <v>7.5730620891955018</v>
      </c>
      <c r="J98" s="185">
        <f t="shared" si="18"/>
        <v>2.3610649120607103</v>
      </c>
      <c r="K98" s="184">
        <v>8.1789666526378326</v>
      </c>
      <c r="L98" s="185">
        <f t="shared" si="19"/>
        <v>0.60590456344233079</v>
      </c>
      <c r="M98" s="184">
        <v>8.1201311092652038</v>
      </c>
      <c r="N98" s="185">
        <f t="shared" ref="N98:N107" si="20">IFERROR(M98-K98,"-")</f>
        <v>-5.8835543372628862E-2</v>
      </c>
      <c r="O98" s="185">
        <f t="shared" ref="O98:O107" si="21">IFERROR(M98-C98,"-")</f>
        <v>-0.73517720721091884</v>
      </c>
    </row>
    <row r="99" spans="2:15" x14ac:dyDescent="0.25">
      <c r="B99" s="114" t="s">
        <v>75</v>
      </c>
      <c r="C99" s="184">
        <v>7.5736723328358755</v>
      </c>
      <c r="D99" s="185">
        <v>-0.24385035921637144</v>
      </c>
      <c r="E99" s="184">
        <v>9.711828834606191</v>
      </c>
      <c r="F99" s="185">
        <f t="shared" si="18"/>
        <v>2.1381565017703155</v>
      </c>
      <c r="G99" s="184">
        <v>5.7293934681181957</v>
      </c>
      <c r="H99" s="185">
        <f t="shared" si="18"/>
        <v>-3.9824353664879952</v>
      </c>
      <c r="I99" s="184">
        <v>7.2856591610677324</v>
      </c>
      <c r="J99" s="185">
        <f t="shared" si="18"/>
        <v>1.5562656929495366</v>
      </c>
      <c r="K99" s="184">
        <v>7.4864847470716951</v>
      </c>
      <c r="L99" s="185">
        <f t="shared" si="19"/>
        <v>0.20082558600396272</v>
      </c>
      <c r="M99" s="184">
        <v>7.895418856522757</v>
      </c>
      <c r="N99" s="185">
        <f t="shared" si="20"/>
        <v>0.4089341094510619</v>
      </c>
      <c r="O99" s="185">
        <f t="shared" si="21"/>
        <v>0.3217465236868815</v>
      </c>
    </row>
    <row r="100" spans="2:15" x14ac:dyDescent="0.25">
      <c r="B100" s="114" t="s">
        <v>77</v>
      </c>
      <c r="C100" s="184">
        <v>7.4476172183451776</v>
      </c>
      <c r="D100" s="185">
        <v>0.24715972532299535</v>
      </c>
      <c r="E100" s="184" t="s">
        <v>236</v>
      </c>
      <c r="F100" s="185" t="str">
        <f t="shared" si="18"/>
        <v>-</v>
      </c>
      <c r="G100" s="184">
        <v>4.7813427832583084</v>
      </c>
      <c r="H100" s="185" t="str">
        <f t="shared" si="18"/>
        <v>-</v>
      </c>
      <c r="I100" s="184">
        <v>6.7759002394614374</v>
      </c>
      <c r="J100" s="185">
        <f t="shared" si="18"/>
        <v>1.994557456203129</v>
      </c>
      <c r="K100" s="184">
        <v>6.817497116232782</v>
      </c>
      <c r="L100" s="185">
        <f t="shared" si="19"/>
        <v>4.1596876771344604E-2</v>
      </c>
      <c r="M100" s="184">
        <v>7.473088004190676</v>
      </c>
      <c r="N100" s="185">
        <f t="shared" si="20"/>
        <v>0.655590887957894</v>
      </c>
      <c r="O100" s="185">
        <f t="shared" si="21"/>
        <v>2.5470785845498334E-2</v>
      </c>
    </row>
    <row r="101" spans="2:15" x14ac:dyDescent="0.25">
      <c r="B101" s="114" t="s">
        <v>79</v>
      </c>
      <c r="C101" s="184">
        <v>7.1009698140140225</v>
      </c>
      <c r="D101" s="185">
        <v>-0.16525336195164275</v>
      </c>
      <c r="E101" s="184" t="s">
        <v>236</v>
      </c>
      <c r="F101" s="185" t="str">
        <f t="shared" si="18"/>
        <v>-</v>
      </c>
      <c r="G101" s="184">
        <v>4.397778365511769</v>
      </c>
      <c r="H101" s="185" t="str">
        <f t="shared" si="18"/>
        <v>-</v>
      </c>
      <c r="I101" s="184">
        <v>6.9439102564102564</v>
      </c>
      <c r="J101" s="185">
        <f t="shared" si="18"/>
        <v>2.5461318908984873</v>
      </c>
      <c r="K101" s="184">
        <v>7.2586569343065692</v>
      </c>
      <c r="L101" s="185">
        <f t="shared" si="19"/>
        <v>0.31474667789631283</v>
      </c>
      <c r="M101" s="184">
        <v>7.3748725608744099</v>
      </c>
      <c r="N101" s="185">
        <f t="shared" si="20"/>
        <v>0.11621562656784068</v>
      </c>
      <c r="O101" s="185">
        <f t="shared" si="21"/>
        <v>0.2739027468603874</v>
      </c>
    </row>
    <row r="102" spans="2:15" x14ac:dyDescent="0.25">
      <c r="B102" s="114" t="s">
        <v>81</v>
      </c>
      <c r="C102" s="184">
        <v>7.7138281721190438</v>
      </c>
      <c r="D102" s="185">
        <v>0.50109885725569647</v>
      </c>
      <c r="E102" s="184" t="s">
        <v>236</v>
      </c>
      <c r="F102" s="185" t="str">
        <f t="shared" si="18"/>
        <v>-</v>
      </c>
      <c r="G102" s="184">
        <v>5.0881335981755313</v>
      </c>
      <c r="H102" s="185" t="str">
        <f t="shared" si="18"/>
        <v>-</v>
      </c>
      <c r="I102" s="184">
        <v>7.1152385313686937</v>
      </c>
      <c r="J102" s="185">
        <f t="shared" si="18"/>
        <v>2.0271049331931623</v>
      </c>
      <c r="K102" s="184">
        <v>7.1489987528531422</v>
      </c>
      <c r="L102" s="185">
        <f t="shared" si="19"/>
        <v>3.3760221484448572E-2</v>
      </c>
      <c r="M102" s="184">
        <v>7.5855845256024095</v>
      </c>
      <c r="N102" s="185">
        <f t="shared" si="20"/>
        <v>0.43658577274926724</v>
      </c>
      <c r="O102" s="185">
        <f t="shared" si="21"/>
        <v>-0.12824364651663434</v>
      </c>
    </row>
    <row r="103" spans="2:15" x14ac:dyDescent="0.25">
      <c r="B103" s="114" t="s">
        <v>83</v>
      </c>
      <c r="C103" s="184">
        <v>8.4438497333786025</v>
      </c>
      <c r="D103" s="185">
        <v>0.40967213191384744</v>
      </c>
      <c r="E103" s="184" t="s">
        <v>236</v>
      </c>
      <c r="F103" s="185" t="str">
        <f t="shared" si="18"/>
        <v>-</v>
      </c>
      <c r="G103" s="184">
        <v>5.9932805987922091</v>
      </c>
      <c r="H103" s="185" t="str">
        <f t="shared" si="18"/>
        <v>-</v>
      </c>
      <c r="I103" s="184">
        <v>7.5383412868191542</v>
      </c>
      <c r="J103" s="185">
        <f t="shared" si="18"/>
        <v>1.5450606880269451</v>
      </c>
      <c r="K103" s="184">
        <v>8.4821730950141117</v>
      </c>
      <c r="L103" s="185">
        <f t="shared" si="19"/>
        <v>0.94383180819495749</v>
      </c>
      <c r="M103" s="184">
        <v>8.1429656266053208</v>
      </c>
      <c r="N103" s="185">
        <f t="shared" si="20"/>
        <v>-0.3392074684087909</v>
      </c>
      <c r="O103" s="185">
        <f t="shared" si="21"/>
        <v>-0.3008841067732817</v>
      </c>
    </row>
    <row r="104" spans="2:15" x14ac:dyDescent="0.25">
      <c r="B104" s="114" t="s">
        <v>85</v>
      </c>
      <c r="C104" s="184">
        <v>8.6335759584894785</v>
      </c>
      <c r="D104" s="185">
        <v>0.44793548411538886</v>
      </c>
      <c r="E104" s="184">
        <v>5.7271688124172782</v>
      </c>
      <c r="F104" s="185">
        <f t="shared" si="18"/>
        <v>-2.9064071460722003</v>
      </c>
      <c r="G104" s="184">
        <v>7.6142005157962602</v>
      </c>
      <c r="H104" s="185">
        <f t="shared" si="18"/>
        <v>1.8870317033789821</v>
      </c>
      <c r="I104" s="184">
        <v>7.8744468190747581</v>
      </c>
      <c r="J104" s="185">
        <f t="shared" si="18"/>
        <v>0.26024630327849785</v>
      </c>
      <c r="K104" s="184">
        <v>8.01108209668174</v>
      </c>
      <c r="L104" s="185">
        <f t="shared" si="19"/>
        <v>0.13663527760698191</v>
      </c>
      <c r="M104" s="184">
        <v>8.0382977830910889</v>
      </c>
      <c r="N104" s="185">
        <f t="shared" si="20"/>
        <v>2.7215686409348905E-2</v>
      </c>
      <c r="O104" s="185">
        <f t="shared" si="21"/>
        <v>-0.59527817539838956</v>
      </c>
    </row>
    <row r="105" spans="2:15" x14ac:dyDescent="0.25">
      <c r="B105" s="114" t="s">
        <v>87</v>
      </c>
      <c r="C105" s="184">
        <v>8.114402832122229</v>
      </c>
      <c r="D105" s="185">
        <v>0.21864010365630548</v>
      </c>
      <c r="E105" s="184">
        <v>4.8131985098456624</v>
      </c>
      <c r="F105" s="185">
        <f t="shared" si="18"/>
        <v>-3.3012043222765666</v>
      </c>
      <c r="G105" s="184">
        <v>7.2469283548747407</v>
      </c>
      <c r="H105" s="185">
        <f t="shared" si="18"/>
        <v>2.4337298450290783</v>
      </c>
      <c r="I105" s="184">
        <v>7.2615313415951048</v>
      </c>
      <c r="J105" s="185">
        <f t="shared" si="18"/>
        <v>1.4602986720364086E-2</v>
      </c>
      <c r="K105" s="184">
        <v>7.6952673050069818</v>
      </c>
      <c r="L105" s="185">
        <f t="shared" si="19"/>
        <v>0.43373596341187692</v>
      </c>
      <c r="M105" s="184">
        <v>7.7831139240506326</v>
      </c>
      <c r="N105" s="185">
        <f t="shared" si="20"/>
        <v>8.7846619043650875E-2</v>
      </c>
      <c r="O105" s="185">
        <f t="shared" si="21"/>
        <v>-0.33128890807159639</v>
      </c>
    </row>
    <row r="106" spans="2:15" x14ac:dyDescent="0.25">
      <c r="B106" s="114" t="s">
        <v>89</v>
      </c>
      <c r="C106" s="184">
        <v>7.962747724228735</v>
      </c>
      <c r="D106" s="185">
        <v>0.51524385046878329</v>
      </c>
      <c r="E106" s="184">
        <v>4.2117686448480791</v>
      </c>
      <c r="F106" s="185">
        <f t="shared" si="18"/>
        <v>-3.7509790793806559</v>
      </c>
      <c r="G106" s="184">
        <v>7.0020037817853416</v>
      </c>
      <c r="H106" s="185">
        <f t="shared" si="18"/>
        <v>2.7902351369372624</v>
      </c>
      <c r="I106" s="184">
        <v>7.3794434384827978</v>
      </c>
      <c r="J106" s="185">
        <f t="shared" si="18"/>
        <v>0.37743965669745627</v>
      </c>
      <c r="K106" s="184">
        <v>7.779149370829983</v>
      </c>
      <c r="L106" s="185">
        <f t="shared" si="19"/>
        <v>0.39970593234718521</v>
      </c>
      <c r="M106" s="184">
        <v>7.5828613151606339</v>
      </c>
      <c r="N106" s="185">
        <f t="shared" si="20"/>
        <v>-0.19628805566934915</v>
      </c>
      <c r="O106" s="185">
        <f t="shared" si="21"/>
        <v>-0.37988640906810112</v>
      </c>
    </row>
    <row r="107" spans="2:15" x14ac:dyDescent="0.25">
      <c r="B107" s="114" t="s">
        <v>91</v>
      </c>
      <c r="C107" s="184">
        <v>8.2358928407315499</v>
      </c>
      <c r="D107" s="185">
        <v>-7.5009298361143451E-2</v>
      </c>
      <c r="E107" s="184">
        <v>6.5008317622269045</v>
      </c>
      <c r="F107" s="185">
        <f t="shared" si="18"/>
        <v>-1.7350610785046454</v>
      </c>
      <c r="G107" s="184">
        <v>7.7717367009387575</v>
      </c>
      <c r="H107" s="185">
        <f t="shared" si="18"/>
        <v>1.2709049387118529</v>
      </c>
      <c r="I107" s="184">
        <v>7.5624564187645769</v>
      </c>
      <c r="J107" s="185">
        <f t="shared" si="18"/>
        <v>-0.2092802821741806</v>
      </c>
      <c r="K107" s="184">
        <v>8.1975707936803399</v>
      </c>
      <c r="L107" s="185">
        <f t="shared" si="19"/>
        <v>0.63511437491576306</v>
      </c>
      <c r="M107" s="184">
        <v>7.6458898129853425</v>
      </c>
      <c r="N107" s="185">
        <f t="shared" si="20"/>
        <v>-0.55168098069499738</v>
      </c>
      <c r="O107" s="185">
        <f t="shared" si="21"/>
        <v>-0.59000302774620739</v>
      </c>
    </row>
    <row r="108" spans="2:15" x14ac:dyDescent="0.25">
      <c r="B108" s="114" t="s">
        <v>93</v>
      </c>
      <c r="C108" s="184">
        <v>8.2768994963871254</v>
      </c>
      <c r="D108" s="185">
        <v>0.43377806246400841</v>
      </c>
      <c r="E108" s="184">
        <v>6.7457202049940026</v>
      </c>
      <c r="F108" s="185">
        <f t="shared" si="18"/>
        <v>-1.5311792913931228</v>
      </c>
      <c r="G108" s="184">
        <v>7.6706188030103934</v>
      </c>
      <c r="H108" s="185">
        <f t="shared" si="18"/>
        <v>0.92489859801639085</v>
      </c>
      <c r="I108" s="184">
        <v>7.6502985407427593</v>
      </c>
      <c r="J108" s="185">
        <f t="shared" si="18"/>
        <v>-2.032026226763417E-2</v>
      </c>
      <c r="K108" s="184">
        <v>8.0025941517806345</v>
      </c>
      <c r="L108" s="185">
        <f t="shared" si="19"/>
        <v>0.35229561103787521</v>
      </c>
      <c r="M108" s="184"/>
      <c r="N108" s="185"/>
      <c r="O108" s="185"/>
    </row>
    <row r="109" spans="2:15" ht="15.75" x14ac:dyDescent="0.25">
      <c r="B109" s="117" t="s">
        <v>30</v>
      </c>
      <c r="C109" s="186">
        <v>8.1169882827317821</v>
      </c>
      <c r="D109" s="187">
        <v>0.20101406614653694</v>
      </c>
      <c r="E109" s="186">
        <v>7.6976565365005385</v>
      </c>
      <c r="F109" s="187">
        <f t="shared" si="18"/>
        <v>-0.41933174623124359</v>
      </c>
      <c r="G109" s="186">
        <v>6.7480053840829859</v>
      </c>
      <c r="H109" s="187">
        <f t="shared" si="18"/>
        <v>-0.9496511524175526</v>
      </c>
      <c r="I109" s="186">
        <v>7.4304103238841659</v>
      </c>
      <c r="J109" s="187">
        <f t="shared" si="18"/>
        <v>0.68240493980118</v>
      </c>
      <c r="K109" s="186">
        <v>7.7809349022994709</v>
      </c>
      <c r="L109" s="187">
        <f t="shared" si="19"/>
        <v>0.35052457841530504</v>
      </c>
      <c r="M109" s="186">
        <v>7.8955515096532052</v>
      </c>
      <c r="N109" s="187">
        <v>0.13554119860319691</v>
      </c>
      <c r="O109" s="187">
        <v>-0.20749271407356229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DC0C1-22D8-4640-8D99-E6E39D107215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E1DB9-E4A4-45DF-9628-13E3408AAFB4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67" t="s">
        <v>309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92" t="s">
        <v>152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0.68040000000000012</v>
      </c>
      <c r="D9" s="116">
        <v>-4.0203131612357002E-2</v>
      </c>
      <c r="E9" s="193">
        <v>0.69230000000000003</v>
      </c>
      <c r="F9" s="116">
        <f t="shared" ref="F9:L21" si="0">IFERROR(E9/C9-1,"-")</f>
        <v>1.748971193415616E-2</v>
      </c>
      <c r="G9" s="193">
        <v>9.5100000000000004E-2</v>
      </c>
      <c r="H9" s="116">
        <f t="shared" si="0"/>
        <v>-0.86263180702007802</v>
      </c>
      <c r="I9" s="193">
        <v>0.5</v>
      </c>
      <c r="J9" s="116">
        <f t="shared" si="0"/>
        <v>4.2576235541535228</v>
      </c>
      <c r="K9" s="193">
        <v>0.66949999999999998</v>
      </c>
      <c r="L9" s="116">
        <f t="shared" si="0"/>
        <v>0.33899999999999997</v>
      </c>
      <c r="M9" s="193">
        <v>0.70660000000000001</v>
      </c>
      <c r="N9" s="116">
        <f t="shared" ref="N9:N14" si="1">IFERROR(M9/K9-1,"-")</f>
        <v>5.5414488424197161E-2</v>
      </c>
      <c r="O9" s="116">
        <f>IFERROR(M9/C9-1,"-")</f>
        <v>3.8506760728982847E-2</v>
      </c>
    </row>
    <row r="10" spans="1:17" x14ac:dyDescent="0.25">
      <c r="A10" s="1" t="s">
        <v>72</v>
      </c>
      <c r="B10" s="114" t="s">
        <v>73</v>
      </c>
      <c r="C10" s="193">
        <v>0.6915</v>
      </c>
      <c r="D10" s="116">
        <v>-3.2054871220604575E-2</v>
      </c>
      <c r="E10" s="193">
        <v>0.68569999999999998</v>
      </c>
      <c r="F10" s="116">
        <f t="shared" si="0"/>
        <v>-8.3875632682574031E-3</v>
      </c>
      <c r="G10" s="193">
        <v>0.1361</v>
      </c>
      <c r="H10" s="116">
        <f t="shared" si="0"/>
        <v>-0.80151669826454719</v>
      </c>
      <c r="I10" s="193">
        <v>0.61280000000000001</v>
      </c>
      <c r="J10" s="116">
        <f t="shared" si="0"/>
        <v>3.5025716385011023</v>
      </c>
      <c r="K10" s="193">
        <v>0.74250000000000005</v>
      </c>
      <c r="L10" s="116">
        <f t="shared" si="0"/>
        <v>0.21165143603133174</v>
      </c>
      <c r="M10" s="193">
        <v>0.74719999999999998</v>
      </c>
      <c r="N10" s="116">
        <f t="shared" si="1"/>
        <v>6.3299663299662967E-3</v>
      </c>
      <c r="O10" s="116">
        <f t="shared" ref="O10:O14" si="2">IFERROR(M10/C10-1,"-")</f>
        <v>8.054953000723053E-2</v>
      </c>
    </row>
    <row r="11" spans="1:17" x14ac:dyDescent="0.25">
      <c r="A11" s="1" t="s">
        <v>74</v>
      </c>
      <c r="B11" s="114" t="s">
        <v>75</v>
      </c>
      <c r="C11" s="193">
        <v>0.67079999999999995</v>
      </c>
      <c r="D11" s="116">
        <v>-4.2808219178082196E-2</v>
      </c>
      <c r="E11" s="193">
        <v>0.29420000000000002</v>
      </c>
      <c r="F11" s="116">
        <f t="shared" si="0"/>
        <v>-0.5614192009540846</v>
      </c>
      <c r="G11" s="193">
        <v>0.1757</v>
      </c>
      <c r="H11" s="116">
        <f t="shared" si="0"/>
        <v>-0.40278721957851804</v>
      </c>
      <c r="I11" s="193">
        <v>0.65290000000000004</v>
      </c>
      <c r="J11" s="116">
        <f t="shared" si="0"/>
        <v>2.7159931701764375</v>
      </c>
      <c r="K11" s="193">
        <v>0.70920000000000005</v>
      </c>
      <c r="L11" s="116">
        <f t="shared" si="0"/>
        <v>8.6230663194976298E-2</v>
      </c>
      <c r="M11" s="193">
        <v>0.74159999999999993</v>
      </c>
      <c r="N11" s="116">
        <f t="shared" si="1"/>
        <v>4.5685279187817063E-2</v>
      </c>
      <c r="O11" s="116">
        <f t="shared" si="2"/>
        <v>0.10554561717352406</v>
      </c>
    </row>
    <row r="12" spans="1:17" x14ac:dyDescent="0.25">
      <c r="A12" s="1" t="s">
        <v>76</v>
      </c>
      <c r="B12" s="114" t="s">
        <v>77</v>
      </c>
      <c r="C12" s="193">
        <v>0.61740000000000006</v>
      </c>
      <c r="D12" s="116">
        <v>-2.3564763561600421E-2</v>
      </c>
      <c r="E12" s="193">
        <v>0</v>
      </c>
      <c r="F12" s="116">
        <f t="shared" si="0"/>
        <v>-1</v>
      </c>
      <c r="G12" s="193">
        <v>0.17579999999999998</v>
      </c>
      <c r="H12" s="116" t="str">
        <f t="shared" si="0"/>
        <v>-</v>
      </c>
      <c r="I12" s="193">
        <v>0.63419999999999999</v>
      </c>
      <c r="J12" s="116">
        <f t="shared" si="0"/>
        <v>2.6075085324232083</v>
      </c>
      <c r="K12" s="193">
        <v>0.66839999999999999</v>
      </c>
      <c r="L12" s="116">
        <f t="shared" si="0"/>
        <v>5.392620624408706E-2</v>
      </c>
      <c r="M12" s="193">
        <v>0.69840000000000002</v>
      </c>
      <c r="N12" s="116">
        <f t="shared" si="1"/>
        <v>4.4883303411131115E-2</v>
      </c>
      <c r="O12" s="116">
        <f t="shared" si="2"/>
        <v>0.13119533527696792</v>
      </c>
    </row>
    <row r="13" spans="1:17" x14ac:dyDescent="0.25">
      <c r="A13" s="1" t="s">
        <v>78</v>
      </c>
      <c r="B13" s="114" t="s">
        <v>79</v>
      </c>
      <c r="C13" s="193">
        <v>0.60009999999999997</v>
      </c>
      <c r="D13" s="116">
        <v>-3.9834024896266973E-3</v>
      </c>
      <c r="E13" s="193">
        <v>0</v>
      </c>
      <c r="F13" s="116">
        <f t="shared" si="0"/>
        <v>-1</v>
      </c>
      <c r="G13" s="193">
        <v>0.15710000000000002</v>
      </c>
      <c r="H13" s="116" t="str">
        <f t="shared" si="0"/>
        <v>-</v>
      </c>
      <c r="I13" s="193">
        <v>0.5615</v>
      </c>
      <c r="J13" s="116">
        <f t="shared" si="0"/>
        <v>2.5741565881604069</v>
      </c>
      <c r="K13" s="193">
        <v>0.58719999999999994</v>
      </c>
      <c r="L13" s="116">
        <f t="shared" si="0"/>
        <v>4.5770258236865535E-2</v>
      </c>
      <c r="M13" s="193">
        <v>0.65599999999999992</v>
      </c>
      <c r="N13" s="116">
        <f t="shared" si="1"/>
        <v>0.11716621253406001</v>
      </c>
      <c r="O13" s="116">
        <f t="shared" si="2"/>
        <v>9.3151141476420563E-2</v>
      </c>
    </row>
    <row r="14" spans="1:17" x14ac:dyDescent="0.25">
      <c r="A14" s="1" t="s">
        <v>80</v>
      </c>
      <c r="B14" s="114" t="s">
        <v>81</v>
      </c>
      <c r="C14" s="193">
        <v>0.67500000000000004</v>
      </c>
      <c r="D14" s="116">
        <v>-8.3737329219919499E-3</v>
      </c>
      <c r="E14" s="193">
        <v>0</v>
      </c>
      <c r="F14" s="116">
        <f t="shared" si="0"/>
        <v>-1</v>
      </c>
      <c r="G14" s="193">
        <v>0.18729999999999999</v>
      </c>
      <c r="H14" s="116" t="str">
        <f t="shared" si="0"/>
        <v>-</v>
      </c>
      <c r="I14" s="193">
        <v>0.5746</v>
      </c>
      <c r="J14" s="116">
        <f t="shared" si="0"/>
        <v>2.0678056593699949</v>
      </c>
      <c r="K14" s="193">
        <v>0.68279999999999996</v>
      </c>
      <c r="L14" s="116">
        <f t="shared" si="0"/>
        <v>0.18830490776192121</v>
      </c>
      <c r="M14" s="193">
        <v>0.7095999999999999</v>
      </c>
      <c r="N14" s="116">
        <f t="shared" si="1"/>
        <v>3.9250146455770185E-2</v>
      </c>
      <c r="O14" s="116">
        <f t="shared" si="2"/>
        <v>5.1259259259259116E-2</v>
      </c>
    </row>
    <row r="15" spans="1:17" x14ac:dyDescent="0.25">
      <c r="A15" s="1" t="s">
        <v>82</v>
      </c>
      <c r="B15" s="114" t="s">
        <v>83</v>
      </c>
      <c r="C15" s="193">
        <v>0.72970000000000002</v>
      </c>
      <c r="D15" s="116">
        <v>-1.5051997810617834E-3</v>
      </c>
      <c r="E15" s="193">
        <v>0</v>
      </c>
      <c r="F15" s="116">
        <f t="shared" si="0"/>
        <v>-1</v>
      </c>
      <c r="G15" s="193">
        <v>0.31109999999999999</v>
      </c>
      <c r="H15" s="116" t="str">
        <f t="shared" si="0"/>
        <v>-</v>
      </c>
      <c r="I15" s="193">
        <v>0.70909999999999995</v>
      </c>
      <c r="J15" s="116">
        <f t="shared" si="0"/>
        <v>1.2793314046930249</v>
      </c>
      <c r="K15" s="193">
        <v>0.75749999999999995</v>
      </c>
      <c r="L15" s="116">
        <f t="shared" si="0"/>
        <v>6.8255535185446359E-2</v>
      </c>
      <c r="M15" s="193">
        <v>0.75879999999999992</v>
      </c>
      <c r="N15" s="116">
        <f>IFERROR(M15/K15-1,"-")</f>
        <v>1.7161716171616437E-3</v>
      </c>
      <c r="O15" s="116">
        <f>IFERROR(M15/C15-1,"-")</f>
        <v>3.9879402494175542E-2</v>
      </c>
    </row>
    <row r="16" spans="1:17" x14ac:dyDescent="0.25">
      <c r="A16" s="1" t="s">
        <v>84</v>
      </c>
      <c r="B16" s="114" t="s">
        <v>85</v>
      </c>
      <c r="C16" s="193">
        <v>0.76029999999999998</v>
      </c>
      <c r="D16" s="116">
        <v>-3.5641806189751435E-2</v>
      </c>
      <c r="E16" s="193">
        <v>0.32240000000000002</v>
      </c>
      <c r="F16" s="116">
        <f t="shared" si="0"/>
        <v>-0.57595685913455208</v>
      </c>
      <c r="G16" s="193">
        <v>0.45500000000000002</v>
      </c>
      <c r="H16" s="116">
        <f t="shared" si="0"/>
        <v>0.41129032258064502</v>
      </c>
      <c r="I16" s="193">
        <v>0.74010000000000009</v>
      </c>
      <c r="J16" s="116">
        <f t="shared" si="0"/>
        <v>0.62659340659340668</v>
      </c>
      <c r="K16" s="193">
        <v>0.82290000000000008</v>
      </c>
      <c r="L16" s="116">
        <f t="shared" si="0"/>
        <v>0.11187677340899871</v>
      </c>
      <c r="M16" s="193">
        <v>0.79330000000000001</v>
      </c>
      <c r="N16" s="116">
        <f>IFERROR(M16/K16-1,"-")</f>
        <v>-3.5970348766557358E-2</v>
      </c>
      <c r="O16" s="116">
        <f>IFERROR(M16/C16-1,"-")</f>
        <v>4.3403919505458521E-2</v>
      </c>
    </row>
    <row r="17" spans="1:30" x14ac:dyDescent="0.25">
      <c r="A17" s="1" t="s">
        <v>86</v>
      </c>
      <c r="B17" s="114" t="s">
        <v>87</v>
      </c>
      <c r="C17" s="193">
        <v>0.64760000000000006</v>
      </c>
      <c r="D17" s="116">
        <v>-6.5647092771605853E-2</v>
      </c>
      <c r="E17" s="193">
        <v>0.17910000000000001</v>
      </c>
      <c r="F17" s="116">
        <f t="shared" si="0"/>
        <v>-0.72344039530574422</v>
      </c>
      <c r="G17" s="193">
        <v>0.41299999999999998</v>
      </c>
      <c r="H17" s="116">
        <f t="shared" si="0"/>
        <v>1.3059743160245669</v>
      </c>
      <c r="I17" s="193">
        <v>0.63939999999999997</v>
      </c>
      <c r="J17" s="116">
        <f t="shared" si="0"/>
        <v>0.54818401937046013</v>
      </c>
      <c r="K17" s="193">
        <v>0.6966</v>
      </c>
      <c r="L17" s="116">
        <f t="shared" si="0"/>
        <v>8.945886768845801E-2</v>
      </c>
      <c r="M17" s="193">
        <v>0.70640000000000003</v>
      </c>
      <c r="N17" s="116">
        <f t="shared" ref="N17:N19" si="3">IFERROR(M17/K17-1,"-")</f>
        <v>1.4068331897789221E-2</v>
      </c>
      <c r="O17" s="116">
        <f t="shared" ref="O17:O19" si="4">IFERROR(M17/C17-1,"-")</f>
        <v>9.0796788140827589E-2</v>
      </c>
    </row>
    <row r="18" spans="1:30" x14ac:dyDescent="0.25">
      <c r="A18" s="1" t="s">
        <v>88</v>
      </c>
      <c r="B18" s="114" t="s">
        <v>89</v>
      </c>
      <c r="C18" s="193">
        <v>0.65040000000000009</v>
      </c>
      <c r="D18" s="116">
        <v>-9.891936824605152E-2</v>
      </c>
      <c r="E18" s="193">
        <v>0.16300000000000001</v>
      </c>
      <c r="F18" s="116">
        <f t="shared" si="0"/>
        <v>-0.74938499384993851</v>
      </c>
      <c r="G18" s="193">
        <v>0.57179999999999997</v>
      </c>
      <c r="H18" s="116">
        <f t="shared" si="0"/>
        <v>2.5079754601226991</v>
      </c>
      <c r="I18" s="193">
        <v>0.66269999999999996</v>
      </c>
      <c r="J18" s="116">
        <f t="shared" si="0"/>
        <v>0.15897166841552979</v>
      </c>
      <c r="K18" s="193">
        <v>0.74870000000000003</v>
      </c>
      <c r="L18" s="116">
        <f t="shared" si="0"/>
        <v>0.12977214425833727</v>
      </c>
      <c r="M18" s="193">
        <v>0.73659999999999992</v>
      </c>
      <c r="N18" s="116">
        <f t="shared" si="3"/>
        <v>-1.6161346333645077E-2</v>
      </c>
      <c r="O18" s="116">
        <f t="shared" si="4"/>
        <v>0.13253382533825309</v>
      </c>
      <c r="AC18" s="194"/>
    </row>
    <row r="19" spans="1:30" x14ac:dyDescent="0.25">
      <c r="A19" s="1" t="s">
        <v>90</v>
      </c>
      <c r="B19" s="114" t="s">
        <v>91</v>
      </c>
      <c r="C19" s="193">
        <v>0.66639999999999999</v>
      </c>
      <c r="D19" s="116">
        <v>-1.7974835230678554E-3</v>
      </c>
      <c r="E19" s="193">
        <v>0.18329999999999999</v>
      </c>
      <c r="F19" s="116">
        <f t="shared" si="0"/>
        <v>-0.72493997599039617</v>
      </c>
      <c r="G19" s="193">
        <v>0.61499999999999999</v>
      </c>
      <c r="H19" s="116">
        <f t="shared" si="0"/>
        <v>2.3551554828150576</v>
      </c>
      <c r="I19" s="193">
        <v>0.66959999999999997</v>
      </c>
      <c r="J19" s="116">
        <f t="shared" si="0"/>
        <v>8.8780487804878128E-2</v>
      </c>
      <c r="K19" s="193">
        <v>0.73970000000000002</v>
      </c>
      <c r="L19" s="116">
        <f t="shared" si="0"/>
        <v>0.10468936678614105</v>
      </c>
      <c r="M19" s="193">
        <v>0.71489999999999998</v>
      </c>
      <c r="N19" s="116">
        <f t="shared" si="3"/>
        <v>-3.3527105583344707E-2</v>
      </c>
      <c r="O19" s="116">
        <f t="shared" si="4"/>
        <v>7.277911164465789E-2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0.67180000000000006</v>
      </c>
      <c r="D20" s="116">
        <v>2.471018913971923E-2</v>
      </c>
      <c r="E20" s="193">
        <v>0.18170000000000003</v>
      </c>
      <c r="F20" s="116">
        <f t="shared" si="0"/>
        <v>-0.72953259898779399</v>
      </c>
      <c r="G20" s="193">
        <v>0.51790000000000003</v>
      </c>
      <c r="H20" s="116">
        <f t="shared" si="0"/>
        <v>1.8503026967528893</v>
      </c>
      <c r="I20" s="193">
        <v>0.65170000000000006</v>
      </c>
      <c r="J20" s="116">
        <f t="shared" si="0"/>
        <v>0.25835103301795725</v>
      </c>
      <c r="K20" s="193">
        <v>0.72120000000000006</v>
      </c>
      <c r="L20" s="116">
        <f t="shared" si="0"/>
        <v>0.10664416142396815</v>
      </c>
      <c r="M20" s="193"/>
      <c r="N20" s="116"/>
      <c r="O20" s="116"/>
      <c r="P20" s="122"/>
    </row>
    <row r="21" spans="1:30" ht="15.75" x14ac:dyDescent="0.25">
      <c r="A21" s="1" t="s">
        <v>0</v>
      </c>
      <c r="B21" s="117" t="s">
        <v>30</v>
      </c>
      <c r="C21" s="195">
        <v>0.67192823926387557</v>
      </c>
      <c r="D21" s="119">
        <v>-2.8102309727915831E-2</v>
      </c>
      <c r="E21" s="195">
        <v>0.41641203353334449</v>
      </c>
      <c r="F21" s="119">
        <f t="shared" si="0"/>
        <v>-0.38027305715035786</v>
      </c>
      <c r="G21" s="195">
        <v>0.38237984856351559</v>
      </c>
      <c r="H21" s="119">
        <f t="shared" si="0"/>
        <v>-8.1727189008104717E-2</v>
      </c>
      <c r="I21" s="195">
        <v>0.63514820255836268</v>
      </c>
      <c r="J21" s="119">
        <f t="shared" si="0"/>
        <v>0.6610399448203681</v>
      </c>
      <c r="K21" s="195">
        <v>0.71202240207954559</v>
      </c>
      <c r="L21" s="119">
        <f t="shared" si="0"/>
        <v>0.12103348354216448</v>
      </c>
      <c r="M21" s="195"/>
      <c r="N21" s="119"/>
      <c r="O21" s="119"/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67" t="s">
        <v>310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0.71530000000000005</v>
      </c>
      <c r="D31" s="116"/>
      <c r="E31" s="193">
        <v>0.74340000000000006</v>
      </c>
      <c r="F31" s="116">
        <f t="shared" ref="F31:J43" si="5">IFERROR(E31/C31-1,"-")</f>
        <v>3.9284216412694084E-2</v>
      </c>
      <c r="G31" s="193">
        <v>7.5199999999999989E-2</v>
      </c>
      <c r="H31" s="116">
        <f t="shared" si="5"/>
        <v>-0.89884315308044127</v>
      </c>
      <c r="I31" s="193">
        <v>0.4824</v>
      </c>
      <c r="J31" s="116">
        <f t="shared" si="5"/>
        <v>5.4148936170212778</v>
      </c>
      <c r="K31" s="193">
        <v>0.72840000000000005</v>
      </c>
      <c r="L31" s="116">
        <f t="shared" ref="L31:L43" si="6">IFERROR(K31/I31-1,"-")</f>
        <v>0.50995024875621908</v>
      </c>
      <c r="M31" s="193">
        <v>0.71409999999999996</v>
      </c>
      <c r="N31" s="116">
        <f t="shared" ref="N31:N39" si="7">IFERROR(M31/K31-1,"-")</f>
        <v>-1.9632070291048964E-2</v>
      </c>
      <c r="O31" s="116">
        <f>IFERROR(M31/C31-1,"-")</f>
        <v>-1.6776177827486638E-3</v>
      </c>
    </row>
    <row r="32" spans="1:30" x14ac:dyDescent="0.25">
      <c r="B32" s="114" t="s">
        <v>73</v>
      </c>
      <c r="C32" s="193">
        <v>0.7206999999999999</v>
      </c>
      <c r="D32" s="116"/>
      <c r="E32" s="193">
        <v>0.73480000000000001</v>
      </c>
      <c r="F32" s="116">
        <f t="shared" si="5"/>
        <v>1.9564312473983714E-2</v>
      </c>
      <c r="G32" s="193">
        <v>0.17859999999999998</v>
      </c>
      <c r="H32" s="116">
        <f t="shared" si="5"/>
        <v>-0.75694066412629291</v>
      </c>
      <c r="I32" s="193">
        <v>0.61399999999999999</v>
      </c>
      <c r="J32" s="116">
        <f t="shared" si="5"/>
        <v>2.4378499440089589</v>
      </c>
      <c r="K32" s="193">
        <v>0.80059999999999998</v>
      </c>
      <c r="L32" s="116">
        <f t="shared" si="6"/>
        <v>0.30390879478827371</v>
      </c>
      <c r="M32" s="193">
        <v>0.79409999999999992</v>
      </c>
      <c r="N32" s="116">
        <f t="shared" si="7"/>
        <v>-8.1189108168874258E-3</v>
      </c>
      <c r="O32" s="116">
        <f t="shared" ref="O32:O39" si="8">IFERROR(M32/C32-1,"-")</f>
        <v>0.10184542805605656</v>
      </c>
    </row>
    <row r="33" spans="2:17" x14ac:dyDescent="0.25">
      <c r="B33" s="114" t="s">
        <v>75</v>
      </c>
      <c r="C33" s="193">
        <v>0.7026</v>
      </c>
      <c r="D33" s="116"/>
      <c r="E33" s="193">
        <v>0.31909999999999999</v>
      </c>
      <c r="F33" s="116">
        <f t="shared" si="5"/>
        <v>-0.5458297751209793</v>
      </c>
      <c r="G33" s="193">
        <v>0.36119999999999997</v>
      </c>
      <c r="H33" s="116">
        <f t="shared" si="5"/>
        <v>0.13193356314634896</v>
      </c>
      <c r="I33" s="193">
        <v>0.68430000000000002</v>
      </c>
      <c r="J33" s="116">
        <f t="shared" si="5"/>
        <v>0.89451827242524939</v>
      </c>
      <c r="K33" s="193">
        <v>0.76540000000000008</v>
      </c>
      <c r="L33" s="116">
        <f t="shared" si="6"/>
        <v>0.11851527107993576</v>
      </c>
      <c r="M33" s="193">
        <v>0.76760000000000006</v>
      </c>
      <c r="N33" s="116">
        <f t="shared" si="7"/>
        <v>2.8743140841389625E-3</v>
      </c>
      <c r="O33" s="116">
        <f t="shared" si="8"/>
        <v>9.251352120694567E-2</v>
      </c>
    </row>
    <row r="34" spans="2:17" x14ac:dyDescent="0.25">
      <c r="B34" s="114" t="s">
        <v>77</v>
      </c>
      <c r="C34" s="193">
        <v>0.68189999999999995</v>
      </c>
      <c r="D34" s="116"/>
      <c r="E34" s="193">
        <v>0</v>
      </c>
      <c r="F34" s="116">
        <f t="shared" si="5"/>
        <v>-1</v>
      </c>
      <c r="G34" s="193">
        <v>0.36180000000000001</v>
      </c>
      <c r="H34" s="116" t="str">
        <f t="shared" si="5"/>
        <v>-</v>
      </c>
      <c r="I34" s="193">
        <v>0.66879999999999995</v>
      </c>
      <c r="J34" s="116">
        <f t="shared" si="5"/>
        <v>0.84853510226644535</v>
      </c>
      <c r="K34" s="193">
        <v>0.74760000000000004</v>
      </c>
      <c r="L34" s="116">
        <f t="shared" si="6"/>
        <v>0.11782296650717727</v>
      </c>
      <c r="M34" s="193">
        <v>0.71609999999999996</v>
      </c>
      <c r="N34" s="116">
        <f t="shared" si="7"/>
        <v>-4.2134831460674316E-2</v>
      </c>
      <c r="O34" s="116">
        <f t="shared" si="8"/>
        <v>5.0153981522217395E-2</v>
      </c>
    </row>
    <row r="35" spans="2:17" x14ac:dyDescent="0.25">
      <c r="B35" s="114" t="s">
        <v>79</v>
      </c>
      <c r="C35" s="193">
        <v>0.64370000000000005</v>
      </c>
      <c r="D35" s="116"/>
      <c r="E35" s="193">
        <v>0</v>
      </c>
      <c r="F35" s="116">
        <f t="shared" si="5"/>
        <v>-1</v>
      </c>
      <c r="G35" s="193">
        <v>0.23989999999999997</v>
      </c>
      <c r="H35" s="116" t="str">
        <f t="shared" si="5"/>
        <v>-</v>
      </c>
      <c r="I35" s="193">
        <v>0.61009999999999998</v>
      </c>
      <c r="J35" s="116">
        <f t="shared" si="5"/>
        <v>1.5431429762401003</v>
      </c>
      <c r="K35" s="193">
        <v>0.68819999999999992</v>
      </c>
      <c r="L35" s="116">
        <f t="shared" si="6"/>
        <v>0.12801180134404189</v>
      </c>
      <c r="M35" s="193">
        <v>0.67500000000000004</v>
      </c>
      <c r="N35" s="116">
        <f t="shared" si="7"/>
        <v>-1.9180470793373816E-2</v>
      </c>
      <c r="O35" s="116">
        <f t="shared" si="8"/>
        <v>4.8625135932887975E-2</v>
      </c>
    </row>
    <row r="36" spans="2:17" x14ac:dyDescent="0.25">
      <c r="B36" s="114" t="s">
        <v>81</v>
      </c>
      <c r="C36" s="193">
        <v>0.74430000000000007</v>
      </c>
      <c r="D36" s="116"/>
      <c r="E36" s="193">
        <v>0</v>
      </c>
      <c r="F36" s="116">
        <f t="shared" si="5"/>
        <v>-1</v>
      </c>
      <c r="G36" s="193">
        <v>0.20010000000000003</v>
      </c>
      <c r="H36" s="116" t="str">
        <f t="shared" si="5"/>
        <v>-</v>
      </c>
      <c r="I36" s="193">
        <v>0.63009999999999999</v>
      </c>
      <c r="J36" s="116">
        <f t="shared" si="5"/>
        <v>2.148925537231384</v>
      </c>
      <c r="K36" s="193">
        <v>0.7591</v>
      </c>
      <c r="L36" s="116">
        <f t="shared" si="6"/>
        <v>0.20472940803047135</v>
      </c>
      <c r="M36" s="193">
        <v>0.74480000000000002</v>
      </c>
      <c r="N36" s="116">
        <f t="shared" si="7"/>
        <v>-1.8838097747332361E-2</v>
      </c>
      <c r="O36" s="116">
        <f t="shared" si="8"/>
        <v>6.7177213489166832E-4</v>
      </c>
    </row>
    <row r="37" spans="2:17" x14ac:dyDescent="0.25">
      <c r="B37" s="114" t="s">
        <v>83</v>
      </c>
      <c r="C37" s="193">
        <v>0.79430000000000012</v>
      </c>
      <c r="D37" s="116"/>
      <c r="E37" s="193">
        <v>0</v>
      </c>
      <c r="F37" s="116">
        <f t="shared" si="5"/>
        <v>-1</v>
      </c>
      <c r="G37" s="193">
        <v>0.2979</v>
      </c>
      <c r="H37" s="116" t="str">
        <f t="shared" si="5"/>
        <v>-</v>
      </c>
      <c r="I37" s="193">
        <v>0.73349999999999993</v>
      </c>
      <c r="J37" s="116">
        <f t="shared" si="5"/>
        <v>1.4622356495468276</v>
      </c>
      <c r="K37" s="193">
        <v>0.82590000000000008</v>
      </c>
      <c r="L37" s="116">
        <f t="shared" si="6"/>
        <v>0.12597137014314952</v>
      </c>
      <c r="M37" s="193">
        <v>0.78220000000000001</v>
      </c>
      <c r="N37" s="116">
        <f t="shared" si="7"/>
        <v>-5.2911974815353036E-2</v>
      </c>
      <c r="O37" s="116">
        <f t="shared" si="8"/>
        <v>-1.5233538965126692E-2</v>
      </c>
    </row>
    <row r="38" spans="2:17" x14ac:dyDescent="0.25">
      <c r="B38" s="114" t="s">
        <v>85</v>
      </c>
      <c r="C38" s="193">
        <v>0.76659999999999995</v>
      </c>
      <c r="D38" s="116"/>
      <c r="E38" s="193">
        <v>0.39679999999999999</v>
      </c>
      <c r="F38" s="116">
        <f t="shared" si="5"/>
        <v>-0.4823897730237412</v>
      </c>
      <c r="G38" s="193">
        <v>0.48670000000000002</v>
      </c>
      <c r="H38" s="116">
        <f t="shared" si="5"/>
        <v>0.2265625</v>
      </c>
      <c r="I38" s="193">
        <v>0.79159999999999997</v>
      </c>
      <c r="J38" s="116">
        <f t="shared" si="5"/>
        <v>0.62646394082597068</v>
      </c>
      <c r="K38" s="193">
        <v>0.92049999999999998</v>
      </c>
      <c r="L38" s="116">
        <f t="shared" si="6"/>
        <v>0.162834765032845</v>
      </c>
      <c r="M38" s="193">
        <v>0.81459999999999999</v>
      </c>
      <c r="N38" s="116">
        <f t="shared" si="7"/>
        <v>-0.11504617055947852</v>
      </c>
      <c r="O38" s="116">
        <f t="shared" si="8"/>
        <v>6.2614140360031323E-2</v>
      </c>
    </row>
    <row r="39" spans="2:17" x14ac:dyDescent="0.25">
      <c r="B39" s="114" t="s">
        <v>87</v>
      </c>
      <c r="C39" s="193">
        <v>0.72840000000000005</v>
      </c>
      <c r="D39" s="116"/>
      <c r="E39" s="193">
        <v>0.24129999999999999</v>
      </c>
      <c r="F39" s="116">
        <f t="shared" si="5"/>
        <v>-0.66872597473915429</v>
      </c>
      <c r="G39" s="193">
        <v>0.43729999999999997</v>
      </c>
      <c r="H39" s="116">
        <f t="shared" si="5"/>
        <v>0.8122668876916701</v>
      </c>
      <c r="I39" s="193">
        <v>0.71860000000000002</v>
      </c>
      <c r="J39" s="116">
        <f t="shared" si="5"/>
        <v>0.64326549279670719</v>
      </c>
      <c r="K39" s="193">
        <v>0.77829999999999999</v>
      </c>
      <c r="L39" s="116">
        <f t="shared" si="6"/>
        <v>8.3078207625939315E-2</v>
      </c>
      <c r="M39" s="193">
        <v>0.76139999999999997</v>
      </c>
      <c r="N39" s="116">
        <f t="shared" si="7"/>
        <v>-2.1713992033920104E-2</v>
      </c>
      <c r="O39" s="116">
        <f t="shared" si="8"/>
        <v>4.5304777594727952E-2</v>
      </c>
    </row>
    <row r="40" spans="2:17" x14ac:dyDescent="0.25">
      <c r="B40" s="114" t="s">
        <v>89</v>
      </c>
      <c r="C40" s="193">
        <v>0.71479999999999999</v>
      </c>
      <c r="D40" s="116"/>
      <c r="E40" s="193">
        <v>0.1978</v>
      </c>
      <c r="F40" s="116">
        <f t="shared" si="5"/>
        <v>-0.72327923894795743</v>
      </c>
      <c r="G40" s="193">
        <v>0.65159999999999996</v>
      </c>
      <c r="H40" s="116">
        <f t="shared" si="5"/>
        <v>2.294236602628918</v>
      </c>
      <c r="I40" s="193">
        <v>0.73419999999999996</v>
      </c>
      <c r="J40" s="116">
        <f t="shared" si="5"/>
        <v>0.12676488643339479</v>
      </c>
      <c r="K40" s="193">
        <v>0.8165</v>
      </c>
      <c r="L40" s="116">
        <f t="shared" si="6"/>
        <v>0.11209479705802239</v>
      </c>
      <c r="M40" s="193">
        <v>0.7772</v>
      </c>
      <c r="N40" s="116">
        <f>IFERROR(M40/K40-1,"-")</f>
        <v>-4.8132271892222911E-2</v>
      </c>
      <c r="O40" s="116">
        <f>IFERROR(M40/C40-1,"-")</f>
        <v>8.7297146054840624E-2</v>
      </c>
    </row>
    <row r="41" spans="2:17" x14ac:dyDescent="0.25">
      <c r="B41" s="114" t="s">
        <v>91</v>
      </c>
      <c r="C41" s="193">
        <v>0.72719999999999996</v>
      </c>
      <c r="D41" s="116"/>
      <c r="E41" s="193">
        <v>0.20780000000000001</v>
      </c>
      <c r="F41" s="116">
        <f t="shared" si="5"/>
        <v>-0.71424642464246424</v>
      </c>
      <c r="G41" s="193">
        <v>0.66430000000000011</v>
      </c>
      <c r="H41" s="116">
        <f t="shared" si="5"/>
        <v>2.1968238691049091</v>
      </c>
      <c r="I41" s="193">
        <v>0.72659999999999991</v>
      </c>
      <c r="J41" s="116">
        <f t="shared" si="5"/>
        <v>9.3782929399367498E-2</v>
      </c>
      <c r="K41" s="193">
        <v>0.78749999999999998</v>
      </c>
      <c r="L41" s="116">
        <f t="shared" si="6"/>
        <v>8.3815028901734312E-2</v>
      </c>
      <c r="M41" s="193">
        <v>0.73769999999999991</v>
      </c>
      <c r="N41" s="116">
        <f>IFERROR(M41/K41-1,"-")</f>
        <v>-6.3238095238095315E-2</v>
      </c>
      <c r="O41" s="116">
        <f>IFERROR(M41/C41-1,"-")</f>
        <v>1.4438943894389267E-2</v>
      </c>
    </row>
    <row r="42" spans="2:17" x14ac:dyDescent="0.25">
      <c r="B42" s="114" t="s">
        <v>93</v>
      </c>
      <c r="C42" s="193">
        <v>0.72709999999999997</v>
      </c>
      <c r="D42" s="116"/>
      <c r="E42" s="193">
        <v>0.19519999999999998</v>
      </c>
      <c r="F42" s="116">
        <f t="shared" si="5"/>
        <v>-0.73153623985696603</v>
      </c>
      <c r="G42" s="193">
        <v>0.54210000000000003</v>
      </c>
      <c r="H42" s="116">
        <f t="shared" si="5"/>
        <v>1.7771516393442628</v>
      </c>
      <c r="I42" s="193">
        <v>0.71829999999999994</v>
      </c>
      <c r="J42" s="116">
        <f t="shared" si="5"/>
        <v>0.3250322818668141</v>
      </c>
      <c r="K42" s="193">
        <v>0.77560000000000007</v>
      </c>
      <c r="L42" s="116">
        <f t="shared" si="6"/>
        <v>7.9771683140749117E-2</v>
      </c>
      <c r="M42" s="193"/>
      <c r="N42" s="116"/>
      <c r="O42" s="116"/>
    </row>
    <row r="43" spans="2:17" ht="15.75" x14ac:dyDescent="0.25">
      <c r="B43" s="117" t="s">
        <v>30</v>
      </c>
      <c r="C43" s="195">
        <v>0.72226642087901427</v>
      </c>
      <c r="D43" s="119"/>
      <c r="E43" s="195">
        <v>0.44629999999999997</v>
      </c>
      <c r="F43" s="119">
        <f t="shared" si="5"/>
        <v>-0.38208396915802489</v>
      </c>
      <c r="G43" s="195">
        <v>0.46630368359626001</v>
      </c>
      <c r="H43" s="119">
        <f t="shared" si="5"/>
        <v>4.4821159749630413E-2</v>
      </c>
      <c r="I43" s="195">
        <v>0.67828567936803452</v>
      </c>
      <c r="J43" s="119">
        <f t="shared" si="5"/>
        <v>0.45460073173111581</v>
      </c>
      <c r="K43" s="195">
        <v>0.78253357023995396</v>
      </c>
      <c r="L43" s="119">
        <f t="shared" si="6"/>
        <v>0.15369319159008077</v>
      </c>
      <c r="M43" s="195"/>
      <c r="N43" s="119"/>
      <c r="O43" s="119"/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67" t="s">
        <v>311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Q48" s="1" t="s">
        <v>155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156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0.73290000000000011</v>
      </c>
      <c r="D53" s="116"/>
      <c r="E53" s="193">
        <v>0</v>
      </c>
      <c r="F53" s="116">
        <f t="shared" ref="F53:J65" si="9">IFERROR(E53/C53-1,"-")</f>
        <v>-1</v>
      </c>
      <c r="G53" s="193">
        <v>0</v>
      </c>
      <c r="H53" s="116" t="str">
        <f t="shared" si="9"/>
        <v>-</v>
      </c>
      <c r="I53" s="193">
        <v>0.50350000000000006</v>
      </c>
      <c r="J53" s="116" t="str">
        <f t="shared" si="9"/>
        <v>-</v>
      </c>
      <c r="K53" s="193">
        <v>0.77359999999999995</v>
      </c>
      <c r="L53" s="116">
        <f t="shared" ref="L53:L65" si="10">IFERROR(K53/I53-1,"-")</f>
        <v>0.53644488579940397</v>
      </c>
      <c r="M53" s="193">
        <v>0.8014</v>
      </c>
      <c r="N53" s="116">
        <f t="shared" ref="N53:N61" si="11">IFERROR(M53/K53-1,"-")</f>
        <v>3.5935884177869859E-2</v>
      </c>
      <c r="O53" s="116">
        <f>IFERROR(M53/C53-1,"-")</f>
        <v>9.3464319825351083E-2</v>
      </c>
    </row>
    <row r="54" spans="2:17" x14ac:dyDescent="0.25">
      <c r="B54" s="114" t="s">
        <v>73</v>
      </c>
      <c r="C54" s="193">
        <v>0.7198</v>
      </c>
      <c r="D54" s="116"/>
      <c r="E54" s="193">
        <v>0</v>
      </c>
      <c r="F54" s="116">
        <f t="shared" si="9"/>
        <v>-1</v>
      </c>
      <c r="G54" s="193">
        <v>0</v>
      </c>
      <c r="H54" s="116" t="str">
        <f t="shared" si="9"/>
        <v>-</v>
      </c>
      <c r="I54" s="193">
        <v>0.65469999999999995</v>
      </c>
      <c r="J54" s="116" t="str">
        <f t="shared" si="9"/>
        <v>-</v>
      </c>
      <c r="K54" s="193">
        <v>0.82489999999999997</v>
      </c>
      <c r="L54" s="116">
        <f t="shared" si="10"/>
        <v>0.2599663968229724</v>
      </c>
      <c r="M54" s="193">
        <v>0.83599999999999997</v>
      </c>
      <c r="N54" s="116">
        <f t="shared" si="11"/>
        <v>1.3456176506243089E-2</v>
      </c>
      <c r="O54" s="116">
        <f t="shared" ref="O54:O61" si="12">IFERROR(M54/C54-1,"-")</f>
        <v>0.16143373159210883</v>
      </c>
    </row>
    <row r="55" spans="2:17" x14ac:dyDescent="0.25">
      <c r="B55" s="114" t="s">
        <v>75</v>
      </c>
      <c r="C55" s="193">
        <v>0.71050000000000002</v>
      </c>
      <c r="D55" s="116"/>
      <c r="E55" s="193">
        <v>0</v>
      </c>
      <c r="F55" s="116">
        <f t="shared" si="9"/>
        <v>-1</v>
      </c>
      <c r="G55" s="193">
        <v>0</v>
      </c>
      <c r="H55" s="116" t="str">
        <f t="shared" si="9"/>
        <v>-</v>
      </c>
      <c r="I55" s="193">
        <v>0.74419999999999997</v>
      </c>
      <c r="J55" s="116" t="str">
        <f t="shared" si="9"/>
        <v>-</v>
      </c>
      <c r="K55" s="193">
        <v>0.7742</v>
      </c>
      <c r="L55" s="116">
        <f t="shared" si="10"/>
        <v>4.0311744154797102E-2</v>
      </c>
      <c r="M55" s="193">
        <v>0.80279999999999996</v>
      </c>
      <c r="N55" s="116">
        <f t="shared" si="11"/>
        <v>3.6941358822009773E-2</v>
      </c>
      <c r="O55" s="116">
        <f t="shared" si="12"/>
        <v>0.12990851513018997</v>
      </c>
    </row>
    <row r="56" spans="2:17" x14ac:dyDescent="0.25">
      <c r="B56" s="114" t="s">
        <v>77</v>
      </c>
      <c r="C56" s="193">
        <v>0.71689999999999998</v>
      </c>
      <c r="D56" s="116"/>
      <c r="E56" s="193">
        <v>0</v>
      </c>
      <c r="F56" s="116">
        <f t="shared" si="9"/>
        <v>-1</v>
      </c>
      <c r="G56" s="193">
        <v>0</v>
      </c>
      <c r="H56" s="116" t="str">
        <f t="shared" si="9"/>
        <v>-</v>
      </c>
      <c r="I56" s="193">
        <v>0.7228</v>
      </c>
      <c r="J56" s="116" t="str">
        <f t="shared" si="9"/>
        <v>-</v>
      </c>
      <c r="K56" s="193">
        <v>0.77370000000000005</v>
      </c>
      <c r="L56" s="116">
        <f t="shared" si="10"/>
        <v>7.0420586607637059E-2</v>
      </c>
      <c r="M56" s="193">
        <v>0.75859999999999994</v>
      </c>
      <c r="N56" s="116">
        <f t="shared" si="11"/>
        <v>-1.9516608504588473E-2</v>
      </c>
      <c r="O56" s="116">
        <f t="shared" si="12"/>
        <v>5.8167108383317068E-2</v>
      </c>
    </row>
    <row r="57" spans="2:17" x14ac:dyDescent="0.25">
      <c r="B57" s="114" t="s">
        <v>79</v>
      </c>
      <c r="C57" s="193">
        <v>0.67830000000000001</v>
      </c>
      <c r="D57" s="116"/>
      <c r="E57" s="193">
        <v>0</v>
      </c>
      <c r="F57" s="116">
        <f t="shared" si="9"/>
        <v>-1</v>
      </c>
      <c r="G57" s="193">
        <v>0</v>
      </c>
      <c r="H57" s="116" t="str">
        <f t="shared" si="9"/>
        <v>-</v>
      </c>
      <c r="I57" s="193">
        <v>0.67019999999999991</v>
      </c>
      <c r="J57" s="116" t="str">
        <f t="shared" si="9"/>
        <v>-</v>
      </c>
      <c r="K57" s="193">
        <v>0.7340000000000001</v>
      </c>
      <c r="L57" s="116">
        <f t="shared" si="10"/>
        <v>9.5195464040585209E-2</v>
      </c>
      <c r="M57" s="193">
        <v>0.73549999999999993</v>
      </c>
      <c r="N57" s="116">
        <f t="shared" si="11"/>
        <v>2.043596730245012E-3</v>
      </c>
      <c r="O57" s="116">
        <f t="shared" si="12"/>
        <v>8.4328468229396991E-2</v>
      </c>
    </row>
    <row r="58" spans="2:17" x14ac:dyDescent="0.25">
      <c r="B58" s="114" t="s">
        <v>81</v>
      </c>
      <c r="C58" s="193">
        <v>0.76419999999999999</v>
      </c>
      <c r="D58" s="116"/>
      <c r="E58" s="193">
        <v>0</v>
      </c>
      <c r="F58" s="116">
        <f t="shared" si="9"/>
        <v>-1</v>
      </c>
      <c r="G58" s="193">
        <v>0</v>
      </c>
      <c r="H58" s="116" t="str">
        <f t="shared" si="9"/>
        <v>-</v>
      </c>
      <c r="I58" s="193">
        <v>0.68610000000000004</v>
      </c>
      <c r="J58" s="116" t="str">
        <f t="shared" si="9"/>
        <v>-</v>
      </c>
      <c r="K58" s="193">
        <v>0.78079999999999994</v>
      </c>
      <c r="L58" s="116">
        <f t="shared" si="10"/>
        <v>0.13802652674537219</v>
      </c>
      <c r="M58" s="193">
        <v>0.78249999999999997</v>
      </c>
      <c r="N58" s="116">
        <f t="shared" si="11"/>
        <v>2.1772540983606703E-3</v>
      </c>
      <c r="O58" s="116">
        <f t="shared" si="12"/>
        <v>2.3946610834860049E-2</v>
      </c>
    </row>
    <row r="59" spans="2:17" x14ac:dyDescent="0.25">
      <c r="B59" s="114" t="s">
        <v>83</v>
      </c>
      <c r="C59" s="193">
        <v>0.81930000000000003</v>
      </c>
      <c r="D59" s="116"/>
      <c r="E59" s="193">
        <v>0</v>
      </c>
      <c r="F59" s="116">
        <f t="shared" si="9"/>
        <v>-1</v>
      </c>
      <c r="G59" s="193">
        <v>0</v>
      </c>
      <c r="H59" s="116" t="str">
        <f t="shared" si="9"/>
        <v>-</v>
      </c>
      <c r="I59" s="193">
        <v>0.79299999999999993</v>
      </c>
      <c r="J59" s="116" t="str">
        <f t="shared" si="9"/>
        <v>-</v>
      </c>
      <c r="K59" s="193">
        <v>0.85099999999999998</v>
      </c>
      <c r="L59" s="116">
        <f t="shared" si="10"/>
        <v>7.3139974779319106E-2</v>
      </c>
      <c r="M59" s="193">
        <v>0.80819999999999992</v>
      </c>
      <c r="N59" s="116">
        <f t="shared" si="11"/>
        <v>-5.0293772032902528E-2</v>
      </c>
      <c r="O59" s="116">
        <f t="shared" si="12"/>
        <v>-1.3548150860490771E-2</v>
      </c>
    </row>
    <row r="60" spans="2:17" x14ac:dyDescent="0.25">
      <c r="B60" s="114" t="s">
        <v>85</v>
      </c>
      <c r="C60" s="193">
        <v>0.82900000000000007</v>
      </c>
      <c r="D60" s="116"/>
      <c r="E60" s="193">
        <v>0</v>
      </c>
      <c r="F60" s="116">
        <f t="shared" si="9"/>
        <v>-1</v>
      </c>
      <c r="G60" s="193">
        <v>0</v>
      </c>
      <c r="H60" s="116" t="str">
        <f t="shared" si="9"/>
        <v>-</v>
      </c>
      <c r="I60" s="193">
        <v>0.85159999999999991</v>
      </c>
      <c r="J60" s="116" t="str">
        <f t="shared" si="9"/>
        <v>-</v>
      </c>
      <c r="K60" s="193">
        <v>0.88569999999999993</v>
      </c>
      <c r="L60" s="116">
        <f t="shared" si="10"/>
        <v>4.0042273367778325E-2</v>
      </c>
      <c r="M60" s="193">
        <v>0.8448</v>
      </c>
      <c r="N60" s="116">
        <f t="shared" si="11"/>
        <v>-4.6178164163938051E-2</v>
      </c>
      <c r="O60" s="116">
        <f t="shared" si="12"/>
        <v>1.9059107358262883E-2</v>
      </c>
    </row>
    <row r="61" spans="2:17" x14ac:dyDescent="0.25">
      <c r="B61" s="114" t="s">
        <v>87</v>
      </c>
      <c r="C61" s="193">
        <v>0.7903</v>
      </c>
      <c r="D61" s="116"/>
      <c r="E61" s="193">
        <v>0</v>
      </c>
      <c r="F61" s="116">
        <f t="shared" si="9"/>
        <v>-1</v>
      </c>
      <c r="G61" s="193">
        <v>0</v>
      </c>
      <c r="H61" s="116" t="str">
        <f t="shared" si="9"/>
        <v>-</v>
      </c>
      <c r="I61" s="193">
        <v>0.78400000000000003</v>
      </c>
      <c r="J61" s="116" t="str">
        <f t="shared" si="9"/>
        <v>-</v>
      </c>
      <c r="K61" s="193">
        <v>0.79090000000000005</v>
      </c>
      <c r="L61" s="116">
        <f t="shared" si="10"/>
        <v>8.8010204081632182E-3</v>
      </c>
      <c r="M61" s="193">
        <v>0.79409999999999992</v>
      </c>
      <c r="N61" s="116">
        <f t="shared" si="11"/>
        <v>4.0460235175114878E-3</v>
      </c>
      <c r="O61" s="116">
        <f t="shared" si="12"/>
        <v>4.8083006453245591E-3</v>
      </c>
    </row>
    <row r="62" spans="2:17" x14ac:dyDescent="0.25">
      <c r="B62" s="114" t="s">
        <v>89</v>
      </c>
      <c r="C62" s="193">
        <v>0.78520000000000001</v>
      </c>
      <c r="D62" s="116"/>
      <c r="E62" s="193">
        <v>0</v>
      </c>
      <c r="F62" s="116">
        <f t="shared" si="9"/>
        <v>-1</v>
      </c>
      <c r="G62" s="193">
        <v>0</v>
      </c>
      <c r="H62" s="116" t="str">
        <f t="shared" si="9"/>
        <v>-</v>
      </c>
      <c r="I62" s="193">
        <v>0.80959999999999999</v>
      </c>
      <c r="J62" s="116" t="str">
        <f t="shared" si="9"/>
        <v>-</v>
      </c>
      <c r="K62" s="193">
        <v>0.83700000000000008</v>
      </c>
      <c r="L62" s="116">
        <f t="shared" si="10"/>
        <v>3.3843873517786616E-2</v>
      </c>
      <c r="M62" s="193">
        <v>0.81709999999999994</v>
      </c>
      <c r="N62" s="116">
        <f>IFERROR(M62/K62-1,"-")</f>
        <v>-2.3775388291517485E-2</v>
      </c>
      <c r="O62" s="116">
        <f>IFERROR(M62/C62-1,"-")</f>
        <v>4.0626591951095081E-2</v>
      </c>
    </row>
    <row r="63" spans="2:17" x14ac:dyDescent="0.25">
      <c r="B63" s="114" t="s">
        <v>91</v>
      </c>
      <c r="C63" s="193">
        <v>0.76390000000000002</v>
      </c>
      <c r="D63" s="116"/>
      <c r="E63" s="193">
        <v>0</v>
      </c>
      <c r="F63" s="116">
        <f t="shared" si="9"/>
        <v>-1</v>
      </c>
      <c r="G63" s="193">
        <v>0</v>
      </c>
      <c r="H63" s="116" t="str">
        <f t="shared" si="9"/>
        <v>-</v>
      </c>
      <c r="I63" s="193">
        <v>0.79900000000000004</v>
      </c>
      <c r="J63" s="116" t="str">
        <f t="shared" si="9"/>
        <v>-</v>
      </c>
      <c r="K63" s="193">
        <v>0.79700000000000004</v>
      </c>
      <c r="L63" s="116">
        <f t="shared" si="10"/>
        <v>-2.5031289111389077E-3</v>
      </c>
      <c r="M63" s="193">
        <v>0.75609999999999999</v>
      </c>
      <c r="N63" s="116">
        <f>IFERROR(M63/K63-1,"-")</f>
        <v>-5.1317440401505654E-2</v>
      </c>
      <c r="O63" s="116">
        <f>IFERROR(M63/C63-1,"-")</f>
        <v>-1.0210760570755317E-2</v>
      </c>
    </row>
    <row r="64" spans="2:17" x14ac:dyDescent="0.25">
      <c r="B64" s="114" t="s">
        <v>93</v>
      </c>
      <c r="C64" s="193">
        <v>0.75840000000000007</v>
      </c>
      <c r="D64" s="116"/>
      <c r="E64" s="193">
        <v>0</v>
      </c>
      <c r="F64" s="116">
        <f t="shared" si="9"/>
        <v>-1</v>
      </c>
      <c r="G64" s="193">
        <v>0</v>
      </c>
      <c r="H64" s="116" t="str">
        <f t="shared" si="9"/>
        <v>-</v>
      </c>
      <c r="I64" s="193">
        <v>0.78290000000000004</v>
      </c>
      <c r="J64" s="116" t="str">
        <f t="shared" si="9"/>
        <v>-</v>
      </c>
      <c r="K64" s="193">
        <v>0.77450000000000008</v>
      </c>
      <c r="L64" s="116">
        <f t="shared" si="10"/>
        <v>-1.072933963469147E-2</v>
      </c>
      <c r="M64" s="193" t="s">
        <v>236</v>
      </c>
      <c r="N64" s="116" t="str">
        <f>IFERROR(M64/K64-1,"-")</f>
        <v>-</v>
      </c>
      <c r="O64" s="116" t="str">
        <f>IFERROR(M64/C64-1,"-")</f>
        <v>-</v>
      </c>
    </row>
    <row r="65" spans="2:17" ht="15.75" x14ac:dyDescent="0.25">
      <c r="B65" s="117" t="s">
        <v>30</v>
      </c>
      <c r="C65" s="195">
        <v>0.75608425132318868</v>
      </c>
      <c r="D65" s="119"/>
      <c r="E65" s="195">
        <v>0.47910000000000003</v>
      </c>
      <c r="F65" s="119">
        <f t="shared" si="9"/>
        <v>-0.36634045853812069</v>
      </c>
      <c r="G65" s="195">
        <v>0.52950161877207813</v>
      </c>
      <c r="H65" s="119">
        <f t="shared" si="9"/>
        <v>0.10520062361110027</v>
      </c>
      <c r="I65" s="195">
        <v>0.73516921989137307</v>
      </c>
      <c r="J65" s="119">
        <f t="shared" si="9"/>
        <v>0.38841732268211193</v>
      </c>
      <c r="K65" s="195">
        <v>0.79979831270382273</v>
      </c>
      <c r="L65" s="119">
        <f t="shared" si="10"/>
        <v>8.7910498785571001E-2</v>
      </c>
      <c r="M65" s="200" t="s">
        <v>236</v>
      </c>
      <c r="N65" s="199" t="s">
        <v>236</v>
      </c>
      <c r="O65" s="199" t="s">
        <v>236</v>
      </c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/>
      <c r="K68" s="197"/>
      <c r="L68" s="197"/>
    </row>
    <row r="70" spans="2:17" ht="21.75" customHeight="1" thickBot="1" x14ac:dyDescent="0.3">
      <c r="B70" s="267" t="s">
        <v>312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Q70" s="1" t="s">
        <v>157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158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2:17" x14ac:dyDescent="0.25">
      <c r="B75" s="114" t="s">
        <v>71</v>
      </c>
      <c r="C75" s="193">
        <v>0.66900000000000004</v>
      </c>
      <c r="D75" s="116"/>
      <c r="E75" s="193">
        <v>0</v>
      </c>
      <c r="F75" s="116">
        <f t="shared" ref="F75:J87" si="13">IFERROR(E75/C75-1,"-")</f>
        <v>-1</v>
      </c>
      <c r="G75" s="193">
        <v>0</v>
      </c>
      <c r="H75" s="116" t="str">
        <f t="shared" si="13"/>
        <v>-</v>
      </c>
      <c r="I75" s="193">
        <v>0.4214</v>
      </c>
      <c r="J75" s="116" t="str">
        <f t="shared" si="13"/>
        <v>-</v>
      </c>
      <c r="K75" s="193">
        <v>0.61450000000000005</v>
      </c>
      <c r="L75" s="116">
        <f t="shared" ref="L75:L87" si="14">IFERROR(K75/I75-1,"-")</f>
        <v>0.45823445657332718</v>
      </c>
      <c r="M75" s="193">
        <v>0.48880000000000001</v>
      </c>
      <c r="N75" s="116">
        <f t="shared" ref="N75:N83" si="15">IFERROR(M75/K75-1,"-")</f>
        <v>-0.20455655004068352</v>
      </c>
      <c r="O75" s="116">
        <f>IFERROR(M75/C75-1,"-")</f>
        <v>-0.26935724962630792</v>
      </c>
    </row>
    <row r="76" spans="2:17" x14ac:dyDescent="0.25">
      <c r="B76" s="114" t="s">
        <v>73</v>
      </c>
      <c r="C76" s="193">
        <v>0.72310000000000008</v>
      </c>
      <c r="D76" s="116"/>
      <c r="E76" s="193">
        <v>0</v>
      </c>
      <c r="F76" s="116">
        <f t="shared" si="13"/>
        <v>-1</v>
      </c>
      <c r="G76" s="193">
        <v>0</v>
      </c>
      <c r="H76" s="116" t="str">
        <f t="shared" si="13"/>
        <v>-</v>
      </c>
      <c r="I76" s="193">
        <v>0.50490000000000002</v>
      </c>
      <c r="J76" s="116" t="str">
        <f t="shared" si="13"/>
        <v>-</v>
      </c>
      <c r="K76" s="193">
        <v>0.73510000000000009</v>
      </c>
      <c r="L76" s="116">
        <f t="shared" si="14"/>
        <v>0.45593186769657379</v>
      </c>
      <c r="M76" s="193">
        <v>0.68310000000000004</v>
      </c>
      <c r="N76" s="116">
        <f t="shared" si="15"/>
        <v>-7.0738675010202701E-2</v>
      </c>
      <c r="O76" s="116">
        <f t="shared" ref="O76:O83" si="16">IFERROR(M76/C76-1,"-")</f>
        <v>-5.5317383487761052E-2</v>
      </c>
    </row>
    <row r="77" spans="2:17" x14ac:dyDescent="0.25">
      <c r="B77" s="114" t="s">
        <v>75</v>
      </c>
      <c r="C77" s="193">
        <v>0.68169999999999997</v>
      </c>
      <c r="D77" s="116"/>
      <c r="E77" s="193">
        <v>0</v>
      </c>
      <c r="F77" s="116">
        <f t="shared" si="13"/>
        <v>-1</v>
      </c>
      <c r="G77" s="193">
        <v>0</v>
      </c>
      <c r="H77" s="116" t="str">
        <f t="shared" si="13"/>
        <v>-</v>
      </c>
      <c r="I77" s="193">
        <v>0.54780000000000006</v>
      </c>
      <c r="J77" s="116" t="str">
        <f t="shared" si="13"/>
        <v>-</v>
      </c>
      <c r="K77" s="193">
        <v>0.74170000000000003</v>
      </c>
      <c r="L77" s="116">
        <f t="shared" si="14"/>
        <v>0.35396129974443213</v>
      </c>
      <c r="M77" s="193">
        <v>0.67459999999999998</v>
      </c>
      <c r="N77" s="116">
        <f t="shared" si="15"/>
        <v>-9.0467844141836395E-2</v>
      </c>
      <c r="O77" s="116">
        <f t="shared" si="16"/>
        <v>-1.0415138624028208E-2</v>
      </c>
    </row>
    <row r="78" spans="2:17" x14ac:dyDescent="0.25">
      <c r="B78" s="114" t="s">
        <v>77</v>
      </c>
      <c r="C78" s="193">
        <v>0.59</v>
      </c>
      <c r="D78" s="116"/>
      <c r="E78" s="193">
        <v>0</v>
      </c>
      <c r="F78" s="116">
        <f t="shared" si="13"/>
        <v>-1</v>
      </c>
      <c r="G78" s="193">
        <v>0</v>
      </c>
      <c r="H78" s="116" t="str">
        <f t="shared" si="13"/>
        <v>-</v>
      </c>
      <c r="I78" s="193">
        <v>0.53639999999999999</v>
      </c>
      <c r="J78" s="116" t="str">
        <f t="shared" si="13"/>
        <v>-</v>
      </c>
      <c r="K78" s="193">
        <v>0.68030000000000002</v>
      </c>
      <c r="L78" s="116">
        <f t="shared" si="14"/>
        <v>0.26826994780014912</v>
      </c>
      <c r="M78" s="193">
        <v>0.60350000000000004</v>
      </c>
      <c r="N78" s="116">
        <f t="shared" si="15"/>
        <v>-0.11289137145377037</v>
      </c>
      <c r="O78" s="116">
        <f t="shared" si="16"/>
        <v>2.2881355932203418E-2</v>
      </c>
    </row>
    <row r="79" spans="2:17" x14ac:dyDescent="0.25">
      <c r="B79" s="114" t="s">
        <v>79</v>
      </c>
      <c r="C79" s="193">
        <v>0.55130000000000001</v>
      </c>
      <c r="D79" s="116"/>
      <c r="E79" s="193">
        <v>0</v>
      </c>
      <c r="F79" s="116">
        <f t="shared" si="13"/>
        <v>-1</v>
      </c>
      <c r="G79" s="193">
        <v>0</v>
      </c>
      <c r="H79" s="116" t="str">
        <f t="shared" si="13"/>
        <v>-</v>
      </c>
      <c r="I79" s="193">
        <v>0.43930000000000002</v>
      </c>
      <c r="J79" s="116" t="str">
        <f t="shared" si="13"/>
        <v>-</v>
      </c>
      <c r="K79" s="193">
        <v>0.54620000000000002</v>
      </c>
      <c r="L79" s="116">
        <f t="shared" si="14"/>
        <v>0.24334167994536759</v>
      </c>
      <c r="M79" s="193">
        <v>0.51469999999999994</v>
      </c>
      <c r="N79" s="116">
        <f t="shared" si="15"/>
        <v>-5.7671182716953595E-2</v>
      </c>
      <c r="O79" s="116">
        <f t="shared" si="16"/>
        <v>-6.6388536187194092E-2</v>
      </c>
    </row>
    <row r="80" spans="2:17" x14ac:dyDescent="0.25">
      <c r="B80" s="114" t="s">
        <v>81</v>
      </c>
      <c r="C80" s="193">
        <v>0.69110000000000005</v>
      </c>
      <c r="D80" s="116"/>
      <c r="E80" s="193">
        <v>0</v>
      </c>
      <c r="F80" s="116">
        <f t="shared" si="13"/>
        <v>-1</v>
      </c>
      <c r="G80" s="193">
        <v>0</v>
      </c>
      <c r="H80" s="116" t="str">
        <f t="shared" si="13"/>
        <v>-</v>
      </c>
      <c r="I80" s="193">
        <v>0.48880000000000001</v>
      </c>
      <c r="J80" s="116" t="str">
        <f t="shared" si="13"/>
        <v>-</v>
      </c>
      <c r="K80" s="193">
        <v>0.69129999999999991</v>
      </c>
      <c r="L80" s="116">
        <f t="shared" si="14"/>
        <v>0.41427986906710279</v>
      </c>
      <c r="M80" s="193">
        <v>0.64480000000000004</v>
      </c>
      <c r="N80" s="116">
        <f t="shared" si="15"/>
        <v>-6.7264573991031251E-2</v>
      </c>
      <c r="O80" s="116">
        <f t="shared" si="16"/>
        <v>-6.6994646216177123E-2</v>
      </c>
    </row>
    <row r="81" spans="2:17" x14ac:dyDescent="0.25">
      <c r="B81" s="114" t="s">
        <v>83</v>
      </c>
      <c r="C81" s="193">
        <v>0.72760000000000002</v>
      </c>
      <c r="D81" s="116"/>
      <c r="E81" s="193">
        <v>0</v>
      </c>
      <c r="F81" s="116">
        <f t="shared" si="13"/>
        <v>-1</v>
      </c>
      <c r="G81" s="193">
        <v>0</v>
      </c>
      <c r="H81" s="116" t="str">
        <f t="shared" si="13"/>
        <v>-</v>
      </c>
      <c r="I81" s="193">
        <v>0.58310000000000006</v>
      </c>
      <c r="J81" s="116" t="str">
        <f t="shared" si="13"/>
        <v>-</v>
      </c>
      <c r="K81" s="193">
        <v>0.74739999999999995</v>
      </c>
      <c r="L81" s="116">
        <f t="shared" si="14"/>
        <v>0.28176985079746153</v>
      </c>
      <c r="M81" s="193">
        <v>0.70840000000000003</v>
      </c>
      <c r="N81" s="116">
        <f t="shared" si="15"/>
        <v>-5.2180893765052083E-2</v>
      </c>
      <c r="O81" s="116">
        <f t="shared" si="16"/>
        <v>-2.6388125343595359E-2</v>
      </c>
    </row>
    <row r="82" spans="2:17" x14ac:dyDescent="0.25">
      <c r="B82" s="114" t="s">
        <v>85</v>
      </c>
      <c r="C82" s="193">
        <v>0.60270000000000001</v>
      </c>
      <c r="D82" s="116"/>
      <c r="E82" s="193">
        <v>0</v>
      </c>
      <c r="F82" s="116">
        <f t="shared" si="13"/>
        <v>-1</v>
      </c>
      <c r="G82" s="193">
        <v>0</v>
      </c>
      <c r="H82" s="116" t="str">
        <f t="shared" si="13"/>
        <v>-</v>
      </c>
      <c r="I82" s="193">
        <v>0.64</v>
      </c>
      <c r="J82" s="116" t="str">
        <f t="shared" si="13"/>
        <v>-</v>
      </c>
      <c r="K82" s="193">
        <v>1.0290999999999999</v>
      </c>
      <c r="L82" s="116">
        <f t="shared" si="14"/>
        <v>0.60796874999999972</v>
      </c>
      <c r="M82" s="193">
        <v>0.72909999999999997</v>
      </c>
      <c r="N82" s="116">
        <f t="shared" si="15"/>
        <v>-0.29151685939170147</v>
      </c>
      <c r="O82" s="116">
        <f t="shared" si="16"/>
        <v>0.20972291355566619</v>
      </c>
    </row>
    <row r="83" spans="2:17" x14ac:dyDescent="0.25">
      <c r="B83" s="114" t="s">
        <v>87</v>
      </c>
      <c r="C83" s="193">
        <v>0.56590000000000007</v>
      </c>
      <c r="D83" s="116"/>
      <c r="E83" s="193">
        <v>0</v>
      </c>
      <c r="F83" s="116">
        <f t="shared" si="13"/>
        <v>-1</v>
      </c>
      <c r="G83" s="193">
        <v>0</v>
      </c>
      <c r="H83" s="116" t="str">
        <f t="shared" si="13"/>
        <v>-</v>
      </c>
      <c r="I83" s="193">
        <v>0.5534</v>
      </c>
      <c r="J83" s="116" t="str">
        <f t="shared" si="13"/>
        <v>-</v>
      </c>
      <c r="K83" s="193">
        <v>0.73609999999999998</v>
      </c>
      <c r="L83" s="116">
        <f t="shared" si="14"/>
        <v>0.33014094687387052</v>
      </c>
      <c r="M83" s="193">
        <v>0.66900000000000004</v>
      </c>
      <c r="N83" s="116">
        <f t="shared" si="15"/>
        <v>-9.1156092922157206E-2</v>
      </c>
      <c r="O83" s="116">
        <f t="shared" si="16"/>
        <v>0.18218766566531186</v>
      </c>
    </row>
    <row r="84" spans="2:17" x14ac:dyDescent="0.25">
      <c r="B84" s="114" t="s">
        <v>89</v>
      </c>
      <c r="C84" s="193">
        <v>0.54289999999999994</v>
      </c>
      <c r="D84" s="116"/>
      <c r="E84" s="193">
        <v>0</v>
      </c>
      <c r="F84" s="116">
        <f t="shared" si="13"/>
        <v>-1</v>
      </c>
      <c r="G84" s="193">
        <v>0</v>
      </c>
      <c r="H84" s="116" t="str">
        <f t="shared" si="13"/>
        <v>-</v>
      </c>
      <c r="I84" s="193">
        <v>0.54390000000000005</v>
      </c>
      <c r="J84" s="116" t="str">
        <f t="shared" si="13"/>
        <v>-</v>
      </c>
      <c r="K84" s="193">
        <v>0.75290000000000001</v>
      </c>
      <c r="L84" s="116">
        <f t="shared" si="14"/>
        <v>0.38426181283324135</v>
      </c>
      <c r="M84" s="193">
        <v>0.66390000000000005</v>
      </c>
      <c r="N84" s="116">
        <f>IFERROR(M84/K84-1,"-")</f>
        <v>-0.11820958958693051</v>
      </c>
      <c r="O84" s="116">
        <f>IFERROR(M84/C84-1,"-")</f>
        <v>0.22287714127832037</v>
      </c>
    </row>
    <row r="85" spans="2:17" x14ac:dyDescent="0.25">
      <c r="B85" s="114" t="s">
        <v>91</v>
      </c>
      <c r="C85" s="193">
        <v>0.63749999999999996</v>
      </c>
      <c r="D85" s="116"/>
      <c r="E85" s="193">
        <v>0</v>
      </c>
      <c r="F85" s="116">
        <f t="shared" si="13"/>
        <v>-1</v>
      </c>
      <c r="G85" s="193">
        <v>0</v>
      </c>
      <c r="H85" s="116" t="str">
        <f t="shared" si="13"/>
        <v>-</v>
      </c>
      <c r="I85" s="193">
        <v>0.54380000000000006</v>
      </c>
      <c r="J85" s="116" t="str">
        <f t="shared" si="13"/>
        <v>-</v>
      </c>
      <c r="K85" s="193">
        <v>0.76319999999999988</v>
      </c>
      <c r="L85" s="116">
        <f t="shared" si="14"/>
        <v>0.40345715336520738</v>
      </c>
      <c r="M85" s="193">
        <v>0.6855</v>
      </c>
      <c r="N85" s="116">
        <f>IFERROR(M85/K85-1,"-")</f>
        <v>-0.10180817610062876</v>
      </c>
      <c r="O85" s="116">
        <f>IFERROR(M85/C85-1,"-")</f>
        <v>7.5294117647058956E-2</v>
      </c>
    </row>
    <row r="86" spans="2:17" x14ac:dyDescent="0.25">
      <c r="B86" s="114" t="s">
        <v>93</v>
      </c>
      <c r="C86" s="193">
        <v>0.65069999999999995</v>
      </c>
      <c r="D86" s="116"/>
      <c r="E86" s="193">
        <v>0</v>
      </c>
      <c r="F86" s="116">
        <f t="shared" si="13"/>
        <v>-1</v>
      </c>
      <c r="G86" s="193">
        <v>0</v>
      </c>
      <c r="H86" s="116" t="str">
        <f t="shared" si="13"/>
        <v>-</v>
      </c>
      <c r="I86" s="193">
        <v>0.55500000000000005</v>
      </c>
      <c r="J86" s="116" t="str">
        <f t="shared" si="13"/>
        <v>-</v>
      </c>
      <c r="K86" s="193">
        <v>0.77870000000000006</v>
      </c>
      <c r="L86" s="116">
        <f t="shared" si="14"/>
        <v>0.40306306306306294</v>
      </c>
      <c r="M86" s="193" t="s">
        <v>236</v>
      </c>
      <c r="N86" s="116" t="str">
        <f>IFERROR(M86/K86-1,"-")</f>
        <v>-</v>
      </c>
      <c r="O86" s="116" t="str">
        <f>IFERROR(M86/C86-1,"-")</f>
        <v>-</v>
      </c>
    </row>
    <row r="87" spans="2:17" ht="15.75" x14ac:dyDescent="0.25">
      <c r="B87" s="117" t="s">
        <v>30</v>
      </c>
      <c r="C87" s="195">
        <v>0.63500000000000001</v>
      </c>
      <c r="D87" s="119"/>
      <c r="E87" s="195">
        <v>0.37490000000000001</v>
      </c>
      <c r="F87" s="119">
        <f t="shared" si="13"/>
        <v>-0.40960629921259839</v>
      </c>
      <c r="G87" s="195">
        <v>0.31059999999999999</v>
      </c>
      <c r="H87" s="119">
        <f t="shared" si="13"/>
        <v>-0.17151240330754869</v>
      </c>
      <c r="I87" s="195">
        <v>0.53259999999999996</v>
      </c>
      <c r="J87" s="119">
        <f t="shared" si="13"/>
        <v>0.71474565357372821</v>
      </c>
      <c r="K87" s="195">
        <v>0.73240000000000005</v>
      </c>
      <c r="L87" s="119">
        <f t="shared" si="14"/>
        <v>0.37514081862561044</v>
      </c>
      <c r="M87" s="198">
        <f>IFERROR(AVERAGE(M75:M86),"-")</f>
        <v>0.64230909090909083</v>
      </c>
      <c r="N87" s="199">
        <v>-0.11813526129671892</v>
      </c>
      <c r="O87" s="199">
        <v>1.4335670834282555E-2</v>
      </c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67" t="s">
        <v>313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Q92" s="1" t="s">
        <v>159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160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93">
        <v>0.6462</v>
      </c>
      <c r="D97" s="116"/>
      <c r="E97" s="193">
        <v>0.63659999999999994</v>
      </c>
      <c r="F97" s="116">
        <f t="shared" ref="F97:J109" si="17">IFERROR(E97/C97-1,"-")</f>
        <v>-1.4856081708449431E-2</v>
      </c>
      <c r="G97" s="193">
        <v>0.10619999999999999</v>
      </c>
      <c r="H97" s="116">
        <f t="shared" si="17"/>
        <v>-0.83317624882186614</v>
      </c>
      <c r="I97" s="193">
        <v>0.5212</v>
      </c>
      <c r="J97" s="116">
        <f t="shared" si="17"/>
        <v>3.9077212806026367</v>
      </c>
      <c r="K97" s="193">
        <v>0.59630000000000005</v>
      </c>
      <c r="L97" s="116">
        <f t="shared" ref="L97:L109" si="18">IFERROR(K97/I97-1,"-")</f>
        <v>0.14409056024558731</v>
      </c>
      <c r="M97" s="193">
        <v>0.69739999999999991</v>
      </c>
      <c r="N97" s="116">
        <f t="shared" ref="N97:N105" si="19">IFERROR(M97/K97-1,"-")</f>
        <v>0.16954553077310064</v>
      </c>
      <c r="O97" s="116">
        <f>IFERROR(M97/C97-1,"-")</f>
        <v>7.923243577839667E-2</v>
      </c>
    </row>
    <row r="98" spans="2:15" x14ac:dyDescent="0.25">
      <c r="B98" s="114" t="s">
        <v>73</v>
      </c>
      <c r="C98" s="193">
        <v>0.66299999999999992</v>
      </c>
      <c r="D98" s="116"/>
      <c r="E98" s="193">
        <v>0.63249999999999995</v>
      </c>
      <c r="F98" s="116">
        <f t="shared" si="17"/>
        <v>-4.6003016591251833E-2</v>
      </c>
      <c r="G98" s="193">
        <v>0.12269999999999999</v>
      </c>
      <c r="H98" s="116">
        <f t="shared" si="17"/>
        <v>-0.80600790513833998</v>
      </c>
      <c r="I98" s="193">
        <v>0.61130000000000007</v>
      </c>
      <c r="J98" s="116">
        <f t="shared" si="17"/>
        <v>3.9820700896495529</v>
      </c>
      <c r="K98" s="193">
        <v>0.67659999999999998</v>
      </c>
      <c r="L98" s="116">
        <f t="shared" si="18"/>
        <v>0.10682152789137889</v>
      </c>
      <c r="M98" s="193">
        <v>0.74950000000000006</v>
      </c>
      <c r="N98" s="116">
        <f t="shared" si="19"/>
        <v>0.10774460537984054</v>
      </c>
      <c r="O98" s="116">
        <f t="shared" ref="O98:O105" si="20">IFERROR(M98/C98-1,"-")</f>
        <v>0.13046757164404243</v>
      </c>
    </row>
    <row r="99" spans="2:15" x14ac:dyDescent="0.25">
      <c r="B99" s="114" t="s">
        <v>75</v>
      </c>
      <c r="C99" s="193">
        <v>0.63969999999999994</v>
      </c>
      <c r="D99" s="116"/>
      <c r="E99" s="193">
        <v>0.26729999999999998</v>
      </c>
      <c r="F99" s="116">
        <f t="shared" si="17"/>
        <v>-0.58214788181960286</v>
      </c>
      <c r="G99" s="193">
        <v>0.14429999999999998</v>
      </c>
      <c r="H99" s="116">
        <f t="shared" si="17"/>
        <v>-0.46015712682379351</v>
      </c>
      <c r="I99" s="193">
        <v>0.61539999999999995</v>
      </c>
      <c r="J99" s="116">
        <f t="shared" si="17"/>
        <v>3.2647262647262645</v>
      </c>
      <c r="K99" s="193">
        <v>0.64549999999999996</v>
      </c>
      <c r="L99" s="116">
        <f t="shared" si="18"/>
        <v>4.8911277218069538E-2</v>
      </c>
      <c r="M99" s="193">
        <v>0.70950000000000002</v>
      </c>
      <c r="N99" s="116">
        <f t="shared" si="19"/>
        <v>9.9147947327653085E-2</v>
      </c>
      <c r="O99" s="116">
        <f t="shared" si="20"/>
        <v>0.10911364702204174</v>
      </c>
    </row>
    <row r="100" spans="2:15" x14ac:dyDescent="0.25">
      <c r="B100" s="114" t="s">
        <v>77</v>
      </c>
      <c r="C100" s="193">
        <v>0.55430000000000001</v>
      </c>
      <c r="D100" s="116"/>
      <c r="E100" s="193">
        <v>0</v>
      </c>
      <c r="F100" s="116">
        <f t="shared" si="17"/>
        <v>-1</v>
      </c>
      <c r="G100" s="193">
        <v>0.14429999999999998</v>
      </c>
      <c r="H100" s="116" t="str">
        <f t="shared" si="17"/>
        <v>-</v>
      </c>
      <c r="I100" s="193">
        <v>0.59089999999999998</v>
      </c>
      <c r="J100" s="116">
        <f t="shared" si="17"/>
        <v>3.0949410949410954</v>
      </c>
      <c r="K100" s="193">
        <v>0.57799999999999996</v>
      </c>
      <c r="L100" s="116">
        <f t="shared" si="18"/>
        <v>-2.1831105093924608E-2</v>
      </c>
      <c r="M100" s="193">
        <v>0.6765000000000001</v>
      </c>
      <c r="N100" s="116">
        <f t="shared" si="19"/>
        <v>0.17041522491349514</v>
      </c>
      <c r="O100" s="116">
        <f t="shared" si="20"/>
        <v>0.22045823561248445</v>
      </c>
    </row>
    <row r="101" spans="2:15" x14ac:dyDescent="0.25">
      <c r="B101" s="114" t="s">
        <v>79</v>
      </c>
      <c r="C101" s="193">
        <v>0.55479999999999996</v>
      </c>
      <c r="D101" s="116"/>
      <c r="E101" s="193">
        <v>0</v>
      </c>
      <c r="F101" s="116">
        <f t="shared" si="17"/>
        <v>-1</v>
      </c>
      <c r="G101" s="193">
        <v>0.13689999999999999</v>
      </c>
      <c r="H101" s="116" t="str">
        <f t="shared" si="17"/>
        <v>-</v>
      </c>
      <c r="I101" s="193">
        <v>0.50259999999999994</v>
      </c>
      <c r="J101" s="116">
        <f t="shared" si="17"/>
        <v>2.6712929145361577</v>
      </c>
      <c r="K101" s="193">
        <v>0.47</v>
      </c>
      <c r="L101" s="116">
        <f t="shared" si="18"/>
        <v>-6.4862713887783419E-2</v>
      </c>
      <c r="M101" s="193">
        <v>0.63129999999999997</v>
      </c>
      <c r="N101" s="116">
        <f t="shared" si="19"/>
        <v>0.34319148936170207</v>
      </c>
      <c r="O101" s="116">
        <f t="shared" si="20"/>
        <v>0.1378875270367701</v>
      </c>
    </row>
    <row r="102" spans="2:15" x14ac:dyDescent="0.25">
      <c r="B102" s="114" t="s">
        <v>81</v>
      </c>
      <c r="C102" s="193">
        <v>0.60570000000000002</v>
      </c>
      <c r="D102" s="116"/>
      <c r="E102" s="193">
        <v>0</v>
      </c>
      <c r="F102" s="116">
        <f t="shared" si="17"/>
        <v>-1</v>
      </c>
      <c r="G102" s="193">
        <v>0.17980000000000002</v>
      </c>
      <c r="H102" s="116" t="str">
        <f t="shared" si="17"/>
        <v>-</v>
      </c>
      <c r="I102" s="193">
        <v>0.50560000000000005</v>
      </c>
      <c r="J102" s="116">
        <f t="shared" si="17"/>
        <v>1.8120133481646272</v>
      </c>
      <c r="K102" s="193">
        <v>0.59350000000000003</v>
      </c>
      <c r="L102" s="116">
        <f t="shared" si="18"/>
        <v>0.17385284810126578</v>
      </c>
      <c r="M102" s="193">
        <v>0.66439999999999999</v>
      </c>
      <c r="N102" s="116">
        <f t="shared" si="19"/>
        <v>0.11946082561078342</v>
      </c>
      <c r="O102" s="116">
        <f t="shared" si="20"/>
        <v>9.6912663034505409E-2</v>
      </c>
    </row>
    <row r="103" spans="2:15" x14ac:dyDescent="0.25">
      <c r="B103" s="114" t="s">
        <v>83</v>
      </c>
      <c r="C103" s="193">
        <v>0.6653</v>
      </c>
      <c r="D103" s="116"/>
      <c r="E103" s="193">
        <v>0</v>
      </c>
      <c r="F103" s="116">
        <f t="shared" si="17"/>
        <v>-1</v>
      </c>
      <c r="G103" s="193">
        <v>0.3226</v>
      </c>
      <c r="H103" s="116" t="str">
        <f t="shared" si="17"/>
        <v>-</v>
      </c>
      <c r="I103" s="193">
        <v>0.67879999999999996</v>
      </c>
      <c r="J103" s="116">
        <f t="shared" si="17"/>
        <v>1.1041537507749535</v>
      </c>
      <c r="K103" s="193">
        <v>0.67799999999999994</v>
      </c>
      <c r="L103" s="116">
        <f t="shared" si="18"/>
        <v>-1.1785503830289423E-3</v>
      </c>
      <c r="M103" s="193">
        <v>0.72719999999999996</v>
      </c>
      <c r="N103" s="116">
        <f t="shared" si="19"/>
        <v>7.2566371681415998E-2</v>
      </c>
      <c r="O103" s="116">
        <f t="shared" si="20"/>
        <v>9.3040733503682471E-2</v>
      </c>
    </row>
    <row r="104" spans="2:15" x14ac:dyDescent="0.25">
      <c r="B104" s="114" t="s">
        <v>85</v>
      </c>
      <c r="C104" s="193">
        <v>0.75409999999999999</v>
      </c>
      <c r="D104" s="116"/>
      <c r="E104" s="193">
        <v>0.2712</v>
      </c>
      <c r="F104" s="116">
        <f t="shared" si="17"/>
        <v>-0.64036599920434956</v>
      </c>
      <c r="G104" s="193">
        <v>0.42599999999999999</v>
      </c>
      <c r="H104" s="116">
        <f t="shared" si="17"/>
        <v>0.57079646017699104</v>
      </c>
      <c r="I104" s="193">
        <v>0.67610000000000003</v>
      </c>
      <c r="J104" s="116">
        <f t="shared" si="17"/>
        <v>0.58708920187793434</v>
      </c>
      <c r="K104" s="193">
        <v>0.70940000000000003</v>
      </c>
      <c r="L104" s="116">
        <f t="shared" si="18"/>
        <v>4.925306907262228E-2</v>
      </c>
      <c r="M104" s="193">
        <v>0.76439999999999997</v>
      </c>
      <c r="N104" s="116">
        <f t="shared" si="19"/>
        <v>7.7530307301945323E-2</v>
      </c>
      <c r="O104" s="116">
        <f t="shared" si="20"/>
        <v>1.3658665959421779E-2</v>
      </c>
    </row>
    <row r="105" spans="2:15" x14ac:dyDescent="0.25">
      <c r="B105" s="114" t="s">
        <v>87</v>
      </c>
      <c r="C105" s="193">
        <v>0.56679999999999997</v>
      </c>
      <c r="D105" s="116"/>
      <c r="E105" s="193">
        <v>0.1331</v>
      </c>
      <c r="F105" s="116">
        <f t="shared" si="17"/>
        <v>-0.76517290049400144</v>
      </c>
      <c r="G105" s="193">
        <v>0.38450000000000001</v>
      </c>
      <c r="H105" s="116">
        <f t="shared" si="17"/>
        <v>1.8888054094665665</v>
      </c>
      <c r="I105" s="193">
        <v>0.54090000000000005</v>
      </c>
      <c r="J105" s="116">
        <f t="shared" si="17"/>
        <v>0.40676202860858268</v>
      </c>
      <c r="K105" s="193">
        <v>0.59689999999999999</v>
      </c>
      <c r="L105" s="116">
        <f t="shared" si="18"/>
        <v>0.10353115178406358</v>
      </c>
      <c r="M105" s="193">
        <v>0.63200000000000001</v>
      </c>
      <c r="N105" s="116">
        <f t="shared" si="19"/>
        <v>5.8803819735299134E-2</v>
      </c>
      <c r="O105" s="116">
        <f t="shared" si="20"/>
        <v>0.11503175723359216</v>
      </c>
    </row>
    <row r="106" spans="2:15" x14ac:dyDescent="0.25">
      <c r="B106" s="114" t="s">
        <v>89</v>
      </c>
      <c r="C106" s="193">
        <v>0.57930000000000004</v>
      </c>
      <c r="D106" s="116"/>
      <c r="E106" s="193">
        <v>0.13819999999999999</v>
      </c>
      <c r="F106" s="116">
        <f t="shared" si="17"/>
        <v>-0.76143621612290702</v>
      </c>
      <c r="G106" s="193">
        <v>0.48170000000000002</v>
      </c>
      <c r="H106" s="116">
        <f t="shared" si="17"/>
        <v>2.4855282199710569</v>
      </c>
      <c r="I106" s="193">
        <v>0.57399999999999995</v>
      </c>
      <c r="J106" s="116">
        <f t="shared" si="17"/>
        <v>0.19161303716005795</v>
      </c>
      <c r="K106" s="193">
        <v>0.67</v>
      </c>
      <c r="L106" s="116">
        <f t="shared" si="18"/>
        <v>0.16724738675958206</v>
      </c>
      <c r="M106" s="193">
        <v>0.68180000000000007</v>
      </c>
      <c r="N106" s="116">
        <f>IFERROR(M106/K106-1,"-")</f>
        <v>1.7611940298507545E-2</v>
      </c>
      <c r="O106" s="116">
        <f>IFERROR(M106/C106-1,"-")</f>
        <v>0.17693768341101324</v>
      </c>
    </row>
    <row r="107" spans="2:15" x14ac:dyDescent="0.25">
      <c r="B107" s="114" t="s">
        <v>91</v>
      </c>
      <c r="C107" s="193">
        <v>0.60049999999999992</v>
      </c>
      <c r="D107" s="116"/>
      <c r="E107" s="193">
        <v>0.16600000000000001</v>
      </c>
      <c r="F107" s="116">
        <f t="shared" si="17"/>
        <v>-0.72356369691923395</v>
      </c>
      <c r="G107" s="193">
        <v>0.55799999999999994</v>
      </c>
      <c r="H107" s="116">
        <f t="shared" si="17"/>
        <v>2.3614457831325297</v>
      </c>
      <c r="I107" s="193">
        <v>0.59920000000000007</v>
      </c>
      <c r="J107" s="116">
        <f t="shared" si="17"/>
        <v>7.3835125448028949E-2</v>
      </c>
      <c r="K107" s="193">
        <v>0.68140000000000001</v>
      </c>
      <c r="L107" s="116">
        <f t="shared" si="18"/>
        <v>0.13718291054739651</v>
      </c>
      <c r="M107" s="193">
        <v>0.68409999999999993</v>
      </c>
      <c r="N107" s="116">
        <f>IFERROR(M107/K107-1,"-")</f>
        <v>3.9624302905780784E-3</v>
      </c>
      <c r="O107" s="116">
        <f>IFERROR(M107/C107-1,"-")</f>
        <v>0.13921731890091604</v>
      </c>
    </row>
    <row r="108" spans="2:15" x14ac:dyDescent="0.25">
      <c r="B108" s="114" t="s">
        <v>93</v>
      </c>
      <c r="C108" s="193">
        <v>0.61199999999999999</v>
      </c>
      <c r="D108" s="116"/>
      <c r="E108" s="193">
        <v>0.17100000000000001</v>
      </c>
      <c r="F108" s="116">
        <f t="shared" si="17"/>
        <v>-0.72058823529411764</v>
      </c>
      <c r="G108" s="193">
        <v>0.49049999999999999</v>
      </c>
      <c r="H108" s="116">
        <f t="shared" si="17"/>
        <v>1.8684210526315788</v>
      </c>
      <c r="I108" s="193">
        <v>0.56940000000000002</v>
      </c>
      <c r="J108" s="116">
        <f t="shared" si="17"/>
        <v>0.16085626911314987</v>
      </c>
      <c r="K108" s="193">
        <v>0.6583</v>
      </c>
      <c r="L108" s="116">
        <f t="shared" si="18"/>
        <v>0.15612925886898488</v>
      </c>
      <c r="M108" s="193" t="s">
        <v>236</v>
      </c>
      <c r="N108" s="116" t="str">
        <f>IFERROR(M108/K108-1,"-")</f>
        <v>-</v>
      </c>
      <c r="O108" s="116" t="str">
        <f>IFERROR(M108/C108-1,"-")</f>
        <v>-</v>
      </c>
    </row>
    <row r="109" spans="2:15" ht="15.75" x14ac:dyDescent="0.25">
      <c r="B109" s="117" t="s">
        <v>30</v>
      </c>
      <c r="C109" s="201">
        <f>IFERROR(AVERAGE(C97:C108),"-")</f>
        <v>0.6201416666666667</v>
      </c>
      <c r="D109" s="119"/>
      <c r="E109" s="201">
        <f>IFERROR(AVERAGE(E97:E108),"-")</f>
        <v>0.20132499999999998</v>
      </c>
      <c r="F109" s="119">
        <f t="shared" si="17"/>
        <v>-0.67535643737318085</v>
      </c>
      <c r="G109" s="201">
        <f>IFERROR(AVERAGE(G97:G108),"-")</f>
        <v>0.29145833333333332</v>
      </c>
      <c r="H109" s="119">
        <f t="shared" si="17"/>
        <v>0.4477006498613354</v>
      </c>
      <c r="I109" s="201">
        <f>IFERROR(AVERAGE(I97:I108),"-")</f>
        <v>0.58211666666666662</v>
      </c>
      <c r="J109" s="119">
        <f t="shared" si="17"/>
        <v>0.99725518227305221</v>
      </c>
      <c r="K109" s="201">
        <f>IFERROR(AVERAGE(K97:K108),"-")</f>
        <v>0.62949166666666667</v>
      </c>
      <c r="L109" s="119">
        <f t="shared" si="18"/>
        <v>8.1384029547341807E-2</v>
      </c>
      <c r="M109" s="201">
        <f>IFERROR(AVERAGE(M97:M108),"-")</f>
        <v>0.69255454545454542</v>
      </c>
      <c r="N109" s="119">
        <v>0.10503748983562855</v>
      </c>
      <c r="O109" s="119">
        <v>0.11431918121824558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A4A43-2844-4382-BEAE-F27447E2A685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0A02B-60FB-4A2B-B447-E42C949F331A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67" t="s">
        <v>162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R5" s="267" t="s">
        <v>163</v>
      </c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67"/>
      <c r="AF5" s="267"/>
      <c r="AH5" s="267" t="s">
        <v>164</v>
      </c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262</v>
      </c>
      <c r="D7" s="203" t="s">
        <v>269</v>
      </c>
      <c r="E7" s="203" t="s">
        <v>264</v>
      </c>
      <c r="F7" s="90" t="s">
        <v>265</v>
      </c>
      <c r="G7" s="90" t="s">
        <v>266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234</v>
      </c>
      <c r="K7" s="205" t="s">
        <v>225</v>
      </c>
      <c r="L7" s="205" t="s">
        <v>226</v>
      </c>
      <c r="M7" s="13" t="s">
        <v>227</v>
      </c>
      <c r="N7" s="13" t="s">
        <v>228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262</v>
      </c>
      <c r="T7" s="205" t="s">
        <v>269</v>
      </c>
      <c r="U7" s="205" t="s">
        <v>264</v>
      </c>
      <c r="V7" s="90" t="s">
        <v>265</v>
      </c>
      <c r="W7" s="90" t="s">
        <v>266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234</v>
      </c>
      <c r="AA7" s="203" t="s">
        <v>225</v>
      </c>
      <c r="AB7" s="203" t="s">
        <v>226</v>
      </c>
      <c r="AC7" s="13" t="s">
        <v>227</v>
      </c>
      <c r="AD7" s="13" t="s">
        <v>228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262</v>
      </c>
      <c r="AJ7" s="205" t="s">
        <v>269</v>
      </c>
      <c r="AK7" s="205" t="s">
        <v>264</v>
      </c>
      <c r="AL7" s="90" t="s">
        <v>265</v>
      </c>
      <c r="AM7" s="90" t="s">
        <v>266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234</v>
      </c>
      <c r="AT7" s="205" t="s">
        <v>225</v>
      </c>
      <c r="AU7" s="205" t="s">
        <v>226</v>
      </c>
      <c r="AV7" s="13" t="s">
        <v>227</v>
      </c>
      <c r="AW7" s="13" t="s">
        <v>228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87.232279267008167</v>
      </c>
      <c r="D8" s="209">
        <v>96.738889865871627</v>
      </c>
      <c r="E8" s="209">
        <v>104.07276898017454</v>
      </c>
      <c r="F8" s="210">
        <v>111.89251059570053</v>
      </c>
      <c r="G8" s="209">
        <v>123.19067428766529</v>
      </c>
      <c r="H8" s="132">
        <f>G8/F8-1</f>
        <v>0.10097336838555915</v>
      </c>
      <c r="I8" s="132">
        <f t="shared" ref="I8:I18" si="0">G8/C8-1</f>
        <v>0.4122143239040279</v>
      </c>
      <c r="J8" s="208">
        <v>88.76</v>
      </c>
      <c r="K8" s="211">
        <v>105.49</v>
      </c>
      <c r="L8" s="211">
        <v>109.02</v>
      </c>
      <c r="M8" s="211">
        <v>2921.31</v>
      </c>
      <c r="N8" s="211">
        <v>3131.39</v>
      </c>
      <c r="O8" s="132">
        <f t="shared" ref="O8:O18" si="1">N8/M8-1</f>
        <v>7.1912943165908461E-2</v>
      </c>
      <c r="P8" s="212">
        <f t="shared" ref="P8:P18" si="2">N8/J8-1</f>
        <v>34.27929247408742</v>
      </c>
      <c r="R8" s="207" t="s">
        <v>43</v>
      </c>
      <c r="S8" s="208">
        <v>69.880590061382236</v>
      </c>
      <c r="T8" s="210">
        <v>50.083775993777039</v>
      </c>
      <c r="U8" s="210">
        <v>78.948605319852987</v>
      </c>
      <c r="V8" s="210">
        <v>91.457347747777192</v>
      </c>
      <c r="W8" s="210">
        <v>102.78405172101189</v>
      </c>
      <c r="X8" s="132">
        <f t="shared" ref="X8:X18" si="3">W8/V8-1</f>
        <v>0.12384684502847931</v>
      </c>
      <c r="Y8" s="132">
        <f t="shared" ref="Y8:Y18" si="4">W8/S8-1</f>
        <v>0.47085265923953523</v>
      </c>
      <c r="Z8" s="208">
        <v>25.34</v>
      </c>
      <c r="AA8" s="211">
        <v>82.66</v>
      </c>
      <c r="AB8" s="211">
        <v>92.53</v>
      </c>
      <c r="AC8" s="211">
        <v>2566.19</v>
      </c>
      <c r="AD8" s="211">
        <v>2738.7700000000004</v>
      </c>
      <c r="AE8" s="132">
        <f t="shared" ref="AE8:AE18" si="5">AD8/AC8-1</f>
        <v>6.725145059407156E-2</v>
      </c>
      <c r="AF8" s="132">
        <f t="shared" ref="AF8:AF18" si="6">AD8/Z8-1</f>
        <v>107.08089976322022</v>
      </c>
      <c r="AH8" s="63" t="s">
        <v>43</v>
      </c>
      <c r="AI8" s="213">
        <v>1289479494.79</v>
      </c>
      <c r="AJ8" s="131">
        <v>539247271.59000003</v>
      </c>
      <c r="AK8" s="131">
        <v>1366738222.1999998</v>
      </c>
      <c r="AL8" s="131">
        <v>1612326514.46</v>
      </c>
      <c r="AM8" s="131">
        <v>1840692027.2800004</v>
      </c>
      <c r="AN8" s="132">
        <f t="shared" ref="AN8:AN18" si="7">AM8/AL8-1</f>
        <v>0.14163726191433668</v>
      </c>
      <c r="AO8" s="131">
        <f t="shared" ref="AO8:AO18" si="8">AM8-AL8</f>
        <v>228365512.82000041</v>
      </c>
      <c r="AP8" s="132">
        <f t="shared" ref="AP8:AP18" si="9">AM8/AI8-1</f>
        <v>0.42746901731831644</v>
      </c>
      <c r="AQ8" s="131">
        <f t="shared" ref="AQ8:AQ18" si="10">AM8-AI8</f>
        <v>551212532.49000049</v>
      </c>
      <c r="AR8" s="133">
        <f t="shared" ref="AR8:AR18" si="11">AM8/AM$8</f>
        <v>1</v>
      </c>
      <c r="AS8" s="214">
        <v>18512735.440000001</v>
      </c>
      <c r="AT8" s="215">
        <v>120781476.98</v>
      </c>
      <c r="AU8" s="215">
        <v>146090301.33000001</v>
      </c>
      <c r="AV8" s="215">
        <v>526456492.38999999</v>
      </c>
      <c r="AW8" s="215">
        <v>579283242.5999999</v>
      </c>
      <c r="AX8" s="132">
        <f t="shared" ref="AX8:AX18" si="12">AW8/AV8-1</f>
        <v>0.10034399988150544</v>
      </c>
      <c r="AY8" s="131">
        <f t="shared" ref="AY8:AY18" si="13">AW8-AV8</f>
        <v>52826750.209999919</v>
      </c>
      <c r="AZ8" s="132">
        <f t="shared" ref="AZ8:AZ18" si="14">AW8/AS8-1</f>
        <v>30.291066870018419</v>
      </c>
      <c r="BA8" s="131">
        <f t="shared" ref="BA8:BA18" si="15">AW8-AS8</f>
        <v>560770507.15999985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106.28018758683909</v>
      </c>
      <c r="D9" s="217">
        <v>123.1070788831336</v>
      </c>
      <c r="E9" s="217">
        <v>128.85206759404383</v>
      </c>
      <c r="F9" s="217">
        <v>136.16014601016295</v>
      </c>
      <c r="G9" s="217">
        <v>148.65451923950542</v>
      </c>
      <c r="H9" s="74">
        <f>G9/F9-1</f>
        <v>9.1762337184993159E-2</v>
      </c>
      <c r="I9" s="74">
        <f t="shared" si="0"/>
        <v>0.39870395992708652</v>
      </c>
      <c r="J9" s="216">
        <v>110.73</v>
      </c>
      <c r="K9" s="217">
        <v>135.63999999999999</v>
      </c>
      <c r="L9" s="217">
        <v>138.49</v>
      </c>
      <c r="M9" s="217">
        <v>153.25</v>
      </c>
      <c r="N9" s="217">
        <v>165.52</v>
      </c>
      <c r="O9" s="74">
        <f t="shared" si="1"/>
        <v>8.0065252854812474E-2</v>
      </c>
      <c r="P9" s="74">
        <f t="shared" si="2"/>
        <v>0.49480718865709394</v>
      </c>
      <c r="R9" s="15" t="s">
        <v>44</v>
      </c>
      <c r="S9" s="216">
        <v>89.444849069632653</v>
      </c>
      <c r="T9" s="217">
        <v>68.968584146601117</v>
      </c>
      <c r="U9" s="217">
        <v>105.61870343088057</v>
      </c>
      <c r="V9" s="217">
        <v>116.84868277938762</v>
      </c>
      <c r="W9" s="217">
        <v>128.48438335799833</v>
      </c>
      <c r="X9" s="74">
        <f t="shared" si="3"/>
        <v>9.957921905357825E-2</v>
      </c>
      <c r="Y9" s="74">
        <f t="shared" si="4"/>
        <v>0.43646486851326083</v>
      </c>
      <c r="Z9" s="216">
        <v>35.590000000000003</v>
      </c>
      <c r="AA9" s="217">
        <v>112.68</v>
      </c>
      <c r="AB9" s="217">
        <v>121.6</v>
      </c>
      <c r="AC9" s="217">
        <v>136.94999999999999</v>
      </c>
      <c r="AD9" s="217">
        <v>149.11000000000001</v>
      </c>
      <c r="AE9" s="74">
        <f t="shared" si="5"/>
        <v>8.8791529755385401E-2</v>
      </c>
      <c r="AF9" s="74">
        <f t="shared" si="6"/>
        <v>3.1896600168586682</v>
      </c>
      <c r="AH9" s="15" t="s">
        <v>44</v>
      </c>
      <c r="AI9" s="218">
        <v>578703154.25999999</v>
      </c>
      <c r="AJ9" s="52">
        <v>276774468.08000004</v>
      </c>
      <c r="AK9" s="52">
        <v>664662186.01999998</v>
      </c>
      <c r="AL9" s="52">
        <v>767368164.20000005</v>
      </c>
      <c r="AM9" s="52">
        <v>854606876.16999996</v>
      </c>
      <c r="AN9" s="74">
        <f t="shared" si="7"/>
        <v>0.11368560234831793</v>
      </c>
      <c r="AO9" s="52">
        <f t="shared" si="8"/>
        <v>87238711.969999909</v>
      </c>
      <c r="AP9" s="74">
        <f t="shared" si="9"/>
        <v>0.47676208411686294</v>
      </c>
      <c r="AQ9" s="52">
        <f t="shared" si="10"/>
        <v>275903721.90999997</v>
      </c>
      <c r="AR9" s="98">
        <f t="shared" si="11"/>
        <v>0.46428564013115042</v>
      </c>
      <c r="AS9" s="219">
        <v>8523649.4100000001</v>
      </c>
      <c r="AT9" s="220">
        <v>60246299.920000002</v>
      </c>
      <c r="AU9" s="220">
        <v>69816940</v>
      </c>
      <c r="AV9" s="220">
        <v>81885386.510000005</v>
      </c>
      <c r="AW9" s="220">
        <v>89734612.5</v>
      </c>
      <c r="AX9" s="74">
        <f t="shared" si="12"/>
        <v>9.5856248892974616E-2</v>
      </c>
      <c r="AY9" s="52">
        <f t="shared" si="13"/>
        <v>7849225.9899999946</v>
      </c>
      <c r="AZ9" s="74">
        <f t="shared" si="14"/>
        <v>9.5277221274167818</v>
      </c>
      <c r="BA9" s="52">
        <f t="shared" si="15"/>
        <v>81210963.090000004</v>
      </c>
      <c r="BB9" s="98">
        <f t="shared" si="16"/>
        <v>0.1549062805567164</v>
      </c>
    </row>
    <row r="10" spans="2:54" x14ac:dyDescent="0.25">
      <c r="B10" s="19" t="s">
        <v>45</v>
      </c>
      <c r="C10" s="216">
        <v>84.197567277175338</v>
      </c>
      <c r="D10" s="217">
        <v>83.409747620419338</v>
      </c>
      <c r="E10" s="217">
        <v>92.183339986703388</v>
      </c>
      <c r="F10" s="217">
        <v>99.74063677813794</v>
      </c>
      <c r="G10" s="217">
        <v>114.16333542730909</v>
      </c>
      <c r="H10" s="74">
        <f>G10/F10-1</f>
        <v>0.1446020309781344</v>
      </c>
      <c r="I10" s="74">
        <f t="shared" si="0"/>
        <v>0.35589826546279579</v>
      </c>
      <c r="J10" s="216">
        <v>73.19</v>
      </c>
      <c r="K10" s="217">
        <v>93.03</v>
      </c>
      <c r="L10" s="217">
        <v>97.67</v>
      </c>
      <c r="M10" s="217">
        <v>110.27</v>
      </c>
      <c r="N10" s="217">
        <v>127.12</v>
      </c>
      <c r="O10" s="74">
        <f t="shared" si="1"/>
        <v>0.15280674707536046</v>
      </c>
      <c r="P10" s="74">
        <f t="shared" si="2"/>
        <v>0.73684929635196084</v>
      </c>
      <c r="R10" s="19" t="s">
        <v>45</v>
      </c>
      <c r="S10" s="216">
        <v>67.848630378631881</v>
      </c>
      <c r="T10" s="217">
        <v>39.874286537102982</v>
      </c>
      <c r="U10" s="217">
        <v>69.84325551176326</v>
      </c>
      <c r="V10" s="217">
        <v>82.312310810503618</v>
      </c>
      <c r="W10" s="217">
        <v>95.636068741358471</v>
      </c>
      <c r="X10" s="74">
        <f t="shared" si="3"/>
        <v>0.16186834994255372</v>
      </c>
      <c r="Y10" s="74">
        <f t="shared" si="4"/>
        <v>0.40955046856005373</v>
      </c>
      <c r="Z10" s="216">
        <v>18.399999999999999</v>
      </c>
      <c r="AA10" s="217">
        <v>74.430000000000007</v>
      </c>
      <c r="AB10" s="217">
        <v>83.12</v>
      </c>
      <c r="AC10" s="217">
        <v>98.91</v>
      </c>
      <c r="AD10" s="217">
        <v>109.55</v>
      </c>
      <c r="AE10" s="74">
        <f t="shared" si="5"/>
        <v>0.1075725406935597</v>
      </c>
      <c r="AF10" s="74">
        <f t="shared" si="6"/>
        <v>4.9538043478260869</v>
      </c>
      <c r="AH10" s="19" t="s">
        <v>45</v>
      </c>
      <c r="AI10" s="218">
        <v>356362094.53999996</v>
      </c>
      <c r="AJ10" s="52">
        <v>109997485.43000001</v>
      </c>
      <c r="AK10" s="52">
        <v>341113671.97000003</v>
      </c>
      <c r="AL10" s="52">
        <v>393716429.90999997</v>
      </c>
      <c r="AM10" s="52">
        <v>464307592.52000004</v>
      </c>
      <c r="AN10" s="74">
        <f t="shared" si="7"/>
        <v>0.17929442930826278</v>
      </c>
      <c r="AO10" s="52">
        <f t="shared" si="8"/>
        <v>70591162.610000074</v>
      </c>
      <c r="AP10" s="74">
        <f t="shared" si="9"/>
        <v>0.30290959570023435</v>
      </c>
      <c r="AQ10" s="52">
        <f t="shared" si="10"/>
        <v>107945497.98000008</v>
      </c>
      <c r="AR10" s="98">
        <f t="shared" si="11"/>
        <v>0.25224621264107372</v>
      </c>
      <c r="AS10" s="219">
        <v>3978476.34</v>
      </c>
      <c r="AT10" s="220">
        <v>30038738</v>
      </c>
      <c r="AU10" s="220">
        <v>37475223.869999997</v>
      </c>
      <c r="AV10" s="220">
        <v>42944731.969999999</v>
      </c>
      <c r="AW10" s="220">
        <v>48342748.109999999</v>
      </c>
      <c r="AX10" s="74">
        <f t="shared" si="12"/>
        <v>0.1256968175694031</v>
      </c>
      <c r="AY10" s="52">
        <f t="shared" si="13"/>
        <v>5398016.1400000006</v>
      </c>
      <c r="AZ10" s="74">
        <f t="shared" si="14"/>
        <v>11.151070907210674</v>
      </c>
      <c r="BA10" s="52">
        <f t="shared" si="15"/>
        <v>44364271.769999996</v>
      </c>
      <c r="BB10" s="98">
        <f t="shared" si="16"/>
        <v>8.3452695598483048E-2</v>
      </c>
    </row>
    <row r="11" spans="2:54" x14ac:dyDescent="0.25">
      <c r="B11" s="19" t="s">
        <v>46</v>
      </c>
      <c r="C11" s="216">
        <v>67.16080862817941</v>
      </c>
      <c r="D11" s="217">
        <v>64.142499283799722</v>
      </c>
      <c r="E11" s="217">
        <v>74.276361274862467</v>
      </c>
      <c r="F11" s="217">
        <v>79.903761248264104</v>
      </c>
      <c r="G11" s="217">
        <v>88.273177124093067</v>
      </c>
      <c r="H11" s="74">
        <f>G11/F11-1</f>
        <v>0.10474370348881146</v>
      </c>
      <c r="I11" s="74">
        <f t="shared" si="0"/>
        <v>0.31435548390725154</v>
      </c>
      <c r="J11" s="216">
        <v>52.46</v>
      </c>
      <c r="K11" s="217">
        <v>68.38</v>
      </c>
      <c r="L11" s="217">
        <v>75.72</v>
      </c>
      <c r="M11" s="217">
        <v>92.38</v>
      </c>
      <c r="N11" s="217">
        <v>108.99</v>
      </c>
      <c r="O11" s="74">
        <f t="shared" si="1"/>
        <v>0.17980082268889364</v>
      </c>
      <c r="P11" s="74">
        <f t="shared" si="2"/>
        <v>1.0775829203202441</v>
      </c>
      <c r="R11" s="19" t="s">
        <v>46</v>
      </c>
      <c r="S11" s="216">
        <v>47.116585456334349</v>
      </c>
      <c r="T11" s="217">
        <v>33.910788910917773</v>
      </c>
      <c r="U11" s="217">
        <v>50.884724657424201</v>
      </c>
      <c r="V11" s="217">
        <v>53.255408657396089</v>
      </c>
      <c r="W11" s="217">
        <v>62.592673924088331</v>
      </c>
      <c r="X11" s="74">
        <f t="shared" si="3"/>
        <v>0.17532989610052474</v>
      </c>
      <c r="Y11" s="74">
        <f t="shared" si="4"/>
        <v>0.32846371013231779</v>
      </c>
      <c r="Z11" s="216">
        <v>20.58</v>
      </c>
      <c r="AA11" s="217">
        <v>60.93</v>
      </c>
      <c r="AB11" s="217">
        <v>58.99</v>
      </c>
      <c r="AC11" s="217">
        <v>83.19</v>
      </c>
      <c r="AD11" s="217">
        <v>96.72</v>
      </c>
      <c r="AE11" s="74">
        <f t="shared" si="5"/>
        <v>0.16263974035340789</v>
      </c>
      <c r="AF11" s="74">
        <f t="shared" si="6"/>
        <v>3.6997084548104961</v>
      </c>
      <c r="AH11" s="19" t="s">
        <v>46</v>
      </c>
      <c r="AI11" s="218">
        <v>8135920.5800000001</v>
      </c>
      <c r="AJ11" s="52">
        <v>3616227.0600000005</v>
      </c>
      <c r="AK11" s="52">
        <v>7024083.96</v>
      </c>
      <c r="AL11" s="52">
        <v>7882188.4199999999</v>
      </c>
      <c r="AM11" s="52">
        <v>9300389.0700000003</v>
      </c>
      <c r="AN11" s="74">
        <f t="shared" si="7"/>
        <v>0.17992473339022275</v>
      </c>
      <c r="AO11" s="52">
        <f t="shared" si="8"/>
        <v>1418200.6500000004</v>
      </c>
      <c r="AP11" s="74">
        <f t="shared" si="9"/>
        <v>0.14312682609790173</v>
      </c>
      <c r="AQ11" s="52">
        <f t="shared" si="10"/>
        <v>1164468.4900000002</v>
      </c>
      <c r="AR11" s="98">
        <f t="shared" si="11"/>
        <v>5.0526589631309645E-3</v>
      </c>
      <c r="AS11" s="219">
        <v>88908.32</v>
      </c>
      <c r="AT11" s="220">
        <v>709235.89</v>
      </c>
      <c r="AU11" s="220">
        <v>780395.75</v>
      </c>
      <c r="AV11" s="220">
        <v>1123048.46</v>
      </c>
      <c r="AW11" s="220">
        <v>1305688.07</v>
      </c>
      <c r="AX11" s="74">
        <f t="shared" si="12"/>
        <v>0.16262843190221732</v>
      </c>
      <c r="AY11" s="52">
        <f t="shared" si="13"/>
        <v>182639.6100000001</v>
      </c>
      <c r="AZ11" s="74">
        <f t="shared" si="14"/>
        <v>13.68578047588797</v>
      </c>
      <c r="BA11" s="52">
        <f t="shared" si="15"/>
        <v>1216779.75</v>
      </c>
      <c r="BB11" s="98">
        <f t="shared" si="16"/>
        <v>2.2539717602388662E-3</v>
      </c>
    </row>
    <row r="12" spans="2:54" x14ac:dyDescent="0.25">
      <c r="B12" s="19" t="s">
        <v>47</v>
      </c>
      <c r="C12" s="216">
        <v>141.61664555305154</v>
      </c>
      <c r="D12" s="217">
        <v>155.23031022346311</v>
      </c>
      <c r="E12" s="217">
        <v>186.77533185229777</v>
      </c>
      <c r="F12" s="217">
        <v>199.42281108968533</v>
      </c>
      <c r="G12" s="217">
        <v>194.47874387437093</v>
      </c>
      <c r="H12" s="74">
        <f t="shared" ref="H12:H18" si="17">G12/F12-1</f>
        <v>-2.4791884079353954E-2</v>
      </c>
      <c r="I12" s="74">
        <f t="shared" si="0"/>
        <v>0.37327602355555389</v>
      </c>
      <c r="J12" s="216">
        <v>149.63</v>
      </c>
      <c r="K12" s="217">
        <v>130.75</v>
      </c>
      <c r="L12" s="217">
        <v>144.41</v>
      </c>
      <c r="M12" s="217">
        <v>262.73</v>
      </c>
      <c r="N12" s="217">
        <v>210.12</v>
      </c>
      <c r="O12" s="74">
        <f t="shared" si="1"/>
        <v>-0.20024359608723785</v>
      </c>
      <c r="P12" s="74">
        <f t="shared" si="2"/>
        <v>0.40426385083205241</v>
      </c>
      <c r="R12" s="19" t="s">
        <v>47</v>
      </c>
      <c r="S12" s="216">
        <v>104.50635485176183</v>
      </c>
      <c r="T12" s="217">
        <v>45.73768608653738</v>
      </c>
      <c r="U12" s="217">
        <v>94.907352089072404</v>
      </c>
      <c r="V12" s="217">
        <v>109.3497013742879</v>
      </c>
      <c r="W12" s="217">
        <v>121.23411965273465</v>
      </c>
      <c r="X12" s="74">
        <f t="shared" si="3"/>
        <v>0.10868267703601808</v>
      </c>
      <c r="Y12" s="74">
        <f t="shared" si="4"/>
        <v>0.16006457047229805</v>
      </c>
      <c r="Z12" s="216">
        <v>23.45</v>
      </c>
      <c r="AA12" s="217">
        <v>71.12</v>
      </c>
      <c r="AB12" s="217">
        <v>91.77</v>
      </c>
      <c r="AC12" s="217">
        <v>176.29</v>
      </c>
      <c r="AD12" s="217">
        <v>165.75</v>
      </c>
      <c r="AE12" s="74">
        <f t="shared" si="5"/>
        <v>-5.9787849566055873E-2</v>
      </c>
      <c r="AF12" s="74">
        <f t="shared" si="6"/>
        <v>6.068230277185501</v>
      </c>
      <c r="AH12" s="19" t="s">
        <v>47</v>
      </c>
      <c r="AI12" s="218">
        <v>54591611.049999997</v>
      </c>
      <c r="AJ12" s="52">
        <v>20372961.640000001</v>
      </c>
      <c r="AK12" s="52">
        <v>51900784.950000003</v>
      </c>
      <c r="AL12" s="52">
        <v>54362150.220000006</v>
      </c>
      <c r="AM12" s="52">
        <v>55805569.149999999</v>
      </c>
      <c r="AN12" s="74">
        <f t="shared" si="7"/>
        <v>2.6551910183069793E-2</v>
      </c>
      <c r="AO12" s="52">
        <f t="shared" si="8"/>
        <v>1443418.9299999923</v>
      </c>
      <c r="AP12" s="74">
        <f t="shared" si="9"/>
        <v>2.2237081424252958E-2</v>
      </c>
      <c r="AQ12" s="52">
        <f t="shared" si="10"/>
        <v>1213958.1000000015</v>
      </c>
      <c r="AR12" s="98">
        <f t="shared" si="11"/>
        <v>3.0317711123280171E-2</v>
      </c>
      <c r="AS12" s="219">
        <v>1284125.23</v>
      </c>
      <c r="AT12" s="220">
        <v>3204581.44</v>
      </c>
      <c r="AU12" s="220">
        <v>4545355.21</v>
      </c>
      <c r="AV12" s="220">
        <v>8091866.0499999998</v>
      </c>
      <c r="AW12" s="220">
        <v>8403658.6699999999</v>
      </c>
      <c r="AX12" s="74">
        <f t="shared" si="12"/>
        <v>3.8531609158310332E-2</v>
      </c>
      <c r="AY12" s="52">
        <f t="shared" si="13"/>
        <v>311792.62000000011</v>
      </c>
      <c r="AZ12" s="74">
        <f t="shared" si="14"/>
        <v>5.5442672363037362</v>
      </c>
      <c r="BA12" s="52">
        <f t="shared" si="15"/>
        <v>7119533.4399999995</v>
      </c>
      <c r="BB12" s="98">
        <f t="shared" si="16"/>
        <v>1.450699425082938E-2</v>
      </c>
    </row>
    <row r="13" spans="2:54" x14ac:dyDescent="0.25">
      <c r="B13" s="19" t="s">
        <v>48</v>
      </c>
      <c r="C13" s="216">
        <v>52.542370329642516</v>
      </c>
      <c r="D13" s="217">
        <v>49.602728688947906</v>
      </c>
      <c r="E13" s="217">
        <v>57.651913750142157</v>
      </c>
      <c r="F13" s="217">
        <v>65.101617086562655</v>
      </c>
      <c r="G13" s="217">
        <v>73.583384151379633</v>
      </c>
      <c r="H13" s="74">
        <f t="shared" si="17"/>
        <v>0.13028504427991638</v>
      </c>
      <c r="I13" s="74">
        <f t="shared" si="0"/>
        <v>0.40045802444254286</v>
      </c>
      <c r="J13" s="216">
        <v>37.18</v>
      </c>
      <c r="K13" s="217">
        <v>58.91</v>
      </c>
      <c r="L13" s="217">
        <v>60.47</v>
      </c>
      <c r="M13" s="217">
        <v>73.510000000000005</v>
      </c>
      <c r="N13" s="217">
        <v>78.5</v>
      </c>
      <c r="O13" s="74">
        <f t="shared" si="1"/>
        <v>6.7881920827098208E-2</v>
      </c>
      <c r="P13" s="74">
        <f t="shared" si="2"/>
        <v>1.1113501882732653</v>
      </c>
      <c r="R13" s="19" t="s">
        <v>48</v>
      </c>
      <c r="S13" s="216">
        <v>40.837947578593784</v>
      </c>
      <c r="T13" s="217">
        <v>26.795900821592188</v>
      </c>
      <c r="U13" s="217">
        <v>40.600693942416498</v>
      </c>
      <c r="V13" s="217">
        <v>51.1901357025015</v>
      </c>
      <c r="W13" s="217">
        <v>60.295329053192198</v>
      </c>
      <c r="X13" s="74">
        <f t="shared" si="3"/>
        <v>0.1778700764461103</v>
      </c>
      <c r="Y13" s="74">
        <f t="shared" si="4"/>
        <v>0.47645346126056243</v>
      </c>
      <c r="Z13" s="216">
        <v>9.32</v>
      </c>
      <c r="AA13" s="217">
        <v>40.869999999999997</v>
      </c>
      <c r="AB13" s="217">
        <v>50.82</v>
      </c>
      <c r="AC13" s="217">
        <v>61.88</v>
      </c>
      <c r="AD13" s="217">
        <v>69.3</v>
      </c>
      <c r="AE13" s="74">
        <f t="shared" si="5"/>
        <v>0.11990950226244346</v>
      </c>
      <c r="AF13" s="74">
        <f t="shared" si="6"/>
        <v>6.4356223175965663</v>
      </c>
      <c r="AH13" s="19" t="s">
        <v>48</v>
      </c>
      <c r="AI13" s="218">
        <v>140361681.90000001</v>
      </c>
      <c r="AJ13" s="52">
        <v>45173298.850000001</v>
      </c>
      <c r="AK13" s="52">
        <v>120617102.43999998</v>
      </c>
      <c r="AL13" s="52">
        <v>159880115.56999999</v>
      </c>
      <c r="AM13" s="52">
        <v>196555279.41000003</v>
      </c>
      <c r="AN13" s="74">
        <f t="shared" si="7"/>
        <v>0.22939165204657752</v>
      </c>
      <c r="AO13" s="52">
        <f t="shared" si="8"/>
        <v>36675163.840000033</v>
      </c>
      <c r="AP13" s="74">
        <f t="shared" si="9"/>
        <v>0.40034856201021363</v>
      </c>
      <c r="AQ13" s="52">
        <f t="shared" si="10"/>
        <v>56193597.51000002</v>
      </c>
      <c r="AR13" s="98">
        <f t="shared" si="11"/>
        <v>0.10678336000642688</v>
      </c>
      <c r="AS13" s="219">
        <v>866429.78</v>
      </c>
      <c r="AT13" s="220">
        <v>10077392.939999999</v>
      </c>
      <c r="AU13" s="220">
        <v>13377747.789999999</v>
      </c>
      <c r="AV13" s="220">
        <v>17562019.460000001</v>
      </c>
      <c r="AW13" s="220">
        <v>19976356.43</v>
      </c>
      <c r="AX13" s="74">
        <f t="shared" si="12"/>
        <v>0.13747490574754195</v>
      </c>
      <c r="AY13" s="52">
        <f t="shared" si="13"/>
        <v>2414336.9699999988</v>
      </c>
      <c r="AZ13" s="74">
        <f t="shared" si="14"/>
        <v>22.055943933506072</v>
      </c>
      <c r="BA13" s="52">
        <f t="shared" si="15"/>
        <v>19109926.649999999</v>
      </c>
      <c r="BB13" s="98">
        <f t="shared" si="16"/>
        <v>3.4484609532877249E-2</v>
      </c>
    </row>
    <row r="14" spans="2:54" x14ac:dyDescent="0.25">
      <c r="B14" s="19" t="s">
        <v>49</v>
      </c>
      <c r="C14" s="216">
        <v>80.723260524554448</v>
      </c>
      <c r="D14" s="217">
        <v>83.108601378255329</v>
      </c>
      <c r="E14" s="217">
        <v>88.102881940468919</v>
      </c>
      <c r="F14" s="217">
        <v>96.990287539416215</v>
      </c>
      <c r="G14" s="217">
        <v>106.87574285208477</v>
      </c>
      <c r="H14" s="74">
        <f t="shared" si="17"/>
        <v>0.1019221157443333</v>
      </c>
      <c r="I14" s="74">
        <f t="shared" si="0"/>
        <v>0.32397703162120473</v>
      </c>
      <c r="J14" s="216">
        <v>77.489999999999995</v>
      </c>
      <c r="K14" s="217">
        <v>94.46</v>
      </c>
      <c r="L14" s="217">
        <v>99.76</v>
      </c>
      <c r="M14" s="217">
        <v>118.31</v>
      </c>
      <c r="N14" s="217">
        <v>121.34</v>
      </c>
      <c r="O14" s="74">
        <f t="shared" si="1"/>
        <v>2.5610683796805089E-2</v>
      </c>
      <c r="P14" s="74">
        <f t="shared" si="2"/>
        <v>0.5658794683184929</v>
      </c>
      <c r="R14" s="19" t="s">
        <v>49</v>
      </c>
      <c r="S14" s="216">
        <v>51.176911189686138</v>
      </c>
      <c r="T14" s="217">
        <v>43.318349466567163</v>
      </c>
      <c r="U14" s="217">
        <v>63.930435750186014</v>
      </c>
      <c r="V14" s="217">
        <v>72.575947070356932</v>
      </c>
      <c r="W14" s="217">
        <v>79.95708382649039</v>
      </c>
      <c r="X14" s="74">
        <f t="shared" si="3"/>
        <v>0.10170224508373282</v>
      </c>
      <c r="Y14" s="74">
        <f t="shared" si="4"/>
        <v>0.56236634778779737</v>
      </c>
      <c r="Z14" s="216">
        <v>36.33</v>
      </c>
      <c r="AA14" s="217">
        <v>73.72</v>
      </c>
      <c r="AB14" s="217">
        <v>81.010000000000005</v>
      </c>
      <c r="AC14" s="217">
        <v>105.7</v>
      </c>
      <c r="AD14" s="217">
        <v>108.24</v>
      </c>
      <c r="AE14" s="74">
        <f t="shared" si="5"/>
        <v>2.4030274361400039E-2</v>
      </c>
      <c r="AF14" s="74">
        <f t="shared" si="6"/>
        <v>1.9793559042113955</v>
      </c>
      <c r="AH14" s="19" t="s">
        <v>49</v>
      </c>
      <c r="AI14" s="218">
        <v>6181942.3199999994</v>
      </c>
      <c r="AJ14" s="52">
        <v>3846493.09</v>
      </c>
      <c r="AK14" s="52">
        <v>7106088.4100000001</v>
      </c>
      <c r="AL14" s="52">
        <v>8194867.8899999997</v>
      </c>
      <c r="AM14" s="52">
        <v>9214216.9699999988</v>
      </c>
      <c r="AN14" s="74">
        <f t="shared" si="7"/>
        <v>0.12438871421513542</v>
      </c>
      <c r="AO14" s="52">
        <f t="shared" si="8"/>
        <v>1019349.0799999991</v>
      </c>
      <c r="AP14" s="74">
        <f t="shared" si="9"/>
        <v>0.4905051669909466</v>
      </c>
      <c r="AQ14" s="52">
        <f t="shared" si="10"/>
        <v>3032274.6499999994</v>
      </c>
      <c r="AR14" s="98">
        <f t="shared" si="11"/>
        <v>5.0058439073134313E-3</v>
      </c>
      <c r="AS14" s="219">
        <v>160197.32</v>
      </c>
      <c r="AT14" s="220">
        <v>698875.6</v>
      </c>
      <c r="AU14" s="220">
        <v>823834.76</v>
      </c>
      <c r="AV14" s="220">
        <v>1090866.23</v>
      </c>
      <c r="AW14" s="220">
        <v>1117048.18</v>
      </c>
      <c r="AX14" s="74">
        <f t="shared" si="12"/>
        <v>2.4001063815129786E-2</v>
      </c>
      <c r="AY14" s="52">
        <f t="shared" si="13"/>
        <v>26181.949999999953</v>
      </c>
      <c r="AZ14" s="74">
        <f t="shared" si="14"/>
        <v>5.9729517322761696</v>
      </c>
      <c r="BA14" s="52">
        <f t="shared" si="15"/>
        <v>956850.85999999987</v>
      </c>
      <c r="BB14" s="98">
        <f t="shared" si="16"/>
        <v>1.9283281439082321E-3</v>
      </c>
    </row>
    <row r="15" spans="2:54" x14ac:dyDescent="0.25">
      <c r="B15" s="19" t="s">
        <v>50</v>
      </c>
      <c r="C15" s="216">
        <v>84.723851734048139</v>
      </c>
      <c r="D15" s="217">
        <v>124.85761728973627</v>
      </c>
      <c r="E15" s="217">
        <v>126.86035094191953</v>
      </c>
      <c r="F15" s="217">
        <v>147.54834169654006</v>
      </c>
      <c r="G15" s="217">
        <v>164.16015568848897</v>
      </c>
      <c r="H15" s="74">
        <f t="shared" si="17"/>
        <v>0.11258556891214755</v>
      </c>
      <c r="I15" s="74">
        <f t="shared" si="0"/>
        <v>0.93759080033087794</v>
      </c>
      <c r="J15" s="216">
        <v>132.72</v>
      </c>
      <c r="K15" s="217">
        <v>110.91</v>
      </c>
      <c r="L15" s="217">
        <v>141.82</v>
      </c>
      <c r="M15" s="217">
        <v>148.51</v>
      </c>
      <c r="N15" s="217">
        <v>175.8</v>
      </c>
      <c r="O15" s="74">
        <f t="shared" si="1"/>
        <v>0.18375866944986874</v>
      </c>
      <c r="P15" s="74">
        <f t="shared" si="2"/>
        <v>0.32459312839059695</v>
      </c>
      <c r="R15" s="19" t="s">
        <v>50</v>
      </c>
      <c r="S15" s="216">
        <v>67.431236848948842</v>
      </c>
      <c r="T15" s="217">
        <v>81.235983485701468</v>
      </c>
      <c r="U15" s="217">
        <v>94.765816423433947</v>
      </c>
      <c r="V15" s="217">
        <v>120.83212131838611</v>
      </c>
      <c r="W15" s="217">
        <v>141.07893632205003</v>
      </c>
      <c r="X15" s="74">
        <f t="shared" si="3"/>
        <v>0.16756152902682753</v>
      </c>
      <c r="Y15" s="74">
        <f t="shared" si="4"/>
        <v>1.0921896574146741</v>
      </c>
      <c r="Z15" s="216">
        <v>71.45</v>
      </c>
      <c r="AA15" s="217">
        <v>93.36</v>
      </c>
      <c r="AB15" s="217">
        <v>112.23</v>
      </c>
      <c r="AC15" s="217">
        <v>131.36000000000001</v>
      </c>
      <c r="AD15" s="217">
        <v>155.66</v>
      </c>
      <c r="AE15" s="74">
        <f t="shared" si="5"/>
        <v>0.18498781973203404</v>
      </c>
      <c r="AF15" s="74">
        <f t="shared" si="6"/>
        <v>1.1785864240727779</v>
      </c>
      <c r="AH15" s="19" t="s">
        <v>50</v>
      </c>
      <c r="AI15" s="218">
        <v>38600583.790000007</v>
      </c>
      <c r="AJ15" s="52">
        <v>26550677.16</v>
      </c>
      <c r="AK15" s="52">
        <v>52062392.619999997</v>
      </c>
      <c r="AL15" s="52">
        <v>71997597.700000003</v>
      </c>
      <c r="AM15" s="52">
        <v>84502441.969999999</v>
      </c>
      <c r="AN15" s="74">
        <f t="shared" si="7"/>
        <v>0.17368418766005567</v>
      </c>
      <c r="AO15" s="52">
        <f t="shared" si="8"/>
        <v>12504844.269999996</v>
      </c>
      <c r="AP15" s="74">
        <f t="shared" si="9"/>
        <v>1.1891493255573891</v>
      </c>
      <c r="AQ15" s="52">
        <f t="shared" si="10"/>
        <v>45901858.179999992</v>
      </c>
      <c r="AR15" s="98">
        <f t="shared" si="11"/>
        <v>4.5907974130180627E-2</v>
      </c>
      <c r="AS15" s="219">
        <v>1438367.6</v>
      </c>
      <c r="AT15" s="220">
        <v>4313220.38</v>
      </c>
      <c r="AU15" s="220">
        <v>6010171.8600000003</v>
      </c>
      <c r="AV15" s="220">
        <v>7046287.75</v>
      </c>
      <c r="AW15" s="220">
        <v>8349619.3300000001</v>
      </c>
      <c r="AX15" s="74">
        <f t="shared" si="12"/>
        <v>0.18496712400086124</v>
      </c>
      <c r="AY15" s="52">
        <f t="shared" si="13"/>
        <v>1303331.58</v>
      </c>
      <c r="AZ15" s="74">
        <f t="shared" si="14"/>
        <v>4.8049272870161976</v>
      </c>
      <c r="BA15" s="52">
        <f t="shared" si="15"/>
        <v>6911251.7300000004</v>
      </c>
      <c r="BB15" s="98">
        <f t="shared" si="16"/>
        <v>1.4413707692500066E-2</v>
      </c>
    </row>
    <row r="16" spans="2:54" x14ac:dyDescent="0.25">
      <c r="B16" s="19" t="s">
        <v>51</v>
      </c>
      <c r="C16" s="216">
        <v>63.286162937655483</v>
      </c>
      <c r="D16" s="217">
        <v>67.80220771830254</v>
      </c>
      <c r="E16" s="217">
        <v>75.403863670467913</v>
      </c>
      <c r="F16" s="217">
        <v>85.550308369608189</v>
      </c>
      <c r="G16" s="217">
        <v>95.09830088504971</v>
      </c>
      <c r="H16" s="74">
        <f t="shared" si="17"/>
        <v>0.11160675744371074</v>
      </c>
      <c r="I16" s="74">
        <f t="shared" si="0"/>
        <v>0.5026713023940641</v>
      </c>
      <c r="J16" s="216">
        <v>60.45</v>
      </c>
      <c r="K16" s="217">
        <v>77.849999999999994</v>
      </c>
      <c r="L16" s="217">
        <v>78.95</v>
      </c>
      <c r="M16" s="217">
        <v>91.2</v>
      </c>
      <c r="N16" s="217">
        <v>105.26</v>
      </c>
      <c r="O16" s="74">
        <f t="shared" si="1"/>
        <v>0.15416666666666679</v>
      </c>
      <c r="P16" s="74">
        <f t="shared" si="2"/>
        <v>0.74127377998345745</v>
      </c>
      <c r="R16" s="19" t="s">
        <v>51</v>
      </c>
      <c r="S16" s="216">
        <v>42.917087731519054</v>
      </c>
      <c r="T16" s="217">
        <v>35.851933862727996</v>
      </c>
      <c r="U16" s="217">
        <v>52.408241682549821</v>
      </c>
      <c r="V16" s="217">
        <v>61.123431743545289</v>
      </c>
      <c r="W16" s="217">
        <v>67.790193400036074</v>
      </c>
      <c r="X16" s="74">
        <f t="shared" si="3"/>
        <v>0.10907047373358258</v>
      </c>
      <c r="Y16" s="74">
        <f t="shared" si="4"/>
        <v>0.5795618245142431</v>
      </c>
      <c r="Z16" s="216">
        <v>26.01</v>
      </c>
      <c r="AA16" s="217">
        <v>63.8</v>
      </c>
      <c r="AB16" s="217">
        <v>63.63</v>
      </c>
      <c r="AC16" s="217">
        <v>76.900000000000006</v>
      </c>
      <c r="AD16" s="217">
        <v>87.22</v>
      </c>
      <c r="AE16" s="74">
        <f t="shared" si="5"/>
        <v>0.13420026007802321</v>
      </c>
      <c r="AF16" s="74">
        <f t="shared" si="6"/>
        <v>2.3533256439830832</v>
      </c>
      <c r="AH16" s="19" t="s">
        <v>51</v>
      </c>
      <c r="AI16" s="218">
        <v>21024590.949999999</v>
      </c>
      <c r="AJ16" s="52">
        <v>14280973.399999997</v>
      </c>
      <c r="AK16" s="52">
        <v>24878068.640000001</v>
      </c>
      <c r="AL16" s="52">
        <v>30228909.709999997</v>
      </c>
      <c r="AM16" s="52">
        <v>32661119.659999996</v>
      </c>
      <c r="AN16" s="74">
        <f t="shared" si="7"/>
        <v>8.0459731208744278E-2</v>
      </c>
      <c r="AO16" s="52">
        <f t="shared" si="8"/>
        <v>2432209.9499999993</v>
      </c>
      <c r="AP16" s="74">
        <f t="shared" si="9"/>
        <v>0.55347230001637659</v>
      </c>
      <c r="AQ16" s="52">
        <f t="shared" si="10"/>
        <v>11636528.709999997</v>
      </c>
      <c r="AR16" s="98">
        <f t="shared" si="11"/>
        <v>1.7743934985291098E-2</v>
      </c>
      <c r="AS16" s="219">
        <v>707603.45</v>
      </c>
      <c r="AT16" s="220">
        <v>2511209.04</v>
      </c>
      <c r="AU16" s="220">
        <v>2907364.88</v>
      </c>
      <c r="AV16" s="220">
        <v>3379825.89</v>
      </c>
      <c r="AW16" s="220">
        <v>3684030.41</v>
      </c>
      <c r="AX16" s="74">
        <f t="shared" si="12"/>
        <v>9.0005973650908899E-2</v>
      </c>
      <c r="AY16" s="52">
        <f t="shared" si="13"/>
        <v>304204.52</v>
      </c>
      <c r="AZ16" s="74">
        <f t="shared" si="14"/>
        <v>4.206348852595335</v>
      </c>
      <c r="BA16" s="52">
        <f t="shared" si="15"/>
        <v>2976426.96</v>
      </c>
      <c r="BB16" s="98">
        <f t="shared" si="16"/>
        <v>6.3596357344378679E-3</v>
      </c>
    </row>
    <row r="17" spans="2:54" x14ac:dyDescent="0.25">
      <c r="B17" s="19" t="s">
        <v>52</v>
      </c>
      <c r="C17" s="216">
        <v>92.449307814436125</v>
      </c>
      <c r="D17" s="217">
        <v>95.317966508166279</v>
      </c>
      <c r="E17" s="217">
        <v>112.99562215510745</v>
      </c>
      <c r="F17" s="217">
        <v>127.80209639577045</v>
      </c>
      <c r="G17" s="217">
        <v>139.6894174958143</v>
      </c>
      <c r="H17" s="74">
        <f t="shared" si="17"/>
        <v>9.3013506313948557E-2</v>
      </c>
      <c r="I17" s="74">
        <f t="shared" si="0"/>
        <v>0.51098391970871559</v>
      </c>
      <c r="J17" s="216">
        <v>84.41</v>
      </c>
      <c r="K17" s="217">
        <v>107.29</v>
      </c>
      <c r="L17" s="217">
        <v>112.19</v>
      </c>
      <c r="M17" s="217">
        <v>131.1</v>
      </c>
      <c r="N17" s="217">
        <v>129.53</v>
      </c>
      <c r="O17" s="74">
        <f t="shared" si="1"/>
        <v>-1.1975591151792475E-2</v>
      </c>
      <c r="P17" s="74">
        <f t="shared" si="2"/>
        <v>0.5345338230067529</v>
      </c>
      <c r="R17" s="19" t="s">
        <v>52</v>
      </c>
      <c r="S17" s="216">
        <v>70.832295650830943</v>
      </c>
      <c r="T17" s="217">
        <v>50.595239093933735</v>
      </c>
      <c r="U17" s="217">
        <v>87.134749361810961</v>
      </c>
      <c r="V17" s="217">
        <v>108.02256496644317</v>
      </c>
      <c r="W17" s="217">
        <v>120.8023326342695</v>
      </c>
      <c r="X17" s="74">
        <f t="shared" si="3"/>
        <v>0.1183064637633473</v>
      </c>
      <c r="Y17" s="74">
        <f t="shared" si="4"/>
        <v>0.7054696805220988</v>
      </c>
      <c r="Z17" s="216">
        <v>27.02</v>
      </c>
      <c r="AA17" s="217">
        <v>83.07</v>
      </c>
      <c r="AB17" s="217">
        <v>98.38</v>
      </c>
      <c r="AC17" s="217">
        <v>119.93</v>
      </c>
      <c r="AD17" s="217">
        <v>115.87</v>
      </c>
      <c r="AE17" s="74">
        <f t="shared" si="5"/>
        <v>-3.385308096389561E-2</v>
      </c>
      <c r="AF17" s="74">
        <f t="shared" si="6"/>
        <v>3.2883049592894151</v>
      </c>
      <c r="AH17" s="19" t="s">
        <v>52</v>
      </c>
      <c r="AI17" s="218">
        <v>66975068.599999987</v>
      </c>
      <c r="AJ17" s="52">
        <v>27875417.68</v>
      </c>
      <c r="AK17" s="52">
        <v>79199122.870000005</v>
      </c>
      <c r="AL17" s="52">
        <v>97067732.720000029</v>
      </c>
      <c r="AM17" s="52">
        <v>110224167.81999999</v>
      </c>
      <c r="AN17" s="74">
        <f t="shared" si="7"/>
        <v>0.13553870819204983</v>
      </c>
      <c r="AO17" s="52">
        <f t="shared" si="8"/>
        <v>13156435.099999964</v>
      </c>
      <c r="AP17" s="74">
        <f t="shared" si="9"/>
        <v>0.64574923361855308</v>
      </c>
      <c r="AQ17" s="52">
        <f t="shared" si="10"/>
        <v>43249099.220000006</v>
      </c>
      <c r="AR17" s="98">
        <f t="shared" si="11"/>
        <v>5.9881917336752299E-2</v>
      </c>
      <c r="AS17" s="219">
        <v>1186870.6000000001</v>
      </c>
      <c r="AT17" s="220">
        <v>6781407.1299999999</v>
      </c>
      <c r="AU17" s="220">
        <v>8033533.6399999997</v>
      </c>
      <c r="AV17" s="220">
        <v>9793488.4600000009</v>
      </c>
      <c r="AW17" s="220">
        <v>9528131.9399999995</v>
      </c>
      <c r="AX17" s="74">
        <f t="shared" si="12"/>
        <v>-2.7095199129892222E-2</v>
      </c>
      <c r="AY17" s="52">
        <f t="shared" si="13"/>
        <v>-265356.52000000142</v>
      </c>
      <c r="AZ17" s="74">
        <f t="shared" si="14"/>
        <v>7.0279450346145556</v>
      </c>
      <c r="BA17" s="52">
        <f t="shared" si="15"/>
        <v>8341261.3399999999</v>
      </c>
      <c r="BB17" s="98">
        <f t="shared" si="16"/>
        <v>1.6448140114039615E-2</v>
      </c>
    </row>
    <row r="18" spans="2:54" x14ac:dyDescent="0.25">
      <c r="B18" s="23" t="s">
        <v>53</v>
      </c>
      <c r="C18" s="216">
        <v>54.893644856483505</v>
      </c>
      <c r="D18" s="217">
        <v>73.225520705719703</v>
      </c>
      <c r="E18" s="217">
        <v>63.239056646158929</v>
      </c>
      <c r="F18" s="217">
        <v>68.839944467302104</v>
      </c>
      <c r="G18" s="217">
        <v>71.501426277239077</v>
      </c>
      <c r="H18" s="74">
        <f t="shared" si="17"/>
        <v>3.8661882000807557E-2</v>
      </c>
      <c r="I18" s="74">
        <f t="shared" si="0"/>
        <v>0.30254470192634741</v>
      </c>
      <c r="J18" s="216">
        <v>55.88</v>
      </c>
      <c r="K18" s="217">
        <v>72.959999999999994</v>
      </c>
      <c r="L18" s="217">
        <v>76.739999999999995</v>
      </c>
      <c r="M18" s="217">
        <v>80.25</v>
      </c>
      <c r="N18" s="217">
        <v>81.849999999999994</v>
      </c>
      <c r="O18" s="74">
        <f t="shared" si="1"/>
        <v>1.9937694704049713E-2</v>
      </c>
      <c r="P18" s="74">
        <f t="shared" si="2"/>
        <v>0.4647458840372225</v>
      </c>
      <c r="R18" s="23" t="s">
        <v>53</v>
      </c>
      <c r="S18" s="216">
        <v>39.484878406131649</v>
      </c>
      <c r="T18" s="217">
        <v>27.400159533824013</v>
      </c>
      <c r="U18" s="217">
        <v>41.799626259250026</v>
      </c>
      <c r="V18" s="217">
        <v>52.956064418796082</v>
      </c>
      <c r="W18" s="217">
        <v>55.361447908010746</v>
      </c>
      <c r="X18" s="74">
        <f t="shared" si="3"/>
        <v>4.5422247963746054E-2</v>
      </c>
      <c r="Y18" s="74">
        <f t="shared" si="4"/>
        <v>0.40209239948966413</v>
      </c>
      <c r="Z18" s="216">
        <v>10.25</v>
      </c>
      <c r="AA18" s="217">
        <v>51.19</v>
      </c>
      <c r="AB18" s="217">
        <v>63.07</v>
      </c>
      <c r="AC18" s="217">
        <v>69.09</v>
      </c>
      <c r="AD18" s="217">
        <v>69.239999999999995</v>
      </c>
      <c r="AE18" s="74">
        <f t="shared" si="5"/>
        <v>2.1710811984367862E-3</v>
      </c>
      <c r="AF18" s="74">
        <f t="shared" si="6"/>
        <v>5.755121951219512</v>
      </c>
      <c r="AH18" s="23" t="s">
        <v>53</v>
      </c>
      <c r="AI18" s="218">
        <v>18542846.789999999</v>
      </c>
      <c r="AJ18" s="52">
        <v>10759269.209999999</v>
      </c>
      <c r="AK18" s="52">
        <v>18174720.350000001</v>
      </c>
      <c r="AL18" s="52">
        <v>21628358.149999999</v>
      </c>
      <c r="AM18" s="52">
        <v>23514374.52</v>
      </c>
      <c r="AN18" s="74">
        <f t="shared" si="7"/>
        <v>8.7201088354457612E-2</v>
      </c>
      <c r="AO18" s="52">
        <f t="shared" si="8"/>
        <v>1886016.370000001</v>
      </c>
      <c r="AP18" s="74">
        <f t="shared" si="9"/>
        <v>0.26811027380548191</v>
      </c>
      <c r="AQ18" s="52">
        <f t="shared" si="10"/>
        <v>4971527.7300000004</v>
      </c>
      <c r="AR18" s="98">
        <f t="shared" si="11"/>
        <v>1.2774746764534698E-2</v>
      </c>
      <c r="AS18" s="219">
        <v>278107.39</v>
      </c>
      <c r="AT18" s="220">
        <v>2200516.66</v>
      </c>
      <c r="AU18" s="220">
        <v>2319733.58</v>
      </c>
      <c r="AV18" s="220">
        <v>2567976.67</v>
      </c>
      <c r="AW18" s="220">
        <v>2652520.56</v>
      </c>
      <c r="AX18" s="74">
        <f t="shared" si="12"/>
        <v>3.292237464135539E-2</v>
      </c>
      <c r="AY18" s="52">
        <f t="shared" si="13"/>
        <v>84543.89000000013</v>
      </c>
      <c r="AZ18" s="74">
        <f t="shared" si="14"/>
        <v>8.5377564760145344</v>
      </c>
      <c r="BA18" s="52">
        <f t="shared" si="15"/>
        <v>2374413.17</v>
      </c>
      <c r="BB18" s="98">
        <f t="shared" si="16"/>
        <v>4.5789699493026569E-3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84" t="s">
        <v>165</v>
      </c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R21" s="284" t="s">
        <v>166</v>
      </c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H21" s="308" t="s">
        <v>167</v>
      </c>
      <c r="AI21" s="308"/>
      <c r="AJ21" s="308"/>
      <c r="AK21" s="308"/>
      <c r="AL21" s="308"/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  <c r="AW21" s="308"/>
      <c r="AX21" s="308"/>
      <c r="AY21" s="308"/>
      <c r="AZ21" s="308"/>
      <c r="BA21" s="308"/>
      <c r="BB21" s="308"/>
    </row>
    <row r="22" spans="2:54" ht="24" customHeight="1" x14ac:dyDescent="0.25">
      <c r="B22" s="284" t="s">
        <v>168</v>
      </c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R22" s="309" t="s">
        <v>169</v>
      </c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P22" s="120"/>
      <c r="AQ22" s="120"/>
      <c r="AW22" s="52">
        <f>AW11/N11</f>
        <v>11979.888705385816</v>
      </c>
    </row>
    <row r="23" spans="2:54" x14ac:dyDescent="0.25"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4"/>
      <c r="N23" s="284"/>
      <c r="O23" s="284"/>
      <c r="P23" s="284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67" t="s">
        <v>170</v>
      </c>
      <c r="C27" s="267"/>
      <c r="D27" s="267"/>
      <c r="E27" s="267"/>
      <c r="F27" s="267"/>
      <c r="G27" s="267"/>
      <c r="H27" s="267"/>
      <c r="I27" s="267"/>
      <c r="R27" s="267" t="s">
        <v>171</v>
      </c>
      <c r="S27" s="267"/>
      <c r="T27" s="267"/>
      <c r="U27" s="267"/>
      <c r="V27" s="267"/>
      <c r="W27" s="267"/>
      <c r="X27" s="267"/>
      <c r="Y27" s="267"/>
      <c r="AH27" s="267" t="s">
        <v>172</v>
      </c>
      <c r="AI27" s="267"/>
      <c r="AJ27" s="267"/>
      <c r="AK27" s="267"/>
      <c r="AL27" s="267"/>
      <c r="AM27" s="267"/>
      <c r="AN27" s="267"/>
      <c r="AO27" s="267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10" t="s">
        <v>55</v>
      </c>
      <c r="C42" s="310"/>
      <c r="D42" s="310"/>
      <c r="E42" s="310"/>
      <c r="F42" s="310"/>
      <c r="G42" s="310"/>
      <c r="H42" s="310"/>
      <c r="I42" s="310"/>
      <c r="R42" s="310" t="s">
        <v>55</v>
      </c>
      <c r="S42" s="310"/>
      <c r="T42" s="310"/>
      <c r="U42" s="310"/>
      <c r="V42" s="310"/>
      <c r="W42" s="310"/>
      <c r="X42" s="310"/>
      <c r="Y42" s="310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84" t="s">
        <v>165</v>
      </c>
      <c r="C43" s="284"/>
      <c r="D43" s="284"/>
      <c r="E43" s="284"/>
      <c r="F43" s="284"/>
      <c r="G43" s="284"/>
      <c r="H43" s="284"/>
      <c r="I43" s="284"/>
      <c r="R43" s="284" t="s">
        <v>166</v>
      </c>
      <c r="S43" s="284"/>
      <c r="T43" s="284"/>
      <c r="U43" s="284"/>
      <c r="V43" s="284"/>
      <c r="W43" s="284"/>
      <c r="X43" s="284"/>
      <c r="Y43" s="284"/>
      <c r="AH43" s="308" t="s">
        <v>167</v>
      </c>
      <c r="AI43" s="308"/>
      <c r="AJ43" s="308"/>
      <c r="AK43" s="308"/>
      <c r="AL43" s="308"/>
      <c r="AM43" s="308"/>
      <c r="AN43" s="308"/>
      <c r="AO43" s="308"/>
      <c r="AP43" s="308"/>
      <c r="AQ43" s="308"/>
      <c r="AR43" s="308"/>
    </row>
    <row r="44" spans="2:44" ht="24" customHeight="1" x14ac:dyDescent="0.25">
      <c r="B44" s="284" t="s">
        <v>168</v>
      </c>
      <c r="C44" s="284"/>
      <c r="D44" s="284"/>
      <c r="E44" s="284"/>
      <c r="F44" s="284"/>
      <c r="G44" s="284"/>
      <c r="H44" s="284"/>
      <c r="I44" s="284"/>
      <c r="R44" s="309" t="s">
        <v>169</v>
      </c>
      <c r="S44" s="309"/>
      <c r="T44" s="309"/>
      <c r="U44" s="309"/>
      <c r="V44" s="309"/>
      <c r="W44" s="309"/>
      <c r="X44" s="309"/>
      <c r="Y44" s="309"/>
      <c r="AI44" s="120"/>
      <c r="AJ44" s="120"/>
    </row>
  </sheetData>
  <mergeCells count="19">
    <mergeCell ref="AH43:AR43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27:AO27"/>
    <mergeCell ref="B5:P5"/>
    <mergeCell ref="R5:AF5"/>
    <mergeCell ref="AH5:BB5"/>
    <mergeCell ref="B21:P21"/>
    <mergeCell ref="R21:AF21"/>
    <mergeCell ref="AH21:BB2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C9CCC-846A-4238-BD07-466020CE8A00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14750-C7A0-4E28-8FDF-FE8010CB0BED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314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262</v>
      </c>
      <c r="D5" s="172" t="s">
        <v>263</v>
      </c>
      <c r="E5" s="172" t="s">
        <v>269</v>
      </c>
      <c r="F5" s="172" t="s">
        <v>264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265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266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173</v>
      </c>
      <c r="C6" s="225">
        <v>1190067</v>
      </c>
      <c r="D6" s="225">
        <v>336432</v>
      </c>
      <c r="E6" s="225">
        <v>413403</v>
      </c>
      <c r="F6" s="225">
        <v>1134618</v>
      </c>
      <c r="G6" s="226">
        <f t="shared" ref="G6:G11" si="0">F6/E6-1</f>
        <v>1.7445809536940953</v>
      </c>
      <c r="H6" s="225">
        <f t="shared" ref="H6:H11" si="1">F6-E6</f>
        <v>721215</v>
      </c>
      <c r="I6" s="226"/>
      <c r="J6" s="225">
        <v>1208359</v>
      </c>
      <c r="K6" s="226">
        <f t="shared" ref="K6:K11" si="2">J6/F6-1</f>
        <v>6.4991917984731362E-2</v>
      </c>
      <c r="L6" s="225">
        <f t="shared" ref="L6:L11" si="3">J6-F6</f>
        <v>73741</v>
      </c>
      <c r="M6" s="226"/>
      <c r="N6" s="225">
        <v>1272373</v>
      </c>
      <c r="O6" s="226">
        <f t="shared" ref="O6:O11" si="4">N6/J6-1</f>
        <v>5.2975978165429316E-2</v>
      </c>
      <c r="P6" s="225">
        <f t="shared" ref="P6:P11" si="5">N6-J6</f>
        <v>64014</v>
      </c>
      <c r="Q6" s="226">
        <f>N6/C6-1</f>
        <v>6.9160811954285029E-2</v>
      </c>
      <c r="R6" s="225">
        <f>N6-C6</f>
        <v>82306</v>
      </c>
      <c r="S6" s="226"/>
      <c r="T6" s="226"/>
      <c r="V6" s="29"/>
      <c r="AE6" s="1"/>
    </row>
    <row r="7" spans="1:31" ht="18.75" x14ac:dyDescent="0.3">
      <c r="A7" s="4"/>
      <c r="B7" s="224" t="s">
        <v>174</v>
      </c>
      <c r="C7" s="225">
        <v>119383</v>
      </c>
      <c r="D7" s="225">
        <v>44587</v>
      </c>
      <c r="E7" s="225">
        <v>75925</v>
      </c>
      <c r="F7" s="225">
        <v>115928</v>
      </c>
      <c r="G7" s="226">
        <f t="shared" si="0"/>
        <v>0.52687520579519265</v>
      </c>
      <c r="H7" s="225">
        <f t="shared" si="1"/>
        <v>40003</v>
      </c>
      <c r="I7" s="226">
        <f>F7/$F$7</f>
        <v>1</v>
      </c>
      <c r="J7" s="225">
        <v>111509</v>
      </c>
      <c r="K7" s="226">
        <f t="shared" si="2"/>
        <v>-3.8118487336967766E-2</v>
      </c>
      <c r="L7" s="225">
        <f t="shared" si="3"/>
        <v>-4419</v>
      </c>
      <c r="M7" s="226">
        <f>J7/$J$7</f>
        <v>1</v>
      </c>
      <c r="N7" s="225">
        <v>107119</v>
      </c>
      <c r="O7" s="226">
        <f t="shared" si="4"/>
        <v>-3.9369019541023564E-2</v>
      </c>
      <c r="P7" s="225">
        <f t="shared" si="5"/>
        <v>-4390</v>
      </c>
      <c r="Q7" s="226">
        <f t="shared" ref="Q7:Q11" si="6">N7/C7-1</f>
        <v>-0.10272819413149281</v>
      </c>
      <c r="R7" s="225">
        <f t="shared" ref="R7:R11" si="7">N7-C7</f>
        <v>-12264</v>
      </c>
      <c r="S7" s="226">
        <f>N7/$N$7</f>
        <v>1</v>
      </c>
      <c r="T7" s="226">
        <f>N7/$N$6</f>
        <v>8.4188363003616082E-2</v>
      </c>
      <c r="V7" s="29"/>
      <c r="W7" s="79"/>
      <c r="AE7" s="1" t="s">
        <v>175</v>
      </c>
    </row>
    <row r="8" spans="1:31" ht="15.75" x14ac:dyDescent="0.25">
      <c r="A8" s="4"/>
      <c r="B8" s="227" t="s">
        <v>100</v>
      </c>
      <c r="C8" s="228">
        <v>71029</v>
      </c>
      <c r="D8" s="228">
        <v>22598</v>
      </c>
      <c r="E8" s="228">
        <v>35094</v>
      </c>
      <c r="F8" s="228">
        <v>69808</v>
      </c>
      <c r="G8" s="229">
        <f t="shared" si="0"/>
        <v>0.98917193822305816</v>
      </c>
      <c r="H8" s="228">
        <f t="shared" si="1"/>
        <v>34714</v>
      </c>
      <c r="I8" s="229">
        <f>F8/$F$7</f>
        <v>0.602166862190325</v>
      </c>
      <c r="J8" s="228">
        <v>62410</v>
      </c>
      <c r="K8" s="229">
        <f t="shared" si="2"/>
        <v>-0.10597639239055701</v>
      </c>
      <c r="L8" s="228">
        <f t="shared" si="3"/>
        <v>-7398</v>
      </c>
      <c r="M8" s="229">
        <f>J8/$J$7</f>
        <v>0.55968576527455183</v>
      </c>
      <c r="N8" s="228">
        <v>59614</v>
      </c>
      <c r="O8" s="229">
        <f t="shared" si="4"/>
        <v>-4.4800512738343179E-2</v>
      </c>
      <c r="P8" s="228">
        <f t="shared" si="5"/>
        <v>-2796</v>
      </c>
      <c r="Q8" s="229">
        <f t="shared" si="6"/>
        <v>-0.16070900618057415</v>
      </c>
      <c r="R8" s="228">
        <f t="shared" si="7"/>
        <v>-11415</v>
      </c>
      <c r="S8" s="229">
        <f>N8/$N$7</f>
        <v>0.55652125206545988</v>
      </c>
      <c r="T8" s="229">
        <f>N8/$N$6</f>
        <v>4.6852613188113866E-2</v>
      </c>
      <c r="V8" s="29"/>
      <c r="W8" s="79"/>
      <c r="AE8" s="1" t="s">
        <v>176</v>
      </c>
    </row>
    <row r="9" spans="1:31" s="4" customFormat="1" x14ac:dyDescent="0.25">
      <c r="B9" s="230" t="s">
        <v>103</v>
      </c>
      <c r="C9" s="231">
        <v>48354</v>
      </c>
      <c r="D9" s="231">
        <v>21989</v>
      </c>
      <c r="E9" s="231">
        <v>40831</v>
      </c>
      <c r="F9" s="231">
        <v>46120</v>
      </c>
      <c r="G9" s="232">
        <f t="shared" si="0"/>
        <v>0.1295339325512479</v>
      </c>
      <c r="H9" s="233">
        <f t="shared" si="1"/>
        <v>5289</v>
      </c>
      <c r="I9" s="234">
        <f>F9/$F$7</f>
        <v>0.397833137809675</v>
      </c>
      <c r="J9" s="231">
        <v>49099</v>
      </c>
      <c r="K9" s="232">
        <f t="shared" si="2"/>
        <v>6.4592367736340028E-2</v>
      </c>
      <c r="L9" s="233">
        <f t="shared" si="3"/>
        <v>2979</v>
      </c>
      <c r="M9" s="234">
        <f>J9/$J$7</f>
        <v>0.44031423472544817</v>
      </c>
      <c r="N9" s="231">
        <v>47505</v>
      </c>
      <c r="O9" s="232">
        <f t="shared" si="4"/>
        <v>-3.2465019654168148E-2</v>
      </c>
      <c r="P9" s="233">
        <f t="shared" si="5"/>
        <v>-1594</v>
      </c>
      <c r="Q9" s="232">
        <f t="shared" si="6"/>
        <v>-1.7558009678620201E-2</v>
      </c>
      <c r="R9" s="233">
        <f t="shared" si="7"/>
        <v>-849</v>
      </c>
      <c r="S9" s="234">
        <f>N9/$N$7</f>
        <v>0.44347874793454012</v>
      </c>
      <c r="T9" s="234">
        <f>N9/$N$6</f>
        <v>3.7335749815502216E-2</v>
      </c>
      <c r="V9" s="29"/>
      <c r="W9" s="79"/>
      <c r="AE9" s="1" t="s">
        <v>177</v>
      </c>
    </row>
    <row r="10" spans="1:31" s="4" customFormat="1" x14ac:dyDescent="0.25">
      <c r="B10" s="235" t="s">
        <v>178</v>
      </c>
      <c r="C10" s="29">
        <v>38084</v>
      </c>
      <c r="D10" s="29">
        <v>18878</v>
      </c>
      <c r="E10" s="29">
        <v>35958</v>
      </c>
      <c r="F10" s="29">
        <v>36700</v>
      </c>
      <c r="G10" s="22">
        <f t="shared" si="0"/>
        <v>2.0635185494187747E-2</v>
      </c>
      <c r="H10" s="20">
        <f t="shared" si="1"/>
        <v>742</v>
      </c>
      <c r="I10" s="31">
        <f>F10/$F$7</f>
        <v>0.31657580567248639</v>
      </c>
      <c r="J10" s="29">
        <v>37368</v>
      </c>
      <c r="K10" s="22">
        <f t="shared" si="2"/>
        <v>1.8201634877384132E-2</v>
      </c>
      <c r="L10" s="20">
        <f t="shared" si="3"/>
        <v>668</v>
      </c>
      <c r="M10" s="31">
        <f>J10/$J$7</f>
        <v>0.3351119640567129</v>
      </c>
      <c r="N10" s="29">
        <v>32950</v>
      </c>
      <c r="O10" s="22">
        <f t="shared" si="4"/>
        <v>-0.1182295011774781</v>
      </c>
      <c r="P10" s="20">
        <f t="shared" si="5"/>
        <v>-4418</v>
      </c>
      <c r="Q10" s="22">
        <f t="shared" si="6"/>
        <v>-0.13480726814410249</v>
      </c>
      <c r="R10" s="20">
        <f t="shared" si="7"/>
        <v>-5134</v>
      </c>
      <c r="S10" s="31">
        <f>N10/$N$7</f>
        <v>0.30760182600659081</v>
      </c>
      <c r="T10" s="31">
        <f>N10/$N$6</f>
        <v>2.589649418841802E-2</v>
      </c>
      <c r="V10" s="29"/>
      <c r="W10" s="79"/>
      <c r="AE10" s="1" t="s">
        <v>179</v>
      </c>
    </row>
    <row r="11" spans="1:31" s="4" customFormat="1" x14ac:dyDescent="0.25">
      <c r="B11" s="235" t="s">
        <v>180</v>
      </c>
      <c r="C11" s="29">
        <f>C9-C10</f>
        <v>10270</v>
      </c>
      <c r="D11" s="29">
        <f>D9-D10</f>
        <v>3111</v>
      </c>
      <c r="E11" s="29">
        <f>E9-E10</f>
        <v>4873</v>
      </c>
      <c r="F11" s="29">
        <f>F9-F10</f>
        <v>9420</v>
      </c>
      <c r="G11" s="22">
        <f t="shared" si="0"/>
        <v>0.93310075928586089</v>
      </c>
      <c r="H11" s="20">
        <f t="shared" si="1"/>
        <v>4547</v>
      </c>
      <c r="I11" s="31">
        <f>F11/$F$7</f>
        <v>8.1257332137188595E-2</v>
      </c>
      <c r="J11" s="29">
        <f>J9-J10</f>
        <v>11731</v>
      </c>
      <c r="K11" s="22">
        <f t="shared" si="2"/>
        <v>0.24532908704883227</v>
      </c>
      <c r="L11" s="20">
        <f t="shared" si="3"/>
        <v>2311</v>
      </c>
      <c r="M11" s="31">
        <f>J11/$J$7</f>
        <v>0.10520227066873526</v>
      </c>
      <c r="N11" s="29">
        <f>N9-N10</f>
        <v>14555</v>
      </c>
      <c r="O11" s="22">
        <f t="shared" si="4"/>
        <v>0.24072969056346438</v>
      </c>
      <c r="P11" s="20">
        <f t="shared" si="5"/>
        <v>2824</v>
      </c>
      <c r="Q11" s="22">
        <f t="shared" si="6"/>
        <v>0.41723466407010701</v>
      </c>
      <c r="R11" s="20">
        <f t="shared" si="7"/>
        <v>4285</v>
      </c>
      <c r="S11" s="31">
        <f>N11/$N$7</f>
        <v>0.13587692192794928</v>
      </c>
      <c r="T11" s="31">
        <f>N11/$N$6</f>
        <v>1.1439255627084196E-2</v>
      </c>
      <c r="V11" s="29"/>
      <c r="W11" s="79"/>
      <c r="AE11" s="1" t="s">
        <v>181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182</v>
      </c>
    </row>
    <row r="13" spans="1:31" s="4" customFormat="1" x14ac:dyDescent="0.25">
      <c r="B13" s="125" t="s">
        <v>183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7" t="s">
        <v>185</v>
      </c>
      <c r="C37" s="267"/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4" t="s">
        <v>173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174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175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176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177</v>
      </c>
    </row>
    <row r="44" spans="2:31" s="4" customFormat="1" hidden="1" x14ac:dyDescent="0.25">
      <c r="B44" s="235" t="s">
        <v>178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5" t="s">
        <v>180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182</v>
      </c>
    </row>
    <row r="47" spans="2:31" s="4" customFormat="1" hidden="1" x14ac:dyDescent="0.25">
      <c r="B47" s="285" t="s">
        <v>183</v>
      </c>
      <c r="C47" s="285"/>
      <c r="D47" s="285"/>
      <c r="E47" s="285"/>
      <c r="F47" s="285"/>
      <c r="G47" s="285"/>
      <c r="H47" s="285"/>
      <c r="I47" s="285"/>
      <c r="J47" s="285"/>
      <c r="K47" s="285"/>
      <c r="L47" s="285"/>
      <c r="M47" s="285"/>
      <c r="N47" s="285"/>
      <c r="O47" s="285"/>
      <c r="P47" s="285"/>
      <c r="Q47" s="285"/>
      <c r="R47" s="285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315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173</v>
      </c>
      <c r="C124" s="225">
        <v>1299411</v>
      </c>
      <c r="D124" s="225">
        <v>375345</v>
      </c>
      <c r="E124" s="225">
        <v>492258</v>
      </c>
      <c r="F124" s="225">
        <v>1243535</v>
      </c>
      <c r="G124" s="226">
        <f t="shared" ref="G124:G129" si="8">F124/E124-1</f>
        <v>1.5261854555944239</v>
      </c>
      <c r="H124" s="225">
        <f t="shared" ref="H124:H129" si="9">F124-E124</f>
        <v>751277</v>
      </c>
      <c r="I124" s="226"/>
      <c r="J124" s="225">
        <v>1319978</v>
      </c>
      <c r="K124" s="226"/>
      <c r="L124" s="226">
        <f t="shared" ref="L124:L129" si="10">J124/F124-1</f>
        <v>6.1472334916186533E-2</v>
      </c>
      <c r="M124" s="225">
        <f t="shared" ref="M124:M129" si="11">J124-F124</f>
        <v>76443</v>
      </c>
      <c r="N124" s="226">
        <f t="shared" ref="N124:N129" si="12">J124/D124-1</f>
        <v>2.5167059638465945</v>
      </c>
      <c r="O124" s="225">
        <f t="shared" ref="O124:O129" si="13">J124-D124</f>
        <v>944633</v>
      </c>
      <c r="Z124" s="1"/>
      <c r="AE124"/>
    </row>
    <row r="125" spans="2:31" ht="18.75" x14ac:dyDescent="0.3">
      <c r="B125" s="224" t="s">
        <v>174</v>
      </c>
      <c r="C125" s="225">
        <v>127819</v>
      </c>
      <c r="D125" s="225">
        <v>51760</v>
      </c>
      <c r="E125" s="225">
        <v>83468</v>
      </c>
      <c r="F125" s="225">
        <v>123951</v>
      </c>
      <c r="G125" s="226">
        <f t="shared" si="8"/>
        <v>0.48501222025207258</v>
      </c>
      <c r="H125" s="225">
        <f t="shared" si="9"/>
        <v>40483</v>
      </c>
      <c r="I125" s="226">
        <f>F125/$F$7</f>
        <v>1.069206749016631</v>
      </c>
      <c r="J125" s="225">
        <v>118966</v>
      </c>
      <c r="K125" s="226">
        <f>J125/$J$125</f>
        <v>1</v>
      </c>
      <c r="L125" s="226">
        <f t="shared" si="10"/>
        <v>-4.0217505304515511E-2</v>
      </c>
      <c r="M125" s="225">
        <f t="shared" si="11"/>
        <v>-4985</v>
      </c>
      <c r="N125" s="226">
        <f t="shared" si="12"/>
        <v>1.2984157650695516</v>
      </c>
      <c r="O125" s="225">
        <f t="shared" si="13"/>
        <v>67206</v>
      </c>
      <c r="Z125" s="1"/>
      <c r="AE125"/>
    </row>
    <row r="126" spans="2:31" ht="15.75" x14ac:dyDescent="0.25">
      <c r="B126" s="227" t="s">
        <v>100</v>
      </c>
      <c r="C126" s="228">
        <v>76491</v>
      </c>
      <c r="D126" s="228">
        <v>26848</v>
      </c>
      <c r="E126" s="228">
        <v>39986</v>
      </c>
      <c r="F126" s="228">
        <v>75857</v>
      </c>
      <c r="G126" s="229">
        <f t="shared" si="8"/>
        <v>0.89708898114340019</v>
      </c>
      <c r="H126" s="228">
        <f t="shared" si="9"/>
        <v>35871</v>
      </c>
      <c r="I126" s="229">
        <f>F126/$F$7</f>
        <v>0.65434580084190186</v>
      </c>
      <c r="J126" s="228">
        <v>67064</v>
      </c>
      <c r="K126" s="229">
        <f>J126/$J$125</f>
        <v>0.56372408923557993</v>
      </c>
      <c r="L126" s="229">
        <f t="shared" si="10"/>
        <v>-0.1159154725338466</v>
      </c>
      <c r="M126" s="228">
        <f t="shared" si="11"/>
        <v>-8793</v>
      </c>
      <c r="N126" s="229">
        <f t="shared" si="12"/>
        <v>1.4979141835518472</v>
      </c>
      <c r="O126" s="228">
        <f t="shared" si="13"/>
        <v>40216</v>
      </c>
      <c r="Z126" s="1"/>
      <c r="AE126"/>
    </row>
    <row r="127" spans="2:31" x14ac:dyDescent="0.25">
      <c r="B127" s="230" t="s">
        <v>103</v>
      </c>
      <c r="C127" s="231">
        <v>51328</v>
      </c>
      <c r="D127" s="231">
        <v>24912</v>
      </c>
      <c r="E127" s="231">
        <v>43482</v>
      </c>
      <c r="F127" s="231">
        <v>48094</v>
      </c>
      <c r="G127" s="232">
        <f t="shared" si="8"/>
        <v>0.10606687824847061</v>
      </c>
      <c r="H127" s="233">
        <f t="shared" si="9"/>
        <v>4612</v>
      </c>
      <c r="I127" s="234">
        <f>F127/$F$7</f>
        <v>0.41486094817472913</v>
      </c>
      <c r="J127" s="231">
        <v>51902</v>
      </c>
      <c r="K127" s="234">
        <f>J127/$J$125</f>
        <v>0.43627591076442007</v>
      </c>
      <c r="L127" s="232">
        <f t="shared" si="10"/>
        <v>7.9178275876408799E-2</v>
      </c>
      <c r="M127" s="233">
        <f t="shared" si="11"/>
        <v>3808</v>
      </c>
      <c r="N127" s="232">
        <f t="shared" si="12"/>
        <v>1.083413615928067</v>
      </c>
      <c r="O127" s="233">
        <f t="shared" si="13"/>
        <v>26990</v>
      </c>
      <c r="Z127" s="1"/>
      <c r="AE127"/>
    </row>
    <row r="128" spans="2:31" x14ac:dyDescent="0.25">
      <c r="B128" s="235" t="s">
        <v>178</v>
      </c>
      <c r="C128" s="29">
        <v>40601</v>
      </c>
      <c r="D128" s="29">
        <v>21584</v>
      </c>
      <c r="E128" s="29">
        <v>38551</v>
      </c>
      <c r="F128" s="29">
        <v>38088</v>
      </c>
      <c r="G128" s="22">
        <f t="shared" si="8"/>
        <v>-1.2010064589764169E-2</v>
      </c>
      <c r="H128" s="20">
        <f t="shared" si="9"/>
        <v>-463</v>
      </c>
      <c r="I128" s="31">
        <f>F128/$F$7</f>
        <v>0.32854875439928233</v>
      </c>
      <c r="J128" s="29">
        <v>39043</v>
      </c>
      <c r="K128" s="31">
        <f>J128/$J$125</f>
        <v>0.32818620446177899</v>
      </c>
      <c r="L128" s="22">
        <f t="shared" si="10"/>
        <v>2.5073513967653893E-2</v>
      </c>
      <c r="M128" s="20">
        <f t="shared" si="11"/>
        <v>955</v>
      </c>
      <c r="N128" s="22">
        <f t="shared" si="12"/>
        <v>0.80888621200889554</v>
      </c>
      <c r="O128" s="20">
        <f t="shared" si="13"/>
        <v>17459</v>
      </c>
      <c r="Z128" s="1"/>
      <c r="AE128"/>
    </row>
    <row r="129" spans="2:31" x14ac:dyDescent="0.25">
      <c r="B129" s="235" t="s">
        <v>180</v>
      </c>
      <c r="C129" s="29">
        <f>C127-C128</f>
        <v>10727</v>
      </c>
      <c r="D129" s="29">
        <f>D127-D128</f>
        <v>3328</v>
      </c>
      <c r="E129" s="29">
        <f>E127-E128</f>
        <v>4931</v>
      </c>
      <c r="F129" s="29">
        <f>F127-F128</f>
        <v>10006</v>
      </c>
      <c r="G129" s="22">
        <f t="shared" si="8"/>
        <v>1.0292030014195905</v>
      </c>
      <c r="H129" s="20">
        <f t="shared" si="9"/>
        <v>5075</v>
      </c>
      <c r="I129" s="31">
        <f>F129/$F$7</f>
        <v>8.6312193775446827E-2</v>
      </c>
      <c r="J129" s="29">
        <f>J127-J128</f>
        <v>12859</v>
      </c>
      <c r="K129" s="31">
        <f>J129/$J$125</f>
        <v>0.10808970630264109</v>
      </c>
      <c r="L129" s="22">
        <f t="shared" si="10"/>
        <v>0.28512892264641221</v>
      </c>
      <c r="M129" s="20">
        <f t="shared" si="11"/>
        <v>2853</v>
      </c>
      <c r="N129" s="22">
        <f t="shared" si="12"/>
        <v>2.8638822115384617</v>
      </c>
      <c r="O129" s="20">
        <f t="shared" si="13"/>
        <v>9531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183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80510-CE7C-4962-9A35-2176D4187470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191</v>
      </c>
      <c r="C6" s="243">
        <v>119383</v>
      </c>
      <c r="D6" s="243">
        <v>44587</v>
      </c>
      <c r="E6" s="243">
        <v>75925</v>
      </c>
      <c r="F6" s="244">
        <f>E6/$E$6</f>
        <v>1</v>
      </c>
      <c r="G6" s="243">
        <v>115928</v>
      </c>
      <c r="H6" s="244">
        <f>G6/E6-1</f>
        <v>0.52687520579519265</v>
      </c>
      <c r="I6" s="243">
        <f>G6-E6</f>
        <v>40003</v>
      </c>
      <c r="J6" s="244">
        <f>G6/$G$6</f>
        <v>1</v>
      </c>
      <c r="K6" s="243">
        <v>111509</v>
      </c>
      <c r="L6" s="244">
        <f t="shared" ref="L6:L12" si="0">K6/G6-1</f>
        <v>-3.8118487336967766E-2</v>
      </c>
      <c r="M6" s="243">
        <f t="shared" ref="M6:M12" si="1">K6-G6</f>
        <v>-4419</v>
      </c>
      <c r="N6" s="244">
        <f>K6/$K$6</f>
        <v>1</v>
      </c>
      <c r="O6" s="243">
        <v>107119</v>
      </c>
      <c r="P6" s="244">
        <f t="shared" ref="P6:P11" si="2">O6/K6-1</f>
        <v>-3.9369019541023564E-2</v>
      </c>
      <c r="Q6" s="243">
        <f t="shared" ref="Q6:Q12" si="3">O6-K6</f>
        <v>-4390</v>
      </c>
      <c r="R6" s="244">
        <f>O6/C6-1</f>
        <v>-0.10272819413149281</v>
      </c>
      <c r="S6" s="243">
        <f>O6-C6</f>
        <v>-12264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74708</v>
      </c>
      <c r="D7" s="246">
        <v>21241</v>
      </c>
      <c r="E7" s="246">
        <v>34403</v>
      </c>
      <c r="F7" s="247">
        <f t="shared" ref="F7:F12" si="4">E7/$E$6</f>
        <v>0.45311820875864339</v>
      </c>
      <c r="G7" s="246">
        <v>77119</v>
      </c>
      <c r="H7" s="248">
        <f>G7/E7-1</f>
        <v>1.2416359038455949</v>
      </c>
      <c r="I7" s="249">
        <f>G7-E7</f>
        <v>42716</v>
      </c>
      <c r="J7" s="247">
        <f>G7/$G$6</f>
        <v>0.66523186805603474</v>
      </c>
      <c r="K7" s="246">
        <v>75690</v>
      </c>
      <c r="L7" s="250">
        <f t="shared" si="0"/>
        <v>-1.8529804587715137E-2</v>
      </c>
      <c r="M7" s="251">
        <f t="shared" si="1"/>
        <v>-1429</v>
      </c>
      <c r="N7" s="247">
        <f>K7/$K$6</f>
        <v>0.67877929135764825</v>
      </c>
      <c r="O7" s="246">
        <v>75512</v>
      </c>
      <c r="P7" s="248">
        <f t="shared" si="2"/>
        <v>-2.3516977143611673E-3</v>
      </c>
      <c r="Q7" s="249">
        <f t="shared" si="3"/>
        <v>-178</v>
      </c>
      <c r="R7" s="248">
        <f t="shared" ref="R7:R10" si="5">O7/C7-1</f>
        <v>1.0761899662686814E-2</v>
      </c>
      <c r="S7" s="249">
        <f t="shared" ref="S7:S10" si="6">O7-C7</f>
        <v>804</v>
      </c>
      <c r="T7" s="247">
        <f>O7/$O$6</f>
        <v>0.70493563233413303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14750</v>
      </c>
      <c r="D8" s="252">
        <v>4808</v>
      </c>
      <c r="E8" s="252">
        <v>5116</v>
      </c>
      <c r="F8" s="253">
        <f t="shared" si="4"/>
        <v>6.7382285149818893E-2</v>
      </c>
      <c r="G8" s="252">
        <v>20930</v>
      </c>
      <c r="H8" s="254">
        <f>IFERROR(G8/E8-1,"-")</f>
        <v>3.091086786551994</v>
      </c>
      <c r="I8" s="255">
        <f t="shared" ref="I8:I12" si="7">G8-E8</f>
        <v>15814</v>
      </c>
      <c r="J8" s="253">
        <f t="shared" ref="J8:J12" si="8">G8/$G$6</f>
        <v>0.18054309571458146</v>
      </c>
      <c r="K8" s="252">
        <v>26613</v>
      </c>
      <c r="L8" s="256">
        <f>IFERROR(K8/G8-1,"-")</f>
        <v>0.27152412804586712</v>
      </c>
      <c r="M8" s="257">
        <f>IF(G8=0,"nd",K8-G8)</f>
        <v>5683</v>
      </c>
      <c r="N8" s="258">
        <f t="shared" ref="N8:N12" si="9">K8/$K$6</f>
        <v>0.23866235012420522</v>
      </c>
      <c r="O8" s="252">
        <v>29494</v>
      </c>
      <c r="P8" s="256">
        <f>IFERROR(O8/K8-1,"-")</f>
        <v>0.10825536391988888</v>
      </c>
      <c r="Q8" s="259">
        <f t="shared" si="3"/>
        <v>2881</v>
      </c>
      <c r="R8" s="256">
        <f>IFERROR(O8/C8-1,"-")</f>
        <v>0.99959322033898301</v>
      </c>
      <c r="S8" s="259">
        <f t="shared" si="6"/>
        <v>14744</v>
      </c>
      <c r="T8" s="258">
        <f t="shared" ref="T8:T12" si="10">O8/$O$6</f>
        <v>0.27533864207096781</v>
      </c>
      <c r="V8" s="29"/>
      <c r="W8" s="79"/>
      <c r="AE8" s="1"/>
    </row>
    <row r="9" spans="1:31" s="4" customFormat="1" x14ac:dyDescent="0.25">
      <c r="B9" s="97" t="s">
        <v>61</v>
      </c>
      <c r="C9" s="252">
        <v>59958</v>
      </c>
      <c r="D9" s="252">
        <v>16433</v>
      </c>
      <c r="E9" s="252">
        <v>29287</v>
      </c>
      <c r="F9" s="258">
        <f t="shared" si="4"/>
        <v>0.38573592360882447</v>
      </c>
      <c r="G9" s="252">
        <v>56189</v>
      </c>
      <c r="H9" s="254">
        <f>IFERROR(G9/E9-1,"-")</f>
        <v>0.91856455082459787</v>
      </c>
      <c r="I9" s="259">
        <f t="shared" si="7"/>
        <v>26902</v>
      </c>
      <c r="J9" s="258">
        <f t="shared" si="8"/>
        <v>0.4846887723414533</v>
      </c>
      <c r="K9" s="252">
        <v>49077</v>
      </c>
      <c r="L9" s="256">
        <f>IFERROR(K9/G9-1,"-")</f>
        <v>-0.12657281674349075</v>
      </c>
      <c r="M9" s="257">
        <f>IF(G9=0,"nd",K9-G9)</f>
        <v>-7112</v>
      </c>
      <c r="N9" s="258">
        <f t="shared" si="9"/>
        <v>0.44011694123344303</v>
      </c>
      <c r="O9" s="252">
        <v>46018</v>
      </c>
      <c r="P9" s="256">
        <f t="shared" si="2"/>
        <v>-6.2330623306233068E-2</v>
      </c>
      <c r="Q9" s="259">
        <f t="shared" si="3"/>
        <v>-3059</v>
      </c>
      <c r="R9" s="260">
        <f t="shared" si="5"/>
        <v>-0.23249608058974613</v>
      </c>
      <c r="S9" s="259">
        <f t="shared" si="6"/>
        <v>-13940</v>
      </c>
      <c r="T9" s="258">
        <f t="shared" si="10"/>
        <v>0.42959699026316528</v>
      </c>
      <c r="V9" s="29"/>
      <c r="W9" s="79"/>
      <c r="AE9" s="1"/>
    </row>
    <row r="10" spans="1:31" s="4" customFormat="1" x14ac:dyDescent="0.25">
      <c r="B10" s="245" t="s">
        <v>193</v>
      </c>
      <c r="C10" s="261">
        <v>44675</v>
      </c>
      <c r="D10" s="261">
        <v>23346</v>
      </c>
      <c r="E10" s="261">
        <v>41522</v>
      </c>
      <c r="F10" s="262">
        <f>IFERROR(E10/$E$6,"-")</f>
        <v>0.54688179124135661</v>
      </c>
      <c r="G10" s="261">
        <v>38809</v>
      </c>
      <c r="H10" s="250">
        <f>IFERROR(G10/E10-1,"-")</f>
        <v>-6.5338856509801979E-2</v>
      </c>
      <c r="I10" s="251">
        <f>IFERROR(G10-E10,"-")</f>
        <v>-2713</v>
      </c>
      <c r="J10" s="262">
        <f>IFERROR(G10/$G$6,"-")</f>
        <v>0.33476813194396521</v>
      </c>
      <c r="K10" s="261">
        <v>35819</v>
      </c>
      <c r="L10" s="250">
        <f>IFERROR(K10/G10-1,"-")</f>
        <v>-7.704398464273754E-2</v>
      </c>
      <c r="M10" s="251">
        <f>IFERROR(K10-G10,"-")</f>
        <v>-2990</v>
      </c>
      <c r="N10" s="262">
        <f>IFERROR(K10/$K$6,"-")</f>
        <v>0.32122070864235175</v>
      </c>
      <c r="O10" s="261">
        <v>31607</v>
      </c>
      <c r="P10" s="250">
        <f>IFERROR(O10/K10-1,"-")</f>
        <v>-0.11759122253552579</v>
      </c>
      <c r="Q10" s="251">
        <f>IFERROR(O10-K10,"-")</f>
        <v>-4212</v>
      </c>
      <c r="R10" s="250">
        <f t="shared" si="5"/>
        <v>-0.29251259093452719</v>
      </c>
      <c r="S10" s="251">
        <f t="shared" si="6"/>
        <v>-13068</v>
      </c>
      <c r="T10" s="262">
        <f>IFERROR(O10/$O$6,"-")</f>
        <v>0.29506436766586691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12969</v>
      </c>
      <c r="D11" s="252">
        <v>4337</v>
      </c>
      <c r="E11" s="252">
        <v>6495</v>
      </c>
      <c r="F11" s="258">
        <f t="shared" si="4"/>
        <v>8.554494567006915E-2</v>
      </c>
      <c r="G11" s="252">
        <v>9585</v>
      </c>
      <c r="H11" s="260">
        <f t="shared" ref="H11:H12" si="11">G11/E11-1</f>
        <v>0.4757505773672055</v>
      </c>
      <c r="I11" s="259">
        <f t="shared" si="7"/>
        <v>3090</v>
      </c>
      <c r="J11" s="258">
        <f t="shared" si="8"/>
        <v>8.2680629356152099E-2</v>
      </c>
      <c r="K11" s="252">
        <v>13475</v>
      </c>
      <c r="L11" s="256">
        <f>K11/G11-1</f>
        <v>0.40584246218049036</v>
      </c>
      <c r="M11" s="259">
        <f t="shared" si="1"/>
        <v>3890</v>
      </c>
      <c r="N11" s="258">
        <f t="shared" si="9"/>
        <v>0.1208422638531419</v>
      </c>
      <c r="O11" s="252">
        <v>13104</v>
      </c>
      <c r="P11" s="260">
        <f t="shared" si="2"/>
        <v>-2.7532467532467519E-2</v>
      </c>
      <c r="Q11" s="259">
        <f t="shared" si="3"/>
        <v>-371</v>
      </c>
      <c r="R11" s="260">
        <f t="shared" ref="R11:R12" si="12">O11/D11-1</f>
        <v>2.0214433940511873</v>
      </c>
      <c r="S11" s="259">
        <f t="shared" ref="S11:S12" si="13">O11-D11</f>
        <v>8767</v>
      </c>
      <c r="T11" s="258">
        <f t="shared" si="10"/>
        <v>0.12233123908923721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151</v>
      </c>
      <c r="D12" s="252">
        <v>569</v>
      </c>
      <c r="E12" s="252">
        <v>765</v>
      </c>
      <c r="F12" s="258">
        <f t="shared" si="4"/>
        <v>1.0075732630885742E-2</v>
      </c>
      <c r="G12" s="252">
        <v>771</v>
      </c>
      <c r="H12" s="260">
        <f t="shared" si="11"/>
        <v>7.8431372549019329E-3</v>
      </c>
      <c r="I12" s="259">
        <f t="shared" si="7"/>
        <v>6</v>
      </c>
      <c r="J12" s="258">
        <f t="shared" si="8"/>
        <v>6.6506797322476016E-3</v>
      </c>
      <c r="K12" s="252">
        <v>514</v>
      </c>
      <c r="L12" s="256">
        <f t="shared" si="0"/>
        <v>-0.33333333333333337</v>
      </c>
      <c r="M12" s="259">
        <f t="shared" si="1"/>
        <v>-257</v>
      </c>
      <c r="N12" s="258">
        <f t="shared" si="9"/>
        <v>4.6094934041198471E-3</v>
      </c>
      <c r="O12" s="252">
        <v>739</v>
      </c>
      <c r="P12" s="260">
        <f>O12/K12-1</f>
        <v>0.4377431906614786</v>
      </c>
      <c r="Q12" s="259">
        <f t="shared" si="3"/>
        <v>225</v>
      </c>
      <c r="R12" s="260">
        <f t="shared" si="12"/>
        <v>0.29876977152899831</v>
      </c>
      <c r="S12" s="259">
        <f t="shared" si="13"/>
        <v>170</v>
      </c>
      <c r="T12" s="258">
        <f t="shared" si="10"/>
        <v>6.8988694816045706E-3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75.512 viajeros 
cuota: 70,5%</v>
      </c>
    </row>
    <row r="20" spans="1:27" x14ac:dyDescent="0.25">
      <c r="AA20" t="str">
        <f>CONCATENATE("Apartamentos: 
",FIXED(O10,0)," viajeros
cuota: ",FIXED(T10*100,1),"%")</f>
        <v>Apartamentos: 
31.607 viajeros
cuota: 29,5%</v>
      </c>
    </row>
    <row r="38" spans="2:31" s="4" customFormat="1" ht="15.75" hidden="1" customHeight="1" thickBot="1" x14ac:dyDescent="0.3">
      <c r="B38" s="267" t="s">
        <v>185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85" t="s">
        <v>183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191</v>
      </c>
      <c r="C134" s="243">
        <v>119383</v>
      </c>
      <c r="D134" s="228">
        <v>26848</v>
      </c>
      <c r="E134" s="228">
        <v>39986</v>
      </c>
      <c r="F134" s="228">
        <v>75857</v>
      </c>
      <c r="G134" s="229">
        <f>F134/E134-1</f>
        <v>0.89708898114340019</v>
      </c>
      <c r="H134" s="228">
        <f>F134-E134</f>
        <v>35871</v>
      </c>
      <c r="I134" s="229">
        <f>F134/F$134</f>
        <v>1</v>
      </c>
      <c r="J134" s="228">
        <v>67064</v>
      </c>
      <c r="K134" s="229">
        <f>J134/J$134</f>
        <v>1</v>
      </c>
      <c r="L134" s="229">
        <f>J134/F134-1</f>
        <v>-0.1159154725338466</v>
      </c>
      <c r="M134" s="228">
        <f>J134-F134</f>
        <v>-8793</v>
      </c>
      <c r="N134" s="229">
        <f>J134/D134-1</f>
        <v>1.4979141835518472</v>
      </c>
      <c r="O134" s="228">
        <f>J134-D134</f>
        <v>40216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74708</v>
      </c>
      <c r="D135" s="246">
        <v>20829</v>
      </c>
      <c r="E135" s="246">
        <v>30757</v>
      </c>
      <c r="F135" s="246">
        <v>64410</v>
      </c>
      <c r="G135" s="250">
        <f>IFERROR(F135/E135-1,"-")</f>
        <v>1.0941574275774619</v>
      </c>
      <c r="H135" s="246">
        <f t="shared" ref="H135:H138" si="14">F135-E135</f>
        <v>33653</v>
      </c>
      <c r="I135" s="248">
        <f>F135/F$134</f>
        <v>0.8490976442516841</v>
      </c>
      <c r="J135" s="246">
        <v>52216</v>
      </c>
      <c r="K135" s="247">
        <f t="shared" ref="K135:K138" si="15">J135/J$134</f>
        <v>0.7785995467016581</v>
      </c>
      <c r="L135" s="248">
        <f t="shared" ref="L135:L138" si="16">J135/F135-1</f>
        <v>-0.18931842881540129</v>
      </c>
      <c r="M135" s="249">
        <f t="shared" ref="M135:M138" si="17">J135-F135</f>
        <v>-12194</v>
      </c>
      <c r="N135" s="247">
        <f t="shared" ref="N135:N138" si="18">J135/D135-1</f>
        <v>1.5068894330020646</v>
      </c>
      <c r="O135" s="246">
        <f t="shared" ref="O135:O138" si="19">J135-D135</f>
        <v>31387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14750</v>
      </c>
      <c r="D136" s="252">
        <v>3349</v>
      </c>
      <c r="E136" s="252">
        <v>1711</v>
      </c>
      <c r="F136" s="252">
        <v>12871</v>
      </c>
      <c r="G136" s="256">
        <f t="shared" ref="G136:G138" si="20">IFERROR(F136/E136-1,"-")</f>
        <v>6.5225014611338397</v>
      </c>
      <c r="H136" s="252">
        <f t="shared" si="14"/>
        <v>11160</v>
      </c>
      <c r="I136" s="260">
        <f t="shared" ref="I136:I138" si="21">F136/F$134</f>
        <v>0.16967451916105303</v>
      </c>
      <c r="J136" s="252">
        <v>12769</v>
      </c>
      <c r="K136" s="258">
        <f t="shared" si="15"/>
        <v>0.19040021472026722</v>
      </c>
      <c r="L136" s="260">
        <f t="shared" si="16"/>
        <v>-7.9247921684406641E-3</v>
      </c>
      <c r="M136" s="259">
        <f t="shared" si="17"/>
        <v>-102</v>
      </c>
      <c r="N136" s="258">
        <f t="shared" si="18"/>
        <v>2.812779934308749</v>
      </c>
      <c r="O136" s="252">
        <f t="shared" si="19"/>
        <v>9420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55861</v>
      </c>
      <c r="D137" s="252">
        <v>17480</v>
      </c>
      <c r="E137" s="252">
        <v>29046</v>
      </c>
      <c r="F137" s="252">
        <v>51539</v>
      </c>
      <c r="G137" s="254">
        <f t="shared" si="20"/>
        <v>0.77439234317978389</v>
      </c>
      <c r="H137" s="252">
        <f t="shared" si="14"/>
        <v>22493</v>
      </c>
      <c r="I137" s="264">
        <f t="shared" si="21"/>
        <v>0.67942312509063107</v>
      </c>
      <c r="J137" s="252">
        <v>39447</v>
      </c>
      <c r="K137" s="258">
        <f t="shared" si="15"/>
        <v>0.58819933198139096</v>
      </c>
      <c r="L137" s="260">
        <f t="shared" si="16"/>
        <v>-0.23461844428491041</v>
      </c>
      <c r="M137" s="259">
        <f t="shared" si="17"/>
        <v>-12092</v>
      </c>
      <c r="N137" s="258">
        <f t="shared" si="18"/>
        <v>1.2566933638443936</v>
      </c>
      <c r="O137" s="252">
        <f t="shared" si="19"/>
        <v>21967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13718</v>
      </c>
      <c r="D138" s="246">
        <v>6019</v>
      </c>
      <c r="E138" s="246">
        <v>9229</v>
      </c>
      <c r="F138" s="246">
        <v>11447</v>
      </c>
      <c r="G138" s="250">
        <f t="shared" si="20"/>
        <v>0.24032939646765628</v>
      </c>
      <c r="H138" s="246">
        <f t="shared" si="14"/>
        <v>2218</v>
      </c>
      <c r="I138" s="248">
        <f t="shared" si="21"/>
        <v>0.1509023557483159</v>
      </c>
      <c r="J138" s="246">
        <v>14848</v>
      </c>
      <c r="K138" s="247">
        <f t="shared" si="15"/>
        <v>0.22140045329834188</v>
      </c>
      <c r="L138" s="248">
        <f t="shared" si="16"/>
        <v>0.29710841268454624</v>
      </c>
      <c r="M138" s="249">
        <f t="shared" si="17"/>
        <v>3401</v>
      </c>
      <c r="N138" s="247">
        <f t="shared" si="18"/>
        <v>1.466854959295564</v>
      </c>
      <c r="O138" s="246">
        <f t="shared" si="19"/>
        <v>8829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85EDD-096C-40B9-BBCB-F15A0FAD3B29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197</v>
      </c>
      <c r="C6" s="243">
        <v>71029</v>
      </c>
      <c r="D6" s="243">
        <v>22598</v>
      </c>
      <c r="E6" s="243">
        <v>35094</v>
      </c>
      <c r="F6" s="244">
        <f>E6/$E$6</f>
        <v>1</v>
      </c>
      <c r="G6" s="243">
        <v>69808</v>
      </c>
      <c r="H6" s="244">
        <f>G6/E6-1</f>
        <v>0.98917193822305816</v>
      </c>
      <c r="I6" s="243">
        <f>G6-E6</f>
        <v>34714</v>
      </c>
      <c r="J6" s="244">
        <f>G6/$G$6</f>
        <v>1</v>
      </c>
      <c r="K6" s="243">
        <v>62410</v>
      </c>
      <c r="L6" s="244">
        <f t="shared" ref="L6:L12" si="0">K6/G6-1</f>
        <v>-0.10597639239055701</v>
      </c>
      <c r="M6" s="243">
        <f t="shared" ref="M6:M12" si="1">K6-G6</f>
        <v>-7398</v>
      </c>
      <c r="N6" s="244">
        <f>K6/$K$6</f>
        <v>1</v>
      </c>
      <c r="O6" s="243">
        <v>59614</v>
      </c>
      <c r="P6" s="244">
        <f t="shared" ref="P6:P11" si="2">O6/K6-1</f>
        <v>-4.4800512738343179E-2</v>
      </c>
      <c r="Q6" s="243">
        <f t="shared" ref="Q6:Q12" si="3">O6-K6</f>
        <v>-2796</v>
      </c>
      <c r="R6" s="244">
        <f>O6/C6-1</f>
        <v>-0.16070900618057415</v>
      </c>
      <c r="S6" s="243">
        <f>O6-C6</f>
        <v>-11415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57909</v>
      </c>
      <c r="D7" s="246">
        <v>17692</v>
      </c>
      <c r="E7" s="246">
        <v>26444</v>
      </c>
      <c r="F7" s="247">
        <f t="shared" ref="F7:F12" si="4">E7/$E$6</f>
        <v>0.7535191200775061</v>
      </c>
      <c r="G7" s="246">
        <v>59452</v>
      </c>
      <c r="H7" s="248">
        <f>G7/E7-1</f>
        <v>1.2482226592043562</v>
      </c>
      <c r="I7" s="249">
        <f>G7-E7</f>
        <v>33008</v>
      </c>
      <c r="J7" s="247">
        <f>G7/$G$6</f>
        <v>0.85165024066009631</v>
      </c>
      <c r="K7" s="246">
        <v>48421</v>
      </c>
      <c r="L7" s="250">
        <f t="shared" si="0"/>
        <v>-0.18554464105496871</v>
      </c>
      <c r="M7" s="251">
        <f t="shared" si="1"/>
        <v>-11031</v>
      </c>
      <c r="N7" s="247">
        <f>K7/$K$6</f>
        <v>0.77585322864925488</v>
      </c>
      <c r="O7" s="246">
        <v>45771</v>
      </c>
      <c r="P7" s="248">
        <f t="shared" si="2"/>
        <v>-5.4728320356869919E-2</v>
      </c>
      <c r="Q7" s="249">
        <f t="shared" si="3"/>
        <v>-2650</v>
      </c>
      <c r="R7" s="248">
        <f t="shared" ref="R7:R10" si="5">O7/C7-1</f>
        <v>-0.20960472465419888</v>
      </c>
      <c r="S7" s="249">
        <f t="shared" ref="S7:S10" si="6">O7-C7</f>
        <v>-12138</v>
      </c>
      <c r="T7" s="247">
        <f>O7/$O$6</f>
        <v>0.767789445432281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5630</v>
      </c>
      <c r="D8" s="252">
        <v>2852</v>
      </c>
      <c r="E8" s="252">
        <v>1372</v>
      </c>
      <c r="F8" s="253">
        <f t="shared" si="4"/>
        <v>3.9095001994642956E-2</v>
      </c>
      <c r="G8" s="252">
        <v>11879</v>
      </c>
      <c r="H8" s="254">
        <f>IFERROR(G8/E8-1,"-")</f>
        <v>7.658163265306122</v>
      </c>
      <c r="I8" s="255">
        <f t="shared" ref="I8:I12" si="7">G8-E8</f>
        <v>10507</v>
      </c>
      <c r="J8" s="253">
        <f t="shared" ref="J8:J12" si="8">G8/$G$6</f>
        <v>0.17016674306669724</v>
      </c>
      <c r="K8" s="252">
        <v>11822</v>
      </c>
      <c r="L8" s="256">
        <f>IFERROR(K8/G8-1,"-")</f>
        <v>-4.7983837023318765E-3</v>
      </c>
      <c r="M8" s="257">
        <f>IF(G8=0,"nd",K8-G8)</f>
        <v>-57</v>
      </c>
      <c r="N8" s="258">
        <f t="shared" ref="N8:N12" si="9">K8/$K$6</f>
        <v>0.18942477167120653</v>
      </c>
      <c r="O8" s="252">
        <v>9419</v>
      </c>
      <c r="P8" s="256">
        <f>IFERROR(O8/K8-1,"-")</f>
        <v>-0.20326509896802569</v>
      </c>
      <c r="Q8" s="259">
        <f t="shared" si="3"/>
        <v>-2403</v>
      </c>
      <c r="R8" s="256">
        <f>IFERROR(O8/C8-1,"-")</f>
        <v>0.6730017761989342</v>
      </c>
      <c r="S8" s="259">
        <f t="shared" si="6"/>
        <v>3789</v>
      </c>
      <c r="T8" s="258">
        <f t="shared" ref="T8:T12" si="10">O8/$O$6</f>
        <v>0.15799979870500219</v>
      </c>
      <c r="V8" s="29"/>
      <c r="W8" s="79"/>
      <c r="AE8" s="1"/>
    </row>
    <row r="9" spans="1:31" s="4" customFormat="1" x14ac:dyDescent="0.25">
      <c r="B9" s="97" t="s">
        <v>61</v>
      </c>
      <c r="C9" s="252">
        <v>52279</v>
      </c>
      <c r="D9" s="252">
        <v>14840</v>
      </c>
      <c r="E9" s="252">
        <v>25072</v>
      </c>
      <c r="F9" s="258">
        <f t="shared" si="4"/>
        <v>0.71442411808286321</v>
      </c>
      <c r="G9" s="252">
        <v>47573</v>
      </c>
      <c r="H9" s="254">
        <f>IFERROR(G9/E9-1,"-")</f>
        <v>0.89745532865347788</v>
      </c>
      <c r="I9" s="259">
        <f t="shared" si="7"/>
        <v>22501</v>
      </c>
      <c r="J9" s="258">
        <f t="shared" si="8"/>
        <v>0.68148349759339899</v>
      </c>
      <c r="K9" s="252">
        <v>36599</v>
      </c>
      <c r="L9" s="256">
        <f>IFERROR(K9/G9-1,"-")</f>
        <v>-0.23067706472158578</v>
      </c>
      <c r="M9" s="257">
        <f>IF(G9=0,"nd",K9-G9)</f>
        <v>-10974</v>
      </c>
      <c r="N9" s="258">
        <f t="shared" si="9"/>
        <v>0.58642845697804835</v>
      </c>
      <c r="O9" s="252">
        <v>36352</v>
      </c>
      <c r="P9" s="256">
        <f t="shared" si="2"/>
        <v>-6.7488182737233116E-3</v>
      </c>
      <c r="Q9" s="259">
        <f t="shared" si="3"/>
        <v>-247</v>
      </c>
      <c r="R9" s="260">
        <f t="shared" si="5"/>
        <v>-0.30465387631745056</v>
      </c>
      <c r="S9" s="259">
        <f t="shared" si="6"/>
        <v>-15927</v>
      </c>
      <c r="T9" s="258">
        <f t="shared" si="10"/>
        <v>0.60978964672727887</v>
      </c>
      <c r="V9" s="29"/>
      <c r="W9" s="79"/>
      <c r="AE9" s="1"/>
    </row>
    <row r="10" spans="1:31" s="4" customFormat="1" x14ac:dyDescent="0.25">
      <c r="B10" s="245" t="s">
        <v>193</v>
      </c>
      <c r="C10" s="261">
        <v>13120</v>
      </c>
      <c r="D10" s="261">
        <v>4906</v>
      </c>
      <c r="E10" s="261">
        <v>8650</v>
      </c>
      <c r="F10" s="262">
        <f>IFERROR(E10/$E$6,"-")</f>
        <v>0.24648087992249387</v>
      </c>
      <c r="G10" s="261">
        <v>10356</v>
      </c>
      <c r="H10" s="250">
        <f>IFERROR(G10/E10-1,"-")</f>
        <v>0.19722543352601152</v>
      </c>
      <c r="I10" s="251">
        <f>IFERROR(G10-E10,"-")</f>
        <v>1706</v>
      </c>
      <c r="J10" s="262">
        <f>IFERROR(G10/$G$6,"-")</f>
        <v>0.14834975933990374</v>
      </c>
      <c r="K10" s="261">
        <v>13989</v>
      </c>
      <c r="L10" s="250">
        <f>IFERROR(K10/G10-1,"-")</f>
        <v>0.35081112398609493</v>
      </c>
      <c r="M10" s="251">
        <f>IFERROR(K10-G10,"-")</f>
        <v>3633</v>
      </c>
      <c r="N10" s="262">
        <f>IFERROR(K10/$K$6,"-")</f>
        <v>0.22414677135074507</v>
      </c>
      <c r="O10" s="261">
        <v>13843</v>
      </c>
      <c r="P10" s="250">
        <f>IFERROR(O10/K10-1,"-")</f>
        <v>-1.0436771749231522E-2</v>
      </c>
      <c r="Q10" s="251">
        <f>IFERROR(O10-K10,"-")</f>
        <v>-146</v>
      </c>
      <c r="R10" s="250">
        <f t="shared" si="5"/>
        <v>5.5106707317073234E-2</v>
      </c>
      <c r="S10" s="251">
        <f t="shared" si="6"/>
        <v>723</v>
      </c>
      <c r="T10" s="262">
        <f>IFERROR(O10/$O$6,"-")</f>
        <v>0.232210554567719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12969</v>
      </c>
      <c r="D11" s="252">
        <v>4337</v>
      </c>
      <c r="E11" s="252">
        <v>6495</v>
      </c>
      <c r="F11" s="258">
        <f t="shared" si="4"/>
        <v>0.18507437168746793</v>
      </c>
      <c r="G11" s="252">
        <v>9585</v>
      </c>
      <c r="H11" s="260">
        <f t="shared" ref="H11:H12" si="11">G11/E11-1</f>
        <v>0.4757505773672055</v>
      </c>
      <c r="I11" s="259">
        <f t="shared" si="7"/>
        <v>3090</v>
      </c>
      <c r="J11" s="258">
        <f t="shared" si="8"/>
        <v>0.13730517992207197</v>
      </c>
      <c r="K11" s="252">
        <v>13475</v>
      </c>
      <c r="L11" s="256">
        <f>K11/G11-1</f>
        <v>0.40584246218049036</v>
      </c>
      <c r="M11" s="259">
        <f t="shared" si="1"/>
        <v>3890</v>
      </c>
      <c r="N11" s="258">
        <f t="shared" si="9"/>
        <v>0.21591091171286653</v>
      </c>
      <c r="O11" s="252">
        <v>13104</v>
      </c>
      <c r="P11" s="260">
        <f t="shared" si="2"/>
        <v>-2.7532467532467519E-2</v>
      </c>
      <c r="Q11" s="259">
        <f t="shared" si="3"/>
        <v>-371</v>
      </c>
      <c r="R11" s="260">
        <f t="shared" ref="R11:R12" si="12">O11/D11-1</f>
        <v>2.0214433940511873</v>
      </c>
      <c r="S11" s="259">
        <f t="shared" ref="S11:S12" si="13">O11-D11</f>
        <v>8767</v>
      </c>
      <c r="T11" s="258">
        <f t="shared" si="10"/>
        <v>0.21981413761868018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151</v>
      </c>
      <c r="D12" s="252">
        <v>569</v>
      </c>
      <c r="E12" s="252">
        <v>765</v>
      </c>
      <c r="F12" s="258">
        <f t="shared" si="4"/>
        <v>2.1798598050948879E-2</v>
      </c>
      <c r="G12" s="252">
        <v>771</v>
      </c>
      <c r="H12" s="260">
        <f t="shared" si="11"/>
        <v>7.8431372549019329E-3</v>
      </c>
      <c r="I12" s="259">
        <f t="shared" si="7"/>
        <v>6</v>
      </c>
      <c r="J12" s="258">
        <f t="shared" si="8"/>
        <v>1.1044579417831768E-2</v>
      </c>
      <c r="K12" s="252">
        <v>514</v>
      </c>
      <c r="L12" s="256">
        <f t="shared" si="0"/>
        <v>-0.33333333333333337</v>
      </c>
      <c r="M12" s="259">
        <f t="shared" si="1"/>
        <v>-257</v>
      </c>
      <c r="N12" s="258">
        <f t="shared" si="9"/>
        <v>8.235859637878545E-3</v>
      </c>
      <c r="O12" s="252">
        <v>739</v>
      </c>
      <c r="P12" s="260">
        <f>O12/K12-1</f>
        <v>0.4377431906614786</v>
      </c>
      <c r="Q12" s="259">
        <f t="shared" si="3"/>
        <v>225</v>
      </c>
      <c r="R12" s="260">
        <f t="shared" si="12"/>
        <v>0.29876977152899831</v>
      </c>
      <c r="S12" s="259">
        <f t="shared" si="13"/>
        <v>170</v>
      </c>
      <c r="T12" s="258">
        <f t="shared" si="10"/>
        <v>1.2396416949038817E-2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45.771 viajeros 
cuota: 76,8%</v>
      </c>
    </row>
    <row r="20" spans="27:27" x14ac:dyDescent="0.25">
      <c r="AA20" t="str">
        <f>CONCATENATE("Apartamentos: 
",FIXED(O10,0)," viajeros
cuota: ",FIXED(T10*100,1),"%")</f>
        <v>Apartamentos: 
13.843 viajeros
cuota: 23,2%</v>
      </c>
    </row>
    <row r="38" spans="2:31" s="4" customFormat="1" ht="15.75" hidden="1" customHeight="1" thickBot="1" x14ac:dyDescent="0.3">
      <c r="B38" s="267" t="s">
        <v>185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85" t="s">
        <v>183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197</v>
      </c>
      <c r="C134" s="228">
        <v>76491</v>
      </c>
      <c r="D134" s="228">
        <v>26848</v>
      </c>
      <c r="E134" s="228">
        <v>39986</v>
      </c>
      <c r="F134" s="228">
        <v>75857</v>
      </c>
      <c r="G134" s="229">
        <f>F134/E134-1</f>
        <v>0.89708898114340019</v>
      </c>
      <c r="H134" s="228">
        <f>F134-E134</f>
        <v>35871</v>
      </c>
      <c r="I134" s="229">
        <f>F134/F$134</f>
        <v>1</v>
      </c>
      <c r="J134" s="228">
        <v>67064</v>
      </c>
      <c r="K134" s="229">
        <f>J134/J$134</f>
        <v>1</v>
      </c>
      <c r="L134" s="229">
        <f>J134/F134-1</f>
        <v>-0.1159154725338466</v>
      </c>
      <c r="M134" s="228">
        <f>J134-F134</f>
        <v>-8793</v>
      </c>
      <c r="N134" s="229">
        <f>J134/D134-1</f>
        <v>1.4979141835518472</v>
      </c>
      <c r="O134" s="228">
        <f>J134-D134</f>
        <v>40216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62773</v>
      </c>
      <c r="D135" s="246">
        <v>20829</v>
      </c>
      <c r="E135" s="246">
        <v>30757</v>
      </c>
      <c r="F135" s="246">
        <v>64410</v>
      </c>
      <c r="G135" s="250">
        <f>IFERROR(F135/E135-1,"-")</f>
        <v>1.0941574275774619</v>
      </c>
      <c r="H135" s="246">
        <f t="shared" ref="H135:H138" si="14">F135-E135</f>
        <v>33653</v>
      </c>
      <c r="I135" s="248">
        <f>F135/F$134</f>
        <v>0.8490976442516841</v>
      </c>
      <c r="J135" s="246">
        <v>52216</v>
      </c>
      <c r="K135" s="247">
        <f t="shared" ref="K135:K138" si="15">J135/J$134</f>
        <v>0.7785995467016581</v>
      </c>
      <c r="L135" s="248">
        <f t="shared" ref="L135:L138" si="16">J135/F135-1</f>
        <v>-0.18931842881540129</v>
      </c>
      <c r="M135" s="249">
        <f t="shared" ref="M135:M138" si="17">J135-F135</f>
        <v>-12194</v>
      </c>
      <c r="N135" s="247">
        <f t="shared" ref="N135:N138" si="18">J135/D135-1</f>
        <v>1.5068894330020646</v>
      </c>
      <c r="O135" s="246">
        <f t="shared" ref="O135:O138" si="19">J135-D135</f>
        <v>31387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6912</v>
      </c>
      <c r="D136" s="252">
        <v>3349</v>
      </c>
      <c r="E136" s="252">
        <v>1711</v>
      </c>
      <c r="F136" s="252">
        <v>12871</v>
      </c>
      <c r="G136" s="256">
        <f t="shared" ref="G136:G138" si="20">IFERROR(F136/E136-1,"-")</f>
        <v>6.5225014611338397</v>
      </c>
      <c r="H136" s="252">
        <f t="shared" si="14"/>
        <v>11160</v>
      </c>
      <c r="I136" s="260">
        <f t="shared" ref="I136:I138" si="21">F136/F$134</f>
        <v>0.16967451916105303</v>
      </c>
      <c r="J136" s="252">
        <v>12769</v>
      </c>
      <c r="K136" s="258">
        <f t="shared" si="15"/>
        <v>0.19040021472026722</v>
      </c>
      <c r="L136" s="260">
        <f t="shared" si="16"/>
        <v>-7.9247921684406641E-3</v>
      </c>
      <c r="M136" s="259">
        <f t="shared" si="17"/>
        <v>-102</v>
      </c>
      <c r="N136" s="258">
        <f t="shared" si="18"/>
        <v>2.812779934308749</v>
      </c>
      <c r="O136" s="252">
        <f t="shared" si="19"/>
        <v>9420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55861</v>
      </c>
      <c r="D137" s="252">
        <v>17480</v>
      </c>
      <c r="E137" s="252">
        <v>29046</v>
      </c>
      <c r="F137" s="252">
        <v>51539</v>
      </c>
      <c r="G137" s="254">
        <f t="shared" si="20"/>
        <v>0.77439234317978389</v>
      </c>
      <c r="H137" s="252">
        <f t="shared" si="14"/>
        <v>22493</v>
      </c>
      <c r="I137" s="264">
        <f t="shared" si="21"/>
        <v>0.67942312509063107</v>
      </c>
      <c r="J137" s="252">
        <v>39447</v>
      </c>
      <c r="K137" s="258">
        <f t="shared" si="15"/>
        <v>0.58819933198139096</v>
      </c>
      <c r="L137" s="260">
        <f t="shared" si="16"/>
        <v>-0.23461844428491041</v>
      </c>
      <c r="M137" s="259">
        <f t="shared" si="17"/>
        <v>-12092</v>
      </c>
      <c r="N137" s="258">
        <f t="shared" si="18"/>
        <v>1.2566933638443936</v>
      </c>
      <c r="O137" s="252">
        <f t="shared" si="19"/>
        <v>21967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13718</v>
      </c>
      <c r="D138" s="246">
        <v>6019</v>
      </c>
      <c r="E138" s="246">
        <v>9229</v>
      </c>
      <c r="F138" s="246">
        <v>11447</v>
      </c>
      <c r="G138" s="250">
        <f t="shared" si="20"/>
        <v>0.24032939646765628</v>
      </c>
      <c r="H138" s="246">
        <f t="shared" si="14"/>
        <v>2218</v>
      </c>
      <c r="I138" s="248">
        <f t="shared" si="21"/>
        <v>0.1509023557483159</v>
      </c>
      <c r="J138" s="246">
        <v>14848</v>
      </c>
      <c r="K138" s="247">
        <f t="shared" si="15"/>
        <v>0.22140045329834188</v>
      </c>
      <c r="L138" s="248">
        <f t="shared" si="16"/>
        <v>0.29710841268454624</v>
      </c>
      <c r="M138" s="249">
        <f t="shared" si="17"/>
        <v>3401</v>
      </c>
      <c r="N138" s="247">
        <f t="shared" si="18"/>
        <v>1.466854959295564</v>
      </c>
      <c r="O138" s="246">
        <f t="shared" si="19"/>
        <v>8829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1E665-963E-4B83-A482-F28A7A5BB52B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7C819-1468-4FED-9265-95CE0170886D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48354</v>
      </c>
      <c r="D6" s="243">
        <v>21989</v>
      </c>
      <c r="E6" s="243">
        <v>40831</v>
      </c>
      <c r="F6" s="244">
        <f>E6/$E$6</f>
        <v>1</v>
      </c>
      <c r="G6" s="243">
        <v>46120</v>
      </c>
      <c r="H6" s="244">
        <f>G6/E6-1</f>
        <v>0.1295339325512479</v>
      </c>
      <c r="I6" s="243">
        <f>G6-E6</f>
        <v>5289</v>
      </c>
      <c r="J6" s="244">
        <f>G6/$G$6</f>
        <v>1</v>
      </c>
      <c r="K6" s="243">
        <v>49099</v>
      </c>
      <c r="L6" s="244">
        <f t="shared" ref="L6:L12" si="0">K6/G6-1</f>
        <v>6.4592367736340028E-2</v>
      </c>
      <c r="M6" s="243">
        <f t="shared" ref="M6:M12" si="1">K6-G6</f>
        <v>2979</v>
      </c>
      <c r="N6" s="244">
        <f>K6/$K$6</f>
        <v>1</v>
      </c>
      <c r="O6" s="243">
        <v>47505</v>
      </c>
      <c r="P6" s="244">
        <f t="shared" ref="P6:P11" si="2">O6/K6-1</f>
        <v>-3.2465019654168148E-2</v>
      </c>
      <c r="Q6" s="243">
        <f t="shared" ref="Q6:Q12" si="3">O6-K6</f>
        <v>-1594</v>
      </c>
      <c r="R6" s="244">
        <f>O6/C6-1</f>
        <v>-1.7558009678620201E-2</v>
      </c>
      <c r="S6" s="243">
        <f>O6-C6</f>
        <v>-849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16799</v>
      </c>
      <c r="D7" s="246">
        <v>3549</v>
      </c>
      <c r="E7" s="246">
        <v>7959</v>
      </c>
      <c r="F7" s="247">
        <f t="shared" ref="F7:F12" si="4">E7/$E$6</f>
        <v>0.19492542430996057</v>
      </c>
      <c r="G7" s="246">
        <v>17667</v>
      </c>
      <c r="H7" s="248">
        <f>G7/E7-1</f>
        <v>1.2197512250282698</v>
      </c>
      <c r="I7" s="249">
        <f>G7-E7</f>
        <v>9708</v>
      </c>
      <c r="J7" s="247">
        <f>G7/$G$6</f>
        <v>0.38306591500433651</v>
      </c>
      <c r="K7" s="246">
        <v>27269</v>
      </c>
      <c r="L7" s="250">
        <f t="shared" si="0"/>
        <v>0.54349917926076863</v>
      </c>
      <c r="M7" s="251">
        <f t="shared" si="1"/>
        <v>9602</v>
      </c>
      <c r="N7" s="247">
        <f>K7/$K$6</f>
        <v>0.55538809344385831</v>
      </c>
      <c r="O7" s="246">
        <v>29741</v>
      </c>
      <c r="P7" s="248">
        <f t="shared" si="2"/>
        <v>9.0652389159851854E-2</v>
      </c>
      <c r="Q7" s="249">
        <f t="shared" si="3"/>
        <v>2472</v>
      </c>
      <c r="R7" s="248">
        <f t="shared" ref="R7:R10" si="5">O7/C7-1</f>
        <v>0.77040300017858199</v>
      </c>
      <c r="S7" s="249">
        <f t="shared" ref="S7:S10" si="6">O7-C7</f>
        <v>12942</v>
      </c>
      <c r="T7" s="247">
        <f>O7/$O$6</f>
        <v>0.62606041469319018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9120</v>
      </c>
      <c r="D8" s="252">
        <v>1956</v>
      </c>
      <c r="E8" s="252">
        <v>3744</v>
      </c>
      <c r="F8" s="253">
        <f t="shared" si="4"/>
        <v>9.1695035634689323E-2</v>
      </c>
      <c r="G8" s="252">
        <v>9051</v>
      </c>
      <c r="H8" s="254">
        <f>IFERROR(G8/E8-1,"-")</f>
        <v>1.4174679487179489</v>
      </c>
      <c r="I8" s="255">
        <f t="shared" ref="I8:I12" si="7">G8-E8</f>
        <v>5307</v>
      </c>
      <c r="J8" s="253">
        <f t="shared" ref="J8:J12" si="8">G8/$G$6</f>
        <v>0.1962489158716392</v>
      </c>
      <c r="K8" s="252">
        <v>14791</v>
      </c>
      <c r="L8" s="256">
        <f>IFERROR(K8/G8-1,"-")</f>
        <v>0.63418406805877803</v>
      </c>
      <c r="M8" s="257">
        <f>IF(G8=0,"nd",K8-G8)</f>
        <v>5740</v>
      </c>
      <c r="N8" s="258">
        <f t="shared" ref="N8:N12" si="9">K8/$K$6</f>
        <v>0.3012484979327481</v>
      </c>
      <c r="O8" s="252">
        <v>20075</v>
      </c>
      <c r="P8" s="256">
        <f>IFERROR(O8/K8-1,"-")</f>
        <v>0.35724427016428906</v>
      </c>
      <c r="Q8" s="259">
        <f t="shared" si="3"/>
        <v>5284</v>
      </c>
      <c r="R8" s="256">
        <f>IFERROR(O8/C8-1,"-")</f>
        <v>1.2012061403508771</v>
      </c>
      <c r="S8" s="259">
        <f t="shared" si="6"/>
        <v>10955</v>
      </c>
      <c r="T8" s="258">
        <f t="shared" ref="T8:T12" si="10">O8/$O$6</f>
        <v>0.42258709609514788</v>
      </c>
      <c r="V8" s="29"/>
      <c r="W8" s="79"/>
      <c r="AE8" s="1"/>
    </row>
    <row r="9" spans="1:31" s="4" customFormat="1" x14ac:dyDescent="0.25">
      <c r="B9" s="97" t="s">
        <v>61</v>
      </c>
      <c r="C9" s="252">
        <v>7679</v>
      </c>
      <c r="D9" s="252">
        <v>1593</v>
      </c>
      <c r="E9" s="252">
        <v>4215</v>
      </c>
      <c r="F9" s="258">
        <f t="shared" si="4"/>
        <v>0.10323038867527123</v>
      </c>
      <c r="G9" s="252">
        <v>8616</v>
      </c>
      <c r="H9" s="254">
        <f>IFERROR(G9/E9-1,"-")</f>
        <v>1.0441281138790037</v>
      </c>
      <c r="I9" s="259">
        <f t="shared" si="7"/>
        <v>4401</v>
      </c>
      <c r="J9" s="258">
        <f t="shared" si="8"/>
        <v>0.18681699913269731</v>
      </c>
      <c r="K9" s="252">
        <v>12478</v>
      </c>
      <c r="L9" s="256">
        <f>IFERROR(K9/G9-1,"-")</f>
        <v>0.4482358402971216</v>
      </c>
      <c r="M9" s="257">
        <f>IF(G9=0,"nd",K9-G9)</f>
        <v>3862</v>
      </c>
      <c r="N9" s="258">
        <f t="shared" si="9"/>
        <v>0.25413959551111021</v>
      </c>
      <c r="O9" s="252">
        <v>9666</v>
      </c>
      <c r="P9" s="256">
        <f t="shared" si="2"/>
        <v>-0.22535662766468989</v>
      </c>
      <c r="Q9" s="259">
        <f t="shared" si="3"/>
        <v>-2812</v>
      </c>
      <c r="R9" s="260">
        <f t="shared" si="5"/>
        <v>0.25875765073577295</v>
      </c>
      <c r="S9" s="259">
        <f t="shared" si="6"/>
        <v>1987</v>
      </c>
      <c r="T9" s="258">
        <f t="shared" si="10"/>
        <v>0.20347331859804232</v>
      </c>
      <c r="V9" s="29"/>
      <c r="W9" s="79"/>
      <c r="AE9" s="1"/>
    </row>
    <row r="10" spans="1:31" s="4" customFormat="1" x14ac:dyDescent="0.25">
      <c r="B10" s="245" t="s">
        <v>193</v>
      </c>
      <c r="C10" s="261">
        <v>31555</v>
      </c>
      <c r="D10" s="261">
        <v>18440</v>
      </c>
      <c r="E10" s="261">
        <v>32872</v>
      </c>
      <c r="F10" s="262">
        <f>IFERROR(E10/$E$6,"-")</f>
        <v>0.80507457569003948</v>
      </c>
      <c r="G10" s="261">
        <v>28453</v>
      </c>
      <c r="H10" s="250">
        <f>IFERROR(G10/E10-1,"-")</f>
        <v>-0.13443051837430031</v>
      </c>
      <c r="I10" s="251">
        <f>IFERROR(G10-E10,"-")</f>
        <v>-4419</v>
      </c>
      <c r="J10" s="262">
        <f>IFERROR(G10/$G$6,"-")</f>
        <v>0.61693408499566349</v>
      </c>
      <c r="K10" s="261">
        <v>21830</v>
      </c>
      <c r="L10" s="250">
        <f>IFERROR(K10/G10-1,"-")</f>
        <v>-0.23276983094928483</v>
      </c>
      <c r="M10" s="251">
        <f>IFERROR(K10-G10,"-")</f>
        <v>-6623</v>
      </c>
      <c r="N10" s="262">
        <f>IFERROR(K10/$K$6,"-")</f>
        <v>0.44461190655614169</v>
      </c>
      <c r="O10" s="261">
        <v>17764</v>
      </c>
      <c r="P10" s="250">
        <f>IFERROR(O10/K10-1,"-")</f>
        <v>-0.18625744388456256</v>
      </c>
      <c r="Q10" s="251">
        <f>IFERROR(O10-K10,"-")</f>
        <v>-4066</v>
      </c>
      <c r="R10" s="250">
        <f t="shared" si="5"/>
        <v>-0.43704642687371253</v>
      </c>
      <c r="S10" s="251">
        <f t="shared" si="6"/>
        <v>-13791</v>
      </c>
      <c r="T10" s="262">
        <f>IFERROR(O10/$O$6,"-")</f>
        <v>0.37393958530680982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29159</v>
      </c>
      <c r="D11" s="252">
        <v>10993</v>
      </c>
      <c r="E11" s="252">
        <v>14537</v>
      </c>
      <c r="F11" s="258">
        <f t="shared" si="4"/>
        <v>0.35602850775146333</v>
      </c>
      <c r="G11" s="252">
        <v>23351</v>
      </c>
      <c r="H11" s="260">
        <f t="shared" ref="H11:H12" si="11">G11/E11-1</f>
        <v>0.60631492054756819</v>
      </c>
      <c r="I11" s="259">
        <f t="shared" si="7"/>
        <v>8814</v>
      </c>
      <c r="J11" s="258">
        <f t="shared" si="8"/>
        <v>0.50630962705984384</v>
      </c>
      <c r="K11" s="252">
        <v>18890</v>
      </c>
      <c r="L11" s="256">
        <f>K11/G11-1</f>
        <v>-0.19104106890497197</v>
      </c>
      <c r="M11" s="259">
        <f t="shared" si="1"/>
        <v>-4461</v>
      </c>
      <c r="N11" s="258">
        <f t="shared" si="9"/>
        <v>0.38473288661683536</v>
      </c>
      <c r="O11" s="252">
        <v>15389</v>
      </c>
      <c r="P11" s="260">
        <f t="shared" si="2"/>
        <v>-0.18533615669666492</v>
      </c>
      <c r="Q11" s="259">
        <f t="shared" si="3"/>
        <v>-3501</v>
      </c>
      <c r="R11" s="260">
        <f t="shared" ref="R11:R12" si="12">O11/D11-1</f>
        <v>0.3998908396252161</v>
      </c>
      <c r="S11" s="259">
        <f t="shared" ref="S11:S12" si="13">O11-D11</f>
        <v>4396</v>
      </c>
      <c r="T11" s="258">
        <f t="shared" si="10"/>
        <v>0.32394484791074624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2396</v>
      </c>
      <c r="D12" s="252">
        <v>7447</v>
      </c>
      <c r="E12" s="252">
        <v>5635</v>
      </c>
      <c r="F12" s="258">
        <f t="shared" si="4"/>
        <v>0.13800788616492371</v>
      </c>
      <c r="G12" s="252">
        <v>5102</v>
      </c>
      <c r="H12" s="260">
        <f t="shared" si="11"/>
        <v>-9.4587400177462255E-2</v>
      </c>
      <c r="I12" s="259">
        <f t="shared" si="7"/>
        <v>-533</v>
      </c>
      <c r="J12" s="258">
        <f t="shared" si="8"/>
        <v>0.1106244579358196</v>
      </c>
      <c r="K12" s="252">
        <v>2940</v>
      </c>
      <c r="L12" s="256">
        <f t="shared" si="0"/>
        <v>-0.42375539004312035</v>
      </c>
      <c r="M12" s="259">
        <f t="shared" si="1"/>
        <v>-2162</v>
      </c>
      <c r="N12" s="258">
        <f t="shared" si="9"/>
        <v>5.9879019939306298E-2</v>
      </c>
      <c r="O12" s="252">
        <v>2375</v>
      </c>
      <c r="P12" s="260">
        <f>O12/K12-1</f>
        <v>-0.19217687074829937</v>
      </c>
      <c r="Q12" s="259">
        <f t="shared" si="3"/>
        <v>-565</v>
      </c>
      <c r="R12" s="260">
        <f t="shared" si="12"/>
        <v>-0.68107962938095878</v>
      </c>
      <c r="S12" s="259">
        <f t="shared" si="13"/>
        <v>-5072</v>
      </c>
      <c r="T12" s="258">
        <f t="shared" si="10"/>
        <v>4.9994737396063575E-2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29.741 viajeros 
cuota: 62,6%</v>
      </c>
    </row>
    <row r="20" spans="27:27" x14ac:dyDescent="0.25">
      <c r="AA20" t="str">
        <f>CONCATENATE("Apartamentos: 
",FIXED(O10,0)," viajeros
cuota: ",FIXED(T10*100,1),"%")</f>
        <v>Apartamentos: 
17.764 viajeros
cuota: 37,4%</v>
      </c>
    </row>
    <row r="38" spans="2:31" s="4" customFormat="1" ht="15.75" hidden="1" customHeight="1" thickBot="1" x14ac:dyDescent="0.3">
      <c r="B38" s="267" t="s">
        <v>185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85" t="s">
        <v>183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51328</v>
      </c>
      <c r="D134" s="228">
        <v>24912</v>
      </c>
      <c r="E134" s="228">
        <v>43482</v>
      </c>
      <c r="F134" s="228">
        <v>48094</v>
      </c>
      <c r="G134" s="229">
        <f>F134/E134-1</f>
        <v>0.10606687824847061</v>
      </c>
      <c r="H134" s="228">
        <f>F134-E134</f>
        <v>4612</v>
      </c>
      <c r="I134" s="229">
        <f>F134/F$134</f>
        <v>1</v>
      </c>
      <c r="J134" s="228">
        <v>51902</v>
      </c>
      <c r="K134" s="229">
        <f>J134/J$134</f>
        <v>1</v>
      </c>
      <c r="L134" s="229">
        <f>J134/F134-1</f>
        <v>7.9178275876408799E-2</v>
      </c>
      <c r="M134" s="228">
        <f>J134-F134</f>
        <v>3808</v>
      </c>
      <c r="N134" s="229">
        <f>J134/D134-1</f>
        <v>1.083413615928067</v>
      </c>
      <c r="O134" s="228">
        <f>J134-D134</f>
        <v>26990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18179</v>
      </c>
      <c r="D135" s="246">
        <v>3947</v>
      </c>
      <c r="E135" s="246">
        <v>9077</v>
      </c>
      <c r="F135" s="246">
        <v>18678</v>
      </c>
      <c r="G135" s="250">
        <f>IFERROR(F135/E135-1,"-")</f>
        <v>1.0577283243362343</v>
      </c>
      <c r="H135" s="246">
        <f t="shared" ref="H135:H138" si="14">F135-E135</f>
        <v>9601</v>
      </c>
      <c r="I135" s="248">
        <f>F135/F$134</f>
        <v>0.38836445294631344</v>
      </c>
      <c r="J135" s="246">
        <v>28925</v>
      </c>
      <c r="K135" s="247">
        <f t="shared" ref="K135:K138" si="15">J135/J$134</f>
        <v>0.55730029671303616</v>
      </c>
      <c r="L135" s="248">
        <f t="shared" ref="L135:L138" si="16">J135/F135-1</f>
        <v>0.5486133418995609</v>
      </c>
      <c r="M135" s="249">
        <f t="shared" ref="M135:M138" si="17">J135-F135</f>
        <v>10247</v>
      </c>
      <c r="N135" s="247">
        <f t="shared" ref="N135:N138" si="18">J135/D135-1</f>
        <v>6.328350646060299</v>
      </c>
      <c r="O135" s="246">
        <f t="shared" ref="O135:O138" si="19">J135-D135</f>
        <v>24978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9694</v>
      </c>
      <c r="D136" s="252">
        <v>2180</v>
      </c>
      <c r="E136" s="252">
        <v>4351</v>
      </c>
      <c r="F136" s="252">
        <v>9363</v>
      </c>
      <c r="G136" s="256">
        <f t="shared" ref="G136:G138" si="20">IFERROR(F136/E136-1,"-")</f>
        <v>1.1519190990576877</v>
      </c>
      <c r="H136" s="252">
        <f t="shared" si="14"/>
        <v>5012</v>
      </c>
      <c r="I136" s="260">
        <f t="shared" ref="I136:I138" si="21">F136/F$134</f>
        <v>0.19468124922027696</v>
      </c>
      <c r="J136" s="252">
        <v>15562</v>
      </c>
      <c r="K136" s="258">
        <f t="shared" si="15"/>
        <v>0.29983430310970677</v>
      </c>
      <c r="L136" s="260">
        <f t="shared" si="16"/>
        <v>0.66207412154224077</v>
      </c>
      <c r="M136" s="259">
        <f t="shared" si="17"/>
        <v>6199</v>
      </c>
      <c r="N136" s="258">
        <f t="shared" si="18"/>
        <v>6.1385321100917434</v>
      </c>
      <c r="O136" s="252">
        <f t="shared" si="19"/>
        <v>13382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8485</v>
      </c>
      <c r="D137" s="252">
        <v>1767</v>
      </c>
      <c r="E137" s="252">
        <v>4726</v>
      </c>
      <c r="F137" s="252">
        <v>9315</v>
      </c>
      <c r="G137" s="254">
        <f t="shared" si="20"/>
        <v>0.97101142615319502</v>
      </c>
      <c r="H137" s="252">
        <f t="shared" si="14"/>
        <v>4589</v>
      </c>
      <c r="I137" s="264">
        <f t="shared" si="21"/>
        <v>0.19368320372603651</v>
      </c>
      <c r="J137" s="252">
        <v>13363</v>
      </c>
      <c r="K137" s="258">
        <f t="shared" si="15"/>
        <v>0.25746599360332934</v>
      </c>
      <c r="L137" s="260">
        <f t="shared" si="16"/>
        <v>0.43456790123456801</v>
      </c>
      <c r="M137" s="259">
        <f t="shared" si="17"/>
        <v>4048</v>
      </c>
      <c r="N137" s="258">
        <f t="shared" si="18"/>
        <v>6.5625353706847767</v>
      </c>
      <c r="O137" s="252">
        <f t="shared" si="19"/>
        <v>11596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33149</v>
      </c>
      <c r="D138" s="246">
        <v>20965</v>
      </c>
      <c r="E138" s="246">
        <v>34405</v>
      </c>
      <c r="F138" s="246">
        <v>29416</v>
      </c>
      <c r="G138" s="250">
        <f t="shared" si="20"/>
        <v>-0.1450079930242697</v>
      </c>
      <c r="H138" s="246">
        <f t="shared" si="14"/>
        <v>-4989</v>
      </c>
      <c r="I138" s="248">
        <f t="shared" si="21"/>
        <v>0.6116355470536865</v>
      </c>
      <c r="J138" s="246">
        <v>22977</v>
      </c>
      <c r="K138" s="247">
        <f t="shared" si="15"/>
        <v>0.4426997032869639</v>
      </c>
      <c r="L138" s="248">
        <f t="shared" si="16"/>
        <v>-0.21889447919499594</v>
      </c>
      <c r="M138" s="249">
        <f t="shared" si="17"/>
        <v>-6439</v>
      </c>
      <c r="N138" s="247">
        <f t="shared" si="18"/>
        <v>9.5969472931075606E-2</v>
      </c>
      <c r="O138" s="246">
        <f t="shared" si="19"/>
        <v>2012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7EE29-A2D6-46D2-B284-830D91677E36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977442</v>
      </c>
      <c r="D6" s="243">
        <v>431442</v>
      </c>
      <c r="E6" s="243">
        <v>739628</v>
      </c>
      <c r="F6" s="244">
        <f>E6/$E$6</f>
        <v>1</v>
      </c>
      <c r="G6" s="243">
        <v>947988</v>
      </c>
      <c r="H6" s="244">
        <f>G6/E6-1</f>
        <v>0.281709183535507</v>
      </c>
      <c r="I6" s="243">
        <f>G6-E6</f>
        <v>208360</v>
      </c>
      <c r="J6" s="244">
        <f>G6/$G$6</f>
        <v>1</v>
      </c>
      <c r="K6" s="243">
        <v>974590</v>
      </c>
      <c r="L6" s="244">
        <f>K6/G6-1</f>
        <v>2.8061536643923857E-2</v>
      </c>
      <c r="M6" s="243">
        <f>K6-G6</f>
        <v>26602</v>
      </c>
      <c r="N6" s="244">
        <f>K6/$K$6</f>
        <v>1</v>
      </c>
      <c r="O6" s="243">
        <v>990510</v>
      </c>
      <c r="P6" s="244">
        <f>O6/K6-1</f>
        <v>1.6335074236345504E-2</v>
      </c>
      <c r="Q6" s="243">
        <f>O6-K6</f>
        <v>15920</v>
      </c>
      <c r="R6" s="244">
        <f>IFERROR(O6/C6-1,"-")</f>
        <v>1.3369591239173362E-2</v>
      </c>
      <c r="S6" s="243">
        <f>O6-C6</f>
        <v>13068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210585</v>
      </c>
      <c r="D7" s="252">
        <v>95402</v>
      </c>
      <c r="E7" s="252">
        <v>233548</v>
      </c>
      <c r="F7" s="258">
        <f t="shared" ref="F7:F16" si="0">E7/$E$6</f>
        <v>0.31576414089244864</v>
      </c>
      <c r="G7" s="252">
        <v>194307</v>
      </c>
      <c r="H7" s="260">
        <f>G7/E7-1</f>
        <v>-0.16802113484165992</v>
      </c>
      <c r="I7" s="259">
        <f>G7-E7</f>
        <v>-39241</v>
      </c>
      <c r="J7" s="258">
        <f>G7/$G$6</f>
        <v>0.20496778440233421</v>
      </c>
      <c r="K7" s="252">
        <v>169678</v>
      </c>
      <c r="L7" s="260">
        <f>K7/G7-1</f>
        <v>-0.12675302485242423</v>
      </c>
      <c r="M7" s="259">
        <f>K7-G7</f>
        <v>-24629</v>
      </c>
      <c r="N7" s="258">
        <f>K7/$K$6</f>
        <v>0.17410193004237678</v>
      </c>
      <c r="O7" s="252">
        <v>151006</v>
      </c>
      <c r="P7" s="260">
        <f>O7/K7-1</f>
        <v>-0.11004372988837685</v>
      </c>
      <c r="Q7" s="259">
        <f>O7-K7</f>
        <v>-18672</v>
      </c>
      <c r="R7" s="260">
        <f t="shared" ref="R7:R16" si="1">IFERROR(O7/C7-1,"-")</f>
        <v>-0.28292138566374625</v>
      </c>
      <c r="S7" s="259">
        <f t="shared" ref="S7:S16" si="2">O7-C7</f>
        <v>-59579</v>
      </c>
      <c r="T7" s="258">
        <f>O7/$O$6</f>
        <v>0.15245277685232861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119383</v>
      </c>
      <c r="D8" s="252">
        <v>44587</v>
      </c>
      <c r="E8" s="252">
        <v>75925</v>
      </c>
      <c r="F8" s="258">
        <f t="shared" si="0"/>
        <v>0.1026529552694057</v>
      </c>
      <c r="G8" s="252">
        <v>115928</v>
      </c>
      <c r="H8" s="260">
        <f t="shared" ref="H8:H16" si="3">G8/E8-1</f>
        <v>0.52687520579519265</v>
      </c>
      <c r="I8" s="259">
        <f t="shared" ref="I8:I16" si="4">G8-E8</f>
        <v>40003</v>
      </c>
      <c r="J8" s="258">
        <f t="shared" ref="J8:J16" si="5">G8/$G$6</f>
        <v>0.12228846778651206</v>
      </c>
      <c r="K8" s="252">
        <v>111509</v>
      </c>
      <c r="L8" s="260">
        <f t="shared" ref="L8:L16" si="6">K8/G8-1</f>
        <v>-3.8118487336967766E-2</v>
      </c>
      <c r="M8" s="259">
        <f t="shared" ref="M8:M16" si="7">K8-G8</f>
        <v>-4419</v>
      </c>
      <c r="N8" s="258">
        <f t="shared" ref="N8:N16" si="8">K8/$K$6</f>
        <v>0.11441631865707631</v>
      </c>
      <c r="O8" s="252">
        <v>107119</v>
      </c>
      <c r="P8" s="260">
        <f t="shared" ref="P8:P16" si="9">O8/K8-1</f>
        <v>-3.9369019541023564E-2</v>
      </c>
      <c r="Q8" s="259">
        <f t="shared" ref="Q8:Q16" si="10">O8-K8</f>
        <v>-4390</v>
      </c>
      <c r="R8" s="260">
        <f t="shared" si="1"/>
        <v>-0.10272819413149281</v>
      </c>
      <c r="S8" s="259">
        <f t="shared" si="2"/>
        <v>-12264</v>
      </c>
      <c r="T8" s="258">
        <f t="shared" ref="T8:T16" si="11">O8/$O$6</f>
        <v>0.10814529888643225</v>
      </c>
      <c r="V8" s="29"/>
      <c r="W8" s="79"/>
      <c r="AE8" s="1"/>
    </row>
    <row r="9" spans="1:31" s="4" customFormat="1" x14ac:dyDescent="0.25">
      <c r="B9" s="235" t="s">
        <v>46</v>
      </c>
      <c r="C9" s="252">
        <v>10010</v>
      </c>
      <c r="D9" s="252">
        <v>2332</v>
      </c>
      <c r="E9" s="252">
        <v>4741</v>
      </c>
      <c r="F9" s="253">
        <f t="shared" si="0"/>
        <v>6.4099790705597947E-3</v>
      </c>
      <c r="G9" s="252">
        <v>5537</v>
      </c>
      <c r="H9" s="264">
        <f t="shared" si="3"/>
        <v>0.16789706812908678</v>
      </c>
      <c r="I9" s="255">
        <f t="shared" si="4"/>
        <v>796</v>
      </c>
      <c r="J9" s="253">
        <f t="shared" si="5"/>
        <v>5.8407912336443076E-3</v>
      </c>
      <c r="K9" s="252">
        <v>18264</v>
      </c>
      <c r="L9" s="260">
        <f t="shared" si="6"/>
        <v>2.2985371139606285</v>
      </c>
      <c r="M9" s="259">
        <f t="shared" si="7"/>
        <v>12727</v>
      </c>
      <c r="N9" s="258">
        <f t="shared" si="8"/>
        <v>1.8740188181696919E-2</v>
      </c>
      <c r="O9" s="252">
        <v>10070</v>
      </c>
      <c r="P9" s="260">
        <f t="shared" si="9"/>
        <v>-0.44864213753832671</v>
      </c>
      <c r="Q9" s="259">
        <f t="shared" si="10"/>
        <v>-8194</v>
      </c>
      <c r="R9" s="260">
        <f t="shared" si="1"/>
        <v>5.9940059940060131E-3</v>
      </c>
      <c r="S9" s="259">
        <f t="shared" si="2"/>
        <v>60</v>
      </c>
      <c r="T9" s="258">
        <f t="shared" si="11"/>
        <v>1.016647989419592E-2</v>
      </c>
      <c r="V9" s="29"/>
      <c r="W9" s="79"/>
      <c r="AE9" s="1"/>
    </row>
    <row r="10" spans="1:31" s="4" customFormat="1" x14ac:dyDescent="0.25">
      <c r="B10" s="235" t="s">
        <v>48</v>
      </c>
      <c r="C10" s="252">
        <v>333182</v>
      </c>
      <c r="D10" s="252">
        <v>89109</v>
      </c>
      <c r="E10" s="252">
        <v>165373</v>
      </c>
      <c r="F10" s="258">
        <f t="shared" si="0"/>
        <v>0.22358942603579096</v>
      </c>
      <c r="G10" s="252">
        <v>319738</v>
      </c>
      <c r="H10" s="260">
        <f t="shared" si="3"/>
        <v>0.93343532499259241</v>
      </c>
      <c r="I10" s="259">
        <f t="shared" si="4"/>
        <v>154365</v>
      </c>
      <c r="J10" s="258">
        <f t="shared" si="5"/>
        <v>0.33728064068321539</v>
      </c>
      <c r="K10" s="252">
        <v>322678</v>
      </c>
      <c r="L10" s="260">
        <f t="shared" si="6"/>
        <v>9.195028429526575E-3</v>
      </c>
      <c r="M10" s="259">
        <f t="shared" si="7"/>
        <v>2940</v>
      </c>
      <c r="N10" s="258">
        <f t="shared" si="8"/>
        <v>0.33109102289167752</v>
      </c>
      <c r="O10" s="252">
        <v>361792</v>
      </c>
      <c r="P10" s="260">
        <f t="shared" si="9"/>
        <v>0.12121681676470031</v>
      </c>
      <c r="Q10" s="259">
        <f t="shared" si="10"/>
        <v>39114</v>
      </c>
      <c r="R10" s="260">
        <f t="shared" si="1"/>
        <v>8.5868984518971514E-2</v>
      </c>
      <c r="S10" s="259">
        <f t="shared" si="2"/>
        <v>28610</v>
      </c>
      <c r="T10" s="258">
        <f>O10/$O$6</f>
        <v>0.36525830127913905</v>
      </c>
      <c r="V10" s="29"/>
      <c r="W10" s="79"/>
      <c r="AE10" s="1"/>
    </row>
    <row r="11" spans="1:31" s="4" customFormat="1" x14ac:dyDescent="0.25">
      <c r="B11" s="235" t="s">
        <v>50</v>
      </c>
      <c r="C11" s="252">
        <v>28852</v>
      </c>
      <c r="D11" s="252">
        <v>28150</v>
      </c>
      <c r="E11" s="252">
        <v>41202</v>
      </c>
      <c r="F11" s="253">
        <f t="shared" si="0"/>
        <v>5.570638212723153E-2</v>
      </c>
      <c r="G11" s="252">
        <v>45648</v>
      </c>
      <c r="H11" s="264">
        <f t="shared" si="3"/>
        <v>0.10790738313674098</v>
      </c>
      <c r="I11" s="255">
        <f t="shared" si="4"/>
        <v>4446</v>
      </c>
      <c r="J11" s="253">
        <f t="shared" si="5"/>
        <v>4.8152508259598222E-2</v>
      </c>
      <c r="K11" s="252">
        <v>51971</v>
      </c>
      <c r="L11" s="260">
        <f t="shared" si="6"/>
        <v>0.13851647388713628</v>
      </c>
      <c r="M11" s="259">
        <f t="shared" si="7"/>
        <v>6323</v>
      </c>
      <c r="N11" s="258">
        <f t="shared" si="8"/>
        <v>5.3326014016150385E-2</v>
      </c>
      <c r="O11" s="252">
        <v>46838</v>
      </c>
      <c r="P11" s="260">
        <f t="shared" si="9"/>
        <v>-9.8766619845683135E-2</v>
      </c>
      <c r="Q11" s="259">
        <f t="shared" si="10"/>
        <v>-5133</v>
      </c>
      <c r="R11" s="260">
        <f t="shared" si="1"/>
        <v>0.62338832663246913</v>
      </c>
      <c r="S11" s="259">
        <f t="shared" si="2"/>
        <v>17986</v>
      </c>
      <c r="T11" s="258">
        <f t="shared" si="11"/>
        <v>4.7286751269548011E-2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109887</v>
      </c>
      <c r="D12" s="252">
        <v>48506</v>
      </c>
      <c r="E12" s="252">
        <v>94808</v>
      </c>
      <c r="F12" s="258">
        <f t="shared" si="0"/>
        <v>0.1281833570389439</v>
      </c>
      <c r="G12" s="252">
        <v>124192</v>
      </c>
      <c r="H12" s="260">
        <f t="shared" si="3"/>
        <v>0.30993165133743994</v>
      </c>
      <c r="I12" s="259">
        <f t="shared" si="4"/>
        <v>29384</v>
      </c>
      <c r="J12" s="258">
        <f t="shared" si="5"/>
        <v>0.13100587771153221</v>
      </c>
      <c r="K12" s="252">
        <v>135981</v>
      </c>
      <c r="L12" s="260">
        <f t="shared" si="6"/>
        <v>9.4925599072404054E-2</v>
      </c>
      <c r="M12" s="259">
        <f t="shared" si="7"/>
        <v>11789</v>
      </c>
      <c r="N12" s="258">
        <f t="shared" si="8"/>
        <v>0.13952636493294615</v>
      </c>
      <c r="O12" s="252">
        <v>143457</v>
      </c>
      <c r="P12" s="260">
        <f t="shared" si="9"/>
        <v>5.4978269022878168E-2</v>
      </c>
      <c r="Q12" s="259">
        <f t="shared" si="10"/>
        <v>7476</v>
      </c>
      <c r="R12" s="260">
        <f t="shared" si="1"/>
        <v>0.30549564552676833</v>
      </c>
      <c r="S12" s="259">
        <f t="shared" si="2"/>
        <v>33570</v>
      </c>
      <c r="T12" s="258">
        <f t="shared" si="11"/>
        <v>0.14483145046491203</v>
      </c>
      <c r="V12" s="29"/>
      <c r="W12" s="79"/>
      <c r="AE12" s="1"/>
    </row>
    <row r="13" spans="1:31" s="4" customFormat="1" x14ac:dyDescent="0.25">
      <c r="B13" s="235" t="s">
        <v>49</v>
      </c>
      <c r="C13" s="252">
        <v>33141</v>
      </c>
      <c r="D13" s="252">
        <v>13638</v>
      </c>
      <c r="E13" s="252">
        <v>18779</v>
      </c>
      <c r="F13" s="253">
        <f t="shared" si="0"/>
        <v>2.5389790543354225E-2</v>
      </c>
      <c r="G13" s="252">
        <v>30450</v>
      </c>
      <c r="H13" s="264">
        <f t="shared" si="3"/>
        <v>0.62149209223068325</v>
      </c>
      <c r="I13" s="255">
        <f t="shared" si="4"/>
        <v>11671</v>
      </c>
      <c r="J13" s="253">
        <f t="shared" si="5"/>
        <v>3.2120659755186777E-2</v>
      </c>
      <c r="K13" s="252">
        <v>35140</v>
      </c>
      <c r="L13" s="260">
        <f t="shared" si="6"/>
        <v>0.15402298850574714</v>
      </c>
      <c r="M13" s="259">
        <f t="shared" si="7"/>
        <v>4690</v>
      </c>
      <c r="N13" s="258">
        <f t="shared" si="8"/>
        <v>3.6056187730225016E-2</v>
      </c>
      <c r="O13" s="252">
        <v>32599</v>
      </c>
      <c r="P13" s="260">
        <f t="shared" si="9"/>
        <v>-7.2310756972111534E-2</v>
      </c>
      <c r="Q13" s="259">
        <f t="shared" si="10"/>
        <v>-2541</v>
      </c>
      <c r="R13" s="260">
        <f t="shared" si="1"/>
        <v>-1.6354364684228018E-2</v>
      </c>
      <c r="S13" s="259">
        <f t="shared" si="2"/>
        <v>-542</v>
      </c>
      <c r="T13" s="258">
        <f t="shared" si="11"/>
        <v>3.2911328507536523E-2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43361</v>
      </c>
      <c r="D14" s="252">
        <v>19970</v>
      </c>
      <c r="E14" s="252">
        <v>43178</v>
      </c>
      <c r="F14" s="258">
        <f t="shared" si="0"/>
        <v>5.8377995424727026E-2</v>
      </c>
      <c r="G14" s="252">
        <v>27239</v>
      </c>
      <c r="H14" s="260">
        <f t="shared" si="3"/>
        <v>-0.36914632451711515</v>
      </c>
      <c r="I14" s="259">
        <f t="shared" si="4"/>
        <v>-15939</v>
      </c>
      <c r="J14" s="258">
        <f t="shared" si="5"/>
        <v>2.8733486077882842E-2</v>
      </c>
      <c r="K14" s="252">
        <v>30135</v>
      </c>
      <c r="L14" s="260">
        <f t="shared" si="6"/>
        <v>0.10631814677484486</v>
      </c>
      <c r="M14" s="259">
        <f t="shared" si="7"/>
        <v>2896</v>
      </c>
      <c r="N14" s="258">
        <f t="shared" si="8"/>
        <v>3.0920694856298545E-2</v>
      </c>
      <c r="O14" s="252">
        <v>27789</v>
      </c>
      <c r="P14" s="260">
        <f t="shared" si="9"/>
        <v>-7.7849676455948202E-2</v>
      </c>
      <c r="Q14" s="259">
        <f t="shared" si="10"/>
        <v>-2346</v>
      </c>
      <c r="R14" s="260">
        <f t="shared" si="1"/>
        <v>-0.35912455893544892</v>
      </c>
      <c r="S14" s="259">
        <f t="shared" si="2"/>
        <v>-15572</v>
      </c>
      <c r="T14" s="258">
        <f t="shared" si="11"/>
        <v>2.805524426810431E-2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39570</v>
      </c>
      <c r="D15" s="252">
        <v>21572</v>
      </c>
      <c r="E15" s="252">
        <v>25442</v>
      </c>
      <c r="F15" s="253">
        <f t="shared" si="0"/>
        <v>3.439837323627553E-2</v>
      </c>
      <c r="G15" s="252">
        <v>31498</v>
      </c>
      <c r="H15" s="264">
        <f t="shared" si="3"/>
        <v>0.23803160128920675</v>
      </c>
      <c r="I15" s="255">
        <f t="shared" si="4"/>
        <v>6056</v>
      </c>
      <c r="J15" s="253">
        <f t="shared" si="5"/>
        <v>3.3226158980915368E-2</v>
      </c>
      <c r="K15" s="252">
        <v>43404</v>
      </c>
      <c r="L15" s="260">
        <f t="shared" si="6"/>
        <v>0.3779922534764113</v>
      </c>
      <c r="M15" s="259">
        <f t="shared" si="7"/>
        <v>11906</v>
      </c>
      <c r="N15" s="258">
        <f t="shared" si="8"/>
        <v>4.4535650889091824E-2</v>
      </c>
      <c r="O15" s="252">
        <v>57295</v>
      </c>
      <c r="P15" s="260">
        <f t="shared" si="9"/>
        <v>0.32003962768408445</v>
      </c>
      <c r="Q15" s="259">
        <f t="shared" si="10"/>
        <v>13891</v>
      </c>
      <c r="R15" s="260">
        <f t="shared" si="1"/>
        <v>0.44794035885772043</v>
      </c>
      <c r="S15" s="259">
        <f t="shared" si="2"/>
        <v>17725</v>
      </c>
      <c r="T15" s="258">
        <f t="shared" si="11"/>
        <v>5.7843938980929016E-2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49471</v>
      </c>
      <c r="D16" s="252">
        <f>D6-SUM(D7:D15)</f>
        <v>68176</v>
      </c>
      <c r="E16" s="252">
        <f>E6-SUM(E7:E15)</f>
        <v>36632</v>
      </c>
      <c r="F16" s="258">
        <f t="shared" si="0"/>
        <v>4.9527600361262691E-2</v>
      </c>
      <c r="G16" s="252">
        <f>G6-SUM(G7:G15)</f>
        <v>53451</v>
      </c>
      <c r="H16" s="260">
        <f t="shared" si="3"/>
        <v>0.45913409041275388</v>
      </c>
      <c r="I16" s="259">
        <f t="shared" si="4"/>
        <v>16819</v>
      </c>
      <c r="J16" s="258">
        <f t="shared" si="5"/>
        <v>5.6383625109178596E-2</v>
      </c>
      <c r="K16" s="252">
        <f>K6-SUM(K7:K15)</f>
        <v>55830</v>
      </c>
      <c r="L16" s="260">
        <f t="shared" si="6"/>
        <v>4.4508054105629524E-2</v>
      </c>
      <c r="M16" s="259">
        <f t="shared" si="7"/>
        <v>2379</v>
      </c>
      <c r="N16" s="258">
        <f t="shared" si="8"/>
        <v>5.728562780246052E-2</v>
      </c>
      <c r="O16" s="252">
        <f>O6-SUM(O7:O15)</f>
        <v>52545</v>
      </c>
      <c r="P16" s="260">
        <f t="shared" si="9"/>
        <v>-5.8839333691563689E-2</v>
      </c>
      <c r="Q16" s="259">
        <f t="shared" si="10"/>
        <v>-3285</v>
      </c>
      <c r="R16" s="260">
        <f t="shared" si="1"/>
        <v>6.2137413838410316E-2</v>
      </c>
      <c r="S16" s="259">
        <f t="shared" si="2"/>
        <v>3074</v>
      </c>
      <c r="T16" s="258">
        <f t="shared" si="11"/>
        <v>5.3048429596874336E-2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185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85" t="s">
        <v>183</v>
      </c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97326-8BF6-4D4F-9B27-A437D408C16A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589548</v>
      </c>
      <c r="D6" s="243">
        <v>238407</v>
      </c>
      <c r="E6" s="243">
        <v>350763</v>
      </c>
      <c r="F6" s="244">
        <f>E6/$E$6</f>
        <v>1</v>
      </c>
      <c r="G6" s="243">
        <v>550203</v>
      </c>
      <c r="H6" s="244">
        <f>G6/E6-1</f>
        <v>0.56858904730544557</v>
      </c>
      <c r="I6" s="243">
        <f>G6-E6</f>
        <v>199440</v>
      </c>
      <c r="J6" s="244">
        <f>G6/$G$6</f>
        <v>1</v>
      </c>
      <c r="K6" s="243">
        <v>571683</v>
      </c>
      <c r="L6" s="244">
        <f>K6/G6-1</f>
        <v>3.9040136095223055E-2</v>
      </c>
      <c r="M6" s="243">
        <f>K6-G6</f>
        <v>21480</v>
      </c>
      <c r="N6" s="244">
        <f>K6/$K$6</f>
        <v>1</v>
      </c>
      <c r="O6" s="243">
        <v>594103</v>
      </c>
      <c r="P6" s="244">
        <f>O6/K6-1</f>
        <v>3.921753839103137E-2</v>
      </c>
      <c r="Q6" s="243">
        <f>O6-K6</f>
        <v>22420</v>
      </c>
      <c r="R6" s="244">
        <f>IFERROR(O6/C6-1,"-")</f>
        <v>7.7262580824630778E-3</v>
      </c>
      <c r="S6" s="243">
        <f>O6-C6</f>
        <v>4555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103226</v>
      </c>
      <c r="D7" s="252">
        <v>40412</v>
      </c>
      <c r="E7" s="252">
        <v>112354</v>
      </c>
      <c r="F7" s="258">
        <f t="shared" ref="F7:F16" si="0">E7/$E$6</f>
        <v>0.32031314591333748</v>
      </c>
      <c r="G7" s="252">
        <v>111983</v>
      </c>
      <c r="H7" s="260">
        <f>G7/E7-1</f>
        <v>-3.302063121918275E-3</v>
      </c>
      <c r="I7" s="259">
        <f>G7-E7</f>
        <v>-371</v>
      </c>
      <c r="J7" s="258">
        <f>G7/$G$6</f>
        <v>0.20353033334969092</v>
      </c>
      <c r="K7" s="252">
        <v>98343</v>
      </c>
      <c r="L7" s="260">
        <f>K7/G7-1</f>
        <v>-0.12180420242358214</v>
      </c>
      <c r="M7" s="259">
        <f>K7-G7</f>
        <v>-13640</v>
      </c>
      <c r="N7" s="258">
        <f>K7/$K$6</f>
        <v>0.17202365646695808</v>
      </c>
      <c r="O7" s="252">
        <v>93573</v>
      </c>
      <c r="P7" s="260">
        <f>O7/K7-1</f>
        <v>-4.8503706415301551E-2</v>
      </c>
      <c r="Q7" s="259">
        <f>O7-K7</f>
        <v>-4770</v>
      </c>
      <c r="R7" s="260">
        <f t="shared" ref="R7:R16" si="1">IFERROR(O7/C7-1,"-")</f>
        <v>-9.3513262162633448E-2</v>
      </c>
      <c r="S7" s="259">
        <f t="shared" ref="S7:S16" si="2">O7-C7</f>
        <v>-9653</v>
      </c>
      <c r="T7" s="258">
        <f>O7/$O$6</f>
        <v>0.15750299190544401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71029</v>
      </c>
      <c r="D8" s="252">
        <v>22598</v>
      </c>
      <c r="E8" s="252">
        <v>35094</v>
      </c>
      <c r="F8" s="258">
        <f t="shared" si="0"/>
        <v>0.10005046142267</v>
      </c>
      <c r="G8" s="252">
        <v>69808</v>
      </c>
      <c r="H8" s="260">
        <f t="shared" ref="H8:H16" si="3">G8/E8-1</f>
        <v>0.98917193822305816</v>
      </c>
      <c r="I8" s="259">
        <f t="shared" ref="I8:I16" si="4">G8-E8</f>
        <v>34714</v>
      </c>
      <c r="J8" s="258">
        <f t="shared" ref="J8:J16" si="5">G8/$G$6</f>
        <v>0.12687680728749207</v>
      </c>
      <c r="K8" s="252">
        <v>62410</v>
      </c>
      <c r="L8" s="260">
        <f t="shared" ref="L8:L16" si="6">K8/G8-1</f>
        <v>-0.10597639239055701</v>
      </c>
      <c r="M8" s="259">
        <f t="shared" ref="M8:M16" si="7">K8-G8</f>
        <v>-7398</v>
      </c>
      <c r="N8" s="258">
        <f t="shared" ref="N8:N16" si="8">K8/$K$6</f>
        <v>0.10916889255059185</v>
      </c>
      <c r="O8" s="252">
        <v>59614</v>
      </c>
      <c r="P8" s="260">
        <f t="shared" ref="P8:P16" si="9">O8/K8-1</f>
        <v>-4.4800512738343179E-2</v>
      </c>
      <c r="Q8" s="259">
        <f t="shared" ref="Q8:Q16" si="10">O8-K8</f>
        <v>-2796</v>
      </c>
      <c r="R8" s="260">
        <f t="shared" si="1"/>
        <v>-0.16070900618057415</v>
      </c>
      <c r="S8" s="259">
        <f t="shared" si="2"/>
        <v>-11415</v>
      </c>
      <c r="T8" s="258">
        <f t="shared" ref="T8:T16" si="11">O8/$O$6</f>
        <v>0.10034286983906832</v>
      </c>
      <c r="V8" s="29"/>
      <c r="W8" s="79"/>
      <c r="AE8" s="1"/>
    </row>
    <row r="9" spans="1:31" s="4" customFormat="1" x14ac:dyDescent="0.25">
      <c r="B9" s="235" t="s">
        <v>46</v>
      </c>
      <c r="C9" s="252">
        <v>4362</v>
      </c>
      <c r="D9" s="252">
        <v>678</v>
      </c>
      <c r="E9" s="252">
        <v>2391</v>
      </c>
      <c r="F9" s="253">
        <f t="shared" si="0"/>
        <v>6.8165684522027694E-3</v>
      </c>
      <c r="G9" s="252">
        <v>2792</v>
      </c>
      <c r="H9" s="264">
        <f t="shared" si="3"/>
        <v>0.16771225428690917</v>
      </c>
      <c r="I9" s="255">
        <f t="shared" si="4"/>
        <v>401</v>
      </c>
      <c r="J9" s="253">
        <f t="shared" si="5"/>
        <v>5.0744906879824359E-3</v>
      </c>
      <c r="K9" s="252">
        <v>4956</v>
      </c>
      <c r="L9" s="260">
        <f t="shared" si="6"/>
        <v>0.77507163323782224</v>
      </c>
      <c r="M9" s="259">
        <f t="shared" si="7"/>
        <v>2164</v>
      </c>
      <c r="N9" s="258">
        <f t="shared" si="8"/>
        <v>8.6691400653858865E-3</v>
      </c>
      <c r="O9" s="252">
        <v>3365</v>
      </c>
      <c r="P9" s="260">
        <f t="shared" si="9"/>
        <v>-0.32102502017756251</v>
      </c>
      <c r="Q9" s="259">
        <f t="shared" si="10"/>
        <v>-1591</v>
      </c>
      <c r="R9" s="260">
        <f t="shared" si="1"/>
        <v>-0.22856487849610274</v>
      </c>
      <c r="S9" s="259">
        <f t="shared" si="2"/>
        <v>-997</v>
      </c>
      <c r="T9" s="258">
        <f t="shared" si="11"/>
        <v>5.6640010233915666E-3</v>
      </c>
      <c r="V9" s="29"/>
      <c r="W9" s="79"/>
      <c r="AE9" s="1"/>
    </row>
    <row r="10" spans="1:31" s="4" customFormat="1" x14ac:dyDescent="0.25">
      <c r="B10" s="235" t="s">
        <v>48</v>
      </c>
      <c r="C10" s="252">
        <v>265361</v>
      </c>
      <c r="D10" s="252">
        <v>66693</v>
      </c>
      <c r="E10" s="252">
        <v>104771</v>
      </c>
      <c r="F10" s="258">
        <f t="shared" si="0"/>
        <v>0.29869456014459905</v>
      </c>
      <c r="G10" s="252">
        <v>228096</v>
      </c>
      <c r="H10" s="260">
        <f t="shared" si="3"/>
        <v>1.1770909889186894</v>
      </c>
      <c r="I10" s="259">
        <f t="shared" si="4"/>
        <v>123325</v>
      </c>
      <c r="J10" s="258">
        <f t="shared" si="5"/>
        <v>0.41456698709385448</v>
      </c>
      <c r="K10" s="252">
        <v>235494</v>
      </c>
      <c r="L10" s="260">
        <f t="shared" si="6"/>
        <v>3.2433712121212155E-2</v>
      </c>
      <c r="M10" s="259">
        <f t="shared" si="7"/>
        <v>7398</v>
      </c>
      <c r="N10" s="258">
        <f t="shared" si="8"/>
        <v>0.41193108768320907</v>
      </c>
      <c r="O10" s="252">
        <v>260897</v>
      </c>
      <c r="P10" s="260">
        <f t="shared" si="9"/>
        <v>0.10787111348909106</v>
      </c>
      <c r="Q10" s="259">
        <f t="shared" si="10"/>
        <v>25403</v>
      </c>
      <c r="R10" s="260">
        <f t="shared" si="1"/>
        <v>-1.6822366512034503E-2</v>
      </c>
      <c r="S10" s="259">
        <f t="shared" si="2"/>
        <v>-4464</v>
      </c>
      <c r="T10" s="258">
        <f>O10/$O$6</f>
        <v>0.43914439078745604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17589</v>
      </c>
      <c r="D11" s="252">
        <v>24632</v>
      </c>
      <c r="E11" s="252">
        <v>18395</v>
      </c>
      <c r="F11" s="253">
        <f t="shared" si="0"/>
        <v>5.2442817514960244E-2</v>
      </c>
      <c r="G11" s="252">
        <v>29988</v>
      </c>
      <c r="H11" s="264">
        <f t="shared" si="3"/>
        <v>0.63022560478390877</v>
      </c>
      <c r="I11" s="255">
        <f t="shared" si="4"/>
        <v>11593</v>
      </c>
      <c r="J11" s="253">
        <f t="shared" si="5"/>
        <v>5.4503519610034842E-2</v>
      </c>
      <c r="K11" s="252">
        <v>33119</v>
      </c>
      <c r="L11" s="260">
        <f t="shared" si="6"/>
        <v>0.10440843003868205</v>
      </c>
      <c r="M11" s="259">
        <f t="shared" si="7"/>
        <v>3131</v>
      </c>
      <c r="N11" s="258">
        <f t="shared" si="8"/>
        <v>5.7932455574155606E-2</v>
      </c>
      <c r="O11" s="252">
        <v>31431</v>
      </c>
      <c r="P11" s="260">
        <f t="shared" si="9"/>
        <v>-5.0967722455388165E-2</v>
      </c>
      <c r="Q11" s="259">
        <f t="shared" si="10"/>
        <v>-1688</v>
      </c>
      <c r="R11" s="260">
        <f t="shared" si="1"/>
        <v>0.78696912843254307</v>
      </c>
      <c r="S11" s="259">
        <f t="shared" si="2"/>
        <v>13842</v>
      </c>
      <c r="T11" s="258">
        <f t="shared" si="11"/>
        <v>5.2904967657123429E-2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54755</v>
      </c>
      <c r="D12" s="252">
        <v>26652</v>
      </c>
      <c r="E12" s="252">
        <v>46899</v>
      </c>
      <c r="F12" s="258">
        <f t="shared" si="0"/>
        <v>0.13370566450851429</v>
      </c>
      <c r="G12" s="252">
        <v>60065</v>
      </c>
      <c r="H12" s="260">
        <f t="shared" si="3"/>
        <v>0.28073093242926284</v>
      </c>
      <c r="I12" s="259">
        <f t="shared" si="4"/>
        <v>13166</v>
      </c>
      <c r="J12" s="258">
        <f t="shared" si="5"/>
        <v>0.10916879769830408</v>
      </c>
      <c r="K12" s="252">
        <v>75077</v>
      </c>
      <c r="L12" s="260">
        <f t="shared" si="6"/>
        <v>0.24992924331973687</v>
      </c>
      <c r="M12" s="259">
        <f t="shared" si="7"/>
        <v>15012</v>
      </c>
      <c r="N12" s="258">
        <f t="shared" si="8"/>
        <v>0.13132627697517679</v>
      </c>
      <c r="O12" s="252">
        <v>74846</v>
      </c>
      <c r="P12" s="260">
        <f t="shared" si="9"/>
        <v>-3.076841109793893E-3</v>
      </c>
      <c r="Q12" s="259">
        <f t="shared" si="10"/>
        <v>-231</v>
      </c>
      <c r="R12" s="260">
        <f t="shared" si="1"/>
        <v>0.36692539494110132</v>
      </c>
      <c r="S12" s="259">
        <f t="shared" si="2"/>
        <v>20091</v>
      </c>
      <c r="T12" s="258">
        <f t="shared" si="11"/>
        <v>0.12598152172266425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16564</v>
      </c>
      <c r="D13" s="252">
        <v>6381</v>
      </c>
      <c r="E13" s="252">
        <v>9254</v>
      </c>
      <c r="F13" s="253">
        <f t="shared" si="0"/>
        <v>2.6382486180127323E-2</v>
      </c>
      <c r="G13" s="252">
        <v>15975</v>
      </c>
      <c r="H13" s="264">
        <f t="shared" si="3"/>
        <v>0.72628052733952875</v>
      </c>
      <c r="I13" s="255">
        <f t="shared" si="4"/>
        <v>6721</v>
      </c>
      <c r="J13" s="253">
        <f t="shared" si="5"/>
        <v>2.9034738087578584E-2</v>
      </c>
      <c r="K13" s="252">
        <v>24273</v>
      </c>
      <c r="L13" s="260">
        <f t="shared" si="6"/>
        <v>0.51943661971830979</v>
      </c>
      <c r="M13" s="259">
        <f t="shared" si="7"/>
        <v>8298</v>
      </c>
      <c r="N13" s="258">
        <f t="shared" si="8"/>
        <v>4.2458845199175067E-2</v>
      </c>
      <c r="O13" s="252">
        <v>22192</v>
      </c>
      <c r="P13" s="260">
        <f t="shared" si="9"/>
        <v>-8.5733119103530653E-2</v>
      </c>
      <c r="Q13" s="259">
        <f t="shared" si="10"/>
        <v>-2081</v>
      </c>
      <c r="R13" s="260">
        <f t="shared" si="1"/>
        <v>0.33977300169041302</v>
      </c>
      <c r="S13" s="259">
        <f t="shared" si="2"/>
        <v>5628</v>
      </c>
      <c r="T13" s="258">
        <f t="shared" si="11"/>
        <v>3.7353792187549972E-2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19411</v>
      </c>
      <c r="D14" s="252">
        <v>5328</v>
      </c>
      <c r="E14" s="252">
        <v>10316</v>
      </c>
      <c r="F14" s="258">
        <f t="shared" si="0"/>
        <v>2.9410171540327799E-2</v>
      </c>
      <c r="G14" s="252">
        <v>8297</v>
      </c>
      <c r="H14" s="260">
        <f t="shared" si="3"/>
        <v>-0.19571539356339662</v>
      </c>
      <c r="I14" s="259">
        <f t="shared" si="4"/>
        <v>-2019</v>
      </c>
      <c r="J14" s="258">
        <f t="shared" si="5"/>
        <v>1.5079888695626887E-2</v>
      </c>
      <c r="K14" s="252">
        <v>10303</v>
      </c>
      <c r="L14" s="260">
        <f t="shared" si="6"/>
        <v>0.24177413522960101</v>
      </c>
      <c r="M14" s="259">
        <f t="shared" si="7"/>
        <v>2006</v>
      </c>
      <c r="N14" s="258">
        <f t="shared" si="8"/>
        <v>1.8022225604049796E-2</v>
      </c>
      <c r="O14" s="252">
        <v>9860</v>
      </c>
      <c r="P14" s="260">
        <f t="shared" si="9"/>
        <v>-4.2997185285839068E-2</v>
      </c>
      <c r="Q14" s="259">
        <f t="shared" si="10"/>
        <v>-443</v>
      </c>
      <c r="R14" s="260">
        <f t="shared" si="1"/>
        <v>-0.49204059553861212</v>
      </c>
      <c r="S14" s="259">
        <f t="shared" si="2"/>
        <v>-9551</v>
      </c>
      <c r="T14" s="258">
        <f t="shared" si="11"/>
        <v>1.6596448763934873E-2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17704</v>
      </c>
      <c r="D15" s="252">
        <v>13892</v>
      </c>
      <c r="E15" s="252">
        <v>4061</v>
      </c>
      <c r="F15" s="253">
        <f t="shared" si="0"/>
        <v>1.1577617935757192E-2</v>
      </c>
      <c r="G15" s="252">
        <v>8286</v>
      </c>
      <c r="H15" s="264">
        <f t="shared" si="3"/>
        <v>1.0403841418369861</v>
      </c>
      <c r="I15" s="255">
        <f t="shared" si="4"/>
        <v>4225</v>
      </c>
      <c r="J15" s="253">
        <f t="shared" si="5"/>
        <v>1.5059896074721512E-2</v>
      </c>
      <c r="K15" s="252">
        <v>13152</v>
      </c>
      <c r="L15" s="260">
        <f t="shared" si="6"/>
        <v>0.58725561187545261</v>
      </c>
      <c r="M15" s="259">
        <f t="shared" si="7"/>
        <v>4866</v>
      </c>
      <c r="N15" s="258">
        <f t="shared" si="8"/>
        <v>2.3005756686835188E-2</v>
      </c>
      <c r="O15" s="252">
        <v>21202</v>
      </c>
      <c r="P15" s="260">
        <f t="shared" si="9"/>
        <v>0.61207420924574207</v>
      </c>
      <c r="Q15" s="259">
        <f t="shared" si="10"/>
        <v>8050</v>
      </c>
      <c r="R15" s="260">
        <f t="shared" si="1"/>
        <v>0.19758246723904205</v>
      </c>
      <c r="S15" s="259">
        <f t="shared" si="2"/>
        <v>3498</v>
      </c>
      <c r="T15" s="258">
        <f t="shared" si="11"/>
        <v>3.5687414471901338E-2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19547</v>
      </c>
      <c r="D16" s="252">
        <f>D6-SUM(D7:D15)</f>
        <v>31141</v>
      </c>
      <c r="E16" s="252">
        <f>E6-SUM(E7:E15)</f>
        <v>7228</v>
      </c>
      <c r="F16" s="258">
        <f t="shared" si="0"/>
        <v>2.0606506387503814E-2</v>
      </c>
      <c r="G16" s="252">
        <f>G6-SUM(G7:G15)</f>
        <v>14913</v>
      </c>
      <c r="H16" s="260">
        <f t="shared" si="3"/>
        <v>1.0632263420033206</v>
      </c>
      <c r="I16" s="259">
        <f t="shared" si="4"/>
        <v>7685</v>
      </c>
      <c r="J16" s="258">
        <f t="shared" si="5"/>
        <v>2.7104541414714207E-2</v>
      </c>
      <c r="K16" s="252">
        <f>K6-SUM(K7:K15)</f>
        <v>14556</v>
      </c>
      <c r="L16" s="260">
        <f t="shared" si="6"/>
        <v>-2.3938845302756029E-2</v>
      </c>
      <c r="M16" s="259">
        <f t="shared" si="7"/>
        <v>-357</v>
      </c>
      <c r="N16" s="258">
        <f t="shared" si="8"/>
        <v>2.5461663194462667E-2</v>
      </c>
      <c r="O16" s="252">
        <f>O6-SUM(O7:O15)</f>
        <v>17123</v>
      </c>
      <c r="P16" s="260">
        <f t="shared" si="9"/>
        <v>0.17635339378950254</v>
      </c>
      <c r="Q16" s="259">
        <f t="shared" si="10"/>
        <v>2567</v>
      </c>
      <c r="R16" s="260">
        <f t="shared" si="1"/>
        <v>-0.12400879930424102</v>
      </c>
      <c r="S16" s="259">
        <f t="shared" si="2"/>
        <v>-2424</v>
      </c>
      <c r="T16" s="258">
        <f t="shared" si="11"/>
        <v>2.8821601641466209E-2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185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85" t="s">
        <v>183</v>
      </c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52DAB-309C-4313-A329-DB81B900692C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387894</v>
      </c>
      <c r="D6" s="243">
        <v>193035</v>
      </c>
      <c r="E6" s="243">
        <v>388865</v>
      </c>
      <c r="F6" s="244">
        <f>E6/$E$6</f>
        <v>1</v>
      </c>
      <c r="G6" s="243">
        <v>397785</v>
      </c>
      <c r="H6" s="244">
        <f>G6/E6-1</f>
        <v>2.2938551939619245E-2</v>
      </c>
      <c r="I6" s="243">
        <f>G6-E6</f>
        <v>8920</v>
      </c>
      <c r="J6" s="244">
        <f>G6/$G$6</f>
        <v>1</v>
      </c>
      <c r="K6" s="243">
        <v>402907</v>
      </c>
      <c r="L6" s="244">
        <f>K6/G6-1</f>
        <v>1.2876302525233418E-2</v>
      </c>
      <c r="M6" s="243">
        <f>K6-G6</f>
        <v>5122</v>
      </c>
      <c r="N6" s="244">
        <f>K6/$K$6</f>
        <v>1</v>
      </c>
      <c r="O6" s="243">
        <v>396407</v>
      </c>
      <c r="P6" s="244">
        <f>O6/K6-1</f>
        <v>-1.6132755201572535E-2</v>
      </c>
      <c r="Q6" s="243">
        <f>O6-K6</f>
        <v>-6500</v>
      </c>
      <c r="R6" s="244">
        <f>IFERROR(O6/C6-1,"-")</f>
        <v>2.1946717402176796E-2</v>
      </c>
      <c r="S6" s="243">
        <f>O6-C6</f>
        <v>8513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107359</v>
      </c>
      <c r="D7" s="252">
        <v>54990</v>
      </c>
      <c r="E7" s="252">
        <v>121194</v>
      </c>
      <c r="F7" s="258">
        <f t="shared" ref="F7:F16" si="0">E7/$E$6</f>
        <v>0.3116608591670631</v>
      </c>
      <c r="G7" s="252">
        <v>82324</v>
      </c>
      <c r="H7" s="260">
        <f>G7/E7-1</f>
        <v>-0.32072544845454398</v>
      </c>
      <c r="I7" s="259">
        <f>G7-E7</f>
        <v>-38870</v>
      </c>
      <c r="J7" s="258">
        <f>G7/$G$6</f>
        <v>0.2069560189549631</v>
      </c>
      <c r="K7" s="252">
        <v>71335</v>
      </c>
      <c r="L7" s="260">
        <f>K7/G7-1</f>
        <v>-0.13348476750400851</v>
      </c>
      <c r="M7" s="259">
        <f>K7-G7</f>
        <v>-10989</v>
      </c>
      <c r="N7" s="258">
        <f>K7/$K$6</f>
        <v>0.1770507834314122</v>
      </c>
      <c r="O7" s="252">
        <v>57433</v>
      </c>
      <c r="P7" s="260">
        <f>O7/K7-1</f>
        <v>-0.19488329711922614</v>
      </c>
      <c r="Q7" s="259">
        <f>O7-K7</f>
        <v>-13902</v>
      </c>
      <c r="R7" s="260">
        <f t="shared" ref="R7:R16" si="1">IFERROR(O7/C7-1,"-")</f>
        <v>-0.46503786361646438</v>
      </c>
      <c r="S7" s="259">
        <f t="shared" ref="S7:S16" si="2">O7-C7</f>
        <v>-49926</v>
      </c>
      <c r="T7" s="258">
        <f>O7/$O$6</f>
        <v>0.14488391980969054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48354</v>
      </c>
      <c r="D8" s="252">
        <v>21989</v>
      </c>
      <c r="E8" s="252">
        <v>40831</v>
      </c>
      <c r="F8" s="258">
        <f t="shared" si="0"/>
        <v>0.10500045002764455</v>
      </c>
      <c r="G8" s="252">
        <v>46120</v>
      </c>
      <c r="H8" s="260">
        <f t="shared" ref="H8:H16" si="3">G8/E8-1</f>
        <v>0.1295339325512479</v>
      </c>
      <c r="I8" s="259">
        <f t="shared" ref="I8:I16" si="4">G8-E8</f>
        <v>5289</v>
      </c>
      <c r="J8" s="258">
        <f t="shared" ref="J8:J16" si="5">G8/$G$6</f>
        <v>0.11594202898550725</v>
      </c>
      <c r="K8" s="252">
        <v>49099</v>
      </c>
      <c r="L8" s="260">
        <f t="shared" ref="L8:L16" si="6">K8/G8-1</f>
        <v>6.4592367736340028E-2</v>
      </c>
      <c r="M8" s="259">
        <f t="shared" ref="M8:M16" si="7">K8-G8</f>
        <v>2979</v>
      </c>
      <c r="N8" s="258">
        <f t="shared" ref="N8:N16" si="8">K8/$K$6</f>
        <v>0.12186186886800179</v>
      </c>
      <c r="O8" s="252">
        <v>47505</v>
      </c>
      <c r="P8" s="260">
        <f t="shared" ref="P8:P16" si="9">O8/K8-1</f>
        <v>-3.2465019654168148E-2</v>
      </c>
      <c r="Q8" s="259">
        <f t="shared" ref="Q8:Q16" si="10">O8-K8</f>
        <v>-1594</v>
      </c>
      <c r="R8" s="260">
        <f t="shared" si="1"/>
        <v>-1.7558009678620201E-2</v>
      </c>
      <c r="S8" s="259">
        <f t="shared" si="2"/>
        <v>-849</v>
      </c>
      <c r="T8" s="258">
        <f t="shared" ref="T8:T16" si="11">O8/$O$6</f>
        <v>0.11983895339890567</v>
      </c>
      <c r="V8" s="29"/>
      <c r="W8" s="79"/>
      <c r="AE8" s="1"/>
    </row>
    <row r="9" spans="1:31" s="4" customFormat="1" x14ac:dyDescent="0.25">
      <c r="B9" s="235" t="s">
        <v>46</v>
      </c>
      <c r="C9" s="252">
        <v>5648</v>
      </c>
      <c r="D9" s="252">
        <v>1654</v>
      </c>
      <c r="E9" s="252">
        <v>2350</v>
      </c>
      <c r="F9" s="253">
        <f t="shared" si="0"/>
        <v>6.0432283697427125E-3</v>
      </c>
      <c r="G9" s="252">
        <v>2745</v>
      </c>
      <c r="H9" s="264">
        <f t="shared" si="3"/>
        <v>0.16808510638297869</v>
      </c>
      <c r="I9" s="255">
        <f t="shared" si="4"/>
        <v>395</v>
      </c>
      <c r="J9" s="253">
        <f t="shared" si="5"/>
        <v>6.900712696557185E-3</v>
      </c>
      <c r="K9" s="252">
        <v>13308</v>
      </c>
      <c r="L9" s="260">
        <f t="shared" si="6"/>
        <v>3.8480874316939895</v>
      </c>
      <c r="M9" s="259">
        <f t="shared" si="7"/>
        <v>10563</v>
      </c>
      <c r="N9" s="258">
        <f t="shared" si="8"/>
        <v>3.3029954803465815E-2</v>
      </c>
      <c r="O9" s="252">
        <v>6705</v>
      </c>
      <c r="P9" s="260">
        <f t="shared" si="9"/>
        <v>-0.49616771866546439</v>
      </c>
      <c r="Q9" s="259">
        <f t="shared" si="10"/>
        <v>-6603</v>
      </c>
      <c r="R9" s="260">
        <f t="shared" si="1"/>
        <v>0.18714589235127477</v>
      </c>
      <c r="S9" s="259">
        <f t="shared" si="2"/>
        <v>1057</v>
      </c>
      <c r="T9" s="258">
        <f t="shared" si="11"/>
        <v>1.6914433902529471E-2</v>
      </c>
      <c r="V9" s="29"/>
      <c r="W9" s="79"/>
      <c r="AE9" s="1"/>
    </row>
    <row r="10" spans="1:31" s="4" customFormat="1" x14ac:dyDescent="0.25">
      <c r="B10" s="235" t="s">
        <v>48</v>
      </c>
      <c r="C10" s="252">
        <v>67821</v>
      </c>
      <c r="D10" s="252">
        <v>22416</v>
      </c>
      <c r="E10" s="252">
        <v>60602</v>
      </c>
      <c r="F10" s="258">
        <f t="shared" si="0"/>
        <v>0.15584328751623314</v>
      </c>
      <c r="G10" s="252">
        <v>91642</v>
      </c>
      <c r="H10" s="260">
        <f t="shared" si="3"/>
        <v>0.51219431701924023</v>
      </c>
      <c r="I10" s="259">
        <f t="shared" si="4"/>
        <v>31040</v>
      </c>
      <c r="J10" s="258">
        <f t="shared" si="5"/>
        <v>0.23038073331070805</v>
      </c>
      <c r="K10" s="252">
        <v>87184</v>
      </c>
      <c r="L10" s="260">
        <f t="shared" si="6"/>
        <v>-4.8645817419960324E-2</v>
      </c>
      <c r="M10" s="259">
        <f t="shared" si="7"/>
        <v>-4458</v>
      </c>
      <c r="N10" s="258">
        <f t="shared" si="8"/>
        <v>0.21638740453752356</v>
      </c>
      <c r="O10" s="252">
        <v>100895</v>
      </c>
      <c r="P10" s="260">
        <f t="shared" si="9"/>
        <v>0.15726509451275472</v>
      </c>
      <c r="Q10" s="259">
        <f t="shared" si="10"/>
        <v>13711</v>
      </c>
      <c r="R10" s="260">
        <f t="shared" si="1"/>
        <v>0.48766606213414732</v>
      </c>
      <c r="S10" s="259">
        <f t="shared" si="2"/>
        <v>33074</v>
      </c>
      <c r="T10" s="258">
        <f>O10/$O$6</f>
        <v>0.25452375967124696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11263</v>
      </c>
      <c r="D11" s="252">
        <v>3518</v>
      </c>
      <c r="E11" s="252">
        <v>22807</v>
      </c>
      <c r="F11" s="253">
        <f t="shared" si="0"/>
        <v>5.8650174224988104E-2</v>
      </c>
      <c r="G11" s="252">
        <v>15660</v>
      </c>
      <c r="H11" s="264">
        <f t="shared" si="3"/>
        <v>-0.31336870259130967</v>
      </c>
      <c r="I11" s="255">
        <f t="shared" si="4"/>
        <v>-7147</v>
      </c>
      <c r="J11" s="253">
        <f t="shared" si="5"/>
        <v>3.9368000301670501E-2</v>
      </c>
      <c r="K11" s="252">
        <v>18852</v>
      </c>
      <c r="L11" s="260">
        <f t="shared" si="6"/>
        <v>0.20383141762452106</v>
      </c>
      <c r="M11" s="259">
        <f t="shared" si="7"/>
        <v>3192</v>
      </c>
      <c r="N11" s="258">
        <f t="shared" si="8"/>
        <v>4.6789954009237862E-2</v>
      </c>
      <c r="O11" s="252">
        <v>15407</v>
      </c>
      <c r="P11" s="260">
        <f t="shared" si="9"/>
        <v>-0.18273923191173347</v>
      </c>
      <c r="Q11" s="259">
        <f t="shared" si="10"/>
        <v>-3445</v>
      </c>
      <c r="R11" s="260">
        <f t="shared" si="1"/>
        <v>0.36793039154754514</v>
      </c>
      <c r="S11" s="259">
        <f t="shared" si="2"/>
        <v>4144</v>
      </c>
      <c r="T11" s="258">
        <f t="shared" si="11"/>
        <v>3.8866619408839904E-2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55132</v>
      </c>
      <c r="D12" s="252">
        <v>21854</v>
      </c>
      <c r="E12" s="252">
        <v>47909</v>
      </c>
      <c r="F12" s="258">
        <f t="shared" si="0"/>
        <v>0.12320213956000155</v>
      </c>
      <c r="G12" s="252">
        <v>64127</v>
      </c>
      <c r="H12" s="260">
        <f t="shared" si="3"/>
        <v>0.33851677137907288</v>
      </c>
      <c r="I12" s="259">
        <f t="shared" si="4"/>
        <v>16218</v>
      </c>
      <c r="J12" s="258">
        <f t="shared" si="5"/>
        <v>0.16121020149075505</v>
      </c>
      <c r="K12" s="252">
        <v>60904</v>
      </c>
      <c r="L12" s="260">
        <f t="shared" si="6"/>
        <v>-5.0259641024841373E-2</v>
      </c>
      <c r="M12" s="259">
        <f t="shared" si="7"/>
        <v>-3223</v>
      </c>
      <c r="N12" s="258">
        <f t="shared" si="8"/>
        <v>0.15116143427639628</v>
      </c>
      <c r="O12" s="252">
        <v>68611</v>
      </c>
      <c r="P12" s="260">
        <f t="shared" si="9"/>
        <v>0.12654341258373836</v>
      </c>
      <c r="Q12" s="259">
        <f t="shared" si="10"/>
        <v>7707</v>
      </c>
      <c r="R12" s="260">
        <f t="shared" si="1"/>
        <v>0.24448596096640784</v>
      </c>
      <c r="S12" s="259">
        <f t="shared" si="2"/>
        <v>13479</v>
      </c>
      <c r="T12" s="258">
        <f t="shared" si="11"/>
        <v>0.17308221095994772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16577</v>
      </c>
      <c r="D13" s="252">
        <v>7257</v>
      </c>
      <c r="E13" s="252">
        <v>9525</v>
      </c>
      <c r="F13" s="253">
        <f t="shared" si="0"/>
        <v>2.4494361796510357E-2</v>
      </c>
      <c r="G13" s="252">
        <v>14475</v>
      </c>
      <c r="H13" s="264">
        <f t="shared" si="3"/>
        <v>0.51968503937007871</v>
      </c>
      <c r="I13" s="255">
        <f t="shared" si="4"/>
        <v>4950</v>
      </c>
      <c r="J13" s="253">
        <f t="shared" si="5"/>
        <v>3.6389004110260567E-2</v>
      </c>
      <c r="K13" s="252">
        <v>10867</v>
      </c>
      <c r="L13" s="260">
        <f t="shared" si="6"/>
        <v>-0.24925734024179624</v>
      </c>
      <c r="M13" s="259">
        <f t="shared" si="7"/>
        <v>-3608</v>
      </c>
      <c r="N13" s="258">
        <f t="shared" si="8"/>
        <v>2.6971484734690635E-2</v>
      </c>
      <c r="O13" s="252">
        <v>10407</v>
      </c>
      <c r="P13" s="260">
        <f t="shared" si="9"/>
        <v>-4.2329989877611163E-2</v>
      </c>
      <c r="Q13" s="259">
        <f t="shared" si="10"/>
        <v>-460</v>
      </c>
      <c r="R13" s="260">
        <f t="shared" si="1"/>
        <v>-0.37220244917656997</v>
      </c>
      <c r="S13" s="259">
        <f t="shared" si="2"/>
        <v>-6170</v>
      </c>
      <c r="T13" s="258">
        <f t="shared" si="11"/>
        <v>2.6253320450950666E-2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23950</v>
      </c>
      <c r="D14" s="252">
        <v>14642</v>
      </c>
      <c r="E14" s="252">
        <v>32862</v>
      </c>
      <c r="F14" s="258">
        <f t="shared" si="0"/>
        <v>8.4507476887865973E-2</v>
      </c>
      <c r="G14" s="252">
        <v>18942</v>
      </c>
      <c r="H14" s="260">
        <f t="shared" si="3"/>
        <v>-0.42358955632645612</v>
      </c>
      <c r="I14" s="259">
        <f t="shared" si="4"/>
        <v>-13920</v>
      </c>
      <c r="J14" s="258">
        <f t="shared" si="5"/>
        <v>4.7618688487499526E-2</v>
      </c>
      <c r="K14" s="252">
        <v>19832</v>
      </c>
      <c r="L14" s="260">
        <f t="shared" si="6"/>
        <v>4.6985534790412897E-2</v>
      </c>
      <c r="M14" s="259">
        <f t="shared" si="7"/>
        <v>890</v>
      </c>
      <c r="N14" s="258">
        <f t="shared" si="8"/>
        <v>4.9222277101167264E-2</v>
      </c>
      <c r="O14" s="252">
        <v>17929</v>
      </c>
      <c r="P14" s="260">
        <f t="shared" si="9"/>
        <v>-9.5956030657523228E-2</v>
      </c>
      <c r="Q14" s="259">
        <f t="shared" si="10"/>
        <v>-1903</v>
      </c>
      <c r="R14" s="260">
        <f t="shared" si="1"/>
        <v>-0.25139874739039669</v>
      </c>
      <c r="S14" s="259">
        <f t="shared" si="2"/>
        <v>-6021</v>
      </c>
      <c r="T14" s="258">
        <f t="shared" si="11"/>
        <v>4.5228767403199234E-2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21866</v>
      </c>
      <c r="D15" s="252">
        <v>7680</v>
      </c>
      <c r="E15" s="252">
        <v>21381</v>
      </c>
      <c r="F15" s="253">
        <f t="shared" si="0"/>
        <v>5.498309181849742E-2</v>
      </c>
      <c r="G15" s="252">
        <v>23212</v>
      </c>
      <c r="H15" s="264">
        <f t="shared" si="3"/>
        <v>8.5636780318974814E-2</v>
      </c>
      <c r="I15" s="255">
        <f t="shared" si="4"/>
        <v>1831</v>
      </c>
      <c r="J15" s="253">
        <f t="shared" si="5"/>
        <v>5.8353130459921819E-2</v>
      </c>
      <c r="K15" s="252">
        <v>30252</v>
      </c>
      <c r="L15" s="260">
        <f t="shared" si="6"/>
        <v>0.30329140099948293</v>
      </c>
      <c r="M15" s="259">
        <f t="shared" si="7"/>
        <v>7040</v>
      </c>
      <c r="N15" s="258">
        <f t="shared" si="8"/>
        <v>7.5084324670457447E-2</v>
      </c>
      <c r="O15" s="252">
        <v>36093</v>
      </c>
      <c r="P15" s="260">
        <f t="shared" si="9"/>
        <v>0.19307814359381203</v>
      </c>
      <c r="Q15" s="259">
        <f t="shared" si="10"/>
        <v>5841</v>
      </c>
      <c r="R15" s="260">
        <f t="shared" si="1"/>
        <v>0.65064483673282725</v>
      </c>
      <c r="S15" s="259">
        <f t="shared" si="2"/>
        <v>14227</v>
      </c>
      <c r="T15" s="258">
        <f t="shared" si="11"/>
        <v>9.1050359857419272E-2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29924</v>
      </c>
      <c r="D16" s="252">
        <f>D6-SUM(D7:D15)</f>
        <v>37035</v>
      </c>
      <c r="E16" s="252">
        <f>E6-SUM(E7:E15)</f>
        <v>29404</v>
      </c>
      <c r="F16" s="258">
        <f t="shared" si="0"/>
        <v>7.5614930631453081E-2</v>
      </c>
      <c r="G16" s="252">
        <f>G6-SUM(G7:G15)</f>
        <v>38538</v>
      </c>
      <c r="H16" s="260">
        <f t="shared" si="3"/>
        <v>0.31063800843422662</v>
      </c>
      <c r="I16" s="259">
        <f t="shared" si="4"/>
        <v>9134</v>
      </c>
      <c r="J16" s="258">
        <f t="shared" si="5"/>
        <v>9.6881481202156949E-2</v>
      </c>
      <c r="K16" s="252">
        <f>K6-SUM(K7:K15)</f>
        <v>41274</v>
      </c>
      <c r="L16" s="260">
        <f t="shared" si="6"/>
        <v>7.0994862213918708E-2</v>
      </c>
      <c r="M16" s="259">
        <f t="shared" si="7"/>
        <v>2736</v>
      </c>
      <c r="N16" s="258">
        <f t="shared" si="8"/>
        <v>0.10244051356764712</v>
      </c>
      <c r="O16" s="252">
        <f>O6-SUM(O7:O15)</f>
        <v>35422</v>
      </c>
      <c r="P16" s="260">
        <f t="shared" si="9"/>
        <v>-0.14178417405630661</v>
      </c>
      <c r="Q16" s="259">
        <f t="shared" si="10"/>
        <v>-5852</v>
      </c>
      <c r="R16" s="260">
        <f t="shared" si="1"/>
        <v>0.18373212137414785</v>
      </c>
      <c r="S16" s="259">
        <f t="shared" si="2"/>
        <v>5498</v>
      </c>
      <c r="T16" s="258">
        <f t="shared" si="11"/>
        <v>8.9357655137270536E-2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185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85" t="s">
        <v>183</v>
      </c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37224-9CF0-4A8E-99EE-E4AAC768E45F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319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206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CD34C-3FA8-4842-BB51-252148FBB376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320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207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67064</v>
      </c>
      <c r="D8" s="116">
        <f t="shared" ref="D8:D20" si="0">C8/C9-1</f>
        <v>-0.1159154725338466</v>
      </c>
    </row>
    <row r="9" spans="1:5" x14ac:dyDescent="0.25">
      <c r="A9" s="1"/>
      <c r="B9" s="114">
        <v>2022</v>
      </c>
      <c r="C9" s="115">
        <v>75857</v>
      </c>
      <c r="D9" s="116">
        <f t="shared" si="0"/>
        <v>0.89708898114340019</v>
      </c>
    </row>
    <row r="10" spans="1:5" x14ac:dyDescent="0.25">
      <c r="A10" s="1"/>
      <c r="B10" s="114">
        <v>2021</v>
      </c>
      <c r="C10" s="115">
        <v>39986</v>
      </c>
      <c r="D10" s="116">
        <f t="shared" si="0"/>
        <v>0.48934743742550646</v>
      </c>
    </row>
    <row r="11" spans="1:5" x14ac:dyDescent="0.25">
      <c r="A11" s="1" t="s">
        <v>72</v>
      </c>
      <c r="B11" s="114">
        <v>2020</v>
      </c>
      <c r="C11" s="115">
        <v>26848</v>
      </c>
      <c r="D11" s="116">
        <f t="shared" si="0"/>
        <v>-0.64900445804081519</v>
      </c>
    </row>
    <row r="12" spans="1:5" x14ac:dyDescent="0.25">
      <c r="A12" s="1" t="s">
        <v>74</v>
      </c>
      <c r="B12" s="114">
        <v>2019</v>
      </c>
      <c r="C12" s="115">
        <v>76491</v>
      </c>
      <c r="D12" s="116">
        <f t="shared" si="0"/>
        <v>-0.15281100478468901</v>
      </c>
    </row>
    <row r="13" spans="1:5" x14ac:dyDescent="0.25">
      <c r="A13" s="1" t="s">
        <v>76</v>
      </c>
      <c r="B13" s="114">
        <v>2018</v>
      </c>
      <c r="C13" s="115">
        <v>90288</v>
      </c>
      <c r="D13" s="116">
        <f t="shared" si="0"/>
        <v>8.3317335381071222E-2</v>
      </c>
    </row>
    <row r="14" spans="1:5" x14ac:dyDescent="0.25">
      <c r="A14" s="1" t="s">
        <v>78</v>
      </c>
      <c r="B14" s="114">
        <v>2017</v>
      </c>
      <c r="C14" s="115">
        <v>83344</v>
      </c>
      <c r="D14" s="116">
        <f>C14/C15-1</f>
        <v>3.2277242438504716E-2</v>
      </c>
    </row>
    <row r="15" spans="1:5" x14ac:dyDescent="0.25">
      <c r="A15" s="1" t="s">
        <v>80</v>
      </c>
      <c r="B15" s="114">
        <v>2016</v>
      </c>
      <c r="C15" s="115">
        <v>80738</v>
      </c>
      <c r="D15" s="116">
        <f>C15/C16-1</f>
        <v>4.9363140109176085E-2</v>
      </c>
    </row>
    <row r="16" spans="1:5" x14ac:dyDescent="0.25">
      <c r="A16" s="1" t="s">
        <v>82</v>
      </c>
      <c r="B16" s="114">
        <v>2015</v>
      </c>
      <c r="C16" s="115">
        <v>76940</v>
      </c>
      <c r="D16" s="116">
        <f t="shared" si="0"/>
        <v>0.29039832285115308</v>
      </c>
    </row>
    <row r="17" spans="1:4" x14ac:dyDescent="0.25">
      <c r="A17" s="1" t="s">
        <v>84</v>
      </c>
      <c r="B17" s="114">
        <v>2014</v>
      </c>
      <c r="C17" s="115">
        <v>59625</v>
      </c>
      <c r="D17" s="116">
        <f t="shared" si="0"/>
        <v>-0.14425340145817789</v>
      </c>
    </row>
    <row r="18" spans="1:4" x14ac:dyDescent="0.25">
      <c r="A18" s="1" t="s">
        <v>86</v>
      </c>
      <c r="B18" s="114">
        <v>2013</v>
      </c>
      <c r="C18" s="115">
        <v>69676</v>
      </c>
      <c r="D18" s="116">
        <f t="shared" si="0"/>
        <v>-2.5674012753104325E-2</v>
      </c>
    </row>
    <row r="19" spans="1:4" x14ac:dyDescent="0.25">
      <c r="A19" s="1" t="s">
        <v>88</v>
      </c>
      <c r="B19" s="114">
        <v>2012</v>
      </c>
      <c r="C19" s="115">
        <v>71512</v>
      </c>
      <c r="D19" s="116">
        <f>C19/C20-1</f>
        <v>0.12730941421274977</v>
      </c>
    </row>
    <row r="20" spans="1:4" x14ac:dyDescent="0.25">
      <c r="A20" s="1" t="s">
        <v>90</v>
      </c>
      <c r="B20" s="114">
        <v>2011</v>
      </c>
      <c r="C20" s="115">
        <v>63436</v>
      </c>
      <c r="D20" s="116">
        <f t="shared" si="0"/>
        <v>-4.9733357301216419E-2</v>
      </c>
    </row>
    <row r="21" spans="1:4" x14ac:dyDescent="0.25">
      <c r="A21" s="1" t="s">
        <v>92</v>
      </c>
      <c r="B21" s="114">
        <v>2010</v>
      </c>
      <c r="C21" s="115">
        <v>66756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2A572-4865-4C01-B54D-9240407393E5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321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51902</v>
      </c>
      <c r="D8" s="116">
        <f t="shared" ref="D8:D20" si="0">C8/C9-1</f>
        <v>7.9178275876408799E-2</v>
      </c>
    </row>
    <row r="9" spans="1:5" x14ac:dyDescent="0.25">
      <c r="A9" s="1"/>
      <c r="B9" s="114">
        <v>2022</v>
      </c>
      <c r="C9" s="115">
        <v>48094</v>
      </c>
      <c r="D9" s="116">
        <f t="shared" si="0"/>
        <v>0.10606687824847061</v>
      </c>
    </row>
    <row r="10" spans="1:5" x14ac:dyDescent="0.25">
      <c r="A10" s="1"/>
      <c r="B10" s="114">
        <v>2021</v>
      </c>
      <c r="C10" s="115">
        <v>43482</v>
      </c>
      <c r="D10" s="116">
        <f t="shared" si="0"/>
        <v>0.74542389210019278</v>
      </c>
    </row>
    <row r="11" spans="1:5" x14ac:dyDescent="0.25">
      <c r="A11" s="1" t="s">
        <v>72</v>
      </c>
      <c r="B11" s="114">
        <v>2020</v>
      </c>
      <c r="C11" s="115">
        <v>24912</v>
      </c>
      <c r="D11" s="116">
        <f t="shared" si="0"/>
        <v>-0.51465087281795507</v>
      </c>
    </row>
    <row r="12" spans="1:5" x14ac:dyDescent="0.25">
      <c r="A12" s="1" t="s">
        <v>74</v>
      </c>
      <c r="B12" s="114">
        <v>2019</v>
      </c>
      <c r="C12" s="115">
        <v>51328</v>
      </c>
      <c r="D12" s="116">
        <f t="shared" si="0"/>
        <v>0.22110672312889568</v>
      </c>
    </row>
    <row r="13" spans="1:5" x14ac:dyDescent="0.25">
      <c r="A13" s="1" t="s">
        <v>76</v>
      </c>
      <c r="B13" s="114">
        <v>2018</v>
      </c>
      <c r="C13" s="115">
        <v>42034</v>
      </c>
      <c r="D13" s="116">
        <f t="shared" si="0"/>
        <v>-3.6867309763306877E-2</v>
      </c>
    </row>
    <row r="14" spans="1:5" x14ac:dyDescent="0.25">
      <c r="A14" s="1" t="s">
        <v>78</v>
      </c>
      <c r="B14" s="114">
        <v>2017</v>
      </c>
      <c r="C14" s="115">
        <v>43643</v>
      </c>
      <c r="D14" s="116">
        <f>C14/C15-1</f>
        <v>-1.5319705789449967E-2</v>
      </c>
    </row>
    <row r="15" spans="1:5" x14ac:dyDescent="0.25">
      <c r="A15" s="1" t="s">
        <v>80</v>
      </c>
      <c r="B15" s="114">
        <v>2016</v>
      </c>
      <c r="C15" s="115">
        <v>44322</v>
      </c>
      <c r="D15" s="116">
        <f>C15/C16-1</f>
        <v>-7.8276421411637487E-2</v>
      </c>
    </row>
    <row r="16" spans="1:5" x14ac:dyDescent="0.25">
      <c r="A16" s="1" t="s">
        <v>82</v>
      </c>
      <c r="B16" s="114">
        <v>2015</v>
      </c>
      <c r="C16" s="115">
        <v>48086</v>
      </c>
      <c r="D16" s="116">
        <f t="shared" si="0"/>
        <v>2.866555427202333E-2</v>
      </c>
    </row>
    <row r="17" spans="1:4" x14ac:dyDescent="0.25">
      <c r="A17" s="1" t="s">
        <v>84</v>
      </c>
      <c r="B17" s="114">
        <v>2014</v>
      </c>
      <c r="C17" s="115">
        <v>46746</v>
      </c>
      <c r="D17" s="116">
        <f t="shared" si="0"/>
        <v>7.1811803549318931E-2</v>
      </c>
    </row>
    <row r="18" spans="1:4" x14ac:dyDescent="0.25">
      <c r="A18" s="1" t="s">
        <v>86</v>
      </c>
      <c r="B18" s="114">
        <v>2013</v>
      </c>
      <c r="C18" s="115">
        <v>43614</v>
      </c>
      <c r="D18" s="116">
        <f t="shared" si="0"/>
        <v>0.18496984187360765</v>
      </c>
    </row>
    <row r="19" spans="1:4" x14ac:dyDescent="0.25">
      <c r="A19" s="1" t="s">
        <v>88</v>
      </c>
      <c r="B19" s="114">
        <v>2012</v>
      </c>
      <c r="C19" s="115">
        <v>36806</v>
      </c>
      <c r="D19" s="116">
        <f>C19/C20-1</f>
        <v>-0.35742593271530576</v>
      </c>
    </row>
    <row r="20" spans="1:4" x14ac:dyDescent="0.25">
      <c r="A20" s="1" t="s">
        <v>90</v>
      </c>
      <c r="B20" s="114">
        <v>2011</v>
      </c>
      <c r="C20" s="115">
        <v>57279</v>
      </c>
      <c r="D20" s="116">
        <f t="shared" si="0"/>
        <v>-0.25730326880437737</v>
      </c>
    </row>
    <row r="21" spans="1:4" x14ac:dyDescent="0.25">
      <c r="A21" s="1" t="s">
        <v>92</v>
      </c>
      <c r="B21" s="114">
        <v>2010</v>
      </c>
      <c r="C21" s="115">
        <v>77123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03680-5D44-47A9-A92B-B88711BC910A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61028</v>
      </c>
      <c r="O7" s="92">
        <v>116770</v>
      </c>
      <c r="P7" s="92">
        <v>125073</v>
      </c>
      <c r="Q7" s="92">
        <v>381177</v>
      </c>
      <c r="R7" s="92">
        <v>384777</v>
      </c>
      <c r="S7" s="93">
        <f t="shared" ref="S7:S52" si="4">IFERROR(R7/Q7-1,"-")</f>
        <v>9.4444313271786484E-3</v>
      </c>
      <c r="T7" s="93">
        <f t="shared" ref="T7:T52" si="5">IFERROR(R7/N7-1,"-")</f>
        <v>5.304925607917677</v>
      </c>
      <c r="U7" s="92">
        <f t="shared" ref="U7:U52" si="6">IFERROR(R7-Q7,"-")</f>
        <v>3600</v>
      </c>
      <c r="V7" s="92">
        <f t="shared" ref="V7:V52" si="7">IFERROR(R7-N7,"-")</f>
        <v>323749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39208</v>
      </c>
      <c r="O8" s="95">
        <v>85450</v>
      </c>
      <c r="P8" s="95">
        <v>90020</v>
      </c>
      <c r="Q8" s="95">
        <v>90975</v>
      </c>
      <c r="R8" s="95">
        <v>92267</v>
      </c>
      <c r="S8" s="96">
        <f t="shared" si="4"/>
        <v>1.420170376477059E-2</v>
      </c>
      <c r="T8" s="96">
        <f t="shared" si="5"/>
        <v>1.3532697408692105</v>
      </c>
      <c r="U8" s="95">
        <f t="shared" si="6"/>
        <v>1292</v>
      </c>
      <c r="V8" s="95">
        <f t="shared" si="7"/>
        <v>53059</v>
      </c>
      <c r="W8" s="96">
        <f>R8/R7</f>
        <v>0.23979343879701751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30759</v>
      </c>
      <c r="O9" s="52">
        <v>67660</v>
      </c>
      <c r="P9" s="52">
        <v>71727</v>
      </c>
      <c r="Q9" s="52">
        <v>73997</v>
      </c>
      <c r="R9" s="52">
        <v>75628</v>
      </c>
      <c r="S9" s="98">
        <f t="shared" si="4"/>
        <v>2.2041434112193725E-2</v>
      </c>
      <c r="T9" s="98">
        <f t="shared" si="5"/>
        <v>1.4587275269026954</v>
      </c>
      <c r="U9" s="52">
        <f t="shared" si="6"/>
        <v>1631</v>
      </c>
      <c r="V9" s="52">
        <f t="shared" si="7"/>
        <v>44869</v>
      </c>
      <c r="W9" s="98">
        <f>R9/R7</f>
        <v>0.19655020960192526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8449</v>
      </c>
      <c r="O10" s="52">
        <v>17790</v>
      </c>
      <c r="P10" s="52">
        <v>18293</v>
      </c>
      <c r="Q10" s="52">
        <v>16978</v>
      </c>
      <c r="R10" s="52">
        <v>16639</v>
      </c>
      <c r="S10" s="98">
        <f t="shared" si="4"/>
        <v>-1.9967016138532245E-2</v>
      </c>
      <c r="T10" s="98">
        <f t="shared" si="5"/>
        <v>0.96934548467274229</v>
      </c>
      <c r="U10" s="52">
        <f t="shared" si="6"/>
        <v>-339</v>
      </c>
      <c r="V10" s="52">
        <f t="shared" si="7"/>
        <v>8190</v>
      </c>
      <c r="W10" s="98">
        <f>R10/R7</f>
        <v>4.3243229195092221E-2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21820</v>
      </c>
      <c r="O11" s="95">
        <v>31320</v>
      </c>
      <c r="P11" s="95">
        <v>35053</v>
      </c>
      <c r="Q11" s="95">
        <v>36084</v>
      </c>
      <c r="R11" s="95">
        <v>35992</v>
      </c>
      <c r="S11" s="96">
        <f t="shared" si="4"/>
        <v>-2.549606473783439E-3</v>
      </c>
      <c r="T11" s="96">
        <f t="shared" si="5"/>
        <v>0.64949587534372144</v>
      </c>
      <c r="U11" s="95">
        <f t="shared" si="6"/>
        <v>-92</v>
      </c>
      <c r="V11" s="95">
        <f t="shared" si="7"/>
        <v>14172</v>
      </c>
      <c r="W11" s="96">
        <f>R11/R7</f>
        <v>9.3539894536315837E-2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20268</v>
      </c>
      <c r="O12" s="99">
        <v>41536</v>
      </c>
      <c r="P12" s="99">
        <v>44623</v>
      </c>
      <c r="Q12" s="99">
        <v>46483</v>
      </c>
      <c r="R12" s="99">
        <v>47015</v>
      </c>
      <c r="S12" s="100">
        <f t="shared" si="4"/>
        <v>1.1445044424843509E-2</v>
      </c>
      <c r="T12" s="100">
        <f t="shared" si="5"/>
        <v>1.3196664693112297</v>
      </c>
      <c r="U12" s="99">
        <f t="shared" si="6"/>
        <v>532</v>
      </c>
      <c r="V12" s="99">
        <f t="shared" si="7"/>
        <v>26747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14681</v>
      </c>
      <c r="O13" s="95">
        <v>34157</v>
      </c>
      <c r="P13" s="95">
        <v>34868</v>
      </c>
      <c r="Q13" s="95">
        <v>35650</v>
      </c>
      <c r="R13" s="95">
        <v>35398</v>
      </c>
      <c r="S13" s="96">
        <f t="shared" si="4"/>
        <v>-7.0687237026647587E-3</v>
      </c>
      <c r="T13" s="96">
        <f t="shared" si="5"/>
        <v>1.411143655064369</v>
      </c>
      <c r="U13" s="95">
        <f t="shared" si="6"/>
        <v>-252</v>
      </c>
      <c r="V13" s="95">
        <f t="shared" si="7"/>
        <v>20717</v>
      </c>
      <c r="W13" s="96">
        <f>R13/R12</f>
        <v>0.75290864617675213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13163</v>
      </c>
      <c r="O14" s="52">
        <v>28680</v>
      </c>
      <c r="P14" s="52">
        <v>29852</v>
      </c>
      <c r="Q14" s="52">
        <v>31325</v>
      </c>
      <c r="R14" s="52">
        <v>31393</v>
      </c>
      <c r="S14" s="98">
        <f t="shared" si="4"/>
        <v>2.1707901037510968E-3</v>
      </c>
      <c r="T14" s="98">
        <f t="shared" si="5"/>
        <v>1.384942642254805</v>
      </c>
      <c r="U14" s="52">
        <f t="shared" si="6"/>
        <v>68</v>
      </c>
      <c r="V14" s="52">
        <f t="shared" si="7"/>
        <v>18230</v>
      </c>
      <c r="W14" s="98">
        <f>R14/R12</f>
        <v>0.66772306710624274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1518</v>
      </c>
      <c r="O15" s="52">
        <v>5477</v>
      </c>
      <c r="P15" s="52">
        <v>5016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8.5185579070509415E-2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5587</v>
      </c>
      <c r="O16" s="95">
        <v>7379</v>
      </c>
      <c r="P16" s="95">
        <v>9755</v>
      </c>
      <c r="Q16" s="95">
        <v>10833</v>
      </c>
      <c r="R16" s="95">
        <v>11617</v>
      </c>
      <c r="S16" s="96">
        <f t="shared" si="4"/>
        <v>7.2371457583310317E-2</v>
      </c>
      <c r="T16" s="96">
        <f t="shared" si="5"/>
        <v>1.079291211741543</v>
      </c>
      <c r="U16" s="95">
        <f t="shared" si="6"/>
        <v>784</v>
      </c>
      <c r="V16" s="95">
        <f t="shared" si="7"/>
        <v>6030</v>
      </c>
      <c r="W16" s="96">
        <f>R16/R12</f>
        <v>0.2470913538232479</v>
      </c>
    </row>
    <row r="17" spans="2:23" x14ac:dyDescent="0.25">
      <c r="B17" s="91" t="s">
        <v>45</v>
      </c>
      <c r="C17" s="99">
        <v>40353</v>
      </c>
      <c r="D17" s="99">
        <v>41159</v>
      </c>
      <c r="E17" s="99">
        <v>20336</v>
      </c>
      <c r="F17" s="99">
        <v>24064</v>
      </c>
      <c r="G17" s="99">
        <v>38225</v>
      </c>
      <c r="H17" s="99">
        <v>37475</v>
      </c>
      <c r="I17" s="100">
        <f t="shared" si="0"/>
        <v>-1.962066710268151E-2</v>
      </c>
      <c r="J17" s="100">
        <f t="shared" si="1"/>
        <v>-8.950654777812872E-2</v>
      </c>
      <c r="K17" s="99">
        <f t="shared" si="2"/>
        <v>-750</v>
      </c>
      <c r="L17" s="99">
        <f t="shared" si="3"/>
        <v>-3684</v>
      </c>
      <c r="M17" s="93">
        <f>H17/H17</f>
        <v>1</v>
      </c>
      <c r="N17" s="99">
        <v>20142</v>
      </c>
      <c r="O17" s="99">
        <v>35821</v>
      </c>
      <c r="P17" s="99">
        <v>39121</v>
      </c>
      <c r="Q17" s="99">
        <v>38205</v>
      </c>
      <c r="R17" s="99">
        <v>38115</v>
      </c>
      <c r="S17" s="100">
        <f t="shared" si="4"/>
        <v>-2.3557126030624431E-3</v>
      </c>
      <c r="T17" s="100">
        <f t="shared" si="5"/>
        <v>0.89231456657730113</v>
      </c>
      <c r="U17" s="99">
        <f t="shared" si="6"/>
        <v>-90</v>
      </c>
      <c r="V17" s="99">
        <f t="shared" si="7"/>
        <v>17973</v>
      </c>
      <c r="W17" s="93">
        <f>R17/R17</f>
        <v>1</v>
      </c>
    </row>
    <row r="18" spans="2:23" x14ac:dyDescent="0.25">
      <c r="B18" s="94" t="s">
        <v>60</v>
      </c>
      <c r="C18" s="95">
        <v>19432</v>
      </c>
      <c r="D18" s="95">
        <v>20753</v>
      </c>
      <c r="E18" s="95">
        <v>9541</v>
      </c>
      <c r="F18" s="95">
        <v>10403</v>
      </c>
      <c r="G18" s="95">
        <v>21063</v>
      </c>
      <c r="H18" s="95">
        <v>20218</v>
      </c>
      <c r="I18" s="96">
        <f t="shared" si="0"/>
        <v>-4.0117742012059088E-2</v>
      </c>
      <c r="J18" s="96">
        <f t="shared" si="1"/>
        <v>-2.5779405387172938E-2</v>
      </c>
      <c r="K18" s="95">
        <f t="shared" si="2"/>
        <v>-845</v>
      </c>
      <c r="L18" s="95">
        <f t="shared" si="3"/>
        <v>-535</v>
      </c>
      <c r="M18" s="96">
        <f>H18/H17</f>
        <v>0.5395063375583723</v>
      </c>
      <c r="N18" s="95">
        <v>8368</v>
      </c>
      <c r="O18" s="95">
        <v>19205</v>
      </c>
      <c r="P18" s="95">
        <v>21626</v>
      </c>
      <c r="Q18" s="95">
        <v>20971</v>
      </c>
      <c r="R18" s="95">
        <v>21899</v>
      </c>
      <c r="S18" s="96">
        <f t="shared" si="4"/>
        <v>4.42515855228649E-2</v>
      </c>
      <c r="T18" s="96">
        <f t="shared" si="5"/>
        <v>1.6169933078393881</v>
      </c>
      <c r="U18" s="95">
        <f t="shared" si="6"/>
        <v>928</v>
      </c>
      <c r="V18" s="95">
        <f t="shared" si="7"/>
        <v>13531</v>
      </c>
      <c r="W18" s="96">
        <f>R18/R17</f>
        <v>0.57455070182342904</v>
      </c>
    </row>
    <row r="19" spans="2:23" x14ac:dyDescent="0.25">
      <c r="B19" s="97" t="s">
        <v>61</v>
      </c>
      <c r="C19" s="52">
        <v>13671</v>
      </c>
      <c r="D19" s="52">
        <v>14966</v>
      </c>
      <c r="E19" s="52">
        <v>6536</v>
      </c>
      <c r="F19" s="52">
        <v>7396</v>
      </c>
      <c r="G19" s="52">
        <v>15144</v>
      </c>
      <c r="H19" s="52">
        <v>15039</v>
      </c>
      <c r="I19" s="98">
        <f t="shared" si="0"/>
        <v>-6.9334389857369505E-3</v>
      </c>
      <c r="J19" s="98">
        <f t="shared" si="1"/>
        <v>4.8777228384337956E-3</v>
      </c>
      <c r="K19" s="52">
        <f t="shared" si="2"/>
        <v>-105</v>
      </c>
      <c r="L19" s="52">
        <f t="shared" si="3"/>
        <v>73</v>
      </c>
      <c r="M19" s="98">
        <f>H19/H17</f>
        <v>0.40130753835890592</v>
      </c>
      <c r="N19" s="52">
        <v>5449</v>
      </c>
      <c r="O19" s="52">
        <v>13984</v>
      </c>
      <c r="P19" s="52">
        <v>15490</v>
      </c>
      <c r="Q19" s="52">
        <v>15118</v>
      </c>
      <c r="R19" s="52">
        <v>16190</v>
      </c>
      <c r="S19" s="98">
        <f t="shared" si="4"/>
        <v>7.0908850377034094E-2</v>
      </c>
      <c r="T19" s="98">
        <f t="shared" si="5"/>
        <v>1.9711873738300607</v>
      </c>
      <c r="U19" s="52">
        <f t="shared" si="6"/>
        <v>1072</v>
      </c>
      <c r="V19" s="52">
        <f t="shared" si="7"/>
        <v>10741</v>
      </c>
      <c r="W19" s="98">
        <f>R19/R17</f>
        <v>0.4247671520398793</v>
      </c>
    </row>
    <row r="20" spans="2:23" x14ac:dyDescent="0.25">
      <c r="B20" s="97" t="s">
        <v>62</v>
      </c>
      <c r="C20" s="52">
        <v>5761</v>
      </c>
      <c r="D20" s="52">
        <v>5788</v>
      </c>
      <c r="E20" s="52">
        <v>3005</v>
      </c>
      <c r="F20" s="52">
        <v>3007</v>
      </c>
      <c r="G20" s="52">
        <v>5919</v>
      </c>
      <c r="H20" s="52">
        <v>5179</v>
      </c>
      <c r="I20" s="98">
        <f t="shared" si="0"/>
        <v>-0.12502111843216757</v>
      </c>
      <c r="J20" s="98">
        <f t="shared" si="1"/>
        <v>-0.10521769177608842</v>
      </c>
      <c r="K20" s="52">
        <f t="shared" si="2"/>
        <v>-740</v>
      </c>
      <c r="L20" s="52">
        <f t="shared" si="3"/>
        <v>-609</v>
      </c>
      <c r="M20" s="98">
        <f>H20/H17</f>
        <v>0.13819879919946632</v>
      </c>
      <c r="N20" s="52">
        <v>2919</v>
      </c>
      <c r="O20" s="52">
        <v>5221</v>
      </c>
      <c r="P20" s="52">
        <v>6136</v>
      </c>
      <c r="Q20" s="52">
        <v>5853</v>
      </c>
      <c r="R20" s="52">
        <v>5709</v>
      </c>
      <c r="S20" s="98">
        <f t="shared" si="4"/>
        <v>-2.4602767811378823E-2</v>
      </c>
      <c r="T20" s="98">
        <f t="shared" si="5"/>
        <v>0.95580678314491263</v>
      </c>
      <c r="U20" s="52">
        <f t="shared" si="6"/>
        <v>-144</v>
      </c>
      <c r="V20" s="52">
        <f t="shared" si="7"/>
        <v>2790</v>
      </c>
      <c r="W20" s="98">
        <f>R20/R17</f>
        <v>0.1497835497835498</v>
      </c>
    </row>
    <row r="21" spans="2:23" x14ac:dyDescent="0.25">
      <c r="B21" s="94" t="s">
        <v>63</v>
      </c>
      <c r="C21" s="95">
        <v>20921</v>
      </c>
      <c r="D21" s="95">
        <v>20406</v>
      </c>
      <c r="E21" s="95">
        <v>10795</v>
      </c>
      <c r="F21" s="95">
        <v>13661</v>
      </c>
      <c r="G21" s="95">
        <v>17162</v>
      </c>
      <c r="H21" s="95">
        <v>17257</v>
      </c>
      <c r="I21" s="96">
        <f t="shared" si="0"/>
        <v>5.5354853746649724E-3</v>
      </c>
      <c r="J21" s="96">
        <f t="shared" si="1"/>
        <v>-0.15431735763990984</v>
      </c>
      <c r="K21" s="95">
        <f t="shared" si="2"/>
        <v>95</v>
      </c>
      <c r="L21" s="95">
        <f t="shared" si="3"/>
        <v>-3149</v>
      </c>
      <c r="M21" s="96">
        <f>H21/H17</f>
        <v>0.46049366244162776</v>
      </c>
      <c r="N21" s="95">
        <v>11774</v>
      </c>
      <c r="O21" s="95">
        <v>16616</v>
      </c>
      <c r="P21" s="95">
        <v>17495</v>
      </c>
      <c r="Q21" s="95">
        <v>17234</v>
      </c>
      <c r="R21" s="95">
        <v>16216</v>
      </c>
      <c r="S21" s="96">
        <f t="shared" si="4"/>
        <v>-5.9069281652547323E-2</v>
      </c>
      <c r="T21" s="96">
        <f t="shared" si="5"/>
        <v>0.37727195515542711</v>
      </c>
      <c r="U21" s="95">
        <f t="shared" si="6"/>
        <v>-1018</v>
      </c>
      <c r="V21" s="95">
        <f t="shared" si="7"/>
        <v>4442</v>
      </c>
      <c r="W21" s="96">
        <f>R21/R17</f>
        <v>0.4254492981765709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912</v>
      </c>
      <c r="Q22" s="99">
        <v>912</v>
      </c>
      <c r="R22" s="99">
        <v>912</v>
      </c>
      <c r="S22" s="100">
        <f t="shared" si="4"/>
        <v>0</v>
      </c>
      <c r="T22" s="100">
        <f t="shared" si="5"/>
        <v>1.9419354838709677</v>
      </c>
      <c r="U22" s="99">
        <f t="shared" si="6"/>
        <v>0</v>
      </c>
      <c r="V22" s="99">
        <f t="shared" si="7"/>
        <v>602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4276</v>
      </c>
      <c r="R25" s="99">
        <v>4616</v>
      </c>
      <c r="S25" s="100">
        <f t="shared" si="4"/>
        <v>7.9513564078578014E-2</v>
      </c>
      <c r="T25" s="100">
        <f t="shared" si="5"/>
        <v>0.2639649507119386</v>
      </c>
      <c r="U25" s="99">
        <f t="shared" si="6"/>
        <v>340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2952</v>
      </c>
      <c r="O26" s="95">
        <v>3862</v>
      </c>
      <c r="P26" s="95">
        <v>3862</v>
      </c>
      <c r="Q26" s="95">
        <v>3576</v>
      </c>
      <c r="R26" s="95">
        <v>3916</v>
      </c>
      <c r="S26" s="96">
        <f t="shared" si="4"/>
        <v>9.5078299776286457E-2</v>
      </c>
      <c r="T26" s="96">
        <f t="shared" si="5"/>
        <v>0.32655826558265577</v>
      </c>
      <c r="U26" s="95">
        <f t="shared" si="6"/>
        <v>340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>
        <f t="shared" si="5"/>
        <v>-1</v>
      </c>
      <c r="U27" s="52">
        <f t="shared" si="6"/>
        <v>-3576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6648</v>
      </c>
      <c r="O29" s="99">
        <v>16885</v>
      </c>
      <c r="P29" s="99">
        <v>18073</v>
      </c>
      <c r="Q29" s="99">
        <v>19434</v>
      </c>
      <c r="R29" s="99">
        <v>19842</v>
      </c>
      <c r="S29" s="100">
        <f t="shared" si="4"/>
        <v>2.0994133991972808E-2</v>
      </c>
      <c r="T29" s="100">
        <f t="shared" si="5"/>
        <v>1.9846570397111911</v>
      </c>
      <c r="U29" s="99">
        <f t="shared" si="6"/>
        <v>408</v>
      </c>
      <c r="V29" s="99">
        <f t="shared" si="7"/>
        <v>13194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4365</v>
      </c>
      <c r="O30" s="95">
        <v>12968</v>
      </c>
      <c r="P30" s="95">
        <v>13724</v>
      </c>
      <c r="Q30" s="95">
        <v>15087</v>
      </c>
      <c r="R30" s="95">
        <v>15409</v>
      </c>
      <c r="S30" s="96">
        <f t="shared" si="4"/>
        <v>2.1342877974415142E-2</v>
      </c>
      <c r="T30" s="96">
        <f t="shared" si="5"/>
        <v>2.5301260022909506</v>
      </c>
      <c r="U30" s="95">
        <f t="shared" si="6"/>
        <v>322</v>
      </c>
      <c r="V30" s="95">
        <f t="shared" si="7"/>
        <v>11044</v>
      </c>
      <c r="W30" s="96">
        <f>R30/R29</f>
        <v>0.77658502167120247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3486</v>
      </c>
      <c r="O31" s="52">
        <v>10619</v>
      </c>
      <c r="P31" s="52">
        <v>11819</v>
      </c>
      <c r="Q31" s="52">
        <v>12988</v>
      </c>
      <c r="R31" s="52">
        <v>13306</v>
      </c>
      <c r="S31" s="98">
        <f t="shared" si="4"/>
        <v>2.4484139205420474E-2</v>
      </c>
      <c r="T31" s="98">
        <f t="shared" si="5"/>
        <v>2.816982214572576</v>
      </c>
      <c r="U31" s="52">
        <f t="shared" si="6"/>
        <v>318</v>
      </c>
      <c r="V31" s="52">
        <f t="shared" si="7"/>
        <v>9820</v>
      </c>
      <c r="W31" s="98">
        <f>R31/R29</f>
        <v>0.67059772200383028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879</v>
      </c>
      <c r="O32" s="52">
        <v>2349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1.3924914675767917</v>
      </c>
      <c r="U32" s="52">
        <f t="shared" si="6"/>
        <v>4</v>
      </c>
      <c r="V32" s="52">
        <f t="shared" si="7"/>
        <v>1224</v>
      </c>
      <c r="W32" s="98">
        <f>R32/R29</f>
        <v>0.10598729966737223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2283</v>
      </c>
      <c r="O33" s="95">
        <v>3917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0.94174332019272877</v>
      </c>
      <c r="U33" s="95">
        <f t="shared" si="6"/>
        <v>86</v>
      </c>
      <c r="V33" s="95">
        <f t="shared" si="7"/>
        <v>2150</v>
      </c>
      <c r="W33" s="96">
        <f>R33/R29</f>
        <v>0.2234149783287975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1.3127147766323026</v>
      </c>
      <c r="U34" s="99">
        <f t="shared" si="6"/>
        <v>0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1.3127147766323026</v>
      </c>
      <c r="U35" s="95">
        <f t="shared" si="6"/>
        <v>0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4797</v>
      </c>
      <c r="R36" s="99">
        <v>4797</v>
      </c>
      <c r="S36" s="100">
        <f t="shared" si="4"/>
        <v>0</v>
      </c>
      <c r="T36" s="100">
        <f t="shared" si="5"/>
        <v>1.3354430379746836</v>
      </c>
      <c r="U36" s="99">
        <f t="shared" si="6"/>
        <v>0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3325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1657</v>
      </c>
      <c r="O39" s="99">
        <v>2493</v>
      </c>
      <c r="P39" s="99">
        <v>2832</v>
      </c>
      <c r="Q39" s="99">
        <v>2758</v>
      </c>
      <c r="R39" s="99">
        <v>2679</v>
      </c>
      <c r="S39" s="100">
        <f t="shared" si="4"/>
        <v>-2.8643944887599693E-2</v>
      </c>
      <c r="T39" s="100">
        <f t="shared" si="5"/>
        <v>0.6167773083886543</v>
      </c>
      <c r="U39" s="99">
        <f t="shared" si="6"/>
        <v>-79</v>
      </c>
      <c r="V39" s="99">
        <f t="shared" si="7"/>
        <v>1022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1657</v>
      </c>
      <c r="O40" s="95">
        <v>2493</v>
      </c>
      <c r="P40" s="95">
        <v>2832</v>
      </c>
      <c r="Q40" s="95">
        <v>2758</v>
      </c>
      <c r="R40" s="95">
        <v>2679</v>
      </c>
      <c r="S40" s="96">
        <f t="shared" si="4"/>
        <v>-2.8643944887599693E-2</v>
      </c>
      <c r="T40" s="96">
        <f t="shared" si="5"/>
        <v>0.6167773083886543</v>
      </c>
      <c r="U40" s="95">
        <f t="shared" si="6"/>
        <v>-79</v>
      </c>
      <c r="V40" s="95">
        <f t="shared" si="7"/>
        <v>1022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937</v>
      </c>
      <c r="O41" s="52">
        <v>1666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0.68943635684957072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720</v>
      </c>
      <c r="O42" s="52">
        <v>827</v>
      </c>
      <c r="P42" s="52">
        <v>1158</v>
      </c>
      <c r="Q42" s="52">
        <v>1084</v>
      </c>
      <c r="R42" s="52">
        <v>832</v>
      </c>
      <c r="S42" s="98">
        <f t="shared" si="4"/>
        <v>-0.23247232472324719</v>
      </c>
      <c r="T42" s="98">
        <f t="shared" si="5"/>
        <v>0.15555555555555545</v>
      </c>
      <c r="U42" s="52">
        <f t="shared" si="6"/>
        <v>-252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3748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0.73345784418356463</v>
      </c>
      <c r="U43" s="99">
        <f t="shared" si="6"/>
        <v>82</v>
      </c>
      <c r="V43" s="99">
        <f t="shared" si="7"/>
        <v>2749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0.73187625057718952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1402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0.24251069900142652</v>
      </c>
      <c r="U47" s="95">
        <f t="shared" si="6"/>
        <v>82</v>
      </c>
      <c r="V47" s="95">
        <f t="shared" si="7"/>
        <v>340</v>
      </c>
      <c r="W47" s="96">
        <f>R47/R43</f>
        <v>0.26812374942281053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2258</v>
      </c>
      <c r="O48" s="99">
        <v>3465</v>
      </c>
      <c r="P48" s="99">
        <v>3081</v>
      </c>
      <c r="Q48" s="99">
        <v>3106</v>
      </c>
      <c r="R48" s="99">
        <v>3113</v>
      </c>
      <c r="S48" s="100">
        <f t="shared" si="4"/>
        <v>2.2537025112685516E-3</v>
      </c>
      <c r="T48" s="100">
        <f t="shared" si="5"/>
        <v>0.37865367581930909</v>
      </c>
      <c r="U48" s="99">
        <f t="shared" si="6"/>
        <v>7</v>
      </c>
      <c r="V48" s="99">
        <f t="shared" si="7"/>
        <v>855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2228</v>
      </c>
      <c r="O49" s="95">
        <v>3261</v>
      </c>
      <c r="P49" s="95">
        <v>2877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0.22307001795332138</v>
      </c>
      <c r="U49" s="95">
        <f t="shared" si="6"/>
        <v>33</v>
      </c>
      <c r="V49" s="95">
        <f t="shared" si="7"/>
        <v>497</v>
      </c>
      <c r="W49" s="96">
        <f>R49/R48</f>
        <v>0.87536138772887895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0.65949245101188569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575</v>
      </c>
      <c r="O51" s="52">
        <v>796</v>
      </c>
      <c r="P51" s="52">
        <v>824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0.16869565217391314</v>
      </c>
      <c r="U51" s="52">
        <f t="shared" si="6"/>
        <v>33</v>
      </c>
      <c r="V51" s="52">
        <f t="shared" si="7"/>
        <v>97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904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0E87C-6C95-4CF9-AD0C-F025B75725F8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144</v>
      </c>
      <c r="O7" s="92">
        <v>273</v>
      </c>
      <c r="P7" s="92">
        <v>302</v>
      </c>
      <c r="Q7" s="92">
        <v>945</v>
      </c>
      <c r="R7" s="92">
        <v>975</v>
      </c>
      <c r="S7" s="93">
        <f t="shared" ref="S7:S52" si="0">IFERROR(R7/Q7-1,"-")</f>
        <v>3.1746031746031855E-2</v>
      </c>
      <c r="T7" s="93">
        <f t="shared" ref="T7:T52" si="1">IFERROR(R7/N7-1,"-")</f>
        <v>5.770833333333333</v>
      </c>
      <c r="U7" s="92">
        <f t="shared" ref="U7:U52" si="2">IFERROR(R7-Q7,"-")</f>
        <v>30</v>
      </c>
      <c r="V7" s="92">
        <f t="shared" ref="V7:V52" si="3">IFERROR(R7-N7,"-")</f>
        <v>831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85</v>
      </c>
      <c r="O8" s="95">
        <v>181</v>
      </c>
      <c r="P8" s="95">
        <v>198</v>
      </c>
      <c r="Q8" s="95">
        <v>206</v>
      </c>
      <c r="R8" s="95">
        <v>213</v>
      </c>
      <c r="S8" s="96">
        <f t="shared" si="0"/>
        <v>3.398058252427183E-2</v>
      </c>
      <c r="T8" s="96">
        <f t="shared" si="1"/>
        <v>1.5058823529411764</v>
      </c>
      <c r="U8" s="95">
        <f t="shared" si="2"/>
        <v>7</v>
      </c>
      <c r="V8" s="95">
        <f t="shared" si="3"/>
        <v>128</v>
      </c>
      <c r="W8" s="96">
        <f>R8/R7</f>
        <v>0.21846153846153846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57</v>
      </c>
      <c r="O9" s="52">
        <v>123</v>
      </c>
      <c r="P9" s="52">
        <v>129</v>
      </c>
      <c r="Q9" s="52">
        <v>134</v>
      </c>
      <c r="R9" s="52">
        <v>138</v>
      </c>
      <c r="S9" s="98">
        <f t="shared" si="0"/>
        <v>2.9850746268656803E-2</v>
      </c>
      <c r="T9" s="98">
        <f t="shared" si="1"/>
        <v>1.4210526315789473</v>
      </c>
      <c r="U9" s="52">
        <f t="shared" si="2"/>
        <v>4</v>
      </c>
      <c r="V9" s="52">
        <f t="shared" si="3"/>
        <v>81</v>
      </c>
      <c r="W9" s="98">
        <f>R9/R7</f>
        <v>0.14153846153846153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28</v>
      </c>
      <c r="O10" s="52">
        <v>58</v>
      </c>
      <c r="P10" s="52">
        <v>69</v>
      </c>
      <c r="Q10" s="52">
        <v>72</v>
      </c>
      <c r="R10" s="52">
        <v>75</v>
      </c>
      <c r="S10" s="98">
        <f t="shared" si="0"/>
        <v>4.1666666666666741E-2</v>
      </c>
      <c r="T10" s="98">
        <f t="shared" si="1"/>
        <v>1.6785714285714284</v>
      </c>
      <c r="U10" s="52">
        <f t="shared" si="2"/>
        <v>3</v>
      </c>
      <c r="V10" s="52">
        <f t="shared" si="3"/>
        <v>47</v>
      </c>
      <c r="W10" s="98">
        <f>R10/R7</f>
        <v>7.6923076923076927E-2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59</v>
      </c>
      <c r="O11" s="95">
        <v>92</v>
      </c>
      <c r="P11" s="95">
        <v>104</v>
      </c>
      <c r="Q11" s="95">
        <v>109</v>
      </c>
      <c r="R11" s="95">
        <v>112</v>
      </c>
      <c r="S11" s="96">
        <f t="shared" si="0"/>
        <v>2.7522935779816571E-2</v>
      </c>
      <c r="T11" s="96">
        <f t="shared" si="1"/>
        <v>0.89830508474576276</v>
      </c>
      <c r="U11" s="95">
        <f t="shared" si="2"/>
        <v>3</v>
      </c>
      <c r="V11" s="95">
        <f t="shared" si="3"/>
        <v>53</v>
      </c>
      <c r="W11" s="96">
        <f>R11/R7</f>
        <v>0.11487179487179487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42</v>
      </c>
      <c r="O12" s="99">
        <v>78</v>
      </c>
      <c r="P12" s="99">
        <v>85</v>
      </c>
      <c r="Q12" s="99">
        <v>91</v>
      </c>
      <c r="R12" s="99">
        <v>95</v>
      </c>
      <c r="S12" s="100">
        <f t="shared" si="0"/>
        <v>4.3956043956044022E-2</v>
      </c>
      <c r="T12" s="100">
        <f t="shared" si="1"/>
        <v>1.2619047619047619</v>
      </c>
      <c r="U12" s="99">
        <f t="shared" si="2"/>
        <v>4</v>
      </c>
      <c r="V12" s="99">
        <f t="shared" si="3"/>
        <v>53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27</v>
      </c>
      <c r="O13" s="95">
        <v>58</v>
      </c>
      <c r="P13" s="95">
        <v>61</v>
      </c>
      <c r="Q13" s="95">
        <v>63</v>
      </c>
      <c r="R13" s="95">
        <v>63</v>
      </c>
      <c r="S13" s="96">
        <f t="shared" si="0"/>
        <v>0</v>
      </c>
      <c r="T13" s="96">
        <f t="shared" si="1"/>
        <v>1.3333333333333335</v>
      </c>
      <c r="U13" s="95">
        <f t="shared" si="2"/>
        <v>0</v>
      </c>
      <c r="V13" s="95">
        <f t="shared" si="3"/>
        <v>36</v>
      </c>
      <c r="W13" s="96">
        <f>R13/R12</f>
        <v>0.66315789473684206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24</v>
      </c>
      <c r="O14" s="52">
        <v>47</v>
      </c>
      <c r="P14" s="52">
        <v>49</v>
      </c>
      <c r="Q14" s="52">
        <v>52</v>
      </c>
      <c r="R14" s="52">
        <v>52</v>
      </c>
      <c r="S14" s="98">
        <f t="shared" si="0"/>
        <v>0</v>
      </c>
      <c r="T14" s="98">
        <f t="shared" si="1"/>
        <v>1.1666666666666665</v>
      </c>
      <c r="U14" s="52">
        <f t="shared" si="2"/>
        <v>0</v>
      </c>
      <c r="V14" s="52">
        <f t="shared" si="3"/>
        <v>28</v>
      </c>
      <c r="W14" s="98">
        <f>R14/R12</f>
        <v>0.54736842105263162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3</v>
      </c>
      <c r="O15" s="52">
        <v>11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2.6666666666666665</v>
      </c>
      <c r="U15" s="52">
        <f t="shared" si="2"/>
        <v>0</v>
      </c>
      <c r="V15" s="52">
        <f t="shared" si="3"/>
        <v>8</v>
      </c>
      <c r="W15" s="98">
        <f>R15/R12</f>
        <v>0.11578947368421053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15</v>
      </c>
      <c r="O16" s="95">
        <v>20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1.1333333333333333</v>
      </c>
      <c r="U16" s="95">
        <f t="shared" si="2"/>
        <v>4</v>
      </c>
      <c r="V16" s="95">
        <f t="shared" si="3"/>
        <v>17</v>
      </c>
      <c r="W16" s="96">
        <f>R16/R12</f>
        <v>0.33684210526315789</v>
      </c>
    </row>
    <row r="17" spans="2:23" x14ac:dyDescent="0.25">
      <c r="B17" s="91" t="s">
        <v>45</v>
      </c>
      <c r="C17" s="99">
        <v>104</v>
      </c>
      <c r="D17" s="99">
        <v>103</v>
      </c>
      <c r="E17" s="99">
        <v>45</v>
      </c>
      <c r="F17" s="99">
        <v>48</v>
      </c>
      <c r="G17" s="99">
        <v>77</v>
      </c>
      <c r="H17" s="99">
        <v>79</v>
      </c>
      <c r="I17" s="100">
        <f t="shared" si="4"/>
        <v>2.5974025974025983E-2</v>
      </c>
      <c r="J17" s="100">
        <f t="shared" si="5"/>
        <v>-0.23300970873786409</v>
      </c>
      <c r="K17" s="99">
        <f t="shared" si="6"/>
        <v>2</v>
      </c>
      <c r="L17" s="99">
        <f t="shared" si="7"/>
        <v>-24</v>
      </c>
      <c r="M17" s="93">
        <f>H17/H17</f>
        <v>1</v>
      </c>
      <c r="N17" s="99">
        <v>39</v>
      </c>
      <c r="O17" s="99">
        <v>73</v>
      </c>
      <c r="P17" s="99">
        <v>80</v>
      </c>
      <c r="Q17" s="99">
        <v>81</v>
      </c>
      <c r="R17" s="99">
        <v>81</v>
      </c>
      <c r="S17" s="100">
        <f t="shared" si="0"/>
        <v>0</v>
      </c>
      <c r="T17" s="100">
        <f t="shared" si="1"/>
        <v>1.0769230769230771</v>
      </c>
      <c r="U17" s="99">
        <f t="shared" si="2"/>
        <v>0</v>
      </c>
      <c r="V17" s="99">
        <f t="shared" si="3"/>
        <v>42</v>
      </c>
      <c r="W17" s="93">
        <f>R17/R17</f>
        <v>1</v>
      </c>
    </row>
    <row r="18" spans="2:23" x14ac:dyDescent="0.25">
      <c r="B18" s="94" t="s">
        <v>60</v>
      </c>
      <c r="C18" s="95">
        <v>39</v>
      </c>
      <c r="D18" s="95">
        <v>40</v>
      </c>
      <c r="E18" s="95">
        <v>17</v>
      </c>
      <c r="F18" s="95">
        <v>18</v>
      </c>
      <c r="G18" s="95">
        <v>34</v>
      </c>
      <c r="H18" s="95">
        <v>35</v>
      </c>
      <c r="I18" s="96">
        <f t="shared" si="4"/>
        <v>2.9411764705882248E-2</v>
      </c>
      <c r="J18" s="96">
        <f t="shared" si="5"/>
        <v>-0.125</v>
      </c>
      <c r="K18" s="95">
        <f t="shared" si="6"/>
        <v>1</v>
      </c>
      <c r="L18" s="95">
        <f t="shared" si="7"/>
        <v>-5</v>
      </c>
      <c r="M18" s="96">
        <f>H18/H17</f>
        <v>0.44303797468354428</v>
      </c>
      <c r="N18" s="95">
        <v>13</v>
      </c>
      <c r="O18" s="95">
        <v>32</v>
      </c>
      <c r="P18" s="95">
        <v>35</v>
      </c>
      <c r="Q18" s="95">
        <v>36</v>
      </c>
      <c r="R18" s="95">
        <v>38</v>
      </c>
      <c r="S18" s="96">
        <f t="shared" si="0"/>
        <v>5.555555555555558E-2</v>
      </c>
      <c r="T18" s="96">
        <f t="shared" si="1"/>
        <v>1.9230769230769229</v>
      </c>
      <c r="U18" s="95">
        <f t="shared" si="2"/>
        <v>2</v>
      </c>
      <c r="V18" s="95">
        <f t="shared" si="3"/>
        <v>25</v>
      </c>
      <c r="W18" s="96">
        <f>R18/R17</f>
        <v>0.46913580246913578</v>
      </c>
    </row>
    <row r="19" spans="2:23" x14ac:dyDescent="0.25">
      <c r="B19" s="97" t="s">
        <v>61</v>
      </c>
      <c r="C19" s="52">
        <v>20</v>
      </c>
      <c r="D19" s="52">
        <v>21</v>
      </c>
      <c r="E19" s="52">
        <v>10</v>
      </c>
      <c r="F19" s="52">
        <v>11</v>
      </c>
      <c r="G19" s="52">
        <v>22</v>
      </c>
      <c r="H19" s="52">
        <v>23</v>
      </c>
      <c r="I19" s="98">
        <f t="shared" si="4"/>
        <v>4.5454545454545414E-2</v>
      </c>
      <c r="J19" s="98">
        <f t="shared" si="5"/>
        <v>9.5238095238095344E-2</v>
      </c>
      <c r="K19" s="52">
        <f t="shared" si="6"/>
        <v>1</v>
      </c>
      <c r="L19" s="52">
        <f t="shared" si="7"/>
        <v>2</v>
      </c>
      <c r="M19" s="98">
        <f>H19/H17</f>
        <v>0.29113924050632911</v>
      </c>
      <c r="N19" s="52">
        <v>8</v>
      </c>
      <c r="O19" s="52">
        <v>21</v>
      </c>
      <c r="P19" s="52">
        <v>23</v>
      </c>
      <c r="Q19" s="52">
        <v>23</v>
      </c>
      <c r="R19" s="52">
        <v>24</v>
      </c>
      <c r="S19" s="98">
        <f t="shared" si="0"/>
        <v>4.3478260869565188E-2</v>
      </c>
      <c r="T19" s="98">
        <f t="shared" si="1"/>
        <v>2</v>
      </c>
      <c r="U19" s="52">
        <f t="shared" si="2"/>
        <v>1</v>
      </c>
      <c r="V19" s="52">
        <f t="shared" si="3"/>
        <v>16</v>
      </c>
      <c r="W19" s="98">
        <f>R19/R17</f>
        <v>0.29629629629629628</v>
      </c>
    </row>
    <row r="20" spans="2:23" x14ac:dyDescent="0.25">
      <c r="B20" s="97" t="s">
        <v>62</v>
      </c>
      <c r="C20" s="52">
        <v>19</v>
      </c>
      <c r="D20" s="52">
        <v>19</v>
      </c>
      <c r="E20" s="52">
        <v>7</v>
      </c>
      <c r="F20" s="52">
        <v>7</v>
      </c>
      <c r="G20" s="52">
        <v>12</v>
      </c>
      <c r="H20" s="52">
        <v>12</v>
      </c>
      <c r="I20" s="98">
        <f t="shared" si="4"/>
        <v>0</v>
      </c>
      <c r="J20" s="98">
        <f t="shared" si="5"/>
        <v>-0.36842105263157898</v>
      </c>
      <c r="K20" s="52">
        <f t="shared" si="6"/>
        <v>0</v>
      </c>
      <c r="L20" s="52">
        <f t="shared" si="7"/>
        <v>-7</v>
      </c>
      <c r="M20" s="98">
        <f>H20/H17</f>
        <v>0.15189873417721519</v>
      </c>
      <c r="N20" s="52">
        <v>5</v>
      </c>
      <c r="O20" s="52">
        <v>11</v>
      </c>
      <c r="P20" s="52">
        <v>12</v>
      </c>
      <c r="Q20" s="52">
        <v>13</v>
      </c>
      <c r="R20" s="52">
        <v>14</v>
      </c>
      <c r="S20" s="98">
        <f t="shared" si="0"/>
        <v>7.6923076923076872E-2</v>
      </c>
      <c r="T20" s="98">
        <f t="shared" si="1"/>
        <v>1.7999999999999998</v>
      </c>
      <c r="U20" s="52">
        <f t="shared" si="2"/>
        <v>1</v>
      </c>
      <c r="V20" s="52">
        <f t="shared" si="3"/>
        <v>9</v>
      </c>
      <c r="W20" s="98">
        <f>R20/R17</f>
        <v>0.1728395061728395</v>
      </c>
    </row>
    <row r="21" spans="2:23" x14ac:dyDescent="0.25">
      <c r="B21" s="94" t="s">
        <v>63</v>
      </c>
      <c r="C21" s="95">
        <v>64</v>
      </c>
      <c r="D21" s="95">
        <v>63</v>
      </c>
      <c r="E21" s="95">
        <v>28</v>
      </c>
      <c r="F21" s="95">
        <v>31</v>
      </c>
      <c r="G21" s="95">
        <v>43</v>
      </c>
      <c r="H21" s="95">
        <v>45</v>
      </c>
      <c r="I21" s="96">
        <f t="shared" si="4"/>
        <v>4.6511627906976827E-2</v>
      </c>
      <c r="J21" s="96">
        <f t="shared" si="5"/>
        <v>-0.2857142857142857</v>
      </c>
      <c r="K21" s="95">
        <f t="shared" si="6"/>
        <v>2</v>
      </c>
      <c r="L21" s="95">
        <f t="shared" si="7"/>
        <v>-18</v>
      </c>
      <c r="M21" s="96">
        <f>H21/H17</f>
        <v>0.569620253164557</v>
      </c>
      <c r="N21" s="95">
        <v>26</v>
      </c>
      <c r="O21" s="95">
        <v>41</v>
      </c>
      <c r="P21" s="95">
        <v>45</v>
      </c>
      <c r="Q21" s="95">
        <v>45</v>
      </c>
      <c r="R21" s="95">
        <v>43</v>
      </c>
      <c r="S21" s="96">
        <f t="shared" si="0"/>
        <v>-4.4444444444444398E-2</v>
      </c>
      <c r="T21" s="96">
        <f t="shared" si="1"/>
        <v>0.65384615384615374</v>
      </c>
      <c r="U21" s="95">
        <f t="shared" si="2"/>
        <v>-2</v>
      </c>
      <c r="V21" s="95">
        <f t="shared" si="3"/>
        <v>17</v>
      </c>
      <c r="W21" s="96">
        <f>R21/R17</f>
        <v>0.53086419753086422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7</v>
      </c>
      <c r="Q22" s="99">
        <v>7</v>
      </c>
      <c r="R22" s="99">
        <v>7</v>
      </c>
      <c r="S22" s="100">
        <f t="shared" si="0"/>
        <v>0</v>
      </c>
      <c r="T22" s="100">
        <f t="shared" si="1"/>
        <v>2.5</v>
      </c>
      <c r="U22" s="99">
        <f t="shared" si="2"/>
        <v>0</v>
      </c>
      <c r="V22" s="99">
        <f t="shared" si="3"/>
        <v>5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3</v>
      </c>
      <c r="O25" s="99">
        <v>5</v>
      </c>
      <c r="P25" s="99">
        <v>5</v>
      </c>
      <c r="Q25" s="99">
        <v>4</v>
      </c>
      <c r="R25" s="99">
        <v>6</v>
      </c>
      <c r="S25" s="100">
        <f t="shared" si="0"/>
        <v>0.5</v>
      </c>
      <c r="T25" s="100">
        <f t="shared" si="1"/>
        <v>1</v>
      </c>
      <c r="U25" s="99">
        <f t="shared" si="2"/>
        <v>2</v>
      </c>
      <c r="V25" s="99">
        <f t="shared" si="3"/>
        <v>3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2</v>
      </c>
      <c r="O26" s="95">
        <v>4</v>
      </c>
      <c r="P26" s="95">
        <v>4</v>
      </c>
      <c r="Q26" s="95">
        <v>3</v>
      </c>
      <c r="R26" s="95">
        <v>5</v>
      </c>
      <c r="S26" s="96">
        <f t="shared" si="0"/>
        <v>0.66666666666666674</v>
      </c>
      <c r="T26" s="96">
        <f t="shared" si="1"/>
        <v>1.5</v>
      </c>
      <c r="U26" s="95">
        <f t="shared" si="2"/>
        <v>2</v>
      </c>
      <c r="V26" s="95">
        <f t="shared" si="3"/>
        <v>3</v>
      </c>
      <c r="W26" s="96">
        <f>R26/R25</f>
        <v>0.83333333333333337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2</v>
      </c>
      <c r="O27" s="52">
        <v>0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>
        <f t="shared" si="1"/>
        <v>-1</v>
      </c>
      <c r="U27" s="52">
        <f t="shared" si="2"/>
        <v>-3</v>
      </c>
      <c r="V27" s="52">
        <f t="shared" si="3"/>
        <v>-2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24</v>
      </c>
      <c r="O29" s="99">
        <v>55</v>
      </c>
      <c r="P29" s="99">
        <v>59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1.6666666666666665</v>
      </c>
      <c r="U29" s="99">
        <f t="shared" si="2"/>
        <v>2</v>
      </c>
      <c r="V29" s="99">
        <f t="shared" si="3"/>
        <v>40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14</v>
      </c>
      <c r="O30" s="95">
        <v>38</v>
      </c>
      <c r="P30" s="95">
        <v>40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2.2142857142857144</v>
      </c>
      <c r="U30" s="95">
        <f t="shared" si="2"/>
        <v>2</v>
      </c>
      <c r="V30" s="95">
        <f t="shared" si="3"/>
        <v>31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7</v>
      </c>
      <c r="O31" s="52">
        <v>22</v>
      </c>
      <c r="P31" s="52">
        <v>24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3</v>
      </c>
      <c r="U31" s="52">
        <f t="shared" si="2"/>
        <v>2</v>
      </c>
      <c r="V31" s="52">
        <f t="shared" si="3"/>
        <v>21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7</v>
      </c>
      <c r="O32" s="52">
        <v>16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1.4285714285714284</v>
      </c>
      <c r="U32" s="52">
        <f t="shared" si="2"/>
        <v>0</v>
      </c>
      <c r="V32" s="52">
        <f t="shared" si="3"/>
        <v>10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10</v>
      </c>
      <c r="O33" s="95">
        <v>17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0.89999999999999991</v>
      </c>
      <c r="U33" s="95">
        <f t="shared" si="2"/>
        <v>0</v>
      </c>
      <c r="V33" s="95">
        <f t="shared" si="3"/>
        <v>9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6</v>
      </c>
      <c r="R34" s="99">
        <v>6</v>
      </c>
      <c r="S34" s="100">
        <f t="shared" si="0"/>
        <v>0</v>
      </c>
      <c r="T34" s="100">
        <f t="shared" si="1"/>
        <v>1</v>
      </c>
      <c r="U34" s="99">
        <f t="shared" si="2"/>
        <v>0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6</v>
      </c>
      <c r="R35" s="95">
        <v>6</v>
      </c>
      <c r="S35" s="96">
        <f t="shared" si="0"/>
        <v>0</v>
      </c>
      <c r="T35" s="96">
        <f t="shared" si="1"/>
        <v>1</v>
      </c>
      <c r="U35" s="95">
        <f t="shared" si="2"/>
        <v>0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4</v>
      </c>
      <c r="O36" s="99">
        <v>10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2</v>
      </c>
      <c r="U36" s="99">
        <f t="shared" si="2"/>
        <v>0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5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2</v>
      </c>
      <c r="O38" s="95">
        <v>5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2</v>
      </c>
      <c r="U38" s="95">
        <f t="shared" si="2"/>
        <v>0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10</v>
      </c>
      <c r="O39" s="99">
        <v>14</v>
      </c>
      <c r="P39" s="99">
        <v>19</v>
      </c>
      <c r="Q39" s="99">
        <v>20</v>
      </c>
      <c r="R39" s="99">
        <v>20</v>
      </c>
      <c r="S39" s="100">
        <f t="shared" si="0"/>
        <v>0</v>
      </c>
      <c r="T39" s="100">
        <f t="shared" si="1"/>
        <v>1</v>
      </c>
      <c r="U39" s="99">
        <f t="shared" si="2"/>
        <v>0</v>
      </c>
      <c r="V39" s="99">
        <f t="shared" si="3"/>
        <v>10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10</v>
      </c>
      <c r="O40" s="95">
        <v>14</v>
      </c>
      <c r="P40" s="95">
        <v>19</v>
      </c>
      <c r="Q40" s="95">
        <v>20</v>
      </c>
      <c r="R40" s="95">
        <v>20</v>
      </c>
      <c r="S40" s="96">
        <f t="shared" si="0"/>
        <v>0</v>
      </c>
      <c r="T40" s="96">
        <f t="shared" si="1"/>
        <v>1</v>
      </c>
      <c r="U40" s="95">
        <f t="shared" si="2"/>
        <v>0</v>
      </c>
      <c r="V40" s="95">
        <f t="shared" si="3"/>
        <v>10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5</v>
      </c>
      <c r="O41" s="52">
        <v>7</v>
      </c>
      <c r="P41" s="52">
        <v>7</v>
      </c>
      <c r="Q41" s="52">
        <v>7</v>
      </c>
      <c r="R41" s="52">
        <v>8</v>
      </c>
      <c r="S41" s="98">
        <f t="shared" si="0"/>
        <v>0.14285714285714279</v>
      </c>
      <c r="T41" s="98">
        <f t="shared" si="1"/>
        <v>0.60000000000000009</v>
      </c>
      <c r="U41" s="52">
        <f t="shared" si="2"/>
        <v>1</v>
      </c>
      <c r="V41" s="52">
        <f t="shared" si="3"/>
        <v>3</v>
      </c>
      <c r="W41" s="98">
        <f>R41/R39</f>
        <v>0.4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5</v>
      </c>
      <c r="O42" s="52">
        <v>7</v>
      </c>
      <c r="P42" s="52">
        <v>12</v>
      </c>
      <c r="Q42" s="52">
        <v>13</v>
      </c>
      <c r="R42" s="52">
        <v>12</v>
      </c>
      <c r="S42" s="98">
        <f t="shared" si="0"/>
        <v>-7.6923076923076872E-2</v>
      </c>
      <c r="T42" s="98">
        <f t="shared" si="1"/>
        <v>1.4</v>
      </c>
      <c r="U42" s="52">
        <f t="shared" si="2"/>
        <v>-1</v>
      </c>
      <c r="V42" s="52">
        <f t="shared" si="3"/>
        <v>7</v>
      </c>
      <c r="W42" s="98">
        <f>R42/R39</f>
        <v>0.6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14</v>
      </c>
      <c r="P43" s="99">
        <v>14</v>
      </c>
      <c r="Q43" s="99">
        <v>14</v>
      </c>
      <c r="R43" s="99">
        <v>15</v>
      </c>
      <c r="S43" s="100">
        <f t="shared" si="0"/>
        <v>7.1428571428571397E-2</v>
      </c>
      <c r="T43" s="100">
        <f t="shared" si="1"/>
        <v>0.875</v>
      </c>
      <c r="U43" s="99">
        <f t="shared" si="2"/>
        <v>1</v>
      </c>
      <c r="V43" s="99">
        <f t="shared" si="3"/>
        <v>7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4</v>
      </c>
      <c r="O44" s="95">
        <v>8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0.53333333333333333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6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0.13333333333333333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4</v>
      </c>
      <c r="O47" s="95">
        <v>6</v>
      </c>
      <c r="P47" s="95">
        <v>6</v>
      </c>
      <c r="Q47" s="95">
        <v>6</v>
      </c>
      <c r="R47" s="95">
        <v>7</v>
      </c>
      <c r="S47" s="96">
        <f t="shared" si="0"/>
        <v>0.16666666666666674</v>
      </c>
      <c r="T47" s="96">
        <f t="shared" si="1"/>
        <v>0.75</v>
      </c>
      <c r="U47" s="95">
        <f t="shared" si="2"/>
        <v>1</v>
      </c>
      <c r="V47" s="95">
        <f t="shared" si="3"/>
        <v>3</v>
      </c>
      <c r="W47" s="96">
        <f>R47/R43</f>
        <v>0.46666666666666667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9</v>
      </c>
      <c r="O48" s="99">
        <v>16</v>
      </c>
      <c r="P48" s="99">
        <v>16</v>
      </c>
      <c r="Q48" s="99">
        <v>18</v>
      </c>
      <c r="R48" s="99">
        <v>19</v>
      </c>
      <c r="S48" s="100">
        <f t="shared" si="0"/>
        <v>5.555555555555558E-2</v>
      </c>
      <c r="T48" s="100">
        <f t="shared" si="1"/>
        <v>1.1111111111111112</v>
      </c>
      <c r="U48" s="99">
        <f t="shared" si="2"/>
        <v>1</v>
      </c>
      <c r="V48" s="99">
        <f t="shared" si="3"/>
        <v>10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8</v>
      </c>
      <c r="O49" s="95">
        <v>14</v>
      </c>
      <c r="P49" s="95">
        <v>14</v>
      </c>
      <c r="Q49" s="95">
        <v>15</v>
      </c>
      <c r="R49" s="95">
        <v>16</v>
      </c>
      <c r="S49" s="96">
        <f t="shared" si="0"/>
        <v>6.6666666666666652E-2</v>
      </c>
      <c r="T49" s="96">
        <f t="shared" si="1"/>
        <v>1</v>
      </c>
      <c r="U49" s="95">
        <f t="shared" si="2"/>
        <v>1</v>
      </c>
      <c r="V49" s="95">
        <f t="shared" si="3"/>
        <v>8</v>
      </c>
      <c r="W49" s="96">
        <f>R49/R48</f>
        <v>0.84210526315789469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9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3</v>
      </c>
      <c r="O51" s="52">
        <v>5</v>
      </c>
      <c r="P51" s="52">
        <v>6</v>
      </c>
      <c r="Q51" s="52">
        <v>7</v>
      </c>
      <c r="R51" s="52">
        <v>8</v>
      </c>
      <c r="S51" s="98">
        <f t="shared" si="0"/>
        <v>0.14285714285714279</v>
      </c>
      <c r="T51" s="98">
        <f t="shared" si="1"/>
        <v>1.6666666666666665</v>
      </c>
      <c r="U51" s="52">
        <f t="shared" si="2"/>
        <v>1</v>
      </c>
      <c r="V51" s="52">
        <f t="shared" si="3"/>
        <v>5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3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1A5FA-8258-4A59-AE14-658B8BEF71C3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61133-827F-4E74-AD82-FB1D86C4D667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235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101909</v>
      </c>
      <c r="D9" s="116">
        <v>1.2084176605819952E-3</v>
      </c>
      <c r="E9" s="115">
        <v>102767</v>
      </c>
      <c r="F9" s="116">
        <f t="shared" ref="F9:N21" si="0">IFERROR(E9/C9-1,"-")</f>
        <v>8.4192760207635331E-3</v>
      </c>
      <c r="G9" s="115">
        <v>8010</v>
      </c>
      <c r="H9" s="116">
        <f>IFERROR(G9/E9-1,"-")</f>
        <v>-0.92205669135033619</v>
      </c>
      <c r="I9" s="115">
        <v>72992</v>
      </c>
      <c r="J9" s="116">
        <f t="shared" si="0"/>
        <v>8.1126092384519346</v>
      </c>
      <c r="K9" s="115">
        <v>102127</v>
      </c>
      <c r="L9" s="116">
        <f t="shared" si="0"/>
        <v>0.39915333187198598</v>
      </c>
      <c r="M9" s="115">
        <v>102161</v>
      </c>
      <c r="N9" s="116">
        <f t="shared" si="0"/>
        <v>3.3291881676733581E-4</v>
      </c>
      <c r="O9" s="116">
        <f>M9/C9-1</f>
        <v>2.4727943557487642E-3</v>
      </c>
    </row>
    <row r="10" spans="1:16" x14ac:dyDescent="0.25">
      <c r="A10" s="1" t="s">
        <v>72</v>
      </c>
      <c r="B10" s="114" t="s">
        <v>73</v>
      </c>
      <c r="C10" s="115">
        <v>100001</v>
      </c>
      <c r="D10" s="116">
        <v>1.4383818711136698E-2</v>
      </c>
      <c r="E10" s="115">
        <v>105310</v>
      </c>
      <c r="F10" s="116">
        <f t="shared" si="0"/>
        <v>5.3089469105308984E-2</v>
      </c>
      <c r="G10" s="115">
        <v>10131</v>
      </c>
      <c r="H10" s="116">
        <f t="shared" si="0"/>
        <v>-0.90379830975216024</v>
      </c>
      <c r="I10" s="115">
        <v>88104</v>
      </c>
      <c r="J10" s="116">
        <f t="shared" si="0"/>
        <v>7.6964761622742071</v>
      </c>
      <c r="K10" s="115">
        <v>102173</v>
      </c>
      <c r="L10" s="116">
        <f t="shared" si="0"/>
        <v>0.15968627985108519</v>
      </c>
      <c r="M10" s="115">
        <v>112246</v>
      </c>
      <c r="N10" s="116">
        <f>IFERROR(M10/K10-1,"-")</f>
        <v>9.8587689507012577E-2</v>
      </c>
      <c r="O10" s="116">
        <f>IFERROR(M10/C10-1,"-")</f>
        <v>0.12244877551224498</v>
      </c>
    </row>
    <row r="11" spans="1:16" x14ac:dyDescent="0.25">
      <c r="A11" s="1" t="s">
        <v>74</v>
      </c>
      <c r="B11" s="114" t="s">
        <v>75</v>
      </c>
      <c r="C11" s="115">
        <v>119259</v>
      </c>
      <c r="D11" s="116">
        <v>2.2602745599067164E-2</v>
      </c>
      <c r="E11" s="115">
        <v>41200</v>
      </c>
      <c r="F11" s="116">
        <f t="shared" si="0"/>
        <v>-0.65453341047635816</v>
      </c>
      <c r="G11" s="115">
        <v>12907</v>
      </c>
      <c r="H11" s="116">
        <f t="shared" si="0"/>
        <v>-0.68672330097087375</v>
      </c>
      <c r="I11" s="115">
        <v>104660</v>
      </c>
      <c r="J11" s="116">
        <f t="shared" si="0"/>
        <v>7.1087781823816538</v>
      </c>
      <c r="K11" s="115">
        <v>114283</v>
      </c>
      <c r="L11" s="116">
        <f t="shared" si="0"/>
        <v>9.1945346837378095E-2</v>
      </c>
      <c r="M11" s="115">
        <v>122937</v>
      </c>
      <c r="N11" s="116">
        <f t="shared" si="0"/>
        <v>7.5724298452088279E-2</v>
      </c>
      <c r="O11" s="116">
        <f t="shared" ref="O11:O15" si="1">IFERROR(M11/C11-1,"-")</f>
        <v>3.084043971524153E-2</v>
      </c>
    </row>
    <row r="12" spans="1:16" x14ac:dyDescent="0.25">
      <c r="A12" s="1" t="s">
        <v>76</v>
      </c>
      <c r="B12" s="114" t="s">
        <v>77</v>
      </c>
      <c r="C12" s="115">
        <v>107270</v>
      </c>
      <c r="D12" s="116">
        <v>1.1914307545728198E-2</v>
      </c>
      <c r="E12" s="115">
        <v>0</v>
      </c>
      <c r="F12" s="116">
        <f t="shared" si="0"/>
        <v>-1</v>
      </c>
      <c r="G12" s="115">
        <v>13736</v>
      </c>
      <c r="H12" s="116" t="str">
        <f t="shared" si="0"/>
        <v>-</v>
      </c>
      <c r="I12" s="115">
        <v>110839</v>
      </c>
      <c r="J12" s="116">
        <f t="shared" si="0"/>
        <v>7.0692341292952818</v>
      </c>
      <c r="K12" s="115">
        <v>112901</v>
      </c>
      <c r="L12" s="116">
        <f t="shared" si="0"/>
        <v>1.8603560118730877E-2</v>
      </c>
      <c r="M12" s="115">
        <v>113542</v>
      </c>
      <c r="N12" s="116">
        <f t="shared" si="0"/>
        <v>5.6775405000841772E-3</v>
      </c>
      <c r="O12" s="116">
        <f t="shared" si="1"/>
        <v>5.8469283117367432E-2</v>
      </c>
    </row>
    <row r="13" spans="1:16" x14ac:dyDescent="0.25">
      <c r="A13" s="1" t="s">
        <v>78</v>
      </c>
      <c r="B13" s="114" t="s">
        <v>79</v>
      </c>
      <c r="C13" s="115">
        <v>104348</v>
      </c>
      <c r="D13" s="116">
        <v>1.965076169909219E-2</v>
      </c>
      <c r="E13" s="115">
        <v>0</v>
      </c>
      <c r="F13" s="116">
        <f t="shared" si="0"/>
        <v>-1</v>
      </c>
      <c r="G13" s="115">
        <v>15428</v>
      </c>
      <c r="H13" s="116" t="str">
        <f t="shared" si="0"/>
        <v>-</v>
      </c>
      <c r="I13" s="115">
        <v>97379</v>
      </c>
      <c r="J13" s="116">
        <f t="shared" si="0"/>
        <v>5.3118356235416124</v>
      </c>
      <c r="K13" s="115">
        <v>96632</v>
      </c>
      <c r="L13" s="116">
        <f t="shared" si="0"/>
        <v>-7.671058441758527E-3</v>
      </c>
      <c r="M13" s="115">
        <v>110622</v>
      </c>
      <c r="N13" s="116">
        <f t="shared" si="0"/>
        <v>0.14477605762066403</v>
      </c>
      <c r="O13" s="116">
        <f t="shared" si="1"/>
        <v>6.0125733123778113E-2</v>
      </c>
    </row>
    <row r="14" spans="1:16" x14ac:dyDescent="0.25">
      <c r="A14" s="1" t="s">
        <v>80</v>
      </c>
      <c r="B14" s="114" t="s">
        <v>81</v>
      </c>
      <c r="C14" s="115">
        <v>109110</v>
      </c>
      <c r="D14" s="116">
        <v>-3.1261375642585132E-2</v>
      </c>
      <c r="E14" s="115">
        <v>0</v>
      </c>
      <c r="F14" s="116">
        <f t="shared" si="0"/>
        <v>-1</v>
      </c>
      <c r="G14" s="115">
        <v>21147</v>
      </c>
      <c r="H14" s="116" t="str">
        <f t="shared" si="0"/>
        <v>-</v>
      </c>
      <c r="I14" s="115">
        <v>99145</v>
      </c>
      <c r="J14" s="116">
        <f t="shared" si="0"/>
        <v>3.6883718730789239</v>
      </c>
      <c r="K14" s="115">
        <v>109784</v>
      </c>
      <c r="L14" s="116">
        <f t="shared" si="0"/>
        <v>0.1073074789449795</v>
      </c>
      <c r="M14" s="115">
        <v>113390</v>
      </c>
      <c r="N14" s="116">
        <f t="shared" si="0"/>
        <v>3.2846316403118747E-2</v>
      </c>
      <c r="O14" s="116">
        <f t="shared" si="1"/>
        <v>3.9226468701310635E-2</v>
      </c>
    </row>
    <row r="15" spans="1:16" x14ac:dyDescent="0.25">
      <c r="A15" s="1" t="s">
        <v>82</v>
      </c>
      <c r="B15" s="114" t="s">
        <v>83</v>
      </c>
      <c r="C15" s="115">
        <v>112094</v>
      </c>
      <c r="D15" s="116">
        <v>-2.4166449029337511E-2</v>
      </c>
      <c r="E15" s="115">
        <v>0</v>
      </c>
      <c r="F15" s="116">
        <f t="shared" si="0"/>
        <v>-1</v>
      </c>
      <c r="G15" s="115">
        <v>42074</v>
      </c>
      <c r="H15" s="116" t="str">
        <f t="shared" si="0"/>
        <v>-</v>
      </c>
      <c r="I15" s="115">
        <v>119732</v>
      </c>
      <c r="J15" s="116">
        <f t="shared" si="0"/>
        <v>1.8457479678661408</v>
      </c>
      <c r="K15" s="115">
        <v>112830</v>
      </c>
      <c r="L15" s="116">
        <f t="shared" si="0"/>
        <v>-5.7645408078040972E-2</v>
      </c>
      <c r="M15" s="115">
        <v>121148</v>
      </c>
      <c r="N15" s="116">
        <f t="shared" si="0"/>
        <v>7.3721527962421263E-2</v>
      </c>
      <c r="O15" s="116">
        <f t="shared" si="1"/>
        <v>8.0771495352115252E-2</v>
      </c>
    </row>
    <row r="16" spans="1:16" x14ac:dyDescent="0.25">
      <c r="A16" s="1" t="s">
        <v>84</v>
      </c>
      <c r="B16" s="114" t="s">
        <v>85</v>
      </c>
      <c r="C16" s="115">
        <v>119564</v>
      </c>
      <c r="D16" s="116">
        <v>-2.328962953886371E-2</v>
      </c>
      <c r="E16" s="115">
        <v>30803</v>
      </c>
      <c r="F16" s="116">
        <f t="shared" si="0"/>
        <v>-0.74237228597236626</v>
      </c>
      <c r="G16" s="115">
        <v>53067</v>
      </c>
      <c r="H16" s="116">
        <f t="shared" si="0"/>
        <v>0.72278674155114753</v>
      </c>
      <c r="I16" s="115">
        <v>117894</v>
      </c>
      <c r="J16" s="116">
        <f t="shared" si="0"/>
        <v>1.2216066481994461</v>
      </c>
      <c r="K16" s="115">
        <v>116797</v>
      </c>
      <c r="L16" s="116">
        <f t="shared" si="0"/>
        <v>-9.3049688703411571E-3</v>
      </c>
      <c r="M16" s="115">
        <v>126181</v>
      </c>
      <c r="N16" s="116">
        <f>IFERROR(M16/K16-1,"-")</f>
        <v>8.0344529397159192E-2</v>
      </c>
      <c r="O16" s="116">
        <f>IFERROR(M16/C16-1,"-")</f>
        <v>5.5342745307952246E-2</v>
      </c>
    </row>
    <row r="17" spans="1:16" x14ac:dyDescent="0.25">
      <c r="A17" s="1" t="s">
        <v>86</v>
      </c>
      <c r="B17" s="114" t="s">
        <v>87</v>
      </c>
      <c r="C17" s="115">
        <v>99309</v>
      </c>
      <c r="D17" s="116">
        <v>-8.5063846253063291E-2</v>
      </c>
      <c r="E17" s="115">
        <v>18180</v>
      </c>
      <c r="F17" s="116">
        <f t="shared" si="0"/>
        <v>-0.81693502099507598</v>
      </c>
      <c r="G17" s="115">
        <v>59020</v>
      </c>
      <c r="H17" s="116">
        <f t="shared" si="0"/>
        <v>2.2464246424642464</v>
      </c>
      <c r="I17" s="115">
        <v>103298</v>
      </c>
      <c r="J17" s="116">
        <f t="shared" si="0"/>
        <v>0.7502202643171807</v>
      </c>
      <c r="K17" s="115">
        <v>107312</v>
      </c>
      <c r="L17" s="116">
        <f t="shared" si="0"/>
        <v>3.8858448372669274E-2</v>
      </c>
      <c r="M17" s="115">
        <v>111150</v>
      </c>
      <c r="N17" s="116">
        <f>IFERROR(M17/K17-1,"-")</f>
        <v>3.5764872521246494E-2</v>
      </c>
      <c r="O17" s="116">
        <f>IFERROR(M17/C17-1,"-")</f>
        <v>0.11923390629248098</v>
      </c>
    </row>
    <row r="18" spans="1:16" x14ac:dyDescent="0.25">
      <c r="A18" s="1" t="s">
        <v>88</v>
      </c>
      <c r="B18" s="114" t="s">
        <v>89</v>
      </c>
      <c r="C18" s="115">
        <v>109838</v>
      </c>
      <c r="D18" s="116">
        <v>-0.10022691340427448</v>
      </c>
      <c r="E18" s="115">
        <v>21674</v>
      </c>
      <c r="F18" s="116">
        <f t="shared" si="0"/>
        <v>-0.80267302754966408</v>
      </c>
      <c r="G18" s="115">
        <v>89457</v>
      </c>
      <c r="H18" s="116">
        <f t="shared" si="0"/>
        <v>3.127387653409615</v>
      </c>
      <c r="I18" s="115">
        <v>113209</v>
      </c>
      <c r="J18" s="116">
        <f t="shared" si="0"/>
        <v>0.26551303978447738</v>
      </c>
      <c r="K18" s="115">
        <v>119521</v>
      </c>
      <c r="L18" s="116">
        <f t="shared" si="0"/>
        <v>5.5755284473849143E-2</v>
      </c>
      <c r="M18" s="115">
        <v>125080</v>
      </c>
      <c r="N18" s="116">
        <f>IFERROR(M18/K18-1,"-")</f>
        <v>4.6510655031333448E-2</v>
      </c>
      <c r="O18" s="116">
        <f>IFERROR(M18/C18-1,"-")</f>
        <v>0.13876800378739595</v>
      </c>
    </row>
    <row r="19" spans="1:16" x14ac:dyDescent="0.25">
      <c r="A19" s="1" t="s">
        <v>90</v>
      </c>
      <c r="B19" s="114" t="s">
        <v>91</v>
      </c>
      <c r="C19" s="115">
        <v>107365</v>
      </c>
      <c r="D19" s="116">
        <v>1.5415898236156522E-2</v>
      </c>
      <c r="E19" s="115">
        <v>16498</v>
      </c>
      <c r="F19" s="116">
        <f t="shared" si="0"/>
        <v>-0.8463372607460532</v>
      </c>
      <c r="G19" s="115">
        <v>88426</v>
      </c>
      <c r="H19" s="116">
        <f t="shared" si="0"/>
        <v>4.3598011880227903</v>
      </c>
      <c r="I19" s="115">
        <v>107366</v>
      </c>
      <c r="J19" s="116">
        <f t="shared" si="0"/>
        <v>0.21419039648972027</v>
      </c>
      <c r="K19" s="115">
        <v>113999</v>
      </c>
      <c r="L19" s="116">
        <f t="shared" si="0"/>
        <v>6.1779334239889794E-2</v>
      </c>
      <c r="M19" s="115">
        <v>113916</v>
      </c>
      <c r="N19" s="116">
        <f>IFERROR(M19/K19-1,"-")</f>
        <v>-7.280765620750751E-4</v>
      </c>
      <c r="O19" s="116">
        <f>IFERROR(M19/C19-1,"-")</f>
        <v>6.1016159828622074E-2</v>
      </c>
    </row>
    <row r="20" spans="1:16" x14ac:dyDescent="0.25">
      <c r="A20" s="1" t="s">
        <v>92</v>
      </c>
      <c r="B20" s="114" t="s">
        <v>93</v>
      </c>
      <c r="C20" s="115">
        <v>109344</v>
      </c>
      <c r="D20" s="116">
        <v>-1.3888387864795626E-2</v>
      </c>
      <c r="E20" s="115">
        <v>17398</v>
      </c>
      <c r="F20" s="116">
        <f t="shared" si="0"/>
        <v>-0.84088747439274214</v>
      </c>
      <c r="G20" s="115">
        <v>78855</v>
      </c>
      <c r="H20" s="116">
        <f t="shared" si="0"/>
        <v>3.5324175192550866</v>
      </c>
      <c r="I20" s="115">
        <v>108917</v>
      </c>
      <c r="J20" s="116">
        <f t="shared" si="0"/>
        <v>0.38123137404096119</v>
      </c>
      <c r="K20" s="115">
        <v>111619</v>
      </c>
      <c r="L20" s="116">
        <f t="shared" si="0"/>
        <v>2.4807881230661799E-2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1299411</v>
      </c>
      <c r="D21" s="119">
        <v>-1.7448199829714683E-2</v>
      </c>
      <c r="E21" s="118">
        <v>375345</v>
      </c>
      <c r="F21" s="119">
        <f t="shared" si="0"/>
        <v>-0.71114220212080703</v>
      </c>
      <c r="G21" s="118">
        <v>492258</v>
      </c>
      <c r="H21" s="119">
        <f t="shared" si="0"/>
        <v>0.31148143707788845</v>
      </c>
      <c r="I21" s="118">
        <v>1243535</v>
      </c>
      <c r="J21" s="119">
        <f t="shared" si="0"/>
        <v>1.5261854555944239</v>
      </c>
      <c r="K21" s="118">
        <v>1319978</v>
      </c>
      <c r="L21" s="119">
        <f t="shared" si="0"/>
        <v>6.1472334916186533E-2</v>
      </c>
      <c r="M21" s="118">
        <v>1272373</v>
      </c>
      <c r="N21" s="119">
        <v>5.2975978165429316E-2</v>
      </c>
      <c r="O21" s="119">
        <v>6.9160811954285029E-2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67" t="s">
        <v>237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4903</v>
      </c>
      <c r="D31" s="116">
        <v>-0.23854635813014446</v>
      </c>
      <c r="E31" s="115">
        <v>5572</v>
      </c>
      <c r="F31" s="116">
        <f t="shared" ref="F31:L43" si="2">IFERROR(E31/C31-1,"-")</f>
        <v>0.13644707322047722</v>
      </c>
      <c r="G31" s="115">
        <v>1875</v>
      </c>
      <c r="H31" s="116">
        <f t="shared" si="2"/>
        <v>-0.66349605168700654</v>
      </c>
      <c r="I31" s="115">
        <v>4149</v>
      </c>
      <c r="J31" s="116">
        <f t="shared" si="2"/>
        <v>1.2128000000000001</v>
      </c>
      <c r="K31" s="115">
        <v>5690</v>
      </c>
      <c r="L31" s="116">
        <f t="shared" si="2"/>
        <v>0.37141479874668604</v>
      </c>
      <c r="M31" s="115">
        <v>4403</v>
      </c>
      <c r="N31" s="116">
        <f t="shared" ref="N31:N37" si="3">IFERROR(M31/K31-1,"-")</f>
        <v>-0.22618629173989457</v>
      </c>
      <c r="O31" s="116">
        <f>M31/C31-1</f>
        <v>-0.10197838058331632</v>
      </c>
    </row>
    <row r="32" spans="1:16" x14ac:dyDescent="0.25">
      <c r="B32" s="114" t="s">
        <v>73</v>
      </c>
      <c r="C32" s="115">
        <v>6262</v>
      </c>
      <c r="D32" s="116">
        <v>-3.1998763332818037E-2</v>
      </c>
      <c r="E32" s="115">
        <v>6245</v>
      </c>
      <c r="F32" s="116">
        <f t="shared" si="2"/>
        <v>-2.7147876077930899E-3</v>
      </c>
      <c r="G32" s="115">
        <v>3001</v>
      </c>
      <c r="H32" s="116">
        <f t="shared" si="2"/>
        <v>-0.51945556445156127</v>
      </c>
      <c r="I32" s="115">
        <v>5940</v>
      </c>
      <c r="J32" s="116">
        <f t="shared" si="2"/>
        <v>0.97934021992669118</v>
      </c>
      <c r="K32" s="115">
        <v>4224</v>
      </c>
      <c r="L32" s="116">
        <f t="shared" si="2"/>
        <v>-0.28888888888888886</v>
      </c>
      <c r="M32" s="115">
        <v>4931</v>
      </c>
      <c r="N32" s="116">
        <f>IFERROR(M32/K32-1,"-")</f>
        <v>0.16737689393939403</v>
      </c>
      <c r="O32" s="116">
        <f>IFERROR(M32/C32-1,"-")</f>
        <v>-0.21255190035132543</v>
      </c>
    </row>
    <row r="33" spans="2:16" x14ac:dyDescent="0.25">
      <c r="B33" s="114" t="s">
        <v>75</v>
      </c>
      <c r="C33" s="115">
        <v>7306</v>
      </c>
      <c r="D33" s="116">
        <v>-0.35230496453900706</v>
      </c>
      <c r="E33" s="115">
        <v>2136</v>
      </c>
      <c r="F33" s="116">
        <f t="shared" si="2"/>
        <v>-0.70763755817136598</v>
      </c>
      <c r="G33" s="115">
        <v>4249</v>
      </c>
      <c r="H33" s="116">
        <f t="shared" si="2"/>
        <v>0.98923220973782766</v>
      </c>
      <c r="I33" s="115">
        <v>5677</v>
      </c>
      <c r="J33" s="116">
        <f t="shared" si="2"/>
        <v>0.33607907742998355</v>
      </c>
      <c r="K33" s="115">
        <v>6239</v>
      </c>
      <c r="L33" s="116">
        <f t="shared" si="2"/>
        <v>9.8995948564382541E-2</v>
      </c>
      <c r="M33" s="115">
        <v>8729</v>
      </c>
      <c r="N33" s="116">
        <f t="shared" si="3"/>
        <v>0.39910242025965692</v>
      </c>
      <c r="O33" s="116">
        <f t="shared" ref="O33:O37" si="4">IFERROR(M33/C33-1,"-")</f>
        <v>0.19477142075006837</v>
      </c>
    </row>
    <row r="34" spans="2:16" x14ac:dyDescent="0.25">
      <c r="B34" s="114" t="s">
        <v>77</v>
      </c>
      <c r="C34" s="115">
        <v>14185</v>
      </c>
      <c r="D34" s="116">
        <v>0.60409363338233635</v>
      </c>
      <c r="E34" s="115">
        <v>0</v>
      </c>
      <c r="F34" s="116">
        <f t="shared" si="2"/>
        <v>-1</v>
      </c>
      <c r="G34" s="115">
        <v>5396</v>
      </c>
      <c r="H34" s="116" t="str">
        <f t="shared" si="2"/>
        <v>-</v>
      </c>
      <c r="I34" s="115">
        <v>13370</v>
      </c>
      <c r="J34" s="116">
        <f t="shared" si="2"/>
        <v>1.4777613046701261</v>
      </c>
      <c r="K34" s="115">
        <v>12713</v>
      </c>
      <c r="L34" s="116">
        <f t="shared" si="2"/>
        <v>-4.913986537023185E-2</v>
      </c>
      <c r="M34" s="115">
        <v>8246</v>
      </c>
      <c r="N34" s="116">
        <f t="shared" si="3"/>
        <v>-0.35137261071344295</v>
      </c>
      <c r="O34" s="116">
        <f t="shared" si="4"/>
        <v>-0.41868170602749388</v>
      </c>
    </row>
    <row r="35" spans="2:16" x14ac:dyDescent="0.25">
      <c r="B35" s="114" t="s">
        <v>79</v>
      </c>
      <c r="C35" s="115">
        <v>9119</v>
      </c>
      <c r="D35" s="116">
        <v>-9.7128712871287104E-2</v>
      </c>
      <c r="E35" s="115">
        <v>0</v>
      </c>
      <c r="F35" s="116">
        <f t="shared" si="2"/>
        <v>-1</v>
      </c>
      <c r="G35" s="115">
        <v>5693</v>
      </c>
      <c r="H35" s="116" t="str">
        <f t="shared" si="2"/>
        <v>-</v>
      </c>
      <c r="I35" s="115">
        <v>10229</v>
      </c>
      <c r="J35" s="116">
        <f t="shared" si="2"/>
        <v>0.79676796065343414</v>
      </c>
      <c r="K35" s="115">
        <v>8043</v>
      </c>
      <c r="L35" s="116">
        <f t="shared" si="2"/>
        <v>-0.21370612963143998</v>
      </c>
      <c r="M35" s="115">
        <v>9596</v>
      </c>
      <c r="N35" s="116">
        <f t="shared" si="3"/>
        <v>0.19308715653363162</v>
      </c>
      <c r="O35" s="116">
        <f t="shared" si="4"/>
        <v>5.2308367145520451E-2</v>
      </c>
    </row>
    <row r="36" spans="2:16" x14ac:dyDescent="0.25">
      <c r="B36" s="114" t="s">
        <v>81</v>
      </c>
      <c r="C36" s="115">
        <v>13027</v>
      </c>
      <c r="D36" s="116">
        <v>0.10698504418762744</v>
      </c>
      <c r="E36" s="115">
        <v>0</v>
      </c>
      <c r="F36" s="116">
        <f t="shared" si="2"/>
        <v>-1</v>
      </c>
      <c r="G36" s="115">
        <v>6523</v>
      </c>
      <c r="H36" s="116" t="str">
        <f t="shared" si="2"/>
        <v>-</v>
      </c>
      <c r="I36" s="115">
        <v>11920</v>
      </c>
      <c r="J36" s="116">
        <f t="shared" si="2"/>
        <v>0.82738003985896058</v>
      </c>
      <c r="K36" s="115">
        <v>12303</v>
      </c>
      <c r="L36" s="116">
        <f t="shared" si="2"/>
        <v>3.213087248322144E-2</v>
      </c>
      <c r="M36" s="115">
        <v>10664</v>
      </c>
      <c r="N36" s="116">
        <f t="shared" si="3"/>
        <v>-0.13321953994960578</v>
      </c>
      <c r="O36" s="116">
        <f t="shared" si="4"/>
        <v>-0.18139249251554468</v>
      </c>
    </row>
    <row r="37" spans="2:16" x14ac:dyDescent="0.25">
      <c r="B37" s="114" t="s">
        <v>83</v>
      </c>
      <c r="C37" s="115">
        <v>15713</v>
      </c>
      <c r="D37" s="116">
        <v>-7.1610044313146215E-2</v>
      </c>
      <c r="E37" s="115">
        <v>0</v>
      </c>
      <c r="F37" s="116">
        <f t="shared" si="2"/>
        <v>-1</v>
      </c>
      <c r="G37" s="115">
        <v>14397</v>
      </c>
      <c r="H37" s="116" t="str">
        <f t="shared" si="2"/>
        <v>-</v>
      </c>
      <c r="I37" s="115">
        <v>18621</v>
      </c>
      <c r="J37" s="116">
        <f t="shared" si="2"/>
        <v>0.29339445717857893</v>
      </c>
      <c r="K37" s="115">
        <v>14490</v>
      </c>
      <c r="L37" s="116">
        <f t="shared" si="2"/>
        <v>-0.22184630256162396</v>
      </c>
      <c r="M37" s="115">
        <v>14582</v>
      </c>
      <c r="N37" s="116">
        <f t="shared" si="3"/>
        <v>6.3492063492063266E-3</v>
      </c>
      <c r="O37" s="116">
        <f t="shared" si="4"/>
        <v>-7.1978616432253562E-2</v>
      </c>
    </row>
    <row r="38" spans="2:16" x14ac:dyDescent="0.25">
      <c r="B38" s="114" t="s">
        <v>85</v>
      </c>
      <c r="C38" s="115">
        <v>21245</v>
      </c>
      <c r="D38" s="116">
        <v>-4.2759304316481894E-2</v>
      </c>
      <c r="E38" s="115">
        <v>13164</v>
      </c>
      <c r="F38" s="116">
        <f t="shared" si="2"/>
        <v>-0.38037185220051772</v>
      </c>
      <c r="G38" s="115">
        <v>12562</v>
      </c>
      <c r="H38" s="116">
        <f t="shared" si="2"/>
        <v>-4.5730780917654257E-2</v>
      </c>
      <c r="I38" s="115">
        <v>19560</v>
      </c>
      <c r="J38" s="116">
        <f t="shared" si="2"/>
        <v>0.55707689858302811</v>
      </c>
      <c r="K38" s="115">
        <v>19950</v>
      </c>
      <c r="L38" s="116">
        <f t="shared" si="2"/>
        <v>1.9938650306748462E-2</v>
      </c>
      <c r="M38" s="115">
        <v>19201</v>
      </c>
      <c r="N38" s="116">
        <f>IFERROR(M38/K38-1,"-")</f>
        <v>-3.7543859649122768E-2</v>
      </c>
      <c r="O38" s="116">
        <f>IFERROR(M38/C38-1,"-")</f>
        <v>-9.6210873146622689E-2</v>
      </c>
    </row>
    <row r="39" spans="2:16" x14ac:dyDescent="0.25">
      <c r="B39" s="114" t="s">
        <v>87</v>
      </c>
      <c r="C39" s="115">
        <v>9328</v>
      </c>
      <c r="D39" s="116">
        <v>-0.29392173189009163</v>
      </c>
      <c r="E39" s="115">
        <v>7078</v>
      </c>
      <c r="F39" s="116">
        <f t="shared" si="2"/>
        <v>-0.24120926243567753</v>
      </c>
      <c r="G39" s="115">
        <v>8593</v>
      </c>
      <c r="H39" s="116">
        <f t="shared" si="2"/>
        <v>0.21404351511726483</v>
      </c>
      <c r="I39" s="115">
        <v>11009</v>
      </c>
      <c r="J39" s="116">
        <f t="shared" si="2"/>
        <v>0.28115908297451409</v>
      </c>
      <c r="K39" s="115">
        <v>10743</v>
      </c>
      <c r="L39" s="116">
        <f t="shared" si="2"/>
        <v>-2.4162049232446137E-2</v>
      </c>
      <c r="M39" s="115">
        <v>10757</v>
      </c>
      <c r="N39" s="116">
        <f>IFERROR(M39/K39-1,"-")</f>
        <v>1.3031741599180968E-3</v>
      </c>
      <c r="O39" s="116">
        <f>IFERROR(M39/C39-1,"-")</f>
        <v>0.15319468267581482</v>
      </c>
    </row>
    <row r="40" spans="2:16" x14ac:dyDescent="0.25">
      <c r="B40" s="114" t="s">
        <v>89</v>
      </c>
      <c r="C40" s="115">
        <v>10671</v>
      </c>
      <c r="D40" s="116">
        <v>6.6673330667732955E-2</v>
      </c>
      <c r="E40" s="115">
        <v>7771</v>
      </c>
      <c r="F40" s="116">
        <f t="shared" si="2"/>
        <v>-0.27176459563302413</v>
      </c>
      <c r="G40" s="115">
        <v>7600</v>
      </c>
      <c r="H40" s="116">
        <f t="shared" si="2"/>
        <v>-2.2004889975550168E-2</v>
      </c>
      <c r="I40" s="115">
        <v>9548</v>
      </c>
      <c r="J40" s="116">
        <f t="shared" si="2"/>
        <v>0.25631578947368427</v>
      </c>
      <c r="K40" s="115">
        <v>10093</v>
      </c>
      <c r="L40" s="116">
        <f t="shared" si="2"/>
        <v>5.7080016757436125E-2</v>
      </c>
      <c r="M40" s="115">
        <v>9833</v>
      </c>
      <c r="N40" s="116">
        <f>IFERROR(M40/K40-1,"-")</f>
        <v>-2.5760428019419357E-2</v>
      </c>
      <c r="O40" s="116">
        <f>IFERROR(M40/C40-1,"-")</f>
        <v>-7.8530596944991093E-2</v>
      </c>
    </row>
    <row r="41" spans="2:16" x14ac:dyDescent="0.25">
      <c r="B41" s="114" t="s">
        <v>91</v>
      </c>
      <c r="C41" s="115">
        <v>7624</v>
      </c>
      <c r="D41" s="116">
        <v>0.10221194159317615</v>
      </c>
      <c r="E41" s="115">
        <v>2621</v>
      </c>
      <c r="F41" s="116">
        <f t="shared" si="2"/>
        <v>-0.6562172088142707</v>
      </c>
      <c r="G41" s="115">
        <v>6036</v>
      </c>
      <c r="H41" s="116">
        <f t="shared" si="2"/>
        <v>1.3029378099961848</v>
      </c>
      <c r="I41" s="115">
        <v>5905</v>
      </c>
      <c r="J41" s="116">
        <f t="shared" si="2"/>
        <v>-2.1703114645460597E-2</v>
      </c>
      <c r="K41" s="115">
        <v>7021</v>
      </c>
      <c r="L41" s="116">
        <f t="shared" si="2"/>
        <v>0.18899237933954272</v>
      </c>
      <c r="M41" s="115">
        <v>6177</v>
      </c>
      <c r="N41" s="116">
        <f>IFERROR(M41/K41-1,"-")</f>
        <v>-0.12021079618287989</v>
      </c>
      <c r="O41" s="116">
        <f>IFERROR(M41/C41-1,"-")</f>
        <v>-0.18979538300104937</v>
      </c>
    </row>
    <row r="42" spans="2:16" x14ac:dyDescent="0.25">
      <c r="B42" s="114" t="s">
        <v>93</v>
      </c>
      <c r="C42" s="115">
        <v>8436</v>
      </c>
      <c r="D42" s="116">
        <v>3.2305433186490484E-2</v>
      </c>
      <c r="E42" s="115">
        <v>2321</v>
      </c>
      <c r="F42" s="116">
        <f t="shared" si="2"/>
        <v>-0.7248696064485538</v>
      </c>
      <c r="G42" s="115">
        <v>7543</v>
      </c>
      <c r="H42" s="116">
        <f t="shared" si="2"/>
        <v>2.2498922878069796</v>
      </c>
      <c r="I42" s="115">
        <v>8023</v>
      </c>
      <c r="J42" s="116">
        <f t="shared" si="2"/>
        <v>6.363515842502987E-2</v>
      </c>
      <c r="K42" s="115">
        <v>7457</v>
      </c>
      <c r="L42" s="116">
        <f t="shared" si="2"/>
        <v>-7.0547176866508798E-2</v>
      </c>
      <c r="M42" s="115"/>
      <c r="N42" s="116"/>
      <c r="O42" s="116"/>
    </row>
    <row r="43" spans="2:16" ht="15.75" x14ac:dyDescent="0.25">
      <c r="B43" s="117" t="s">
        <v>30</v>
      </c>
      <c r="C43" s="118">
        <v>127819</v>
      </c>
      <c r="D43" s="119">
        <v>-3.4030622269917377E-2</v>
      </c>
      <c r="E43" s="118">
        <v>51760</v>
      </c>
      <c r="F43" s="119">
        <f t="shared" si="2"/>
        <v>-0.59505237875433226</v>
      </c>
      <c r="G43" s="118">
        <v>83468</v>
      </c>
      <c r="H43" s="119">
        <f t="shared" si="2"/>
        <v>0.61259659969088109</v>
      </c>
      <c r="I43" s="118">
        <v>123951</v>
      </c>
      <c r="J43" s="119">
        <f t="shared" si="2"/>
        <v>0.48501222025207258</v>
      </c>
      <c r="K43" s="118">
        <v>118966</v>
      </c>
      <c r="L43" s="119">
        <f t="shared" si="2"/>
        <v>-4.0217505304515511E-2</v>
      </c>
      <c r="M43" s="118">
        <v>107119</v>
      </c>
      <c r="N43" s="119">
        <v>-3.9369019541023564E-2</v>
      </c>
      <c r="O43" s="119">
        <v>-0.10272819413149281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7" t="s">
        <v>238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3885</v>
      </c>
      <c r="D53" s="116">
        <v>-0.22655783396376672</v>
      </c>
      <c r="E53" s="115">
        <v>3650</v>
      </c>
      <c r="F53" s="116">
        <f>IFERROR(E53/C53-1,"-")</f>
        <v>-6.0489060489060442E-2</v>
      </c>
      <c r="G53" s="115">
        <v>295</v>
      </c>
      <c r="H53" s="116">
        <f>IFERROR(G53/E53-1,"-")</f>
        <v>-0.91917808219178077</v>
      </c>
      <c r="I53" s="115">
        <v>2603</v>
      </c>
      <c r="J53" s="116">
        <f>IFERROR(I53/G53-1,"-")</f>
        <v>7.8237288135593221</v>
      </c>
      <c r="K53" s="115">
        <v>4265</v>
      </c>
      <c r="L53" s="116">
        <f>IFERROR(K53/I53-1,"-")</f>
        <v>0.63849404533230891</v>
      </c>
      <c r="M53" s="115">
        <v>3219</v>
      </c>
      <c r="N53" s="116">
        <f t="shared" ref="N53:N59" si="5">IFERROR(M53/K53-1,"-")</f>
        <v>-0.24525205158264951</v>
      </c>
      <c r="O53" s="116">
        <f>IFERROR(M53/C53-1,"-")</f>
        <v>-0.17142857142857137</v>
      </c>
    </row>
    <row r="54" spans="1:16" x14ac:dyDescent="0.25">
      <c r="A54" s="1">
        <v>2</v>
      </c>
      <c r="B54" s="114" t="s">
        <v>73</v>
      </c>
      <c r="C54" s="115">
        <v>4436</v>
      </c>
      <c r="D54" s="116">
        <v>-0.12435846821950258</v>
      </c>
      <c r="E54" s="115">
        <v>3952</v>
      </c>
      <c r="F54" s="116">
        <f t="shared" ref="F54:L65" si="6">IFERROR(E54/C54-1,"-")</f>
        <v>-0.109107303877367</v>
      </c>
      <c r="G54" s="115">
        <v>722</v>
      </c>
      <c r="H54" s="116">
        <f t="shared" si="6"/>
        <v>-0.81730769230769229</v>
      </c>
      <c r="I54" s="115">
        <v>3449</v>
      </c>
      <c r="J54" s="116">
        <f t="shared" si="6"/>
        <v>3.7770083102493075</v>
      </c>
      <c r="K54" s="115">
        <v>2830</v>
      </c>
      <c r="L54" s="116">
        <f t="shared" si="6"/>
        <v>-0.17947231081472892</v>
      </c>
      <c r="M54" s="115">
        <v>3176</v>
      </c>
      <c r="N54" s="116">
        <f t="shared" si="5"/>
        <v>0.12226148409894</v>
      </c>
      <c r="O54" s="116">
        <f>IFERROR(M54/C54-1,"-")</f>
        <v>-0.28403967538322816</v>
      </c>
    </row>
    <row r="55" spans="1:16" x14ac:dyDescent="0.25">
      <c r="A55" s="1">
        <v>3</v>
      </c>
      <c r="B55" s="114" t="s">
        <v>75</v>
      </c>
      <c r="C55" s="115">
        <v>4910</v>
      </c>
      <c r="D55" s="116">
        <v>-0.36242046487469159</v>
      </c>
      <c r="E55" s="115">
        <v>1272</v>
      </c>
      <c r="F55" s="116">
        <f t="shared" si="6"/>
        <v>-0.74093686354378818</v>
      </c>
      <c r="G55" s="115">
        <v>838</v>
      </c>
      <c r="H55" s="116">
        <f t="shared" si="6"/>
        <v>-0.3411949685534591</v>
      </c>
      <c r="I55" s="115">
        <v>3256</v>
      </c>
      <c r="J55" s="116">
        <f t="shared" si="6"/>
        <v>2.8854415274463006</v>
      </c>
      <c r="K55" s="115">
        <v>4198</v>
      </c>
      <c r="L55" s="116">
        <f t="shared" si="6"/>
        <v>0.28931203931203942</v>
      </c>
      <c r="M55" s="115">
        <v>4814</v>
      </c>
      <c r="N55" s="116">
        <f t="shared" si="5"/>
        <v>0.14673654121010005</v>
      </c>
      <c r="O55" s="116">
        <f t="shared" ref="O55:O59" si="7">IFERROR(M55/C55-1,"-")</f>
        <v>-1.9551934826883888E-2</v>
      </c>
    </row>
    <row r="56" spans="1:16" x14ac:dyDescent="0.25">
      <c r="A56" s="1">
        <v>4</v>
      </c>
      <c r="B56" s="114" t="s">
        <v>77</v>
      </c>
      <c r="C56" s="115">
        <v>9560</v>
      </c>
      <c r="D56" s="116">
        <v>0.56927117531188443</v>
      </c>
      <c r="E56" s="115">
        <v>0</v>
      </c>
      <c r="F56" s="116">
        <f t="shared" si="6"/>
        <v>-1</v>
      </c>
      <c r="G56" s="115">
        <v>788</v>
      </c>
      <c r="H56" s="116" t="str">
        <f t="shared" si="6"/>
        <v>-</v>
      </c>
      <c r="I56" s="115">
        <v>8246</v>
      </c>
      <c r="J56" s="116">
        <f t="shared" si="6"/>
        <v>9.4644670050761412</v>
      </c>
      <c r="K56" s="115">
        <v>7014</v>
      </c>
      <c r="L56" s="116">
        <f t="shared" si="6"/>
        <v>-0.14940577249575548</v>
      </c>
      <c r="M56" s="115">
        <v>4307</v>
      </c>
      <c r="N56" s="116">
        <f t="shared" si="5"/>
        <v>-0.38594240091246079</v>
      </c>
      <c r="O56" s="116">
        <f t="shared" si="7"/>
        <v>-0.54947698744769879</v>
      </c>
    </row>
    <row r="57" spans="1:16" x14ac:dyDescent="0.25">
      <c r="A57" s="1">
        <v>5</v>
      </c>
      <c r="B57" s="114" t="s">
        <v>79</v>
      </c>
      <c r="C57" s="115">
        <v>4441</v>
      </c>
      <c r="D57" s="116">
        <v>-0.31718942189421895</v>
      </c>
      <c r="E57" s="115">
        <v>0</v>
      </c>
      <c r="F57" s="116">
        <f t="shared" si="6"/>
        <v>-1</v>
      </c>
      <c r="G57" s="115">
        <v>1163</v>
      </c>
      <c r="H57" s="116" t="str">
        <f t="shared" si="6"/>
        <v>-</v>
      </c>
      <c r="I57" s="115">
        <v>5450</v>
      </c>
      <c r="J57" s="116">
        <f t="shared" si="6"/>
        <v>3.6861564918314702</v>
      </c>
      <c r="K57" s="115">
        <v>4156</v>
      </c>
      <c r="L57" s="116">
        <f t="shared" si="6"/>
        <v>-0.23743119266055046</v>
      </c>
      <c r="M57" s="115">
        <v>5457</v>
      </c>
      <c r="N57" s="116">
        <f t="shared" si="5"/>
        <v>0.313041385948027</v>
      </c>
      <c r="O57" s="116">
        <f t="shared" si="7"/>
        <v>0.22877730240936733</v>
      </c>
    </row>
    <row r="58" spans="1:16" x14ac:dyDescent="0.25">
      <c r="A58" s="1">
        <v>6</v>
      </c>
      <c r="B58" s="114" t="s">
        <v>81</v>
      </c>
      <c r="C58" s="115">
        <v>6211</v>
      </c>
      <c r="D58" s="116">
        <v>-0.17898215465961664</v>
      </c>
      <c r="E58" s="115">
        <v>0</v>
      </c>
      <c r="F58" s="116">
        <f t="shared" si="6"/>
        <v>-1</v>
      </c>
      <c r="G58" s="115">
        <v>2126</v>
      </c>
      <c r="H58" s="116" t="str">
        <f t="shared" si="6"/>
        <v>-</v>
      </c>
      <c r="I58" s="115">
        <v>7306</v>
      </c>
      <c r="J58" s="116">
        <f t="shared" si="6"/>
        <v>2.436500470366886</v>
      </c>
      <c r="K58" s="115">
        <v>6696</v>
      </c>
      <c r="L58" s="116">
        <f t="shared" si="6"/>
        <v>-8.3493019436079896E-2</v>
      </c>
      <c r="M58" s="115">
        <v>5557</v>
      </c>
      <c r="N58" s="116">
        <f t="shared" si="5"/>
        <v>-0.17010155316606934</v>
      </c>
      <c r="O58" s="116">
        <f t="shared" si="7"/>
        <v>-0.10529705361455477</v>
      </c>
    </row>
    <row r="59" spans="1:16" x14ac:dyDescent="0.25">
      <c r="A59" s="1">
        <v>7</v>
      </c>
      <c r="B59" s="114" t="s">
        <v>83</v>
      </c>
      <c r="C59" s="115">
        <v>8836</v>
      </c>
      <c r="D59" s="116">
        <v>-0.20468046804680473</v>
      </c>
      <c r="E59" s="115">
        <v>0</v>
      </c>
      <c r="F59" s="116">
        <f t="shared" si="6"/>
        <v>-1</v>
      </c>
      <c r="G59" s="115">
        <v>6433</v>
      </c>
      <c r="H59" s="116" t="str">
        <f t="shared" si="6"/>
        <v>-</v>
      </c>
      <c r="I59" s="115">
        <v>10472</v>
      </c>
      <c r="J59" s="116">
        <f t="shared" si="6"/>
        <v>0.62785636561479863</v>
      </c>
      <c r="K59" s="115">
        <v>7620</v>
      </c>
      <c r="L59" s="116">
        <f t="shared" si="6"/>
        <v>-0.2723453017570665</v>
      </c>
      <c r="M59" s="115">
        <v>7599</v>
      </c>
      <c r="N59" s="116">
        <f t="shared" si="5"/>
        <v>-2.7559055118110409E-3</v>
      </c>
      <c r="O59" s="116">
        <f t="shared" si="7"/>
        <v>-0.13999547306473514</v>
      </c>
    </row>
    <row r="60" spans="1:16" x14ac:dyDescent="0.25">
      <c r="A60" s="1">
        <v>8</v>
      </c>
      <c r="B60" s="114" t="s">
        <v>85</v>
      </c>
      <c r="C60" s="115">
        <v>11624</v>
      </c>
      <c r="D60" s="116">
        <v>-0.21797631862217437</v>
      </c>
      <c r="E60" s="115">
        <v>6200</v>
      </c>
      <c r="F60" s="116">
        <f t="shared" si="6"/>
        <v>-0.46662078458362011</v>
      </c>
      <c r="G60" s="115">
        <v>8300</v>
      </c>
      <c r="H60" s="116">
        <f t="shared" si="6"/>
        <v>0.33870967741935476</v>
      </c>
      <c r="I60" s="115">
        <v>11207</v>
      </c>
      <c r="J60" s="116">
        <f t="shared" si="6"/>
        <v>0.35024096385542158</v>
      </c>
      <c r="K60" s="115">
        <v>9492</v>
      </c>
      <c r="L60" s="116">
        <f t="shared" si="6"/>
        <v>-0.1530293566520925</v>
      </c>
      <c r="M60" s="115">
        <v>9450</v>
      </c>
      <c r="N60" s="116">
        <f>IFERROR(M60/K60-1,"-")</f>
        <v>-4.4247787610619538E-3</v>
      </c>
      <c r="O60" s="116">
        <f>IFERROR(M60/C60-1,"-")</f>
        <v>-0.18702684101858225</v>
      </c>
    </row>
    <row r="61" spans="1:16" x14ac:dyDescent="0.25">
      <c r="A61" s="1">
        <v>9</v>
      </c>
      <c r="B61" s="114" t="s">
        <v>87</v>
      </c>
      <c r="C61" s="115">
        <v>6300</v>
      </c>
      <c r="D61" s="116">
        <v>-0.23441487422530072</v>
      </c>
      <c r="E61" s="115">
        <v>2978</v>
      </c>
      <c r="F61" s="116">
        <f t="shared" si="6"/>
        <v>-0.52730158730158738</v>
      </c>
      <c r="G61" s="115">
        <v>5769</v>
      </c>
      <c r="H61" s="116">
        <f t="shared" si="6"/>
        <v>0.93720617864338474</v>
      </c>
      <c r="I61" s="115">
        <v>7045</v>
      </c>
      <c r="J61" s="116">
        <f t="shared" si="6"/>
        <v>0.22118218062055806</v>
      </c>
      <c r="K61" s="115">
        <v>6112</v>
      </c>
      <c r="L61" s="116">
        <f t="shared" si="6"/>
        <v>-0.13243435060326469</v>
      </c>
      <c r="M61" s="115">
        <v>6082</v>
      </c>
      <c r="N61" s="116">
        <f>IFERROR(M61/K61-1,"-")</f>
        <v>-4.9083769633507801E-3</v>
      </c>
      <c r="O61" s="116">
        <f>IFERROR(M61/C61-1,"-")</f>
        <v>-3.4603174603174636E-2</v>
      </c>
    </row>
    <row r="62" spans="1:16" x14ac:dyDescent="0.25">
      <c r="A62" s="1">
        <v>10</v>
      </c>
      <c r="B62" s="114" t="s">
        <v>89</v>
      </c>
      <c r="C62" s="115">
        <v>6028</v>
      </c>
      <c r="D62" s="116">
        <v>-0.14629655856111035</v>
      </c>
      <c r="E62" s="115">
        <v>3362</v>
      </c>
      <c r="F62" s="116">
        <f t="shared" si="6"/>
        <v>-0.4422694094226941</v>
      </c>
      <c r="G62" s="115">
        <v>4743</v>
      </c>
      <c r="H62" s="116">
        <f t="shared" si="6"/>
        <v>0.41076740035693038</v>
      </c>
      <c r="I62" s="115">
        <v>6519</v>
      </c>
      <c r="J62" s="116">
        <f t="shared" si="6"/>
        <v>0.37444655281467432</v>
      </c>
      <c r="K62" s="115">
        <v>5748</v>
      </c>
      <c r="L62" s="116">
        <f t="shared" si="6"/>
        <v>-0.11826967326277038</v>
      </c>
      <c r="M62" s="115">
        <v>5830</v>
      </c>
      <c r="N62" s="116">
        <f>IFERROR(M62/K62-1,"-")</f>
        <v>1.4265831593597733E-2</v>
      </c>
      <c r="O62" s="116">
        <f>IFERROR(M62/C62-1,"-")</f>
        <v>-3.2846715328467169E-2</v>
      </c>
    </row>
    <row r="63" spans="1:16" x14ac:dyDescent="0.25">
      <c r="A63" s="1">
        <v>11</v>
      </c>
      <c r="B63" s="114" t="s">
        <v>91</v>
      </c>
      <c r="C63" s="115">
        <v>4798</v>
      </c>
      <c r="D63" s="116">
        <v>-3.8476953907815581E-2</v>
      </c>
      <c r="E63" s="115">
        <v>1184</v>
      </c>
      <c r="F63" s="116">
        <f t="shared" si="6"/>
        <v>-0.75323051271363073</v>
      </c>
      <c r="G63" s="115">
        <v>3917</v>
      </c>
      <c r="H63" s="116">
        <f t="shared" si="6"/>
        <v>2.3082770270270272</v>
      </c>
      <c r="I63" s="115">
        <v>4255</v>
      </c>
      <c r="J63" s="116">
        <f t="shared" si="6"/>
        <v>8.6290528465662542E-2</v>
      </c>
      <c r="K63" s="115">
        <v>4279</v>
      </c>
      <c r="L63" s="116">
        <f t="shared" si="6"/>
        <v>5.640423031727293E-3</v>
      </c>
      <c r="M63" s="115">
        <v>4123</v>
      </c>
      <c r="N63" s="116">
        <f>IFERROR(M63/K63-1,"-")</f>
        <v>-3.6457116148632895E-2</v>
      </c>
      <c r="O63" s="116">
        <f>IFERROR(M63/C63-1,"-")</f>
        <v>-0.14068361817423924</v>
      </c>
    </row>
    <row r="64" spans="1:16" x14ac:dyDescent="0.25">
      <c r="A64" s="1">
        <v>12</v>
      </c>
      <c r="B64" s="114" t="s">
        <v>93</v>
      </c>
      <c r="C64" s="115">
        <v>5462</v>
      </c>
      <c r="D64" s="116">
        <v>-0.10208778563208942</v>
      </c>
      <c r="E64" s="115">
        <v>1021</v>
      </c>
      <c r="F64" s="116">
        <f t="shared" si="6"/>
        <v>-0.81307213474917617</v>
      </c>
      <c r="G64" s="115">
        <v>4892</v>
      </c>
      <c r="H64" s="116">
        <f t="shared" si="6"/>
        <v>3.7913809990205678</v>
      </c>
      <c r="I64" s="115">
        <v>6049</v>
      </c>
      <c r="J64" s="116">
        <f t="shared" si="6"/>
        <v>0.23650858544562547</v>
      </c>
      <c r="K64" s="115">
        <v>4654</v>
      </c>
      <c r="L64" s="116">
        <f t="shared" si="6"/>
        <v>-0.23061663084807404</v>
      </c>
      <c r="M64" s="115"/>
      <c r="N64" s="116"/>
      <c r="O64" s="116"/>
    </row>
    <row r="65" spans="1:16" ht="15.75" x14ac:dyDescent="0.25">
      <c r="B65" s="117" t="s">
        <v>30</v>
      </c>
      <c r="C65" s="118">
        <v>76491</v>
      </c>
      <c r="D65" s="119">
        <v>-0.15281100478468901</v>
      </c>
      <c r="E65" s="118">
        <v>26848</v>
      </c>
      <c r="F65" s="119">
        <f t="shared" si="6"/>
        <v>-0.64900445804081519</v>
      </c>
      <c r="G65" s="118">
        <v>39986</v>
      </c>
      <c r="H65" s="119">
        <f t="shared" si="6"/>
        <v>0.48934743742550646</v>
      </c>
      <c r="I65" s="118">
        <v>75857</v>
      </c>
      <c r="J65" s="119">
        <f t="shared" si="6"/>
        <v>0.89708898114340019</v>
      </c>
      <c r="K65" s="118">
        <v>67064</v>
      </c>
      <c r="L65" s="119">
        <f t="shared" si="6"/>
        <v>-0.1159154725338466</v>
      </c>
      <c r="M65" s="118">
        <v>59614</v>
      </c>
      <c r="N65" s="119">
        <v>-4.4800512738343179E-2</v>
      </c>
      <c r="O65" s="119">
        <v>-0.16070900618057415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67" t="s">
        <v>239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1018</v>
      </c>
      <c r="D75" s="116">
        <v>-0.28107344632768361</v>
      </c>
      <c r="E75" s="115">
        <v>1922</v>
      </c>
      <c r="F75" s="116">
        <f>IFERROR(E75/C75-1,"-")</f>
        <v>0.88801571709233795</v>
      </c>
      <c r="G75" s="115">
        <v>1580</v>
      </c>
      <c r="H75" s="116">
        <f>IFERROR(G75/E75-1,"-")</f>
        <v>-0.17793964620187308</v>
      </c>
      <c r="I75" s="115">
        <v>1546</v>
      </c>
      <c r="J75" s="116">
        <f>IFERROR(I75/G75-1,"-")</f>
        <v>-2.1518987341772156E-2</v>
      </c>
      <c r="K75" s="115">
        <v>1425</v>
      </c>
      <c r="L75" s="116">
        <f>IFERROR(K75/I75-1,"-")</f>
        <v>-7.826649417852527E-2</v>
      </c>
      <c r="M75" s="115">
        <v>1184</v>
      </c>
      <c r="N75" s="116">
        <f t="shared" ref="N75:N83" si="8">IFERROR(M75/K75-1,"-")</f>
        <v>-0.1691228070175439</v>
      </c>
      <c r="O75" s="116">
        <f>M75/C75-1</f>
        <v>0.16306483300589392</v>
      </c>
    </row>
    <row r="76" spans="1:16" x14ac:dyDescent="0.25">
      <c r="A76" s="1">
        <v>2</v>
      </c>
      <c r="B76" s="114" t="s">
        <v>73</v>
      </c>
      <c r="C76" s="115">
        <v>1826</v>
      </c>
      <c r="D76" s="116">
        <v>0.30149679258731288</v>
      </c>
      <c r="E76" s="115">
        <v>2293</v>
      </c>
      <c r="F76" s="116">
        <f t="shared" ref="F76:L87" si="9">IFERROR(E76/C76-1,"-")</f>
        <v>0.25575027382256299</v>
      </c>
      <c r="G76" s="115">
        <v>2279</v>
      </c>
      <c r="H76" s="116">
        <f t="shared" si="9"/>
        <v>-6.1055385957261565E-3</v>
      </c>
      <c r="I76" s="115">
        <v>2491</v>
      </c>
      <c r="J76" s="116">
        <f t="shared" si="9"/>
        <v>9.3023255813953432E-2</v>
      </c>
      <c r="K76" s="115">
        <v>1394</v>
      </c>
      <c r="L76" s="116">
        <f t="shared" si="9"/>
        <v>-0.44038538739462063</v>
      </c>
      <c r="M76" s="115">
        <v>1755</v>
      </c>
      <c r="N76" s="116">
        <f t="shared" si="8"/>
        <v>0.25896700143472029</v>
      </c>
      <c r="O76" s="116">
        <f>IFERROR(M76/C76-1,"-")</f>
        <v>-3.8882803943044886E-2</v>
      </c>
    </row>
    <row r="77" spans="1:16" x14ac:dyDescent="0.25">
      <c r="A77" s="1">
        <v>3</v>
      </c>
      <c r="B77" s="114" t="s">
        <v>75</v>
      </c>
      <c r="C77" s="115">
        <v>2396</v>
      </c>
      <c r="D77" s="116">
        <v>-0.33053925677563567</v>
      </c>
      <c r="E77" s="115">
        <v>864</v>
      </c>
      <c r="F77" s="116">
        <f t="shared" si="9"/>
        <v>-0.63939899833055092</v>
      </c>
      <c r="G77" s="115">
        <v>3411</v>
      </c>
      <c r="H77" s="116">
        <f t="shared" si="9"/>
        <v>2.9479166666666665</v>
      </c>
      <c r="I77" s="115">
        <v>2421</v>
      </c>
      <c r="J77" s="116">
        <f t="shared" si="9"/>
        <v>-0.29023746701846964</v>
      </c>
      <c r="K77" s="115">
        <v>2041</v>
      </c>
      <c r="L77" s="116">
        <f t="shared" si="9"/>
        <v>-0.15695993391160679</v>
      </c>
      <c r="M77" s="115">
        <v>3915</v>
      </c>
      <c r="N77" s="116">
        <f t="shared" si="8"/>
        <v>0.9181773640372366</v>
      </c>
      <c r="O77" s="116">
        <f t="shared" ref="O77:O85" si="10">IFERROR(M77/C77-1,"-")</f>
        <v>0.63397328881469117</v>
      </c>
    </row>
    <row r="78" spans="1:16" x14ac:dyDescent="0.25">
      <c r="A78" s="1">
        <v>4</v>
      </c>
      <c r="B78" s="114" t="s">
        <v>77</v>
      </c>
      <c r="C78" s="115">
        <v>4625</v>
      </c>
      <c r="D78" s="116">
        <v>0.68120683387858971</v>
      </c>
      <c r="E78" s="115">
        <v>0</v>
      </c>
      <c r="F78" s="116">
        <f t="shared" si="9"/>
        <v>-1</v>
      </c>
      <c r="G78" s="115">
        <v>4608</v>
      </c>
      <c r="H78" s="116" t="str">
        <f t="shared" si="9"/>
        <v>-</v>
      </c>
      <c r="I78" s="115">
        <v>5124</v>
      </c>
      <c r="J78" s="116">
        <f t="shared" si="9"/>
        <v>0.11197916666666674</v>
      </c>
      <c r="K78" s="115">
        <v>5699</v>
      </c>
      <c r="L78" s="116">
        <f t="shared" si="9"/>
        <v>0.11221701795472283</v>
      </c>
      <c r="M78" s="115">
        <v>3939</v>
      </c>
      <c r="N78" s="116">
        <f t="shared" si="8"/>
        <v>-0.3088261098438323</v>
      </c>
      <c r="O78" s="116">
        <f t="shared" si="10"/>
        <v>-0.1483243243243243</v>
      </c>
    </row>
    <row r="79" spans="1:16" x14ac:dyDescent="0.25">
      <c r="A79" s="1">
        <v>5</v>
      </c>
      <c r="B79" s="114" t="s">
        <v>79</v>
      </c>
      <c r="C79" s="115">
        <v>4678</v>
      </c>
      <c r="D79" s="116">
        <v>0.30088987764182429</v>
      </c>
      <c r="E79" s="115">
        <v>0</v>
      </c>
      <c r="F79" s="116">
        <f t="shared" si="9"/>
        <v>-1</v>
      </c>
      <c r="G79" s="115">
        <v>4530</v>
      </c>
      <c r="H79" s="116" t="str">
        <f t="shared" si="9"/>
        <v>-</v>
      </c>
      <c r="I79" s="115">
        <v>4779</v>
      </c>
      <c r="J79" s="116">
        <f t="shared" si="9"/>
        <v>5.4966887417218446E-2</v>
      </c>
      <c r="K79" s="115">
        <v>3887</v>
      </c>
      <c r="L79" s="116">
        <f t="shared" si="9"/>
        <v>-0.18664992676292114</v>
      </c>
      <c r="M79" s="115">
        <v>4139</v>
      </c>
      <c r="N79" s="116">
        <f t="shared" si="8"/>
        <v>6.4831489580653434E-2</v>
      </c>
      <c r="O79" s="116">
        <f t="shared" si="10"/>
        <v>-0.11522017956391617</v>
      </c>
    </row>
    <row r="80" spans="1:16" x14ac:dyDescent="0.25">
      <c r="A80" s="1">
        <v>6</v>
      </c>
      <c r="B80" s="114" t="s">
        <v>81</v>
      </c>
      <c r="C80" s="115">
        <v>6816</v>
      </c>
      <c r="D80" s="116">
        <v>0.62169878658101352</v>
      </c>
      <c r="E80" s="115">
        <v>0</v>
      </c>
      <c r="F80" s="116">
        <f t="shared" si="9"/>
        <v>-1</v>
      </c>
      <c r="G80" s="115">
        <v>4397</v>
      </c>
      <c r="H80" s="116" t="str">
        <f t="shared" si="9"/>
        <v>-</v>
      </c>
      <c r="I80" s="115">
        <v>4614</v>
      </c>
      <c r="J80" s="116">
        <f t="shared" si="9"/>
        <v>4.9351830793723073E-2</v>
      </c>
      <c r="K80" s="115">
        <v>5607</v>
      </c>
      <c r="L80" s="116">
        <f t="shared" si="9"/>
        <v>0.21521456436931086</v>
      </c>
      <c r="M80" s="115">
        <v>5107</v>
      </c>
      <c r="N80" s="116">
        <f t="shared" si="8"/>
        <v>-8.9174246477617292E-2</v>
      </c>
      <c r="O80" s="116">
        <f t="shared" si="10"/>
        <v>-0.25073356807511737</v>
      </c>
    </row>
    <row r="81" spans="1:16" x14ac:dyDescent="0.25">
      <c r="A81" s="1">
        <v>7</v>
      </c>
      <c r="B81" s="114" t="s">
        <v>83</v>
      </c>
      <c r="C81" s="115">
        <v>6877</v>
      </c>
      <c r="D81" s="116">
        <v>0.18263112639724843</v>
      </c>
      <c r="E81" s="115">
        <v>0</v>
      </c>
      <c r="F81" s="116">
        <f t="shared" si="9"/>
        <v>-1</v>
      </c>
      <c r="G81" s="115">
        <v>7964</v>
      </c>
      <c r="H81" s="116" t="str">
        <f t="shared" si="9"/>
        <v>-</v>
      </c>
      <c r="I81" s="115">
        <v>8149</v>
      </c>
      <c r="J81" s="116">
        <f t="shared" si="9"/>
        <v>2.3229532898041194E-2</v>
      </c>
      <c r="K81" s="115">
        <v>6870</v>
      </c>
      <c r="L81" s="116">
        <f t="shared" si="9"/>
        <v>-0.15695177322370846</v>
      </c>
      <c r="M81" s="115">
        <v>6983</v>
      </c>
      <c r="N81" s="116">
        <f t="shared" si="8"/>
        <v>1.644832605531299E-2</v>
      </c>
      <c r="O81" s="116">
        <f t="shared" si="10"/>
        <v>1.5413697833357665E-2</v>
      </c>
    </row>
    <row r="82" spans="1:16" x14ac:dyDescent="0.25">
      <c r="A82" s="1">
        <v>8</v>
      </c>
      <c r="B82" s="114" t="s">
        <v>85</v>
      </c>
      <c r="C82" s="115">
        <v>9621</v>
      </c>
      <c r="D82" s="116">
        <v>0.31255115961800817</v>
      </c>
      <c r="E82" s="115">
        <v>6964</v>
      </c>
      <c r="F82" s="116">
        <f t="shared" si="9"/>
        <v>-0.27616671863631637</v>
      </c>
      <c r="G82" s="115">
        <v>4262</v>
      </c>
      <c r="H82" s="116">
        <f t="shared" si="9"/>
        <v>-0.38799540493968987</v>
      </c>
      <c r="I82" s="115">
        <v>8353</v>
      </c>
      <c r="J82" s="116">
        <f t="shared" si="9"/>
        <v>0.95987799155326137</v>
      </c>
      <c r="K82" s="115">
        <v>10458</v>
      </c>
      <c r="L82" s="116">
        <f t="shared" si="9"/>
        <v>0.25200526756853825</v>
      </c>
      <c r="M82" s="115">
        <v>9751</v>
      </c>
      <c r="N82" s="116">
        <f t="shared" si="8"/>
        <v>-6.7603748326639845E-2</v>
      </c>
      <c r="O82" s="116">
        <f t="shared" si="10"/>
        <v>1.3512108928385835E-2</v>
      </c>
    </row>
    <row r="83" spans="1:16" x14ac:dyDescent="0.25">
      <c r="A83" s="1">
        <v>9</v>
      </c>
      <c r="B83" s="114" t="s">
        <v>87</v>
      </c>
      <c r="C83" s="115">
        <v>3028</v>
      </c>
      <c r="D83" s="116">
        <v>-0.39221196306704131</v>
      </c>
      <c r="E83" s="115">
        <v>4100</v>
      </c>
      <c r="F83" s="116">
        <f t="shared" si="9"/>
        <v>0.35402906208718621</v>
      </c>
      <c r="G83" s="115">
        <v>2824</v>
      </c>
      <c r="H83" s="116">
        <f t="shared" si="9"/>
        <v>-0.31121951219512201</v>
      </c>
      <c r="I83" s="115">
        <v>3964</v>
      </c>
      <c r="J83" s="116">
        <f t="shared" si="9"/>
        <v>0.40368271954674229</v>
      </c>
      <c r="K83" s="115">
        <v>4631</v>
      </c>
      <c r="L83" s="116">
        <f t="shared" si="9"/>
        <v>0.16826437941473249</v>
      </c>
      <c r="M83" s="115">
        <v>4675</v>
      </c>
      <c r="N83" s="116">
        <f t="shared" si="8"/>
        <v>9.5011876484560887E-3</v>
      </c>
      <c r="O83" s="116">
        <f t="shared" si="10"/>
        <v>0.54392338177014521</v>
      </c>
    </row>
    <row r="84" spans="1:16" x14ac:dyDescent="0.25">
      <c r="A84" s="1">
        <v>10</v>
      </c>
      <c r="B84" s="114" t="s">
        <v>89</v>
      </c>
      <c r="C84" s="115">
        <v>4643</v>
      </c>
      <c r="D84" s="116">
        <v>0.5776418620455317</v>
      </c>
      <c r="E84" s="115">
        <v>4409</v>
      </c>
      <c r="F84" s="116">
        <f t="shared" si="9"/>
        <v>-5.0398449278483692E-2</v>
      </c>
      <c r="G84" s="115">
        <v>2857</v>
      </c>
      <c r="H84" s="116">
        <f t="shared" si="9"/>
        <v>-0.35200725788160581</v>
      </c>
      <c r="I84" s="115">
        <v>3029</v>
      </c>
      <c r="J84" s="116">
        <f t="shared" si="9"/>
        <v>6.0203010150507552E-2</v>
      </c>
      <c r="K84" s="115">
        <v>4345</v>
      </c>
      <c r="L84" s="116">
        <f t="shared" si="9"/>
        <v>0.4344668207329152</v>
      </c>
      <c r="M84" s="115">
        <v>4003</v>
      </c>
      <c r="N84" s="116">
        <f>IFERROR(M84/K84-1,"-")</f>
        <v>-7.8711162255466038E-2</v>
      </c>
      <c r="O84" s="116">
        <f t="shared" si="10"/>
        <v>-0.13784191255653677</v>
      </c>
    </row>
    <row r="85" spans="1:16" x14ac:dyDescent="0.25">
      <c r="A85" s="1">
        <v>11</v>
      </c>
      <c r="B85" s="114" t="s">
        <v>91</v>
      </c>
      <c r="C85" s="115">
        <v>2826</v>
      </c>
      <c r="D85" s="116">
        <v>0.46652828230409971</v>
      </c>
      <c r="E85" s="115">
        <v>1437</v>
      </c>
      <c r="F85" s="116">
        <f t="shared" si="9"/>
        <v>-0.49150743099787686</v>
      </c>
      <c r="G85" s="115">
        <v>2119</v>
      </c>
      <c r="H85" s="116">
        <f t="shared" si="9"/>
        <v>0.47459986082115524</v>
      </c>
      <c r="I85" s="115">
        <v>1650</v>
      </c>
      <c r="J85" s="116">
        <f t="shared" si="9"/>
        <v>-0.22133081642284091</v>
      </c>
      <c r="K85" s="115">
        <v>2742</v>
      </c>
      <c r="L85" s="116">
        <f t="shared" si="9"/>
        <v>0.66181818181818186</v>
      </c>
      <c r="M85" s="115">
        <v>2054</v>
      </c>
      <c r="N85" s="116">
        <f>IFERROR(M85/K85-1,"-")</f>
        <v>-0.25091174325309995</v>
      </c>
      <c r="O85" s="116">
        <f t="shared" si="10"/>
        <v>-0.27317763623496105</v>
      </c>
    </row>
    <row r="86" spans="1:16" x14ac:dyDescent="0.25">
      <c r="A86" s="1">
        <v>12</v>
      </c>
      <c r="B86" s="114" t="s">
        <v>93</v>
      </c>
      <c r="C86" s="115">
        <v>2974</v>
      </c>
      <c r="D86" s="116">
        <v>0.42364767831498318</v>
      </c>
      <c r="E86" s="115">
        <v>1300</v>
      </c>
      <c r="F86" s="116">
        <f t="shared" si="9"/>
        <v>-0.56287827841291183</v>
      </c>
      <c r="G86" s="115">
        <v>2651</v>
      </c>
      <c r="H86" s="116">
        <f t="shared" si="9"/>
        <v>1.0392307692307692</v>
      </c>
      <c r="I86" s="115">
        <v>1974</v>
      </c>
      <c r="J86" s="116">
        <f t="shared" si="9"/>
        <v>-0.25537533006412672</v>
      </c>
      <c r="K86" s="115">
        <v>2803</v>
      </c>
      <c r="L86" s="116">
        <f t="shared" si="9"/>
        <v>0.4199594731509626</v>
      </c>
      <c r="M86" s="115"/>
      <c r="N86" s="116"/>
      <c r="O86" s="116"/>
    </row>
    <row r="87" spans="1:16" ht="15.75" x14ac:dyDescent="0.25">
      <c r="B87" s="117" t="s">
        <v>30</v>
      </c>
      <c r="C87" s="118">
        <v>51328</v>
      </c>
      <c r="D87" s="119">
        <v>0.22110672312889568</v>
      </c>
      <c r="E87" s="118">
        <v>24912</v>
      </c>
      <c r="F87" s="119">
        <f t="shared" si="9"/>
        <v>-0.51465087281795507</v>
      </c>
      <c r="G87" s="118">
        <v>43482</v>
      </c>
      <c r="H87" s="119">
        <f t="shared" si="9"/>
        <v>0.74542389210019278</v>
      </c>
      <c r="I87" s="118">
        <v>48094</v>
      </c>
      <c r="J87" s="119">
        <f t="shared" si="9"/>
        <v>0.10606687824847061</v>
      </c>
      <c r="K87" s="118">
        <v>51902</v>
      </c>
      <c r="L87" s="119">
        <f t="shared" si="9"/>
        <v>7.9178275876408799E-2</v>
      </c>
      <c r="M87" s="118">
        <v>47505</v>
      </c>
      <c r="N87" s="119">
        <v>-3.2465019654168148E-2</v>
      </c>
      <c r="O87" s="119">
        <v>-1.7558009678620201E-2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67" t="s">
        <v>240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97006</v>
      </c>
      <c r="D97" s="116">
        <v>1.7399603553336807E-2</v>
      </c>
      <c r="E97" s="115">
        <v>97195</v>
      </c>
      <c r="F97" s="116">
        <f t="shared" ref="F97:L109" si="11">IFERROR(E97/C97-1,"-")</f>
        <v>1.9483330927982934E-3</v>
      </c>
      <c r="G97" s="115">
        <v>6135</v>
      </c>
      <c r="H97" s="116">
        <f t="shared" si="11"/>
        <v>-0.93687946910849318</v>
      </c>
      <c r="I97" s="115">
        <v>68843</v>
      </c>
      <c r="J97" s="116">
        <f t="shared" si="11"/>
        <v>10.221352893235533</v>
      </c>
      <c r="K97" s="115">
        <v>96437</v>
      </c>
      <c r="L97" s="116">
        <f t="shared" si="11"/>
        <v>0.40082506572926802</v>
      </c>
      <c r="M97" s="115">
        <v>97758</v>
      </c>
      <c r="N97" s="116">
        <f t="shared" ref="N97:N103" si="12">IFERROR(M97/K97-1,"-")</f>
        <v>1.3698061947178042E-2</v>
      </c>
      <c r="O97" s="116">
        <f>M97/C97-1</f>
        <v>7.7520978083829295E-3</v>
      </c>
    </row>
    <row r="98" spans="2:15" x14ac:dyDescent="0.25">
      <c r="B98" s="114" t="s">
        <v>73</v>
      </c>
      <c r="C98" s="115">
        <v>93739</v>
      </c>
      <c r="D98" s="116">
        <v>1.7641183750569889E-2</v>
      </c>
      <c r="E98" s="115">
        <v>99065</v>
      </c>
      <c r="F98" s="116">
        <f t="shared" si="11"/>
        <v>5.6817333233766032E-2</v>
      </c>
      <c r="G98" s="115">
        <v>7130</v>
      </c>
      <c r="H98" s="116">
        <f t="shared" si="11"/>
        <v>-0.92802705294503607</v>
      </c>
      <c r="I98" s="115">
        <v>82164</v>
      </c>
      <c r="J98" s="116">
        <f t="shared" si="11"/>
        <v>10.523702664796634</v>
      </c>
      <c r="K98" s="115">
        <v>97949</v>
      </c>
      <c r="L98" s="116">
        <f t="shared" si="11"/>
        <v>0.19211576846307388</v>
      </c>
      <c r="M98" s="115">
        <v>107315</v>
      </c>
      <c r="N98" s="116">
        <f t="shared" si="12"/>
        <v>9.5621190619608054E-2</v>
      </c>
      <c r="O98" s="116">
        <f>IFERROR(M98/C98-1,"-")</f>
        <v>0.14482765977874745</v>
      </c>
    </row>
    <row r="99" spans="2:15" x14ac:dyDescent="0.25">
      <c r="B99" s="114" t="s">
        <v>75</v>
      </c>
      <c r="C99" s="115">
        <v>111953</v>
      </c>
      <c r="D99" s="116">
        <v>6.2747406092478863E-2</v>
      </c>
      <c r="E99" s="115">
        <v>39064</v>
      </c>
      <c r="F99" s="116">
        <f t="shared" si="11"/>
        <v>-0.65106785883361762</v>
      </c>
      <c r="G99" s="115">
        <v>8658</v>
      </c>
      <c r="H99" s="116">
        <f t="shared" si="11"/>
        <v>-0.77836371083350397</v>
      </c>
      <c r="I99" s="115">
        <v>98983</v>
      </c>
      <c r="J99" s="116">
        <f t="shared" si="11"/>
        <v>10.432547932547932</v>
      </c>
      <c r="K99" s="115">
        <v>108044</v>
      </c>
      <c r="L99" s="116">
        <f t="shared" si="11"/>
        <v>9.1540971682005923E-2</v>
      </c>
      <c r="M99" s="115">
        <v>114208</v>
      </c>
      <c r="N99" s="116">
        <f t="shared" si="12"/>
        <v>5.7050831142867686E-2</v>
      </c>
      <c r="O99" s="116">
        <f t="shared" ref="O99:O103" si="13">IFERROR(M99/C99-1,"-")</f>
        <v>2.0142381177815638E-2</v>
      </c>
    </row>
    <row r="100" spans="2:15" x14ac:dyDescent="0.25">
      <c r="B100" s="114" t="s">
        <v>77</v>
      </c>
      <c r="C100" s="115">
        <v>93085</v>
      </c>
      <c r="D100" s="116">
        <v>-4.1980568934996465E-2</v>
      </c>
      <c r="E100" s="115">
        <v>0</v>
      </c>
      <c r="F100" s="116">
        <f t="shared" si="11"/>
        <v>-1</v>
      </c>
      <c r="G100" s="115">
        <v>8340</v>
      </c>
      <c r="H100" s="116" t="str">
        <f t="shared" si="11"/>
        <v>-</v>
      </c>
      <c r="I100" s="115">
        <v>97469</v>
      </c>
      <c r="J100" s="116">
        <f t="shared" si="11"/>
        <v>10.686930455635492</v>
      </c>
      <c r="K100" s="115">
        <v>100188</v>
      </c>
      <c r="L100" s="116">
        <f t="shared" si="11"/>
        <v>2.7896049000194933E-2</v>
      </c>
      <c r="M100" s="115">
        <v>105296</v>
      </c>
      <c r="N100" s="116">
        <f t="shared" si="12"/>
        <v>5.0984149798378953E-2</v>
      </c>
      <c r="O100" s="116">
        <f t="shared" si="13"/>
        <v>0.13118117849277544</v>
      </c>
    </row>
    <row r="101" spans="2:15" x14ac:dyDescent="0.25">
      <c r="B101" s="114" t="s">
        <v>79</v>
      </c>
      <c r="C101" s="115">
        <v>95229</v>
      </c>
      <c r="D101" s="116">
        <v>3.243817556945694E-2</v>
      </c>
      <c r="E101" s="115">
        <v>0</v>
      </c>
      <c r="F101" s="116">
        <f t="shared" si="11"/>
        <v>-1</v>
      </c>
      <c r="G101" s="115">
        <v>9735</v>
      </c>
      <c r="H101" s="116" t="str">
        <f t="shared" si="11"/>
        <v>-</v>
      </c>
      <c r="I101" s="115">
        <v>87150</v>
      </c>
      <c r="J101" s="116">
        <f t="shared" si="11"/>
        <v>7.9522342064714948</v>
      </c>
      <c r="K101" s="115">
        <v>88589</v>
      </c>
      <c r="L101" s="116">
        <f t="shared" si="11"/>
        <v>1.6511761331038377E-2</v>
      </c>
      <c r="M101" s="115">
        <v>101026</v>
      </c>
      <c r="N101" s="116">
        <f t="shared" si="12"/>
        <v>0.14038989039271232</v>
      </c>
      <c r="O101" s="116">
        <f t="shared" si="13"/>
        <v>6.0874313496938948E-2</v>
      </c>
    </row>
    <row r="102" spans="2:15" x14ac:dyDescent="0.25">
      <c r="B102" s="114" t="s">
        <v>81</v>
      </c>
      <c r="C102" s="115">
        <v>96083</v>
      </c>
      <c r="D102" s="116">
        <v>-4.7391015535924952E-2</v>
      </c>
      <c r="E102" s="115">
        <v>0</v>
      </c>
      <c r="F102" s="116">
        <f t="shared" si="11"/>
        <v>-1</v>
      </c>
      <c r="G102" s="115">
        <v>14624</v>
      </c>
      <c r="H102" s="116" t="str">
        <f t="shared" si="11"/>
        <v>-</v>
      </c>
      <c r="I102" s="115">
        <v>87225</v>
      </c>
      <c r="J102" s="116">
        <f t="shared" si="11"/>
        <v>4.964510393873085</v>
      </c>
      <c r="K102" s="115">
        <v>97481</v>
      </c>
      <c r="L102" s="116">
        <f t="shared" si="11"/>
        <v>0.11758096875895663</v>
      </c>
      <c r="M102" s="115">
        <v>102726</v>
      </c>
      <c r="N102" s="116">
        <f t="shared" si="12"/>
        <v>5.3805356941352578E-2</v>
      </c>
      <c r="O102" s="116">
        <f t="shared" si="13"/>
        <v>6.9138140982275775E-2</v>
      </c>
    </row>
    <row r="103" spans="2:15" x14ac:dyDescent="0.25">
      <c r="B103" s="114" t="s">
        <v>83</v>
      </c>
      <c r="C103" s="115">
        <v>96381</v>
      </c>
      <c r="D103" s="116">
        <v>-1.5968145387717625E-2</v>
      </c>
      <c r="E103" s="115">
        <v>0</v>
      </c>
      <c r="F103" s="116">
        <f t="shared" si="11"/>
        <v>-1</v>
      </c>
      <c r="G103" s="115">
        <v>27677</v>
      </c>
      <c r="H103" s="116" t="str">
        <f t="shared" si="11"/>
        <v>-</v>
      </c>
      <c r="I103" s="115">
        <v>101111</v>
      </c>
      <c r="J103" s="116">
        <f t="shared" si="11"/>
        <v>2.6532499909672289</v>
      </c>
      <c r="K103" s="115">
        <v>98340</v>
      </c>
      <c r="L103" s="116">
        <f t="shared" si="11"/>
        <v>-2.7405524621455624E-2</v>
      </c>
      <c r="M103" s="115">
        <v>106566</v>
      </c>
      <c r="N103" s="116">
        <f t="shared" si="12"/>
        <v>8.3648566198901708E-2</v>
      </c>
      <c r="O103" s="116">
        <f t="shared" si="13"/>
        <v>0.10567435490397492</v>
      </c>
    </row>
    <row r="104" spans="2:15" x14ac:dyDescent="0.25">
      <c r="B104" s="114" t="s">
        <v>85</v>
      </c>
      <c r="C104" s="115">
        <v>98319</v>
      </c>
      <c r="D104" s="116">
        <v>-1.8978058490735528E-2</v>
      </c>
      <c r="E104" s="115">
        <v>17639</v>
      </c>
      <c r="F104" s="116">
        <f t="shared" si="11"/>
        <v>-0.82059418830541397</v>
      </c>
      <c r="G104" s="115">
        <v>40505</v>
      </c>
      <c r="H104" s="116">
        <f t="shared" si="11"/>
        <v>1.2963319916095015</v>
      </c>
      <c r="I104" s="115">
        <v>98334</v>
      </c>
      <c r="J104" s="116">
        <f t="shared" si="11"/>
        <v>1.4277002839155659</v>
      </c>
      <c r="K104" s="115">
        <v>96847</v>
      </c>
      <c r="L104" s="116">
        <f t="shared" si="11"/>
        <v>-1.5121931376736453E-2</v>
      </c>
      <c r="M104" s="115">
        <v>106980</v>
      </c>
      <c r="N104" s="116">
        <f>IFERROR(M104/K104-1,"-")</f>
        <v>0.10462895081933365</v>
      </c>
      <c r="O104" s="116">
        <f>IFERROR(M104/C104-1,"-")</f>
        <v>8.8090806456534443E-2</v>
      </c>
    </row>
    <row r="105" spans="2:15" x14ac:dyDescent="0.25">
      <c r="B105" s="114" t="s">
        <v>87</v>
      </c>
      <c r="C105" s="115">
        <v>89981</v>
      </c>
      <c r="D105" s="116">
        <v>-5.6120254691548355E-2</v>
      </c>
      <c r="E105" s="115">
        <v>11102</v>
      </c>
      <c r="F105" s="116">
        <f t="shared" si="11"/>
        <v>-0.87661839721719026</v>
      </c>
      <c r="G105" s="115">
        <v>50427</v>
      </c>
      <c r="H105" s="116">
        <f t="shared" si="11"/>
        <v>3.5421545667447303</v>
      </c>
      <c r="I105" s="115">
        <v>92289</v>
      </c>
      <c r="J105" s="116">
        <f t="shared" si="11"/>
        <v>0.83015051460527101</v>
      </c>
      <c r="K105" s="115">
        <v>96569</v>
      </c>
      <c r="L105" s="116">
        <f t="shared" si="11"/>
        <v>4.6376057818374949E-2</v>
      </c>
      <c r="M105" s="115">
        <v>100393</v>
      </c>
      <c r="N105" s="116">
        <f>IFERROR(M105/K105-1,"-")</f>
        <v>3.9598628959603976E-2</v>
      </c>
      <c r="O105" s="116">
        <f>IFERROR(M105/C105-1,"-")</f>
        <v>0.11571331725586509</v>
      </c>
    </row>
    <row r="106" spans="2:15" x14ac:dyDescent="0.25">
      <c r="B106" s="114" t="s">
        <v>89</v>
      </c>
      <c r="C106" s="115">
        <v>99167</v>
      </c>
      <c r="D106" s="116">
        <v>-0.11512550303830671</v>
      </c>
      <c r="E106" s="115">
        <v>13903</v>
      </c>
      <c r="F106" s="116">
        <f t="shared" si="11"/>
        <v>-0.85980215192553977</v>
      </c>
      <c r="G106" s="115">
        <v>81857</v>
      </c>
      <c r="H106" s="116">
        <f t="shared" si="11"/>
        <v>4.8877220743724372</v>
      </c>
      <c r="I106" s="115">
        <v>103661</v>
      </c>
      <c r="J106" s="116">
        <f t="shared" si="11"/>
        <v>0.26636695701039614</v>
      </c>
      <c r="K106" s="115">
        <v>109428</v>
      </c>
      <c r="L106" s="116">
        <f t="shared" si="11"/>
        <v>5.56332661270873E-2</v>
      </c>
      <c r="M106" s="115">
        <v>115247</v>
      </c>
      <c r="N106" s="116">
        <f>IFERROR(M106/K106-1,"-")</f>
        <v>5.3176517893043895E-2</v>
      </c>
      <c r="O106" s="116">
        <f>IFERROR(M106/C106-1,"-")</f>
        <v>0.16215071545977988</v>
      </c>
    </row>
    <row r="107" spans="2:15" x14ac:dyDescent="0.25">
      <c r="B107" s="114" t="s">
        <v>91</v>
      </c>
      <c r="C107" s="115">
        <v>99741</v>
      </c>
      <c r="D107" s="116">
        <v>9.3404035701998289E-3</v>
      </c>
      <c r="E107" s="115">
        <v>13877</v>
      </c>
      <c r="F107" s="116">
        <f t="shared" si="11"/>
        <v>-0.86086965239971525</v>
      </c>
      <c r="G107" s="115">
        <v>82390</v>
      </c>
      <c r="H107" s="116">
        <f t="shared" si="11"/>
        <v>4.93716221085249</v>
      </c>
      <c r="I107" s="115">
        <v>101461</v>
      </c>
      <c r="J107" s="116">
        <f t="shared" si="11"/>
        <v>0.23147226605170523</v>
      </c>
      <c r="K107" s="115">
        <v>106978</v>
      </c>
      <c r="L107" s="116">
        <f t="shared" si="11"/>
        <v>5.4375572880219991E-2</v>
      </c>
      <c r="M107" s="115">
        <v>107739</v>
      </c>
      <c r="N107" s="116">
        <f>IFERROR(M107/K107-1,"-")</f>
        <v>7.1136121445531941E-3</v>
      </c>
      <c r="O107" s="116">
        <f>IFERROR(M107/C107-1,"-")</f>
        <v>8.0187686107017209E-2</v>
      </c>
    </row>
    <row r="108" spans="2:15" x14ac:dyDescent="0.25">
      <c r="B108" s="114" t="s">
        <v>93</v>
      </c>
      <c r="C108" s="115">
        <v>100908</v>
      </c>
      <c r="D108" s="116">
        <v>-1.7563673183269679E-2</v>
      </c>
      <c r="E108" s="115">
        <v>15077</v>
      </c>
      <c r="F108" s="116">
        <f t="shared" si="11"/>
        <v>-0.85058667300907764</v>
      </c>
      <c r="G108" s="115">
        <v>71312</v>
      </c>
      <c r="H108" s="116">
        <f t="shared" si="11"/>
        <v>3.7298534191152086</v>
      </c>
      <c r="I108" s="115">
        <v>100894</v>
      </c>
      <c r="J108" s="116">
        <f t="shared" si="11"/>
        <v>0.41482499439084597</v>
      </c>
      <c r="K108" s="115">
        <v>104162</v>
      </c>
      <c r="L108" s="116">
        <f t="shared" si="11"/>
        <v>3.2390429559735923E-2</v>
      </c>
      <c r="M108" s="115"/>
      <c r="N108" s="116"/>
      <c r="O108" s="116"/>
    </row>
    <row r="109" spans="2:15" ht="15.75" x14ac:dyDescent="0.25">
      <c r="B109" s="117" t="s">
        <v>30</v>
      </c>
      <c r="C109" s="118">
        <v>1171592</v>
      </c>
      <c r="D109" s="119">
        <v>-1.5604572142998818E-2</v>
      </c>
      <c r="E109" s="118">
        <v>323585</v>
      </c>
      <c r="F109" s="119">
        <f t="shared" si="11"/>
        <v>-0.72380743467009001</v>
      </c>
      <c r="G109" s="118">
        <v>408790</v>
      </c>
      <c r="H109" s="119">
        <f t="shared" si="11"/>
        <v>0.26331566667181727</v>
      </c>
      <c r="I109" s="118">
        <v>1119584</v>
      </c>
      <c r="J109" s="119">
        <f t="shared" si="11"/>
        <v>1.738775410357396</v>
      </c>
      <c r="K109" s="118">
        <v>1201012</v>
      </c>
      <c r="L109" s="119">
        <f t="shared" si="11"/>
        <v>7.2730585646097135E-2</v>
      </c>
      <c r="M109" s="118">
        <v>1165254</v>
      </c>
      <c r="N109" s="119">
        <v>6.2364042485298921E-2</v>
      </c>
      <c r="O109" s="119">
        <v>8.8326714511471227E-2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67" t="s">
        <v>241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43948</v>
      </c>
      <c r="D119" s="116">
        <v>0.12355873705739495</v>
      </c>
      <c r="E119" s="115">
        <v>42402</v>
      </c>
      <c r="F119" s="116">
        <f t="shared" ref="F119:L131" si="14">IFERROR(E119/C119-1,"-")</f>
        <v>-3.5177937562573924E-2</v>
      </c>
      <c r="G119" s="115">
        <v>484</v>
      </c>
      <c r="H119" s="116">
        <f t="shared" si="14"/>
        <v>-0.98858544408282634</v>
      </c>
      <c r="I119" s="115">
        <v>22981</v>
      </c>
      <c r="J119" s="116">
        <f t="shared" si="14"/>
        <v>46.481404958677686</v>
      </c>
      <c r="K119" s="115">
        <v>38867</v>
      </c>
      <c r="L119" s="116">
        <f t="shared" si="14"/>
        <v>0.69126669857708545</v>
      </c>
      <c r="M119" s="115">
        <v>41827</v>
      </c>
      <c r="N119" s="116">
        <f t="shared" ref="N119:N125" si="15">IFERROR(M119/K119-1,"-")</f>
        <v>7.6157151310880744E-2</v>
      </c>
      <c r="O119" s="116">
        <f>M119/C119-1</f>
        <v>-4.8261581869482151E-2</v>
      </c>
    </row>
    <row r="120" spans="1:16" x14ac:dyDescent="0.25">
      <c r="B120" s="114" t="s">
        <v>73</v>
      </c>
      <c r="C120" s="115">
        <v>42009</v>
      </c>
      <c r="D120" s="116">
        <v>7.7734164550142371E-2</v>
      </c>
      <c r="E120" s="115">
        <v>44676</v>
      </c>
      <c r="F120" s="116">
        <f t="shared" si="14"/>
        <v>6.3486395772334392E-2</v>
      </c>
      <c r="G120" s="115">
        <v>257</v>
      </c>
      <c r="H120" s="116">
        <f t="shared" si="14"/>
        <v>-0.99424747067776886</v>
      </c>
      <c r="I120" s="115">
        <v>33474</v>
      </c>
      <c r="J120" s="116">
        <f t="shared" si="14"/>
        <v>129.24902723735408</v>
      </c>
      <c r="K120" s="115">
        <v>40917</v>
      </c>
      <c r="L120" s="116">
        <f t="shared" si="14"/>
        <v>0.22235167592758565</v>
      </c>
      <c r="M120" s="115">
        <v>46040</v>
      </c>
      <c r="N120" s="116">
        <f t="shared" si="15"/>
        <v>0.12520468265024309</v>
      </c>
      <c r="O120" s="116">
        <f>IFERROR(M120/C120-1,"-")</f>
        <v>9.5955628555785655E-2</v>
      </c>
    </row>
    <row r="121" spans="1:16" x14ac:dyDescent="0.25">
      <c r="B121" s="114" t="s">
        <v>75</v>
      </c>
      <c r="C121" s="115">
        <v>51922</v>
      </c>
      <c r="D121" s="116">
        <v>7.223690731868504E-2</v>
      </c>
      <c r="E121" s="115">
        <v>19712</v>
      </c>
      <c r="F121" s="116">
        <f t="shared" si="14"/>
        <v>-0.62035360733407807</v>
      </c>
      <c r="G121" s="115">
        <v>272</v>
      </c>
      <c r="H121" s="116">
        <f t="shared" si="14"/>
        <v>-0.98620129870129869</v>
      </c>
      <c r="I121" s="115">
        <v>46540</v>
      </c>
      <c r="J121" s="116">
        <f t="shared" si="14"/>
        <v>170.10294117647058</v>
      </c>
      <c r="K121" s="115">
        <v>54879</v>
      </c>
      <c r="L121" s="116">
        <f t="shared" si="14"/>
        <v>0.17917920068758053</v>
      </c>
      <c r="M121" s="115">
        <v>55580</v>
      </c>
      <c r="N121" s="116">
        <f t="shared" si="15"/>
        <v>1.2773556369467309E-2</v>
      </c>
      <c r="O121" s="116">
        <f t="shared" ref="O121:O125" si="16">IFERROR(M121/C121-1,"-")</f>
        <v>7.0451831593544068E-2</v>
      </c>
    </row>
    <row r="122" spans="1:16" x14ac:dyDescent="0.25">
      <c r="B122" s="114" t="s">
        <v>77</v>
      </c>
      <c r="C122" s="115">
        <v>49828</v>
      </c>
      <c r="D122" s="116">
        <v>1.3959545806031537E-2</v>
      </c>
      <c r="E122" s="115">
        <v>0</v>
      </c>
      <c r="F122" s="116">
        <f t="shared" si="14"/>
        <v>-1</v>
      </c>
      <c r="G122" s="115">
        <v>159</v>
      </c>
      <c r="H122" s="116" t="str">
        <f t="shared" si="14"/>
        <v>-</v>
      </c>
      <c r="I122" s="115">
        <v>48714</v>
      </c>
      <c r="J122" s="116">
        <f t="shared" si="14"/>
        <v>305.37735849056605</v>
      </c>
      <c r="K122" s="115">
        <v>48998</v>
      </c>
      <c r="L122" s="116">
        <f t="shared" si="14"/>
        <v>5.8299462166933047E-3</v>
      </c>
      <c r="M122" s="115">
        <v>57738</v>
      </c>
      <c r="N122" s="116">
        <f t="shared" si="15"/>
        <v>0.17837462753581779</v>
      </c>
      <c r="O122" s="116">
        <f t="shared" si="16"/>
        <v>0.15874608653768973</v>
      </c>
    </row>
    <row r="123" spans="1:16" x14ac:dyDescent="0.25">
      <c r="B123" s="114" t="s">
        <v>79</v>
      </c>
      <c r="C123" s="115">
        <v>65395</v>
      </c>
      <c r="D123" s="116">
        <v>0.18503551754131631</v>
      </c>
      <c r="E123" s="115">
        <v>0</v>
      </c>
      <c r="F123" s="116">
        <f t="shared" si="14"/>
        <v>-1</v>
      </c>
      <c r="G123" s="115">
        <v>189</v>
      </c>
      <c r="H123" s="116" t="str">
        <f t="shared" si="14"/>
        <v>-</v>
      </c>
      <c r="I123" s="115">
        <v>52400</v>
      </c>
      <c r="J123" s="116">
        <f t="shared" si="14"/>
        <v>276.24867724867727</v>
      </c>
      <c r="K123" s="115">
        <v>55242</v>
      </c>
      <c r="L123" s="116">
        <f t="shared" si="14"/>
        <v>5.4236641221373949E-2</v>
      </c>
      <c r="M123" s="115">
        <v>61775</v>
      </c>
      <c r="N123" s="116">
        <f t="shared" si="15"/>
        <v>0.11826146772383339</v>
      </c>
      <c r="O123" s="116">
        <f t="shared" si="16"/>
        <v>-5.5355914060708056E-2</v>
      </c>
    </row>
    <row r="124" spans="1:16" x14ac:dyDescent="0.25">
      <c r="B124" s="114" t="s">
        <v>81</v>
      </c>
      <c r="C124" s="115">
        <v>63120</v>
      </c>
      <c r="D124" s="116">
        <v>-1.2500197787940204E-3</v>
      </c>
      <c r="E124" s="115">
        <v>0</v>
      </c>
      <c r="F124" s="116">
        <f t="shared" si="14"/>
        <v>-1</v>
      </c>
      <c r="G124" s="115">
        <v>1198</v>
      </c>
      <c r="H124" s="116" t="str">
        <f t="shared" si="14"/>
        <v>-</v>
      </c>
      <c r="I124" s="115">
        <v>53892</v>
      </c>
      <c r="J124" s="116">
        <f t="shared" si="14"/>
        <v>43.98497495826377</v>
      </c>
      <c r="K124" s="115">
        <v>60909</v>
      </c>
      <c r="L124" s="116">
        <f t="shared" si="14"/>
        <v>0.13020485415274985</v>
      </c>
      <c r="M124" s="115">
        <v>66223</v>
      </c>
      <c r="N124" s="116">
        <f t="shared" si="15"/>
        <v>8.7244906335681049E-2</v>
      </c>
      <c r="O124" s="116">
        <f t="shared" si="16"/>
        <v>4.9160329531051872E-2</v>
      </c>
    </row>
    <row r="125" spans="1:16" x14ac:dyDescent="0.25">
      <c r="B125" s="114" t="s">
        <v>83</v>
      </c>
      <c r="C125" s="115">
        <v>59097</v>
      </c>
      <c r="D125" s="116">
        <v>4.3655629139072838E-2</v>
      </c>
      <c r="E125" s="115">
        <v>0</v>
      </c>
      <c r="F125" s="116">
        <f t="shared" si="14"/>
        <v>-1</v>
      </c>
      <c r="G125" s="115">
        <v>4901</v>
      </c>
      <c r="H125" s="116" t="str">
        <f t="shared" si="14"/>
        <v>-</v>
      </c>
      <c r="I125" s="115">
        <v>59229</v>
      </c>
      <c r="J125" s="116">
        <f t="shared" si="14"/>
        <v>11.085084676596614</v>
      </c>
      <c r="K125" s="115">
        <v>59288</v>
      </c>
      <c r="L125" s="116">
        <f t="shared" si="14"/>
        <v>9.9613365074535665E-4</v>
      </c>
      <c r="M125" s="115">
        <v>64142</v>
      </c>
      <c r="N125" s="116">
        <f t="shared" si="15"/>
        <v>8.1871542301983569E-2</v>
      </c>
      <c r="O125" s="116">
        <f t="shared" si="16"/>
        <v>8.536812359341428E-2</v>
      </c>
    </row>
    <row r="126" spans="1:16" x14ac:dyDescent="0.25">
      <c r="B126" s="114" t="s">
        <v>85</v>
      </c>
      <c r="C126" s="115">
        <v>60439</v>
      </c>
      <c r="D126" s="116">
        <v>4.8359959064023128E-2</v>
      </c>
      <c r="E126" s="115">
        <v>5479</v>
      </c>
      <c r="F126" s="116">
        <f t="shared" si="14"/>
        <v>-0.90934661394132932</v>
      </c>
      <c r="G126" s="115">
        <v>14194</v>
      </c>
      <c r="H126" s="116">
        <f t="shared" si="14"/>
        <v>1.5906187260448985</v>
      </c>
      <c r="I126" s="115">
        <v>54770</v>
      </c>
      <c r="J126" s="116">
        <f t="shared" si="14"/>
        <v>2.8586726785965899</v>
      </c>
      <c r="K126" s="115">
        <v>55524</v>
      </c>
      <c r="L126" s="116">
        <f t="shared" si="14"/>
        <v>1.3766660580609713E-2</v>
      </c>
      <c r="M126" s="115">
        <v>62872</v>
      </c>
      <c r="N126" s="116">
        <f>IFERROR(M126/K126-1,"-")</f>
        <v>0.13233916864779194</v>
      </c>
      <c r="O126" s="116">
        <f>IFERROR(M126/C126-1,"-")</f>
        <v>4.0255464187031631E-2</v>
      </c>
    </row>
    <row r="127" spans="1:16" x14ac:dyDescent="0.25">
      <c r="B127" s="114" t="s">
        <v>87</v>
      </c>
      <c r="C127" s="115">
        <v>57468</v>
      </c>
      <c r="D127" s="116">
        <v>1.0639607477621604E-2</v>
      </c>
      <c r="E127" s="115">
        <v>4395</v>
      </c>
      <c r="F127" s="116">
        <f t="shared" si="14"/>
        <v>-0.92352265608686568</v>
      </c>
      <c r="G127" s="115">
        <v>23200</v>
      </c>
      <c r="H127" s="116">
        <f t="shared" si="14"/>
        <v>4.2787258248009099</v>
      </c>
      <c r="I127" s="115">
        <v>55821</v>
      </c>
      <c r="J127" s="116">
        <f t="shared" si="14"/>
        <v>1.4060775862068966</v>
      </c>
      <c r="K127" s="115">
        <v>60872</v>
      </c>
      <c r="L127" s="116">
        <f t="shared" si="14"/>
        <v>9.0485659518819039E-2</v>
      </c>
      <c r="M127" s="115">
        <v>62946</v>
      </c>
      <c r="N127" s="116">
        <f>IFERROR(M127/K127-1,"-")</f>
        <v>3.4071494283085757E-2</v>
      </c>
      <c r="O127" s="116">
        <f>IFERROR(M127/C127-1,"-")</f>
        <v>9.5322614324493626E-2</v>
      </c>
    </row>
    <row r="128" spans="1:16" x14ac:dyDescent="0.25">
      <c r="A128" s="120"/>
      <c r="B128" s="114" t="s">
        <v>89</v>
      </c>
      <c r="C128" s="115">
        <v>53519</v>
      </c>
      <c r="D128" s="116">
        <v>-7.9765466487843439E-2</v>
      </c>
      <c r="E128" s="115">
        <v>6516</v>
      </c>
      <c r="F128" s="116">
        <f t="shared" si="14"/>
        <v>-0.87824884620415178</v>
      </c>
      <c r="G128" s="115">
        <v>38448</v>
      </c>
      <c r="H128" s="116">
        <f t="shared" si="14"/>
        <v>4.9005524861878449</v>
      </c>
      <c r="I128" s="115">
        <v>56132</v>
      </c>
      <c r="J128" s="116">
        <f t="shared" si="14"/>
        <v>0.45994590095713694</v>
      </c>
      <c r="K128" s="115">
        <v>59055</v>
      </c>
      <c r="L128" s="116">
        <f t="shared" si="14"/>
        <v>5.2073683460414744E-2</v>
      </c>
      <c r="M128" s="115">
        <v>62174</v>
      </c>
      <c r="N128" s="116">
        <f>IFERROR(M128/K128-1,"-")</f>
        <v>5.2815172297011159E-2</v>
      </c>
      <c r="O128" s="116">
        <f>IFERROR(M128/C128-1,"-")</f>
        <v>0.16171826827855518</v>
      </c>
    </row>
    <row r="129" spans="2:16" x14ac:dyDescent="0.25">
      <c r="B129" s="114" t="s">
        <v>91</v>
      </c>
      <c r="C129" s="115">
        <v>46284</v>
      </c>
      <c r="D129" s="116">
        <v>1.8081034710307531E-2</v>
      </c>
      <c r="E129" s="115">
        <v>7647</v>
      </c>
      <c r="F129" s="116">
        <f t="shared" si="14"/>
        <v>-0.83478091781177077</v>
      </c>
      <c r="G129" s="115">
        <v>35023</v>
      </c>
      <c r="H129" s="116">
        <f t="shared" si="14"/>
        <v>3.5799659997384596</v>
      </c>
      <c r="I129" s="115">
        <v>49783</v>
      </c>
      <c r="J129" s="116">
        <f t="shared" si="14"/>
        <v>0.42143734117579879</v>
      </c>
      <c r="K129" s="115">
        <v>50763</v>
      </c>
      <c r="L129" s="116">
        <f t="shared" si="14"/>
        <v>1.9685434786975486E-2</v>
      </c>
      <c r="M129" s="115">
        <v>52169</v>
      </c>
      <c r="N129" s="116">
        <f>IFERROR(M129/K129-1,"-")</f>
        <v>2.769733861276924E-2</v>
      </c>
      <c r="O129" s="116">
        <f>IFERROR(M129/C129-1,"-")</f>
        <v>0.12714977097917202</v>
      </c>
    </row>
    <row r="130" spans="2:16" x14ac:dyDescent="0.25">
      <c r="B130" s="114" t="s">
        <v>93</v>
      </c>
      <c r="C130" s="115">
        <v>47430</v>
      </c>
      <c r="D130" s="116">
        <v>4.5289256198347116E-2</v>
      </c>
      <c r="E130" s="115">
        <v>8000</v>
      </c>
      <c r="F130" s="116">
        <f t="shared" si="14"/>
        <v>-0.8313303816150116</v>
      </c>
      <c r="G130" s="115">
        <v>24281</v>
      </c>
      <c r="H130" s="116">
        <f t="shared" si="14"/>
        <v>2.0351249999999999</v>
      </c>
      <c r="I130" s="115">
        <v>48129</v>
      </c>
      <c r="J130" s="116">
        <f t="shared" si="14"/>
        <v>0.98216712655986171</v>
      </c>
      <c r="K130" s="115">
        <v>49377</v>
      </c>
      <c r="L130" s="116">
        <f t="shared" si="14"/>
        <v>2.5930312285732171E-2</v>
      </c>
      <c r="M130" s="115"/>
      <c r="N130" s="116"/>
      <c r="O130" s="116"/>
    </row>
    <row r="131" spans="2:16" ht="15.75" x14ac:dyDescent="0.25">
      <c r="B131" s="117" t="s">
        <v>30</v>
      </c>
      <c r="C131" s="118">
        <v>640459</v>
      </c>
      <c r="D131" s="119">
        <v>4.2792224391339895E-2</v>
      </c>
      <c r="E131" s="118">
        <v>146501</v>
      </c>
      <c r="F131" s="119">
        <f t="shared" si="14"/>
        <v>-0.77125623966561485</v>
      </c>
      <c r="G131" s="118">
        <v>142606</v>
      </c>
      <c r="H131" s="119">
        <f t="shared" si="14"/>
        <v>-2.6586849236523991E-2</v>
      </c>
      <c r="I131" s="118">
        <v>581865</v>
      </c>
      <c r="J131" s="119">
        <f t="shared" si="14"/>
        <v>3.0802280408958946</v>
      </c>
      <c r="K131" s="118">
        <v>634691</v>
      </c>
      <c r="L131" s="119">
        <f t="shared" si="14"/>
        <v>9.0787381952858404E-2</v>
      </c>
      <c r="M131" s="118">
        <v>633486</v>
      </c>
      <c r="N131" s="119">
        <v>8.2301123841220347E-2</v>
      </c>
      <c r="O131" s="119">
        <v>6.822094703631687E-2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7" t="s">
        <v>242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4980</v>
      </c>
      <c r="D141" s="116">
        <v>-0.17248255234297105</v>
      </c>
      <c r="E141" s="115">
        <v>4685</v>
      </c>
      <c r="F141" s="116">
        <f t="shared" ref="F141:L153" si="17">IFERROR(E141/C141-1,"-")</f>
        <v>-5.9236947791164618E-2</v>
      </c>
      <c r="G141" s="115">
        <v>536</v>
      </c>
      <c r="H141" s="116">
        <f t="shared" si="17"/>
        <v>-0.88559231590181431</v>
      </c>
      <c r="I141" s="115">
        <v>3124</v>
      </c>
      <c r="J141" s="116">
        <f t="shared" si="17"/>
        <v>4.8283582089552235</v>
      </c>
      <c r="K141" s="115">
        <v>4168</v>
      </c>
      <c r="L141" s="116">
        <f t="shared" si="17"/>
        <v>0.33418693982074266</v>
      </c>
      <c r="M141" s="115">
        <v>4030</v>
      </c>
      <c r="N141" s="116">
        <f t="shared" ref="N141:N147" si="18">IFERROR(M141/K141-1,"-")</f>
        <v>-3.3109404990403046E-2</v>
      </c>
      <c r="O141" s="116">
        <f>M141/C141-1</f>
        <v>-0.19076305220883538</v>
      </c>
    </row>
    <row r="142" spans="2:16" x14ac:dyDescent="0.25">
      <c r="B142" s="114" t="s">
        <v>73</v>
      </c>
      <c r="C142" s="115">
        <v>4900</v>
      </c>
      <c r="D142" s="116">
        <v>-0.14960083304408189</v>
      </c>
      <c r="E142" s="115">
        <v>4649</v>
      </c>
      <c r="F142" s="116">
        <f t="shared" si="17"/>
        <v>-5.1224489795918315E-2</v>
      </c>
      <c r="G142" s="115">
        <v>587</v>
      </c>
      <c r="H142" s="116">
        <f t="shared" si="17"/>
        <v>-0.87373628737362874</v>
      </c>
      <c r="I142" s="115">
        <v>3140</v>
      </c>
      <c r="J142" s="116">
        <f t="shared" si="17"/>
        <v>4.3492333901192506</v>
      </c>
      <c r="K142" s="115">
        <v>4770</v>
      </c>
      <c r="L142" s="116">
        <f t="shared" si="17"/>
        <v>0.51910828025477707</v>
      </c>
      <c r="M142" s="115">
        <v>4864</v>
      </c>
      <c r="N142" s="116">
        <f t="shared" si="18"/>
        <v>1.9706498951781892E-2</v>
      </c>
      <c r="O142" s="116">
        <f>IFERROR(M142/C142-1,"-")</f>
        <v>-7.3469387755101812E-3</v>
      </c>
    </row>
    <row r="143" spans="2:16" x14ac:dyDescent="0.25">
      <c r="B143" s="114" t="s">
        <v>75</v>
      </c>
      <c r="C143" s="115">
        <v>5593</v>
      </c>
      <c r="D143" s="116">
        <v>-0.18015244796247432</v>
      </c>
      <c r="E143" s="115">
        <v>2369</v>
      </c>
      <c r="F143" s="116">
        <f t="shared" si="17"/>
        <v>-0.57643482925084921</v>
      </c>
      <c r="G143" s="115">
        <v>734</v>
      </c>
      <c r="H143" s="116">
        <f t="shared" si="17"/>
        <v>-0.69016462642465171</v>
      </c>
      <c r="I143" s="115">
        <v>3797</v>
      </c>
      <c r="J143" s="116">
        <f t="shared" si="17"/>
        <v>4.1730245231607626</v>
      </c>
      <c r="K143" s="115">
        <v>4902</v>
      </c>
      <c r="L143" s="116">
        <f t="shared" si="17"/>
        <v>0.29101922570450345</v>
      </c>
      <c r="M143" s="115">
        <v>5123</v>
      </c>
      <c r="N143" s="116">
        <f t="shared" si="18"/>
        <v>4.5083639330885328E-2</v>
      </c>
      <c r="O143" s="116">
        <f t="shared" ref="O143:O147" si="19">IFERROR(M143/C143-1,"-")</f>
        <v>-8.4033613445378186E-2</v>
      </c>
    </row>
    <row r="144" spans="2:16" x14ac:dyDescent="0.25">
      <c r="B144" s="114" t="s">
        <v>77</v>
      </c>
      <c r="C144" s="115">
        <v>4923</v>
      </c>
      <c r="D144" s="116">
        <v>-0.24597947618318272</v>
      </c>
      <c r="E144" s="115">
        <v>0</v>
      </c>
      <c r="F144" s="116">
        <f t="shared" si="17"/>
        <v>-1</v>
      </c>
      <c r="G144" s="115">
        <v>547</v>
      </c>
      <c r="H144" s="116" t="str">
        <f t="shared" si="17"/>
        <v>-</v>
      </c>
      <c r="I144" s="115">
        <v>3884</v>
      </c>
      <c r="J144" s="116">
        <f t="shared" si="17"/>
        <v>6.1005484460694701</v>
      </c>
      <c r="K144" s="115">
        <v>3848</v>
      </c>
      <c r="L144" s="116">
        <f t="shared" si="17"/>
        <v>-9.2687950566426869E-3</v>
      </c>
      <c r="M144" s="115">
        <v>3449</v>
      </c>
      <c r="N144" s="116">
        <f t="shared" si="18"/>
        <v>-0.1036902286902287</v>
      </c>
      <c r="O144" s="116">
        <f t="shared" si="19"/>
        <v>-0.29941092829575466</v>
      </c>
    </row>
    <row r="145" spans="1:16" x14ac:dyDescent="0.25">
      <c r="B145" s="114" t="s">
        <v>79</v>
      </c>
      <c r="C145" s="115">
        <v>3457</v>
      </c>
      <c r="D145" s="116">
        <v>-0.4517919441801459</v>
      </c>
      <c r="E145" s="115">
        <v>0</v>
      </c>
      <c r="F145" s="116">
        <f t="shared" si="17"/>
        <v>-1</v>
      </c>
      <c r="G145" s="115">
        <v>771</v>
      </c>
      <c r="H145" s="116" t="str">
        <f t="shared" si="17"/>
        <v>-</v>
      </c>
      <c r="I145" s="115">
        <v>1871</v>
      </c>
      <c r="J145" s="116">
        <f t="shared" si="17"/>
        <v>1.4267185473411153</v>
      </c>
      <c r="K145" s="115">
        <v>2095</v>
      </c>
      <c r="L145" s="116">
        <f t="shared" si="17"/>
        <v>0.119722073757349</v>
      </c>
      <c r="M145" s="115">
        <v>2729</v>
      </c>
      <c r="N145" s="116">
        <f t="shared" si="18"/>
        <v>0.30262529832935559</v>
      </c>
      <c r="O145" s="116">
        <f t="shared" si="19"/>
        <v>-0.21058721434770034</v>
      </c>
    </row>
    <row r="146" spans="1:16" x14ac:dyDescent="0.25">
      <c r="B146" s="114" t="s">
        <v>81</v>
      </c>
      <c r="C146" s="115">
        <v>3787</v>
      </c>
      <c r="D146" s="116">
        <v>-0.35649957519116393</v>
      </c>
      <c r="E146" s="115">
        <v>0</v>
      </c>
      <c r="F146" s="116">
        <f t="shared" si="17"/>
        <v>-1</v>
      </c>
      <c r="G146" s="115">
        <v>777</v>
      </c>
      <c r="H146" s="116" t="str">
        <f t="shared" si="17"/>
        <v>-</v>
      </c>
      <c r="I146" s="115">
        <v>2403</v>
      </c>
      <c r="J146" s="116">
        <f t="shared" si="17"/>
        <v>2.0926640926640925</v>
      </c>
      <c r="K146" s="115">
        <v>3004</v>
      </c>
      <c r="L146" s="116">
        <f t="shared" si="17"/>
        <v>0.25010403662089065</v>
      </c>
      <c r="M146" s="115">
        <v>2187</v>
      </c>
      <c r="N146" s="116">
        <f t="shared" si="18"/>
        <v>-0.27197070572569904</v>
      </c>
      <c r="O146" s="116">
        <f t="shared" si="19"/>
        <v>-0.42249801954053345</v>
      </c>
    </row>
    <row r="147" spans="1:16" x14ac:dyDescent="0.25">
      <c r="B147" s="114" t="s">
        <v>83</v>
      </c>
      <c r="C147" s="115">
        <v>4181</v>
      </c>
      <c r="D147" s="116">
        <v>-0.2873700357934208</v>
      </c>
      <c r="E147" s="115">
        <v>0</v>
      </c>
      <c r="F147" s="116">
        <f t="shared" si="17"/>
        <v>-1</v>
      </c>
      <c r="G147" s="115">
        <v>1389</v>
      </c>
      <c r="H147" s="116" t="str">
        <f t="shared" si="17"/>
        <v>-</v>
      </c>
      <c r="I147" s="115">
        <v>2941</v>
      </c>
      <c r="J147" s="116">
        <f t="shared" si="17"/>
        <v>1.1173506119510441</v>
      </c>
      <c r="K147" s="115">
        <v>2534</v>
      </c>
      <c r="L147" s="116">
        <f t="shared" si="17"/>
        <v>-0.13838830329819785</v>
      </c>
      <c r="M147" s="115">
        <v>2455</v>
      </c>
      <c r="N147" s="116">
        <f t="shared" si="18"/>
        <v>-3.1176006314127869E-2</v>
      </c>
      <c r="O147" s="116">
        <f t="shared" si="19"/>
        <v>-0.41281989954556331</v>
      </c>
    </row>
    <row r="148" spans="1:16" x14ac:dyDescent="0.25">
      <c r="B148" s="114" t="s">
        <v>85</v>
      </c>
      <c r="C148" s="115">
        <v>3234</v>
      </c>
      <c r="D148" s="116">
        <v>-0.42811671087533154</v>
      </c>
      <c r="E148" s="115">
        <v>1133</v>
      </c>
      <c r="F148" s="116">
        <f t="shared" si="17"/>
        <v>-0.64965986394557818</v>
      </c>
      <c r="G148" s="115">
        <v>1244</v>
      </c>
      <c r="H148" s="116">
        <f t="shared" si="17"/>
        <v>9.7969991173874726E-2</v>
      </c>
      <c r="I148" s="115">
        <v>2558</v>
      </c>
      <c r="J148" s="116">
        <f t="shared" si="17"/>
        <v>1.0562700964630225</v>
      </c>
      <c r="K148" s="115">
        <v>3156</v>
      </c>
      <c r="L148" s="116">
        <f t="shared" si="17"/>
        <v>0.23377638780297105</v>
      </c>
      <c r="M148" s="115">
        <v>3085</v>
      </c>
      <c r="N148" s="116">
        <f>IFERROR(M148/K148-1,"-")</f>
        <v>-2.249683143219261E-2</v>
      </c>
      <c r="O148" s="116">
        <f>IFERROR(M148/C148-1,"-")</f>
        <v>-4.6072974644403186E-2</v>
      </c>
    </row>
    <row r="149" spans="1:16" x14ac:dyDescent="0.25">
      <c r="B149" s="114" t="s">
        <v>87</v>
      </c>
      <c r="C149" s="115">
        <v>3786</v>
      </c>
      <c r="D149" s="116">
        <v>-0.33074067526957751</v>
      </c>
      <c r="E149" s="115">
        <v>238</v>
      </c>
      <c r="F149" s="116">
        <f t="shared" si="17"/>
        <v>-0.93713681986265185</v>
      </c>
      <c r="G149" s="115">
        <v>2765</v>
      </c>
      <c r="H149" s="116">
        <f t="shared" si="17"/>
        <v>10.617647058823529</v>
      </c>
      <c r="I149" s="115">
        <v>2665</v>
      </c>
      <c r="J149" s="116">
        <f t="shared" si="17"/>
        <v>-3.6166365280289381E-2</v>
      </c>
      <c r="K149" s="115">
        <v>3076</v>
      </c>
      <c r="L149" s="116">
        <f t="shared" si="17"/>
        <v>0.15422138836772992</v>
      </c>
      <c r="M149" s="115">
        <v>2728</v>
      </c>
      <c r="N149" s="116">
        <f>IFERROR(M149/K149-1,"-")</f>
        <v>-0.11313394018205458</v>
      </c>
      <c r="O149" s="116">
        <f>IFERROR(M149/C149-1,"-")</f>
        <v>-0.27945060750132067</v>
      </c>
    </row>
    <row r="150" spans="1:16" x14ac:dyDescent="0.25">
      <c r="A150" s="120"/>
      <c r="B150" s="114" t="s">
        <v>89</v>
      </c>
      <c r="C150" s="115">
        <v>4319</v>
      </c>
      <c r="D150" s="116">
        <v>-0.33420687528903958</v>
      </c>
      <c r="E150" s="115">
        <v>347</v>
      </c>
      <c r="F150" s="116">
        <f t="shared" si="17"/>
        <v>-0.91965732808520495</v>
      </c>
      <c r="G150" s="115">
        <v>3944</v>
      </c>
      <c r="H150" s="116">
        <f t="shared" si="17"/>
        <v>10.36599423631124</v>
      </c>
      <c r="I150" s="115">
        <v>3276</v>
      </c>
      <c r="J150" s="116">
        <f t="shared" si="17"/>
        <v>-0.16937119675456391</v>
      </c>
      <c r="K150" s="115">
        <v>3785</v>
      </c>
      <c r="L150" s="116">
        <f t="shared" si="17"/>
        <v>0.15537240537240526</v>
      </c>
      <c r="M150" s="115">
        <v>4043</v>
      </c>
      <c r="N150" s="116">
        <f>IFERROR(M150/K150-1,"-")</f>
        <v>6.816380449141346E-2</v>
      </c>
      <c r="O150" s="116">
        <f>IFERROR(M150/C150-1,"-")</f>
        <v>-6.3903681407733282E-2</v>
      </c>
    </row>
    <row r="151" spans="1:16" x14ac:dyDescent="0.25">
      <c r="B151" s="114" t="s">
        <v>91</v>
      </c>
      <c r="C151" s="115">
        <v>5242</v>
      </c>
      <c r="D151" s="116">
        <v>-0.22248590922574907</v>
      </c>
      <c r="E151" s="115">
        <v>862</v>
      </c>
      <c r="F151" s="116">
        <f t="shared" si="17"/>
        <v>-0.83555894696680655</v>
      </c>
      <c r="G151" s="115">
        <v>4559</v>
      </c>
      <c r="H151" s="116">
        <f t="shared" si="17"/>
        <v>4.2888631090487239</v>
      </c>
      <c r="I151" s="115">
        <v>4655</v>
      </c>
      <c r="J151" s="116">
        <f t="shared" si="17"/>
        <v>2.1057249396797539E-2</v>
      </c>
      <c r="K151" s="115">
        <v>4820</v>
      </c>
      <c r="L151" s="116">
        <f t="shared" si="17"/>
        <v>3.5445757250268439E-2</v>
      </c>
      <c r="M151" s="115">
        <v>4637</v>
      </c>
      <c r="N151" s="116">
        <f>IFERROR(M151/K151-1,"-")</f>
        <v>-3.7966804979253088E-2</v>
      </c>
      <c r="O151" s="116">
        <f>IFERROR(M151/C151-1,"-")</f>
        <v>-0.11541396413582605</v>
      </c>
    </row>
    <row r="152" spans="1:16" x14ac:dyDescent="0.25">
      <c r="B152" s="114" t="s">
        <v>93</v>
      </c>
      <c r="C152" s="115">
        <v>3999</v>
      </c>
      <c r="D152" s="116">
        <v>-0.19811509925807103</v>
      </c>
      <c r="E152" s="115">
        <v>854</v>
      </c>
      <c r="F152" s="116">
        <f t="shared" si="17"/>
        <v>-0.78644661165291319</v>
      </c>
      <c r="G152" s="115">
        <v>3993</v>
      </c>
      <c r="H152" s="116">
        <f t="shared" si="17"/>
        <v>3.6756440281030445</v>
      </c>
      <c r="I152" s="115">
        <v>4758</v>
      </c>
      <c r="J152" s="116">
        <f t="shared" si="17"/>
        <v>0.19158527422990224</v>
      </c>
      <c r="K152" s="115">
        <v>4975</v>
      </c>
      <c r="L152" s="116">
        <f t="shared" si="17"/>
        <v>4.5607398066414451E-2</v>
      </c>
      <c r="M152" s="115"/>
      <c r="N152" s="116"/>
      <c r="O152" s="116"/>
    </row>
    <row r="153" spans="1:16" ht="15.75" x14ac:dyDescent="0.25">
      <c r="B153" s="117" t="s">
        <v>30</v>
      </c>
      <c r="C153" s="118">
        <v>52401</v>
      </c>
      <c r="D153" s="119">
        <v>-0.27938446305540654</v>
      </c>
      <c r="E153" s="118">
        <v>16159</v>
      </c>
      <c r="F153" s="119">
        <f t="shared" si="17"/>
        <v>-0.69162802236598542</v>
      </c>
      <c r="G153" s="118">
        <v>21846</v>
      </c>
      <c r="H153" s="119">
        <f t="shared" si="17"/>
        <v>0.35194009530292725</v>
      </c>
      <c r="I153" s="118">
        <v>39072</v>
      </c>
      <c r="J153" s="119">
        <f t="shared" si="17"/>
        <v>0.78851963746223563</v>
      </c>
      <c r="K153" s="118">
        <v>45133</v>
      </c>
      <c r="L153" s="119">
        <f t="shared" si="17"/>
        <v>0.15512387387387383</v>
      </c>
      <c r="M153" s="118">
        <v>39330</v>
      </c>
      <c r="N153" s="119">
        <v>-2.0618556701030966E-2</v>
      </c>
      <c r="O153" s="119">
        <v>-0.18743027147638525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7" t="s">
        <v>243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1983</v>
      </c>
      <c r="D163" s="116">
        <v>-4.663461538461533E-2</v>
      </c>
      <c r="E163" s="115">
        <v>2336</v>
      </c>
      <c r="F163" s="116">
        <f t="shared" ref="F163:L175" si="20">IFERROR(E163/C163-1,"-")</f>
        <v>0.17801311144730203</v>
      </c>
      <c r="G163" s="115">
        <v>719</v>
      </c>
      <c r="H163" s="116">
        <f t="shared" si="20"/>
        <v>-0.69220890410958902</v>
      </c>
      <c r="I163" s="115">
        <v>1823</v>
      </c>
      <c r="J163" s="116">
        <f t="shared" si="20"/>
        <v>1.5354659248956883</v>
      </c>
      <c r="K163" s="115">
        <v>2209</v>
      </c>
      <c r="L163" s="116">
        <f t="shared" si="20"/>
        <v>0.21173889193636852</v>
      </c>
      <c r="M163" s="115">
        <v>2149</v>
      </c>
      <c r="N163" s="116">
        <f t="shared" ref="N163:N169" si="21">IFERROR(M163/K163-1,"-")</f>
        <v>-2.7161611588954249E-2</v>
      </c>
      <c r="O163" s="116">
        <f>M163/C163-1</f>
        <v>8.3711548159354443E-2</v>
      </c>
    </row>
    <row r="164" spans="2:15" x14ac:dyDescent="0.25">
      <c r="B164" s="114" t="s">
        <v>73</v>
      </c>
      <c r="C164" s="115">
        <v>2440</v>
      </c>
      <c r="D164" s="116">
        <v>0.15969581749049433</v>
      </c>
      <c r="E164" s="115">
        <v>2719</v>
      </c>
      <c r="F164" s="116">
        <f t="shared" si="20"/>
        <v>0.11434426229508188</v>
      </c>
      <c r="G164" s="115">
        <v>1408</v>
      </c>
      <c r="H164" s="116">
        <f t="shared" si="20"/>
        <v>-0.4821625597646193</v>
      </c>
      <c r="I164" s="115">
        <v>2638</v>
      </c>
      <c r="J164" s="116">
        <f t="shared" si="20"/>
        <v>0.87357954545454541</v>
      </c>
      <c r="K164" s="115">
        <v>2846</v>
      </c>
      <c r="L164" s="116">
        <f t="shared" si="20"/>
        <v>7.8847611827141728E-2</v>
      </c>
      <c r="M164" s="115">
        <v>2914</v>
      </c>
      <c r="N164" s="116">
        <f t="shared" si="21"/>
        <v>2.3893183415319763E-2</v>
      </c>
      <c r="O164" s="116">
        <f>IFERROR(M164/C164-1,"-")</f>
        <v>0.19426229508196724</v>
      </c>
    </row>
    <row r="165" spans="2:15" x14ac:dyDescent="0.25">
      <c r="B165" s="114" t="s">
        <v>75</v>
      </c>
      <c r="C165" s="115">
        <v>2038</v>
      </c>
      <c r="D165" s="116">
        <v>-0.11159546643417606</v>
      </c>
      <c r="E165" s="115">
        <v>744</v>
      </c>
      <c r="F165" s="116">
        <f t="shared" si="20"/>
        <v>-0.63493621197252215</v>
      </c>
      <c r="G165" s="115">
        <v>1099</v>
      </c>
      <c r="H165" s="116">
        <f t="shared" si="20"/>
        <v>0.47715053763440851</v>
      </c>
      <c r="I165" s="115">
        <v>2270</v>
      </c>
      <c r="J165" s="116">
        <f t="shared" si="20"/>
        <v>1.0655141037306644</v>
      </c>
      <c r="K165" s="115">
        <v>2344</v>
      </c>
      <c r="L165" s="116">
        <f t="shared" si="20"/>
        <v>3.2599118942731264E-2</v>
      </c>
      <c r="M165" s="115">
        <v>2307</v>
      </c>
      <c r="N165" s="116">
        <f t="shared" si="21"/>
        <v>-1.5784982935153624E-2</v>
      </c>
      <c r="O165" s="116">
        <f t="shared" ref="O165:O169" si="22">IFERROR(M165/C165-1,"-")</f>
        <v>0.13199214916584889</v>
      </c>
    </row>
    <row r="166" spans="2:15" x14ac:dyDescent="0.25">
      <c r="B166" s="114" t="s">
        <v>77</v>
      </c>
      <c r="C166" s="115">
        <v>2406</v>
      </c>
      <c r="D166" s="116">
        <v>-0.16138027187173232</v>
      </c>
      <c r="E166" s="115">
        <v>0</v>
      </c>
      <c r="F166" s="116">
        <f t="shared" si="20"/>
        <v>-1</v>
      </c>
      <c r="G166" s="115">
        <v>810</v>
      </c>
      <c r="H166" s="116" t="str">
        <f t="shared" si="20"/>
        <v>-</v>
      </c>
      <c r="I166" s="115">
        <v>2669</v>
      </c>
      <c r="J166" s="116">
        <f t="shared" si="20"/>
        <v>2.2950617283950616</v>
      </c>
      <c r="K166" s="115">
        <v>3420</v>
      </c>
      <c r="L166" s="116">
        <f t="shared" si="20"/>
        <v>0.28137879355563888</v>
      </c>
      <c r="M166" s="115">
        <v>3021</v>
      </c>
      <c r="N166" s="116">
        <f t="shared" si="21"/>
        <v>-0.1166666666666667</v>
      </c>
      <c r="O166" s="116">
        <f t="shared" si="22"/>
        <v>0.25561097256857845</v>
      </c>
    </row>
    <row r="167" spans="2:15" x14ac:dyDescent="0.25">
      <c r="B167" s="114" t="s">
        <v>79</v>
      </c>
      <c r="C167" s="115">
        <v>1755</v>
      </c>
      <c r="D167" s="116">
        <v>-0.14764448761534721</v>
      </c>
      <c r="E167" s="115">
        <v>0</v>
      </c>
      <c r="F167" s="116">
        <f t="shared" si="20"/>
        <v>-1</v>
      </c>
      <c r="G167" s="115">
        <v>1638</v>
      </c>
      <c r="H167" s="116" t="str">
        <f t="shared" si="20"/>
        <v>-</v>
      </c>
      <c r="I167" s="115">
        <v>2204</v>
      </c>
      <c r="J167" s="116">
        <f t="shared" si="20"/>
        <v>0.34554334554334565</v>
      </c>
      <c r="K167" s="115">
        <v>2278</v>
      </c>
      <c r="L167" s="116">
        <f t="shared" si="20"/>
        <v>3.3575317604355615E-2</v>
      </c>
      <c r="M167" s="115">
        <v>2217</v>
      </c>
      <c r="N167" s="116">
        <f t="shared" si="21"/>
        <v>-2.6777875329236145E-2</v>
      </c>
      <c r="O167" s="116">
        <f t="shared" si="22"/>
        <v>0.2632478632478632</v>
      </c>
    </row>
    <row r="168" spans="2:15" x14ac:dyDescent="0.25">
      <c r="B168" s="114" t="s">
        <v>81</v>
      </c>
      <c r="C168" s="115">
        <v>2033</v>
      </c>
      <c r="D168" s="116">
        <v>0.24800491098833644</v>
      </c>
      <c r="E168" s="115">
        <v>0</v>
      </c>
      <c r="F168" s="116">
        <f t="shared" si="20"/>
        <v>-1</v>
      </c>
      <c r="G168" s="115">
        <v>1226</v>
      </c>
      <c r="H168" s="116" t="str">
        <f t="shared" si="20"/>
        <v>-</v>
      </c>
      <c r="I168" s="115">
        <v>1538</v>
      </c>
      <c r="J168" s="116">
        <f t="shared" si="20"/>
        <v>0.25448613376835238</v>
      </c>
      <c r="K168" s="115">
        <v>1790</v>
      </c>
      <c r="L168" s="116">
        <f t="shared" si="20"/>
        <v>0.16384915474642403</v>
      </c>
      <c r="M168" s="115">
        <v>2073</v>
      </c>
      <c r="N168" s="116">
        <f t="shared" si="21"/>
        <v>0.1581005586592179</v>
      </c>
      <c r="O168" s="116">
        <f t="shared" si="22"/>
        <v>1.9675356615838746E-2</v>
      </c>
    </row>
    <row r="169" spans="2:15" x14ac:dyDescent="0.25">
      <c r="B169" s="114" t="s">
        <v>83</v>
      </c>
      <c r="C169" s="115">
        <v>1953</v>
      </c>
      <c r="D169" s="116">
        <v>0.19815950920245395</v>
      </c>
      <c r="E169" s="115">
        <v>0</v>
      </c>
      <c r="F169" s="116">
        <f t="shared" si="20"/>
        <v>-1</v>
      </c>
      <c r="G169" s="115">
        <v>2008</v>
      </c>
      <c r="H169" s="116" t="str">
        <f t="shared" si="20"/>
        <v>-</v>
      </c>
      <c r="I169" s="115">
        <v>1994</v>
      </c>
      <c r="J169" s="116">
        <f t="shared" si="20"/>
        <v>-6.9721115537848544E-3</v>
      </c>
      <c r="K169" s="115">
        <v>2053</v>
      </c>
      <c r="L169" s="116">
        <f t="shared" si="20"/>
        <v>2.9588766298896729E-2</v>
      </c>
      <c r="M169" s="115">
        <v>2235</v>
      </c>
      <c r="N169" s="116">
        <f t="shared" si="21"/>
        <v>8.8650754992693592E-2</v>
      </c>
      <c r="O169" s="116">
        <f t="shared" si="22"/>
        <v>0.14439324116743468</v>
      </c>
    </row>
    <row r="170" spans="2:15" x14ac:dyDescent="0.25">
      <c r="B170" s="114" t="s">
        <v>85</v>
      </c>
      <c r="C170" s="115">
        <v>2311</v>
      </c>
      <c r="D170" s="116">
        <v>5.2847380410022682E-2</v>
      </c>
      <c r="E170" s="115">
        <v>954</v>
      </c>
      <c r="F170" s="116">
        <f t="shared" si="20"/>
        <v>-0.58719169190826481</v>
      </c>
      <c r="G170" s="115">
        <v>2395</v>
      </c>
      <c r="H170" s="116">
        <f t="shared" si="20"/>
        <v>1.5104821802935011</v>
      </c>
      <c r="I170" s="115">
        <v>2886</v>
      </c>
      <c r="J170" s="116">
        <f t="shared" si="20"/>
        <v>0.20501043841336108</v>
      </c>
      <c r="K170" s="115">
        <v>2930</v>
      </c>
      <c r="L170" s="116">
        <f t="shared" si="20"/>
        <v>1.524601524601521E-2</v>
      </c>
      <c r="M170" s="115">
        <v>3259</v>
      </c>
      <c r="N170" s="116">
        <f>IFERROR(M170/K170-1,"-")</f>
        <v>0.11228668941979514</v>
      </c>
      <c r="O170" s="116">
        <f>IFERROR(M170/C170-1,"-")</f>
        <v>0.41021202942449153</v>
      </c>
    </row>
    <row r="171" spans="2:15" x14ac:dyDescent="0.25">
      <c r="B171" s="114" t="s">
        <v>87</v>
      </c>
      <c r="C171" s="115">
        <v>1643</v>
      </c>
      <c r="D171" s="116">
        <v>8.0210387902695635E-2</v>
      </c>
      <c r="E171" s="115">
        <v>368</v>
      </c>
      <c r="F171" s="116">
        <f t="shared" si="20"/>
        <v>-0.77601947656725501</v>
      </c>
      <c r="G171" s="115">
        <v>1381</v>
      </c>
      <c r="H171" s="116">
        <f t="shared" si="20"/>
        <v>2.7527173913043477</v>
      </c>
      <c r="I171" s="115">
        <v>1823</v>
      </c>
      <c r="J171" s="116">
        <f t="shared" si="20"/>
        <v>0.32005792903692987</v>
      </c>
      <c r="K171" s="115">
        <v>1975</v>
      </c>
      <c r="L171" s="116">
        <f t="shared" si="20"/>
        <v>8.3379045529347273E-2</v>
      </c>
      <c r="M171" s="115">
        <v>1850</v>
      </c>
      <c r="N171" s="116">
        <f t="shared" ref="N171:N173" si="23">IFERROR(M171/K171-1,"-")</f>
        <v>-6.3291139240506333E-2</v>
      </c>
      <c r="O171" s="116">
        <f t="shared" ref="O171:O173" si="24">IFERROR(M171/C171-1,"-")</f>
        <v>0.12598904443091907</v>
      </c>
    </row>
    <row r="172" spans="2:15" x14ac:dyDescent="0.25">
      <c r="B172" s="114" t="s">
        <v>89</v>
      </c>
      <c r="C172" s="115">
        <v>2027</v>
      </c>
      <c r="D172" s="116">
        <v>-8.1974637681159424E-2</v>
      </c>
      <c r="E172" s="115">
        <v>1343</v>
      </c>
      <c r="F172" s="116">
        <f t="shared" si="20"/>
        <v>-0.33744449925999009</v>
      </c>
      <c r="G172" s="115">
        <v>2655</v>
      </c>
      <c r="H172" s="116">
        <f t="shared" si="20"/>
        <v>0.9769173492181682</v>
      </c>
      <c r="I172" s="115">
        <v>2789</v>
      </c>
      <c r="J172" s="116">
        <f t="shared" si="20"/>
        <v>5.0470809792843685E-2</v>
      </c>
      <c r="K172" s="115">
        <v>2829</v>
      </c>
      <c r="L172" s="116">
        <f t="shared" si="20"/>
        <v>1.4342058085335285E-2</v>
      </c>
      <c r="M172" s="115">
        <v>2728</v>
      </c>
      <c r="N172" s="116">
        <f t="shared" si="23"/>
        <v>-3.5701661364439752E-2</v>
      </c>
      <c r="O172" s="116">
        <f t="shared" si="24"/>
        <v>0.34583127775037004</v>
      </c>
    </row>
    <row r="173" spans="2:15" x14ac:dyDescent="0.25">
      <c r="B173" s="114" t="s">
        <v>91</v>
      </c>
      <c r="C173" s="115">
        <v>2047</v>
      </c>
      <c r="D173" s="116">
        <v>0.41269841269841279</v>
      </c>
      <c r="E173" s="115">
        <v>230</v>
      </c>
      <c r="F173" s="116">
        <f t="shared" si="20"/>
        <v>-0.88764044943820219</v>
      </c>
      <c r="G173" s="115">
        <v>2255</v>
      </c>
      <c r="H173" s="116">
        <f t="shared" si="20"/>
        <v>8.804347826086957</v>
      </c>
      <c r="I173" s="115">
        <v>1953</v>
      </c>
      <c r="J173" s="116">
        <f t="shared" si="20"/>
        <v>-0.13392461197339245</v>
      </c>
      <c r="K173" s="115">
        <v>2171</v>
      </c>
      <c r="L173" s="116">
        <f t="shared" si="20"/>
        <v>0.11162314388120831</v>
      </c>
      <c r="M173" s="115">
        <v>2133</v>
      </c>
      <c r="N173" s="116">
        <f t="shared" si="23"/>
        <v>-1.7503454629203108E-2</v>
      </c>
      <c r="O173" s="116">
        <f t="shared" si="24"/>
        <v>4.2012701514411388E-2</v>
      </c>
    </row>
    <row r="174" spans="2:15" x14ac:dyDescent="0.25">
      <c r="B174" s="114" t="s">
        <v>93</v>
      </c>
      <c r="C174" s="115">
        <v>1769</v>
      </c>
      <c r="D174" s="116">
        <v>7.4726609963547963E-2</v>
      </c>
      <c r="E174" s="115">
        <v>723</v>
      </c>
      <c r="F174" s="116">
        <f t="shared" si="20"/>
        <v>-0.59129451667608812</v>
      </c>
      <c r="G174" s="115">
        <v>2325</v>
      </c>
      <c r="H174" s="116">
        <f t="shared" si="20"/>
        <v>2.2157676348547719</v>
      </c>
      <c r="I174" s="115">
        <v>2681</v>
      </c>
      <c r="J174" s="116">
        <f t="shared" si="20"/>
        <v>0.15311827956989243</v>
      </c>
      <c r="K174" s="115">
        <v>2053</v>
      </c>
      <c r="L174" s="116">
        <f t="shared" si="20"/>
        <v>-0.23424095486758667</v>
      </c>
      <c r="M174" s="115"/>
      <c r="N174" s="116"/>
      <c r="O174" s="116"/>
    </row>
    <row r="175" spans="2:15" ht="15.75" x14ac:dyDescent="0.25">
      <c r="B175" s="117" t="s">
        <v>30</v>
      </c>
      <c r="C175" s="118">
        <v>24405</v>
      </c>
      <c r="D175" s="119">
        <v>3.0442492822158496E-2</v>
      </c>
      <c r="E175" s="118">
        <v>9702</v>
      </c>
      <c r="F175" s="119">
        <f t="shared" si="20"/>
        <v>-0.60245851259987715</v>
      </c>
      <c r="G175" s="118">
        <v>19919</v>
      </c>
      <c r="H175" s="119">
        <f t="shared" si="20"/>
        <v>1.0530818387961247</v>
      </c>
      <c r="I175" s="118">
        <v>27268</v>
      </c>
      <c r="J175" s="119">
        <f t="shared" si="20"/>
        <v>0.36894422410763594</v>
      </c>
      <c r="K175" s="118">
        <v>28898</v>
      </c>
      <c r="L175" s="119">
        <f t="shared" si="20"/>
        <v>5.9777028018189737E-2</v>
      </c>
      <c r="M175" s="118">
        <v>26886</v>
      </c>
      <c r="N175" s="119">
        <v>1.5272862730488779E-3</v>
      </c>
      <c r="O175" s="119">
        <v>0.18775402014490195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7" t="s">
        <v>244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3863</v>
      </c>
      <c r="D185" s="116">
        <v>-9.4043151969981253E-2</v>
      </c>
      <c r="E185" s="115">
        <v>4296</v>
      </c>
      <c r="F185" s="116">
        <f t="shared" ref="F185:L197" si="25">IFERROR(E185/C185-1,"-")</f>
        <v>0.11208904996116997</v>
      </c>
      <c r="G185" s="115">
        <v>284</v>
      </c>
      <c r="H185" s="116">
        <f t="shared" si="25"/>
        <v>-0.93389199255121047</v>
      </c>
      <c r="I185" s="115">
        <v>2729</v>
      </c>
      <c r="J185" s="116">
        <f t="shared" si="25"/>
        <v>8.6091549295774641</v>
      </c>
      <c r="K185" s="115">
        <v>4058</v>
      </c>
      <c r="L185" s="116">
        <f t="shared" si="25"/>
        <v>0.48699157200439713</v>
      </c>
      <c r="M185" s="115">
        <v>4254</v>
      </c>
      <c r="N185" s="116">
        <f t="shared" ref="N185:N195" si="26">IFERROR(M185/K185-1,"-")</f>
        <v>4.8299655002464359E-2</v>
      </c>
      <c r="O185" s="116">
        <f>M185/C185-1</f>
        <v>0.10121667098110287</v>
      </c>
    </row>
    <row r="186" spans="1:16" x14ac:dyDescent="0.25">
      <c r="B186" s="114" t="s">
        <v>73</v>
      </c>
      <c r="C186" s="115">
        <v>2778</v>
      </c>
      <c r="D186" s="116">
        <v>-0.20492272467086436</v>
      </c>
      <c r="E186" s="115">
        <v>3387</v>
      </c>
      <c r="F186" s="116">
        <f t="shared" si="25"/>
        <v>0.21922246220302366</v>
      </c>
      <c r="G186" s="115">
        <v>59</v>
      </c>
      <c r="H186" s="116">
        <f t="shared" si="25"/>
        <v>-0.98258045467965749</v>
      </c>
      <c r="I186" s="115">
        <v>3069</v>
      </c>
      <c r="J186" s="116">
        <f t="shared" si="25"/>
        <v>51.016949152542374</v>
      </c>
      <c r="K186" s="115">
        <v>3219</v>
      </c>
      <c r="L186" s="116">
        <f t="shared" si="25"/>
        <v>4.8875855327468187E-2</v>
      </c>
      <c r="M186" s="115">
        <v>3831</v>
      </c>
      <c r="N186" s="116">
        <f t="shared" si="26"/>
        <v>0.19012115563839704</v>
      </c>
      <c r="O186" s="116">
        <f>IFERROR(M186/C186-1,"-")</f>
        <v>0.37904967602591788</v>
      </c>
    </row>
    <row r="187" spans="1:16" x14ac:dyDescent="0.25">
      <c r="B187" s="114" t="s">
        <v>75</v>
      </c>
      <c r="C187" s="115">
        <v>3491</v>
      </c>
      <c r="D187" s="116">
        <v>-3.5635359116022114E-2</v>
      </c>
      <c r="E187" s="115">
        <v>1344</v>
      </c>
      <c r="F187" s="116">
        <f t="shared" si="25"/>
        <v>-0.61501002578057862</v>
      </c>
      <c r="G187" s="115">
        <v>65</v>
      </c>
      <c r="H187" s="116">
        <f t="shared" si="25"/>
        <v>-0.95163690476190477</v>
      </c>
      <c r="I187" s="115">
        <v>3012</v>
      </c>
      <c r="J187" s="116">
        <f t="shared" si="25"/>
        <v>45.338461538461537</v>
      </c>
      <c r="K187" s="115">
        <v>2822</v>
      </c>
      <c r="L187" s="116">
        <f t="shared" si="25"/>
        <v>-6.3081009296148793E-2</v>
      </c>
      <c r="M187" s="115">
        <v>3770</v>
      </c>
      <c r="N187" s="116">
        <f t="shared" si="26"/>
        <v>0.33593196314670437</v>
      </c>
      <c r="O187" s="116">
        <f t="shared" ref="O187:O195" si="27">IFERROR(M187/C187-1,"-")</f>
        <v>7.991979375537106E-2</v>
      </c>
    </row>
    <row r="188" spans="1:16" x14ac:dyDescent="0.25">
      <c r="B188" s="114" t="s">
        <v>77</v>
      </c>
      <c r="C188" s="115">
        <v>3702</v>
      </c>
      <c r="D188" s="116">
        <v>-7.0549836806427346E-2</v>
      </c>
      <c r="E188" s="115">
        <v>0</v>
      </c>
      <c r="F188" s="116">
        <f t="shared" si="25"/>
        <v>-1</v>
      </c>
      <c r="G188" s="115">
        <v>181</v>
      </c>
      <c r="H188" s="116" t="str">
        <f t="shared" si="25"/>
        <v>-</v>
      </c>
      <c r="I188" s="115">
        <v>3784</v>
      </c>
      <c r="J188" s="116">
        <f t="shared" si="25"/>
        <v>19.906077348066297</v>
      </c>
      <c r="K188" s="115">
        <v>3844</v>
      </c>
      <c r="L188" s="116">
        <f t="shared" si="25"/>
        <v>1.5856236786469413E-2</v>
      </c>
      <c r="M188" s="115">
        <v>4173</v>
      </c>
      <c r="N188" s="116">
        <f t="shared" si="26"/>
        <v>8.5587929240374505E-2</v>
      </c>
      <c r="O188" s="116">
        <f t="shared" si="27"/>
        <v>0.12722852512155591</v>
      </c>
    </row>
    <row r="189" spans="1:16" x14ac:dyDescent="0.25">
      <c r="B189" s="114" t="s">
        <v>79</v>
      </c>
      <c r="C189" s="115">
        <v>2547</v>
      </c>
      <c r="D189" s="116">
        <v>-0.21582512315270941</v>
      </c>
      <c r="E189" s="115">
        <v>0</v>
      </c>
      <c r="F189" s="116">
        <f t="shared" si="25"/>
        <v>-1</v>
      </c>
      <c r="G189" s="115">
        <v>520</v>
      </c>
      <c r="H189" s="116" t="str">
        <f t="shared" si="25"/>
        <v>-</v>
      </c>
      <c r="I189" s="115">
        <v>2653</v>
      </c>
      <c r="J189" s="116">
        <f t="shared" si="25"/>
        <v>4.101923076923077</v>
      </c>
      <c r="K189" s="115">
        <v>3384</v>
      </c>
      <c r="L189" s="116">
        <f t="shared" si="25"/>
        <v>0.27553712777987194</v>
      </c>
      <c r="M189" s="115">
        <v>3296</v>
      </c>
      <c r="N189" s="116">
        <f t="shared" si="26"/>
        <v>-2.6004728132387744E-2</v>
      </c>
      <c r="O189" s="116">
        <f t="shared" si="27"/>
        <v>0.29407145661562617</v>
      </c>
    </row>
    <row r="190" spans="1:16" x14ac:dyDescent="0.25">
      <c r="B190" s="114" t="s">
        <v>120</v>
      </c>
      <c r="C190" s="115">
        <v>3328</v>
      </c>
      <c r="D190" s="116">
        <v>-1.2462908011869445E-2</v>
      </c>
      <c r="E190" s="115">
        <v>0</v>
      </c>
      <c r="F190" s="116">
        <f t="shared" si="25"/>
        <v>-1</v>
      </c>
      <c r="G190" s="115">
        <v>1266</v>
      </c>
      <c r="H190" s="116" t="str">
        <f t="shared" si="25"/>
        <v>-</v>
      </c>
      <c r="I190" s="115">
        <v>2511</v>
      </c>
      <c r="J190" s="116">
        <f t="shared" si="25"/>
        <v>0.98341232227488162</v>
      </c>
      <c r="K190" s="115">
        <v>2974</v>
      </c>
      <c r="L190" s="116">
        <f t="shared" si="25"/>
        <v>0.18438868976503375</v>
      </c>
      <c r="M190" s="115">
        <v>2680</v>
      </c>
      <c r="N190" s="116">
        <f t="shared" si="26"/>
        <v>-9.8856758574310644E-2</v>
      </c>
      <c r="O190" s="116">
        <f t="shared" si="27"/>
        <v>-0.19471153846153844</v>
      </c>
    </row>
    <row r="191" spans="1:16" x14ac:dyDescent="0.25">
      <c r="B191" s="114" t="s">
        <v>83</v>
      </c>
      <c r="C191" s="115">
        <v>3405</v>
      </c>
      <c r="D191" s="116">
        <v>0.2573855243722305</v>
      </c>
      <c r="E191" s="115">
        <v>0</v>
      </c>
      <c r="F191" s="116">
        <f t="shared" si="25"/>
        <v>-1</v>
      </c>
      <c r="G191" s="115">
        <v>2128</v>
      </c>
      <c r="H191" s="116" t="str">
        <f t="shared" si="25"/>
        <v>-</v>
      </c>
      <c r="I191" s="115">
        <v>3593</v>
      </c>
      <c r="J191" s="116">
        <f t="shared" si="25"/>
        <v>0.68843984962406024</v>
      </c>
      <c r="K191" s="115">
        <v>4014</v>
      </c>
      <c r="L191" s="116">
        <f t="shared" si="25"/>
        <v>0.11717227943222941</v>
      </c>
      <c r="M191" s="115">
        <v>4277</v>
      </c>
      <c r="N191" s="116">
        <f t="shared" si="26"/>
        <v>6.5520677628301049E-2</v>
      </c>
      <c r="O191" s="116">
        <f t="shared" si="27"/>
        <v>0.25609397944199697</v>
      </c>
    </row>
    <row r="192" spans="1:16" x14ac:dyDescent="0.25">
      <c r="B192" s="114" t="s">
        <v>85</v>
      </c>
      <c r="C192" s="115">
        <v>3040</v>
      </c>
      <c r="D192" s="116">
        <v>-4.0404040404040442E-2</v>
      </c>
      <c r="E192" s="115">
        <v>1493</v>
      </c>
      <c r="F192" s="116">
        <f t="shared" si="25"/>
        <v>-0.50888157894736841</v>
      </c>
      <c r="G192" s="115">
        <v>2402</v>
      </c>
      <c r="H192" s="116">
        <f t="shared" si="25"/>
        <v>0.60884125920964505</v>
      </c>
      <c r="I192" s="115">
        <v>2717</v>
      </c>
      <c r="J192" s="116">
        <f t="shared" si="25"/>
        <v>0.13114071606994182</v>
      </c>
      <c r="K192" s="115">
        <v>3806</v>
      </c>
      <c r="L192" s="116">
        <f t="shared" si="25"/>
        <v>0.40080971659919018</v>
      </c>
      <c r="M192" s="115">
        <v>3503</v>
      </c>
      <c r="N192" s="116">
        <f t="shared" si="26"/>
        <v>-7.9611140304781891E-2</v>
      </c>
      <c r="O192" s="116">
        <f t="shared" si="27"/>
        <v>0.1523026315789473</v>
      </c>
    </row>
    <row r="193" spans="2:16" x14ac:dyDescent="0.25">
      <c r="B193" s="114" t="s">
        <v>87</v>
      </c>
      <c r="C193" s="115">
        <v>3505</v>
      </c>
      <c r="D193" s="116">
        <v>1.2420566146736034E-2</v>
      </c>
      <c r="E193" s="115">
        <v>2218</v>
      </c>
      <c r="F193" s="116">
        <f t="shared" si="25"/>
        <v>-0.36718972895863056</v>
      </c>
      <c r="G193" s="115">
        <v>3200</v>
      </c>
      <c r="H193" s="116">
        <f t="shared" si="25"/>
        <v>0.44274120829576202</v>
      </c>
      <c r="I193" s="115">
        <v>3335</v>
      </c>
      <c r="J193" s="116">
        <f t="shared" si="25"/>
        <v>4.2187500000000044E-2</v>
      </c>
      <c r="K193" s="115">
        <v>3714</v>
      </c>
      <c r="L193" s="116">
        <f t="shared" si="25"/>
        <v>0.11364317841079452</v>
      </c>
      <c r="M193" s="115">
        <v>3091</v>
      </c>
      <c r="N193" s="116">
        <f t="shared" si="26"/>
        <v>-0.16774367259019929</v>
      </c>
      <c r="O193" s="116">
        <f t="shared" si="27"/>
        <v>-0.1181169757489301</v>
      </c>
    </row>
    <row r="194" spans="2:16" x14ac:dyDescent="0.25">
      <c r="B194" s="114" t="s">
        <v>89</v>
      </c>
      <c r="C194" s="115">
        <v>3591</v>
      </c>
      <c r="D194" s="116">
        <v>1.5554298642533881E-2</v>
      </c>
      <c r="E194" s="115">
        <v>848</v>
      </c>
      <c r="F194" s="116">
        <f t="shared" si="25"/>
        <v>-0.76385407964355334</v>
      </c>
      <c r="G194" s="115">
        <v>4609</v>
      </c>
      <c r="H194" s="116">
        <f t="shared" si="25"/>
        <v>4.4351415094339623</v>
      </c>
      <c r="I194" s="115">
        <v>3802</v>
      </c>
      <c r="J194" s="116">
        <f t="shared" si="25"/>
        <v>-0.17509221089173355</v>
      </c>
      <c r="K194" s="115">
        <v>4250</v>
      </c>
      <c r="L194" s="116">
        <f t="shared" si="25"/>
        <v>0.11783271962125208</v>
      </c>
      <c r="M194" s="115">
        <v>3949</v>
      </c>
      <c r="N194" s="116">
        <f t="shared" si="26"/>
        <v>-7.082352941176473E-2</v>
      </c>
      <c r="O194" s="116">
        <f t="shared" si="27"/>
        <v>9.9693678641047168E-2</v>
      </c>
    </row>
    <row r="195" spans="2:16" x14ac:dyDescent="0.25">
      <c r="B195" s="114" t="s">
        <v>91</v>
      </c>
      <c r="C195" s="115">
        <v>3864</v>
      </c>
      <c r="D195" s="116">
        <v>0.22666666666666657</v>
      </c>
      <c r="E195" s="115">
        <v>437</v>
      </c>
      <c r="F195" s="116">
        <f t="shared" si="25"/>
        <v>-0.88690476190476186</v>
      </c>
      <c r="G195" s="115">
        <v>4138</v>
      </c>
      <c r="H195" s="116">
        <f t="shared" si="25"/>
        <v>8.469107551487415</v>
      </c>
      <c r="I195" s="115">
        <v>3396</v>
      </c>
      <c r="J195" s="116">
        <f t="shared" si="25"/>
        <v>-0.17931367810536492</v>
      </c>
      <c r="K195" s="115">
        <v>3688</v>
      </c>
      <c r="L195" s="116">
        <f t="shared" si="25"/>
        <v>8.5983510011778508E-2</v>
      </c>
      <c r="M195" s="115">
        <v>3573</v>
      </c>
      <c r="N195" s="116">
        <f t="shared" si="26"/>
        <v>-3.1182212581344904E-2</v>
      </c>
      <c r="O195" s="116">
        <f t="shared" si="27"/>
        <v>-7.5310559006211197E-2</v>
      </c>
    </row>
    <row r="196" spans="2:16" x14ac:dyDescent="0.25">
      <c r="B196" s="114" t="s">
        <v>93</v>
      </c>
      <c r="C196" s="115">
        <v>4088</v>
      </c>
      <c r="D196" s="116">
        <v>4.6327105195802298E-2</v>
      </c>
      <c r="E196" s="115">
        <v>554</v>
      </c>
      <c r="F196" s="116">
        <f t="shared" si="25"/>
        <v>-0.86448140900195691</v>
      </c>
      <c r="G196" s="115">
        <v>3955</v>
      </c>
      <c r="H196" s="116">
        <f t="shared" si="25"/>
        <v>6.1389891696750905</v>
      </c>
      <c r="I196" s="115">
        <v>4166</v>
      </c>
      <c r="J196" s="116">
        <f t="shared" si="25"/>
        <v>5.3350189633375456E-2</v>
      </c>
      <c r="K196" s="115">
        <v>4414</v>
      </c>
      <c r="L196" s="116">
        <f t="shared" si="25"/>
        <v>5.9529524723955785E-2</v>
      </c>
      <c r="M196" s="115"/>
      <c r="N196" s="116"/>
      <c r="O196" s="116"/>
    </row>
    <row r="197" spans="2:16" ht="15.75" x14ac:dyDescent="0.25">
      <c r="B197" s="117" t="s">
        <v>30</v>
      </c>
      <c r="C197" s="118">
        <v>41202</v>
      </c>
      <c r="D197" s="119">
        <v>-1.6893342877594808E-2</v>
      </c>
      <c r="E197" s="118">
        <v>15534</v>
      </c>
      <c r="F197" s="119">
        <f t="shared" si="25"/>
        <v>-0.62297946701616425</v>
      </c>
      <c r="G197" s="118">
        <v>22807</v>
      </c>
      <c r="H197" s="119">
        <f t="shared" si="25"/>
        <v>0.46819878975151275</v>
      </c>
      <c r="I197" s="118">
        <v>38767</v>
      </c>
      <c r="J197" s="119">
        <f t="shared" si="25"/>
        <v>0.69978515368088745</v>
      </c>
      <c r="K197" s="118">
        <v>44187</v>
      </c>
      <c r="L197" s="119">
        <f t="shared" si="25"/>
        <v>0.13980963190342299</v>
      </c>
      <c r="M197" s="118">
        <v>40397</v>
      </c>
      <c r="N197" s="119">
        <v>1.5689035275186614E-2</v>
      </c>
      <c r="O197" s="119">
        <v>8.845718596755936E-2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7" t="s">
        <v>245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3945</v>
      </c>
      <c r="D207" s="116">
        <v>-2.0119225037257826E-2</v>
      </c>
      <c r="E207" s="115">
        <v>4476</v>
      </c>
      <c r="F207" s="116">
        <f t="shared" ref="F207:L219" si="28">IFERROR(E207/C207-1,"-")</f>
        <v>0.13460076045627378</v>
      </c>
      <c r="G207" s="115">
        <v>187</v>
      </c>
      <c r="H207" s="116">
        <f t="shared" si="28"/>
        <v>-0.95822162645218945</v>
      </c>
      <c r="I207" s="115">
        <v>4334</v>
      </c>
      <c r="J207" s="116">
        <f t="shared" si="28"/>
        <v>22.176470588235293</v>
      </c>
      <c r="K207" s="115">
        <v>4245</v>
      </c>
      <c r="L207" s="116">
        <f t="shared" si="28"/>
        <v>-2.0535302261190602E-2</v>
      </c>
      <c r="M207" s="115">
        <v>4309</v>
      </c>
      <c r="N207" s="116">
        <f t="shared" ref="N207:N213" si="29">IFERROR(M207/K207-1,"-")</f>
        <v>1.5076560659599503E-2</v>
      </c>
      <c r="O207" s="116">
        <f>M207/C207-1</f>
        <v>9.2268694550063479E-2</v>
      </c>
    </row>
    <row r="208" spans="2:16" x14ac:dyDescent="0.25">
      <c r="B208" s="114" t="s">
        <v>73</v>
      </c>
      <c r="C208" s="115">
        <v>4329</v>
      </c>
      <c r="D208" s="116">
        <v>0.10801126183772713</v>
      </c>
      <c r="E208" s="115">
        <v>4291</v>
      </c>
      <c r="F208" s="116">
        <f t="shared" si="28"/>
        <v>-8.7780087780088278E-3</v>
      </c>
      <c r="G208" s="115">
        <v>158</v>
      </c>
      <c r="H208" s="116">
        <f t="shared" si="28"/>
        <v>-0.96317874621300392</v>
      </c>
      <c r="I208" s="115">
        <v>4319</v>
      </c>
      <c r="J208" s="116">
        <f t="shared" si="28"/>
        <v>26.335443037974684</v>
      </c>
      <c r="K208" s="115">
        <v>4506</v>
      </c>
      <c r="L208" s="116">
        <f t="shared" si="28"/>
        <v>4.3297059504515012E-2</v>
      </c>
      <c r="M208" s="115">
        <v>4862</v>
      </c>
      <c r="N208" s="116">
        <f t="shared" si="29"/>
        <v>7.9005770084332072E-2</v>
      </c>
      <c r="O208" s="116">
        <f>IFERROR(M208/C208-1,"-")</f>
        <v>0.12312312312312312</v>
      </c>
    </row>
    <row r="209" spans="2:16" x14ac:dyDescent="0.25">
      <c r="B209" s="114" t="s">
        <v>75</v>
      </c>
      <c r="C209" s="115">
        <v>4395</v>
      </c>
      <c r="D209" s="116">
        <v>0.20443957248561251</v>
      </c>
      <c r="E209" s="115">
        <v>1680</v>
      </c>
      <c r="F209" s="116">
        <f t="shared" si="28"/>
        <v>-0.61774744027303752</v>
      </c>
      <c r="G209" s="115">
        <v>128</v>
      </c>
      <c r="H209" s="116">
        <f t="shared" si="28"/>
        <v>-0.92380952380952386</v>
      </c>
      <c r="I209" s="115">
        <v>4676</v>
      </c>
      <c r="J209" s="116">
        <f t="shared" si="28"/>
        <v>35.53125</v>
      </c>
      <c r="K209" s="115">
        <v>3660</v>
      </c>
      <c r="L209" s="116">
        <f t="shared" si="28"/>
        <v>-0.21727972626176217</v>
      </c>
      <c r="M209" s="115">
        <v>3687</v>
      </c>
      <c r="N209" s="116">
        <f t="shared" si="29"/>
        <v>7.3770491803277771E-3</v>
      </c>
      <c r="O209" s="116">
        <f t="shared" ref="O209:O213" si="30">IFERROR(M209/C209-1,"-")</f>
        <v>-0.16109215017064848</v>
      </c>
    </row>
    <row r="210" spans="2:16" x14ac:dyDescent="0.25">
      <c r="B210" s="114" t="s">
        <v>77</v>
      </c>
      <c r="C210" s="115">
        <v>5396</v>
      </c>
      <c r="D210" s="116">
        <v>-0.12431028886725093</v>
      </c>
      <c r="E210" s="115">
        <v>0</v>
      </c>
      <c r="F210" s="116">
        <f t="shared" si="28"/>
        <v>-1</v>
      </c>
      <c r="G210" s="115">
        <v>98</v>
      </c>
      <c r="H210" s="116" t="str">
        <f t="shared" si="28"/>
        <v>-</v>
      </c>
      <c r="I210" s="115">
        <v>6026</v>
      </c>
      <c r="J210" s="116">
        <f t="shared" si="28"/>
        <v>60.489795918367349</v>
      </c>
      <c r="K210" s="115">
        <v>5451</v>
      </c>
      <c r="L210" s="116">
        <f t="shared" si="28"/>
        <v>-9.5419847328244267E-2</v>
      </c>
      <c r="M210" s="115">
        <v>5828</v>
      </c>
      <c r="N210" s="116">
        <f t="shared" si="29"/>
        <v>6.9161621720785105E-2</v>
      </c>
      <c r="O210" s="116">
        <f t="shared" si="30"/>
        <v>8.0059303187546282E-2</v>
      </c>
    </row>
    <row r="211" spans="2:16" x14ac:dyDescent="0.25">
      <c r="B211" s="114" t="s">
        <v>79</v>
      </c>
      <c r="C211" s="115">
        <v>4454</v>
      </c>
      <c r="D211" s="116">
        <v>-8.0322114391905841E-2</v>
      </c>
      <c r="E211" s="115">
        <v>0</v>
      </c>
      <c r="F211" s="116">
        <f t="shared" si="28"/>
        <v>-1</v>
      </c>
      <c r="G211" s="115">
        <v>399</v>
      </c>
      <c r="H211" s="116" t="str">
        <f t="shared" si="28"/>
        <v>-</v>
      </c>
      <c r="I211" s="115">
        <v>5608</v>
      </c>
      <c r="J211" s="116">
        <f t="shared" si="28"/>
        <v>13.055137844611529</v>
      </c>
      <c r="K211" s="115">
        <v>3597</v>
      </c>
      <c r="L211" s="116">
        <f t="shared" si="28"/>
        <v>-0.35859486447931521</v>
      </c>
      <c r="M211" s="115">
        <v>4917</v>
      </c>
      <c r="N211" s="116">
        <f t="shared" si="29"/>
        <v>0.3669724770642202</v>
      </c>
      <c r="O211" s="116">
        <f t="shared" si="30"/>
        <v>0.10395150426582855</v>
      </c>
    </row>
    <row r="212" spans="2:16" x14ac:dyDescent="0.25">
      <c r="B212" s="114" t="s">
        <v>81</v>
      </c>
      <c r="C212" s="115">
        <v>3976</v>
      </c>
      <c r="D212" s="116">
        <v>2.3160061760164607E-2</v>
      </c>
      <c r="E212" s="115">
        <v>0</v>
      </c>
      <c r="F212" s="116">
        <f t="shared" si="28"/>
        <v>-1</v>
      </c>
      <c r="G212" s="115">
        <v>2167</v>
      </c>
      <c r="H212" s="116" t="str">
        <f t="shared" si="28"/>
        <v>-</v>
      </c>
      <c r="I212" s="115">
        <v>4084</v>
      </c>
      <c r="J212" s="116">
        <f t="shared" si="28"/>
        <v>0.88463313336409777</v>
      </c>
      <c r="K212" s="115">
        <v>3985</v>
      </c>
      <c r="L212" s="116">
        <f t="shared" si="28"/>
        <v>-2.4240940254652288E-2</v>
      </c>
      <c r="M212" s="115">
        <v>3969</v>
      </c>
      <c r="N212" s="116">
        <f t="shared" si="29"/>
        <v>-4.0150564617315032E-3</v>
      </c>
      <c r="O212" s="116">
        <f t="shared" si="30"/>
        <v>-1.7605633802817433E-3</v>
      </c>
    </row>
    <row r="213" spans="2:16" x14ac:dyDescent="0.25">
      <c r="B213" s="114" t="s">
        <v>83</v>
      </c>
      <c r="C213" s="115">
        <v>5085</v>
      </c>
      <c r="D213" s="116">
        <v>-0.14061179651850597</v>
      </c>
      <c r="E213" s="115">
        <v>0</v>
      </c>
      <c r="F213" s="116">
        <f t="shared" si="28"/>
        <v>-1</v>
      </c>
      <c r="G213" s="115">
        <v>2798</v>
      </c>
      <c r="H213" s="116" t="str">
        <f t="shared" si="28"/>
        <v>-</v>
      </c>
      <c r="I213" s="115">
        <v>5544</v>
      </c>
      <c r="J213" s="116">
        <f t="shared" si="28"/>
        <v>0.98141529664045746</v>
      </c>
      <c r="K213" s="115">
        <v>4636</v>
      </c>
      <c r="L213" s="116">
        <f t="shared" si="28"/>
        <v>-0.1637806637806638</v>
      </c>
      <c r="M213" s="115">
        <v>5583</v>
      </c>
      <c r="N213" s="116">
        <f t="shared" si="29"/>
        <v>0.20427092320966356</v>
      </c>
      <c r="O213" s="116">
        <f t="shared" si="30"/>
        <v>9.7935103244837673E-2</v>
      </c>
    </row>
    <row r="214" spans="2:16" x14ac:dyDescent="0.25">
      <c r="B214" s="114" t="s">
        <v>85</v>
      </c>
      <c r="C214" s="115">
        <v>6330</v>
      </c>
      <c r="D214" s="116">
        <v>-2.835538752362976E-3</v>
      </c>
      <c r="E214" s="115">
        <v>1495</v>
      </c>
      <c r="F214" s="116">
        <f t="shared" si="28"/>
        <v>-0.76382306477093209</v>
      </c>
      <c r="G214" s="115">
        <v>4124</v>
      </c>
      <c r="H214" s="116">
        <f t="shared" si="28"/>
        <v>1.7585284280936455</v>
      </c>
      <c r="I214" s="115">
        <v>5675</v>
      </c>
      <c r="J214" s="116">
        <f t="shared" si="28"/>
        <v>0.37609117361784672</v>
      </c>
      <c r="K214" s="115">
        <v>6242</v>
      </c>
      <c r="L214" s="116">
        <f t="shared" si="28"/>
        <v>9.9911894273127855E-2</v>
      </c>
      <c r="M214" s="115">
        <v>5700</v>
      </c>
      <c r="N214" s="116">
        <f>IFERROR(M214/K214-1,"-")</f>
        <v>-8.6831143864146143E-2</v>
      </c>
      <c r="O214" s="116">
        <f>IFERROR(M214/C214-1,"-")</f>
        <v>-9.9526066350710929E-2</v>
      </c>
    </row>
    <row r="215" spans="2:16" x14ac:dyDescent="0.25">
      <c r="B215" s="114" t="s">
        <v>87</v>
      </c>
      <c r="C215" s="115">
        <v>3863</v>
      </c>
      <c r="D215" s="116">
        <v>-0.14021811707099929</v>
      </c>
      <c r="E215" s="115">
        <v>158</v>
      </c>
      <c r="F215" s="116">
        <f t="shared" si="28"/>
        <v>-0.95909914574165156</v>
      </c>
      <c r="G215" s="115">
        <v>4567</v>
      </c>
      <c r="H215" s="116">
        <f t="shared" si="28"/>
        <v>27.905063291139239</v>
      </c>
      <c r="I215" s="115">
        <v>4984</v>
      </c>
      <c r="J215" s="116">
        <f t="shared" si="28"/>
        <v>9.1307203853733254E-2</v>
      </c>
      <c r="K215" s="115">
        <v>5095</v>
      </c>
      <c r="L215" s="116">
        <f t="shared" si="28"/>
        <v>2.227126805778501E-2</v>
      </c>
      <c r="M215" s="115">
        <v>4458</v>
      </c>
      <c r="N215" s="116">
        <f>IFERROR(M215/K215-1,"-")</f>
        <v>-0.1250245338567223</v>
      </c>
      <c r="O215" s="116">
        <f>IFERROR(M215/C215-1,"-")</f>
        <v>0.15402536888428675</v>
      </c>
    </row>
    <row r="216" spans="2:16" x14ac:dyDescent="0.25">
      <c r="B216" s="114" t="s">
        <v>89</v>
      </c>
      <c r="C216" s="115">
        <v>4592</v>
      </c>
      <c r="D216" s="116">
        <v>-0.13096139288417863</v>
      </c>
      <c r="E216" s="115">
        <v>293</v>
      </c>
      <c r="F216" s="116">
        <f t="shared" si="28"/>
        <v>-0.93619337979094075</v>
      </c>
      <c r="G216" s="115">
        <v>6416</v>
      </c>
      <c r="H216" s="116">
        <f t="shared" si="28"/>
        <v>20.897610921501705</v>
      </c>
      <c r="I216" s="115">
        <v>4122</v>
      </c>
      <c r="J216" s="116">
        <f t="shared" si="28"/>
        <v>-0.35754364089775559</v>
      </c>
      <c r="K216" s="115">
        <v>5150</v>
      </c>
      <c r="L216" s="116">
        <f t="shared" si="28"/>
        <v>0.24939349830179514</v>
      </c>
      <c r="M216" s="115">
        <v>5940</v>
      </c>
      <c r="N216" s="116">
        <f>IFERROR(M216/K216-1,"-")</f>
        <v>0.15339805825242725</v>
      </c>
      <c r="O216" s="116">
        <f>IFERROR(M216/C216-1,"-")</f>
        <v>0.29355400696864109</v>
      </c>
    </row>
    <row r="217" spans="2:16" x14ac:dyDescent="0.25">
      <c r="B217" s="114" t="s">
        <v>91</v>
      </c>
      <c r="C217" s="115">
        <v>3706</v>
      </c>
      <c r="D217" s="116">
        <v>9.483013293943876E-2</v>
      </c>
      <c r="E217" s="115">
        <v>655</v>
      </c>
      <c r="F217" s="116">
        <f t="shared" si="28"/>
        <v>-0.82325957906098224</v>
      </c>
      <c r="G217" s="115">
        <v>5036</v>
      </c>
      <c r="H217" s="116">
        <f t="shared" si="28"/>
        <v>6.6885496183206108</v>
      </c>
      <c r="I217" s="115">
        <v>3873</v>
      </c>
      <c r="J217" s="116">
        <f t="shared" si="28"/>
        <v>-0.23093725178713265</v>
      </c>
      <c r="K217" s="115">
        <v>4206</v>
      </c>
      <c r="L217" s="116">
        <f t="shared" si="28"/>
        <v>8.5979860573199174E-2</v>
      </c>
      <c r="M217" s="115">
        <v>4195</v>
      </c>
      <c r="N217" s="116">
        <f>IFERROR(M217/K217-1,"-")</f>
        <v>-2.6153114598193028E-3</v>
      </c>
      <c r="O217" s="116">
        <f>IFERROR(M217/C217-1,"-")</f>
        <v>0.13194819212088515</v>
      </c>
    </row>
    <row r="218" spans="2:16" x14ac:dyDescent="0.25">
      <c r="B218" s="114" t="s">
        <v>93</v>
      </c>
      <c r="C218" s="115">
        <v>3819</v>
      </c>
      <c r="D218" s="116">
        <v>-5.2827380952380931E-2</v>
      </c>
      <c r="E218" s="115">
        <v>571</v>
      </c>
      <c r="F218" s="116">
        <f t="shared" si="28"/>
        <v>-0.85048442000523694</v>
      </c>
      <c r="G218" s="115">
        <v>4599</v>
      </c>
      <c r="H218" s="116">
        <f t="shared" si="28"/>
        <v>7.0542907180385281</v>
      </c>
      <c r="I218" s="115">
        <v>3770</v>
      </c>
      <c r="J218" s="116">
        <f t="shared" si="28"/>
        <v>-0.18025657751685153</v>
      </c>
      <c r="K218" s="115">
        <v>4705</v>
      </c>
      <c r="L218" s="116">
        <f t="shared" si="28"/>
        <v>0.24801061007957559</v>
      </c>
      <c r="M218" s="115"/>
      <c r="N218" s="116"/>
      <c r="O218" s="116"/>
    </row>
    <row r="219" spans="2:16" ht="15.75" x14ac:dyDescent="0.25">
      <c r="B219" s="117" t="s">
        <v>30</v>
      </c>
      <c r="C219" s="118">
        <v>53890</v>
      </c>
      <c r="D219" s="119">
        <v>-3.650861760709434E-2</v>
      </c>
      <c r="E219" s="118">
        <v>15410</v>
      </c>
      <c r="F219" s="119">
        <f t="shared" si="28"/>
        <v>-0.71404713304880318</v>
      </c>
      <c r="G219" s="118">
        <v>30677</v>
      </c>
      <c r="H219" s="119">
        <f t="shared" si="28"/>
        <v>0.99072031148604811</v>
      </c>
      <c r="I219" s="118">
        <v>57015</v>
      </c>
      <c r="J219" s="119">
        <f t="shared" si="28"/>
        <v>0.85855852919125075</v>
      </c>
      <c r="K219" s="118">
        <v>55478</v>
      </c>
      <c r="L219" s="119">
        <f t="shared" si="28"/>
        <v>-2.6957818118039101E-2</v>
      </c>
      <c r="M219" s="118">
        <v>53448</v>
      </c>
      <c r="N219" s="119">
        <v>5.26854824414551E-2</v>
      </c>
      <c r="O219" s="119">
        <v>6.7444229194543848E-2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7" t="s">
        <v>244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3863</v>
      </c>
      <c r="D229" s="116">
        <v>-9.4043151969981253E-2</v>
      </c>
      <c r="E229" s="115">
        <v>4296</v>
      </c>
      <c r="F229" s="116">
        <f t="shared" ref="F229:L241" si="31">IFERROR(E229/C229-1,"-")</f>
        <v>0.11208904996116997</v>
      </c>
      <c r="G229" s="115">
        <v>284</v>
      </c>
      <c r="H229" s="116">
        <f t="shared" si="31"/>
        <v>-0.93389199255121047</v>
      </c>
      <c r="I229" s="115">
        <v>2729</v>
      </c>
      <c r="J229" s="116">
        <f t="shared" si="31"/>
        <v>8.6091549295774641</v>
      </c>
      <c r="K229" s="115">
        <v>4058</v>
      </c>
      <c r="L229" s="116">
        <f t="shared" si="31"/>
        <v>0.48699157200439713</v>
      </c>
      <c r="M229" s="115">
        <v>4254</v>
      </c>
      <c r="N229" s="116">
        <f t="shared" ref="N229:N235" si="32">IFERROR(M229/K229-1,"-")</f>
        <v>4.8299655002464359E-2</v>
      </c>
      <c r="O229" s="116">
        <f>M229/C229-1</f>
        <v>0.10121667098110287</v>
      </c>
    </row>
    <row r="230" spans="2:16" x14ac:dyDescent="0.25">
      <c r="B230" s="114" t="s">
        <v>73</v>
      </c>
      <c r="C230" s="115">
        <v>2778</v>
      </c>
      <c r="D230" s="116">
        <v>-0.20492272467086436</v>
      </c>
      <c r="E230" s="115">
        <v>3387</v>
      </c>
      <c r="F230" s="116">
        <f t="shared" si="31"/>
        <v>0.21922246220302366</v>
      </c>
      <c r="G230" s="115">
        <v>59</v>
      </c>
      <c r="H230" s="116">
        <f t="shared" si="31"/>
        <v>-0.98258045467965749</v>
      </c>
      <c r="I230" s="115">
        <v>3069</v>
      </c>
      <c r="J230" s="116">
        <f t="shared" si="31"/>
        <v>51.016949152542374</v>
      </c>
      <c r="K230" s="115">
        <v>3219</v>
      </c>
      <c r="L230" s="116">
        <f t="shared" si="31"/>
        <v>4.8875855327468187E-2</v>
      </c>
      <c r="M230" s="115">
        <v>3831</v>
      </c>
      <c r="N230" s="116">
        <f t="shared" si="32"/>
        <v>0.19012115563839704</v>
      </c>
      <c r="O230" s="116">
        <f>IFERROR(M230/C230-1,"-")</f>
        <v>0.37904967602591788</v>
      </c>
    </row>
    <row r="231" spans="2:16" x14ac:dyDescent="0.25">
      <c r="B231" s="114" t="s">
        <v>75</v>
      </c>
      <c r="C231" s="115">
        <v>3491</v>
      </c>
      <c r="D231" s="116">
        <v>-3.5635359116022114E-2</v>
      </c>
      <c r="E231" s="115">
        <v>1344</v>
      </c>
      <c r="F231" s="116">
        <f t="shared" si="31"/>
        <v>-0.61501002578057862</v>
      </c>
      <c r="G231" s="115">
        <v>65</v>
      </c>
      <c r="H231" s="116">
        <f t="shared" si="31"/>
        <v>-0.95163690476190477</v>
      </c>
      <c r="I231" s="115">
        <v>3012</v>
      </c>
      <c r="J231" s="116">
        <f t="shared" si="31"/>
        <v>45.338461538461537</v>
      </c>
      <c r="K231" s="115">
        <v>2822</v>
      </c>
      <c r="L231" s="116">
        <f t="shared" si="31"/>
        <v>-6.3081009296148793E-2</v>
      </c>
      <c r="M231" s="115">
        <v>3770</v>
      </c>
      <c r="N231" s="116">
        <f t="shared" si="32"/>
        <v>0.33593196314670437</v>
      </c>
      <c r="O231" s="116">
        <f t="shared" ref="O231:O235" si="33">IFERROR(M231/C231-1,"-")</f>
        <v>7.991979375537106E-2</v>
      </c>
    </row>
    <row r="232" spans="2:16" x14ac:dyDescent="0.25">
      <c r="B232" s="114" t="s">
        <v>77</v>
      </c>
      <c r="C232" s="115">
        <v>3702</v>
      </c>
      <c r="D232" s="116">
        <v>-7.0549836806427346E-2</v>
      </c>
      <c r="E232" s="115">
        <v>0</v>
      </c>
      <c r="F232" s="116">
        <f t="shared" si="31"/>
        <v>-1</v>
      </c>
      <c r="G232" s="115">
        <v>181</v>
      </c>
      <c r="H232" s="116" t="str">
        <f t="shared" si="31"/>
        <v>-</v>
      </c>
      <c r="I232" s="115">
        <v>3784</v>
      </c>
      <c r="J232" s="116">
        <f t="shared" si="31"/>
        <v>19.906077348066297</v>
      </c>
      <c r="K232" s="115">
        <v>3844</v>
      </c>
      <c r="L232" s="116">
        <f t="shared" si="31"/>
        <v>1.5856236786469413E-2</v>
      </c>
      <c r="M232" s="115">
        <v>4173</v>
      </c>
      <c r="N232" s="116">
        <f t="shared" si="32"/>
        <v>8.5587929240374505E-2</v>
      </c>
      <c r="O232" s="116">
        <f t="shared" si="33"/>
        <v>0.12722852512155591</v>
      </c>
    </row>
    <row r="233" spans="2:16" x14ac:dyDescent="0.25">
      <c r="B233" s="114" t="s">
        <v>79</v>
      </c>
      <c r="C233" s="115">
        <v>2547</v>
      </c>
      <c r="D233" s="116">
        <v>-0.21582512315270941</v>
      </c>
      <c r="E233" s="115">
        <v>0</v>
      </c>
      <c r="F233" s="116">
        <f t="shared" si="31"/>
        <v>-1</v>
      </c>
      <c r="G233" s="115">
        <v>520</v>
      </c>
      <c r="H233" s="116" t="str">
        <f t="shared" si="31"/>
        <v>-</v>
      </c>
      <c r="I233" s="115">
        <v>2653</v>
      </c>
      <c r="J233" s="116">
        <f t="shared" si="31"/>
        <v>4.101923076923077</v>
      </c>
      <c r="K233" s="115">
        <v>3384</v>
      </c>
      <c r="L233" s="116">
        <f t="shared" si="31"/>
        <v>0.27553712777987194</v>
      </c>
      <c r="M233" s="115">
        <v>3296</v>
      </c>
      <c r="N233" s="116">
        <f t="shared" si="32"/>
        <v>-2.6004728132387744E-2</v>
      </c>
      <c r="O233" s="116">
        <f t="shared" si="33"/>
        <v>0.29407145661562617</v>
      </c>
    </row>
    <row r="234" spans="2:16" x14ac:dyDescent="0.25">
      <c r="B234" s="114" t="s">
        <v>81</v>
      </c>
      <c r="C234" s="115">
        <v>3328</v>
      </c>
      <c r="D234" s="116">
        <v>-1.2462908011869445E-2</v>
      </c>
      <c r="E234" s="115">
        <v>0</v>
      </c>
      <c r="F234" s="116">
        <f t="shared" si="31"/>
        <v>-1</v>
      </c>
      <c r="G234" s="115">
        <v>1266</v>
      </c>
      <c r="H234" s="116" t="str">
        <f t="shared" si="31"/>
        <v>-</v>
      </c>
      <c r="I234" s="115">
        <v>2511</v>
      </c>
      <c r="J234" s="116">
        <f t="shared" si="31"/>
        <v>0.98341232227488162</v>
      </c>
      <c r="K234" s="115">
        <v>2974</v>
      </c>
      <c r="L234" s="116">
        <f t="shared" si="31"/>
        <v>0.18438868976503375</v>
      </c>
      <c r="M234" s="115">
        <v>2680</v>
      </c>
      <c r="N234" s="116">
        <f t="shared" si="32"/>
        <v>-9.8856758574310644E-2</v>
      </c>
      <c r="O234" s="116">
        <f t="shared" si="33"/>
        <v>-0.19471153846153844</v>
      </c>
    </row>
    <row r="235" spans="2:16" x14ac:dyDescent="0.25">
      <c r="B235" s="114" t="s">
        <v>83</v>
      </c>
      <c r="C235" s="115">
        <v>3405</v>
      </c>
      <c r="D235" s="116">
        <v>0.2573855243722305</v>
      </c>
      <c r="E235" s="115">
        <v>0</v>
      </c>
      <c r="F235" s="116">
        <f t="shared" si="31"/>
        <v>-1</v>
      </c>
      <c r="G235" s="115">
        <v>2128</v>
      </c>
      <c r="H235" s="116" t="str">
        <f t="shared" si="31"/>
        <v>-</v>
      </c>
      <c r="I235" s="115">
        <v>3593</v>
      </c>
      <c r="J235" s="116">
        <f t="shared" si="31"/>
        <v>0.68843984962406024</v>
      </c>
      <c r="K235" s="115">
        <v>4014</v>
      </c>
      <c r="L235" s="116">
        <f t="shared" si="31"/>
        <v>0.11717227943222941</v>
      </c>
      <c r="M235" s="115">
        <v>4277</v>
      </c>
      <c r="N235" s="116">
        <f t="shared" si="32"/>
        <v>6.5520677628301049E-2</v>
      </c>
      <c r="O235" s="116">
        <f t="shared" si="33"/>
        <v>0.25609397944199697</v>
      </c>
    </row>
    <row r="236" spans="2:16" x14ac:dyDescent="0.25">
      <c r="B236" s="114" t="s">
        <v>85</v>
      </c>
      <c r="C236" s="115">
        <v>3040</v>
      </c>
      <c r="D236" s="116">
        <v>-4.0404040404040442E-2</v>
      </c>
      <c r="E236" s="115">
        <v>1493</v>
      </c>
      <c r="F236" s="116">
        <f t="shared" si="31"/>
        <v>-0.50888157894736841</v>
      </c>
      <c r="G236" s="115">
        <v>2402</v>
      </c>
      <c r="H236" s="116">
        <f t="shared" si="31"/>
        <v>0.60884125920964505</v>
      </c>
      <c r="I236" s="115">
        <v>2717</v>
      </c>
      <c r="J236" s="116">
        <f t="shared" si="31"/>
        <v>0.13114071606994182</v>
      </c>
      <c r="K236" s="115">
        <v>3806</v>
      </c>
      <c r="L236" s="116">
        <f t="shared" si="31"/>
        <v>0.40080971659919018</v>
      </c>
      <c r="M236" s="115">
        <v>3503</v>
      </c>
      <c r="N236" s="116">
        <f>IFERROR(M236/K236-1,"-")</f>
        <v>-7.9611140304781891E-2</v>
      </c>
      <c r="O236" s="116">
        <f>IFERROR(M236/C236-1,"-")</f>
        <v>0.1523026315789473</v>
      </c>
    </row>
    <row r="237" spans="2:16" x14ac:dyDescent="0.25">
      <c r="B237" s="114" t="s">
        <v>87</v>
      </c>
      <c r="C237" s="115">
        <v>3505</v>
      </c>
      <c r="D237" s="116">
        <v>1.2420566146736034E-2</v>
      </c>
      <c r="E237" s="115">
        <v>2218</v>
      </c>
      <c r="F237" s="116">
        <f t="shared" si="31"/>
        <v>-0.36718972895863056</v>
      </c>
      <c r="G237" s="115">
        <v>3200</v>
      </c>
      <c r="H237" s="116">
        <f t="shared" si="31"/>
        <v>0.44274120829576202</v>
      </c>
      <c r="I237" s="115">
        <v>3335</v>
      </c>
      <c r="J237" s="116">
        <f t="shared" si="31"/>
        <v>4.2187500000000044E-2</v>
      </c>
      <c r="K237" s="115">
        <v>3714</v>
      </c>
      <c r="L237" s="116">
        <f t="shared" si="31"/>
        <v>0.11364317841079452</v>
      </c>
      <c r="M237" s="115">
        <v>3091</v>
      </c>
      <c r="N237" s="116">
        <f>IFERROR(M237/K237-1,"-")</f>
        <v>-0.16774367259019929</v>
      </c>
      <c r="O237" s="116">
        <f>IFERROR(M237/C237-1,"-")</f>
        <v>-0.1181169757489301</v>
      </c>
    </row>
    <row r="238" spans="2:16" x14ac:dyDescent="0.25">
      <c r="B238" s="114" t="s">
        <v>89</v>
      </c>
      <c r="C238" s="115">
        <v>3591</v>
      </c>
      <c r="D238" s="116">
        <v>1.5554298642533881E-2</v>
      </c>
      <c r="E238" s="115">
        <v>848</v>
      </c>
      <c r="F238" s="116">
        <f t="shared" si="31"/>
        <v>-0.76385407964355334</v>
      </c>
      <c r="G238" s="115">
        <v>4609</v>
      </c>
      <c r="H238" s="116">
        <f t="shared" si="31"/>
        <v>4.4351415094339623</v>
      </c>
      <c r="I238" s="115">
        <v>3802</v>
      </c>
      <c r="J238" s="116">
        <f t="shared" si="31"/>
        <v>-0.17509221089173355</v>
      </c>
      <c r="K238" s="115">
        <v>4250</v>
      </c>
      <c r="L238" s="116">
        <f t="shared" si="31"/>
        <v>0.11783271962125208</v>
      </c>
      <c r="M238" s="115">
        <v>3949</v>
      </c>
      <c r="N238" s="116">
        <f>IFERROR(M238/K238-1,"-")</f>
        <v>-7.082352941176473E-2</v>
      </c>
      <c r="O238" s="116">
        <f>IFERROR(M238/C238-1,"-")</f>
        <v>9.9693678641047168E-2</v>
      </c>
    </row>
    <row r="239" spans="2:16" x14ac:dyDescent="0.25">
      <c r="B239" s="114" t="s">
        <v>91</v>
      </c>
      <c r="C239" s="115">
        <v>3864</v>
      </c>
      <c r="D239" s="116">
        <v>0.22666666666666657</v>
      </c>
      <c r="E239" s="115">
        <v>437</v>
      </c>
      <c r="F239" s="116">
        <f t="shared" si="31"/>
        <v>-0.88690476190476186</v>
      </c>
      <c r="G239" s="115">
        <v>4138</v>
      </c>
      <c r="H239" s="116">
        <f t="shared" si="31"/>
        <v>8.469107551487415</v>
      </c>
      <c r="I239" s="115">
        <v>3396</v>
      </c>
      <c r="J239" s="116">
        <f t="shared" si="31"/>
        <v>-0.17931367810536492</v>
      </c>
      <c r="K239" s="115">
        <v>3688</v>
      </c>
      <c r="L239" s="116">
        <f t="shared" si="31"/>
        <v>8.5983510011778508E-2</v>
      </c>
      <c r="M239" s="115">
        <v>3573</v>
      </c>
      <c r="N239" s="116">
        <f>IFERROR(M239/K239-1,"-")</f>
        <v>-3.1182212581344904E-2</v>
      </c>
      <c r="O239" s="116">
        <f>IFERROR(M239/C239-1,"-")</f>
        <v>-7.5310559006211197E-2</v>
      </c>
    </row>
    <row r="240" spans="2:16" x14ac:dyDescent="0.25">
      <c r="B240" s="114" t="s">
        <v>93</v>
      </c>
      <c r="C240" s="115">
        <v>4088</v>
      </c>
      <c r="D240" s="116">
        <v>4.6327105195802298E-2</v>
      </c>
      <c r="E240" s="115">
        <v>554</v>
      </c>
      <c r="F240" s="116">
        <f t="shared" si="31"/>
        <v>-0.86448140900195691</v>
      </c>
      <c r="G240" s="115">
        <v>3955</v>
      </c>
      <c r="H240" s="116">
        <f t="shared" si="31"/>
        <v>6.1389891696750905</v>
      </c>
      <c r="I240" s="115">
        <v>4166</v>
      </c>
      <c r="J240" s="116">
        <f t="shared" si="31"/>
        <v>5.3350189633375456E-2</v>
      </c>
      <c r="K240" s="115">
        <v>4414</v>
      </c>
      <c r="L240" s="116">
        <f t="shared" si="31"/>
        <v>5.9529524723955785E-2</v>
      </c>
      <c r="M240" s="115"/>
      <c r="N240" s="116"/>
      <c r="O240" s="116"/>
    </row>
    <row r="241" spans="2:16" ht="15.75" x14ac:dyDescent="0.25">
      <c r="B241" s="117" t="s">
        <v>30</v>
      </c>
      <c r="C241" s="118">
        <v>41202</v>
      </c>
      <c r="D241" s="119">
        <v>-1.6893342877594808E-2</v>
      </c>
      <c r="E241" s="118">
        <v>15534</v>
      </c>
      <c r="F241" s="119">
        <f t="shared" si="31"/>
        <v>-0.62297946701616425</v>
      </c>
      <c r="G241" s="118">
        <v>22807</v>
      </c>
      <c r="H241" s="119">
        <f t="shared" si="31"/>
        <v>0.46819878975151275</v>
      </c>
      <c r="I241" s="118">
        <v>38767</v>
      </c>
      <c r="J241" s="119">
        <f t="shared" si="31"/>
        <v>0.69978515368088745</v>
      </c>
      <c r="K241" s="118">
        <v>44187</v>
      </c>
      <c r="L241" s="119">
        <f t="shared" si="31"/>
        <v>0.13980963190342299</v>
      </c>
      <c r="M241" s="118">
        <v>40397</v>
      </c>
      <c r="N241" s="119">
        <v>1.5689035275186614E-2</v>
      </c>
      <c r="O241" s="119">
        <v>8.845718596755936E-2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7" t="s">
        <v>246</v>
      </c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4030</v>
      </c>
      <c r="D251" s="116">
        <v>-9.0293453724604955E-2</v>
      </c>
      <c r="E251" s="115">
        <v>3686</v>
      </c>
      <c r="F251" s="116">
        <f t="shared" ref="F251:L263" si="34">IFERROR(E251/C251-1,"-")</f>
        <v>-8.5359801488833709E-2</v>
      </c>
      <c r="G251" s="115">
        <v>75</v>
      </c>
      <c r="H251" s="116">
        <f t="shared" si="34"/>
        <v>-0.9796527400976669</v>
      </c>
      <c r="I251" s="115">
        <v>3265</v>
      </c>
      <c r="J251" s="116">
        <f t="shared" si="34"/>
        <v>42.533333333333331</v>
      </c>
      <c r="K251" s="115">
        <v>3804</v>
      </c>
      <c r="L251" s="116">
        <f t="shared" si="34"/>
        <v>0.165084226646248</v>
      </c>
      <c r="M251" s="115">
        <v>3499</v>
      </c>
      <c r="N251" s="116">
        <f t="shared" ref="N251:N257" si="35">IFERROR(M251/K251-1,"-")</f>
        <v>-8.0178759200841165E-2</v>
      </c>
      <c r="O251" s="116">
        <f>M251/C251-1</f>
        <v>-0.13176178660049631</v>
      </c>
    </row>
    <row r="252" spans="2:16" x14ac:dyDescent="0.25">
      <c r="B252" s="114" t="s">
        <v>73</v>
      </c>
      <c r="C252" s="115">
        <v>4289</v>
      </c>
      <c r="D252" s="116">
        <v>3.9001937984496138E-2</v>
      </c>
      <c r="E252" s="115">
        <v>4220</v>
      </c>
      <c r="F252" s="116">
        <f t="shared" si="34"/>
        <v>-1.6087666122639344E-2</v>
      </c>
      <c r="G252" s="115">
        <v>31</v>
      </c>
      <c r="H252" s="116">
        <f t="shared" si="34"/>
        <v>-0.99265402843601891</v>
      </c>
      <c r="I252" s="115">
        <v>3518</v>
      </c>
      <c r="J252" s="116">
        <f t="shared" si="34"/>
        <v>112.48387096774194</v>
      </c>
      <c r="K252" s="115">
        <v>4227</v>
      </c>
      <c r="L252" s="116">
        <f t="shared" si="34"/>
        <v>0.20153496304718588</v>
      </c>
      <c r="M252" s="115">
        <v>3701</v>
      </c>
      <c r="N252" s="116">
        <f t="shared" si="35"/>
        <v>-0.12443813579370711</v>
      </c>
      <c r="O252" s="116">
        <f>IFERROR(M252/C252-1,"-")</f>
        <v>-0.13709489391466545</v>
      </c>
    </row>
    <row r="253" spans="2:16" x14ac:dyDescent="0.25">
      <c r="B253" s="114" t="s">
        <v>75</v>
      </c>
      <c r="C253" s="115">
        <v>5465</v>
      </c>
      <c r="D253" s="116">
        <v>0.25776754890678943</v>
      </c>
      <c r="E253" s="115">
        <v>1681</v>
      </c>
      <c r="F253" s="116">
        <f t="shared" si="34"/>
        <v>-0.69240622140896613</v>
      </c>
      <c r="G253" s="115">
        <v>49</v>
      </c>
      <c r="H253" s="116">
        <f t="shared" si="34"/>
        <v>-0.97085068411659725</v>
      </c>
      <c r="I253" s="115">
        <v>3255</v>
      </c>
      <c r="J253" s="116">
        <f t="shared" si="34"/>
        <v>65.428571428571431</v>
      </c>
      <c r="K253" s="115">
        <v>3538</v>
      </c>
      <c r="L253" s="116">
        <f t="shared" si="34"/>
        <v>8.6943164362519143E-2</v>
      </c>
      <c r="M253" s="115">
        <v>3652</v>
      </c>
      <c r="N253" s="116">
        <f t="shared" si="35"/>
        <v>3.2221594120972252E-2</v>
      </c>
      <c r="O253" s="116">
        <f t="shared" ref="O253:O257" si="36">IFERROR(M253/C253-1,"-")</f>
        <v>-0.3317474839890211</v>
      </c>
    </row>
    <row r="254" spans="2:16" x14ac:dyDescent="0.25">
      <c r="B254" s="114" t="s">
        <v>77</v>
      </c>
      <c r="C254" s="115">
        <v>2002</v>
      </c>
      <c r="D254" s="116">
        <v>-6.4516129032258229E-3</v>
      </c>
      <c r="E254" s="115">
        <v>0</v>
      </c>
      <c r="F254" s="116">
        <f t="shared" si="34"/>
        <v>-1</v>
      </c>
      <c r="G254" s="115">
        <v>7</v>
      </c>
      <c r="H254" s="116" t="str">
        <f t="shared" si="34"/>
        <v>-</v>
      </c>
      <c r="I254" s="115">
        <v>1581</v>
      </c>
      <c r="J254" s="116">
        <f t="shared" si="34"/>
        <v>224.85714285714286</v>
      </c>
      <c r="K254" s="115">
        <v>2016</v>
      </c>
      <c r="L254" s="116">
        <f t="shared" si="34"/>
        <v>0.27514231499051234</v>
      </c>
      <c r="M254" s="115">
        <v>1220</v>
      </c>
      <c r="N254" s="116">
        <f t="shared" si="35"/>
        <v>-0.39484126984126988</v>
      </c>
      <c r="O254" s="116">
        <f t="shared" si="36"/>
        <v>-0.39060939060939059</v>
      </c>
    </row>
    <row r="255" spans="2:16" x14ac:dyDescent="0.25">
      <c r="B255" s="114" t="s">
        <v>79</v>
      </c>
      <c r="C255" s="115">
        <v>590</v>
      </c>
      <c r="D255" s="116">
        <v>-1.0067114093959773E-2</v>
      </c>
      <c r="E255" s="115">
        <v>0</v>
      </c>
      <c r="F255" s="116">
        <f t="shared" si="34"/>
        <v>-1</v>
      </c>
      <c r="G255" s="115">
        <v>7</v>
      </c>
      <c r="H255" s="116" t="str">
        <f t="shared" si="34"/>
        <v>-</v>
      </c>
      <c r="I255" s="115">
        <v>355</v>
      </c>
      <c r="J255" s="116">
        <f t="shared" si="34"/>
        <v>49.714285714285715</v>
      </c>
      <c r="K255" s="115">
        <v>333</v>
      </c>
      <c r="L255" s="116">
        <f t="shared" si="34"/>
        <v>-6.1971830985915521E-2</v>
      </c>
      <c r="M255" s="115">
        <v>530</v>
      </c>
      <c r="N255" s="116">
        <f t="shared" si="35"/>
        <v>0.59159159159159169</v>
      </c>
      <c r="O255" s="116">
        <f t="shared" si="36"/>
        <v>-0.10169491525423724</v>
      </c>
    </row>
    <row r="256" spans="2:16" x14ac:dyDescent="0.25">
      <c r="B256" s="114" t="s">
        <v>81</v>
      </c>
      <c r="C256" s="115">
        <v>362</v>
      </c>
      <c r="D256" s="116">
        <v>-8.2191780821917471E-3</v>
      </c>
      <c r="E256" s="115">
        <v>0</v>
      </c>
      <c r="F256" s="116">
        <f t="shared" si="34"/>
        <v>-1</v>
      </c>
      <c r="G256" s="115">
        <v>197</v>
      </c>
      <c r="H256" s="116" t="str">
        <f t="shared" si="34"/>
        <v>-</v>
      </c>
      <c r="I256" s="115">
        <v>320</v>
      </c>
      <c r="J256" s="116">
        <f t="shared" si="34"/>
        <v>0.62436548223350252</v>
      </c>
      <c r="K256" s="115">
        <v>529</v>
      </c>
      <c r="L256" s="116">
        <f t="shared" si="34"/>
        <v>0.65312499999999996</v>
      </c>
      <c r="M256" s="115">
        <v>371</v>
      </c>
      <c r="N256" s="116">
        <f t="shared" si="35"/>
        <v>-0.29867674858223059</v>
      </c>
      <c r="O256" s="116">
        <f t="shared" si="36"/>
        <v>2.4861878453038777E-2</v>
      </c>
    </row>
    <row r="257" spans="2:16" x14ac:dyDescent="0.25">
      <c r="B257" s="114" t="s">
        <v>83</v>
      </c>
      <c r="C257" s="115">
        <v>659</v>
      </c>
      <c r="D257" s="116">
        <v>-0.15728900255754474</v>
      </c>
      <c r="E257" s="115">
        <v>0</v>
      </c>
      <c r="F257" s="116">
        <f t="shared" si="34"/>
        <v>-1</v>
      </c>
      <c r="G257" s="115">
        <v>841</v>
      </c>
      <c r="H257" s="116" t="str">
        <f t="shared" si="34"/>
        <v>-</v>
      </c>
      <c r="I257" s="115">
        <v>835</v>
      </c>
      <c r="J257" s="116">
        <f t="shared" si="34"/>
        <v>-7.1343638525565023E-3</v>
      </c>
      <c r="K257" s="115">
        <v>491</v>
      </c>
      <c r="L257" s="116">
        <f t="shared" si="34"/>
        <v>-0.41197604790419162</v>
      </c>
      <c r="M257" s="115">
        <v>639</v>
      </c>
      <c r="N257" s="116">
        <f t="shared" si="35"/>
        <v>0.30142566191446019</v>
      </c>
      <c r="O257" s="116">
        <f t="shared" si="36"/>
        <v>-3.0349013657056112E-2</v>
      </c>
    </row>
    <row r="258" spans="2:16" x14ac:dyDescent="0.25">
      <c r="B258" s="114" t="s">
        <v>85</v>
      </c>
      <c r="C258" s="115">
        <v>438</v>
      </c>
      <c r="D258" s="116">
        <v>-7.5949367088607556E-2</v>
      </c>
      <c r="E258" s="115">
        <v>9</v>
      </c>
      <c r="F258" s="116">
        <f t="shared" si="34"/>
        <v>-0.97945205479452058</v>
      </c>
      <c r="G258" s="115">
        <v>572</v>
      </c>
      <c r="H258" s="116">
        <f t="shared" si="34"/>
        <v>62.555555555555557</v>
      </c>
      <c r="I258" s="115">
        <v>752</v>
      </c>
      <c r="J258" s="116">
        <f t="shared" si="34"/>
        <v>0.31468531468531458</v>
      </c>
      <c r="K258" s="115">
        <v>378</v>
      </c>
      <c r="L258" s="116">
        <f t="shared" si="34"/>
        <v>-0.49734042553191493</v>
      </c>
      <c r="M258" s="115">
        <v>367</v>
      </c>
      <c r="N258" s="116">
        <f>IFERROR(M258/K258-1,"-")</f>
        <v>-2.9100529100529071E-2</v>
      </c>
      <c r="O258" s="116">
        <f>IFERROR(M258/C258-1,"-")</f>
        <v>-0.16210045662100458</v>
      </c>
    </row>
    <row r="259" spans="2:16" x14ac:dyDescent="0.25">
      <c r="B259" s="114" t="s">
        <v>87</v>
      </c>
      <c r="C259" s="115">
        <v>599</v>
      </c>
      <c r="D259" s="116">
        <v>0.3644646924829158</v>
      </c>
      <c r="E259" s="115">
        <v>8</v>
      </c>
      <c r="F259" s="116">
        <f t="shared" si="34"/>
        <v>-0.98664440734557601</v>
      </c>
      <c r="G259" s="115">
        <v>516</v>
      </c>
      <c r="H259" s="116">
        <f t="shared" si="34"/>
        <v>63.5</v>
      </c>
      <c r="I259" s="115">
        <v>493</v>
      </c>
      <c r="J259" s="116">
        <f t="shared" si="34"/>
        <v>-4.4573643410852681E-2</v>
      </c>
      <c r="K259" s="115">
        <v>422</v>
      </c>
      <c r="L259" s="116">
        <f t="shared" si="34"/>
        <v>-0.14401622718052742</v>
      </c>
      <c r="M259" s="115">
        <v>439</v>
      </c>
      <c r="N259" s="116">
        <f>IFERROR(M259/K259-1,"-")</f>
        <v>4.0284360189573487E-2</v>
      </c>
      <c r="O259" s="116">
        <f>IFERROR(M259/C259-1,"-")</f>
        <v>-0.26711185308848084</v>
      </c>
    </row>
    <row r="260" spans="2:16" x14ac:dyDescent="0.25">
      <c r="B260" s="114" t="s">
        <v>89</v>
      </c>
      <c r="C260" s="115">
        <v>1980</v>
      </c>
      <c r="D260" s="116">
        <v>-0.18552036199095023</v>
      </c>
      <c r="E260" s="115">
        <v>34</v>
      </c>
      <c r="F260" s="116">
        <f t="shared" si="34"/>
        <v>-0.98282828282828283</v>
      </c>
      <c r="G260" s="115">
        <v>2369</v>
      </c>
      <c r="H260" s="116">
        <f t="shared" si="34"/>
        <v>68.67647058823529</v>
      </c>
      <c r="I260" s="115">
        <v>2110</v>
      </c>
      <c r="J260" s="116">
        <f t="shared" si="34"/>
        <v>-0.10932883073026589</v>
      </c>
      <c r="K260" s="115">
        <v>2081</v>
      </c>
      <c r="L260" s="116">
        <f t="shared" si="34"/>
        <v>-1.3744075829383862E-2</v>
      </c>
      <c r="M260" s="115">
        <v>1650</v>
      </c>
      <c r="N260" s="116">
        <f>IFERROR(M260/K260-1,"-")</f>
        <v>-0.20711196540124943</v>
      </c>
      <c r="O260" s="116">
        <f>IFERROR(M260/C260-1,"-")</f>
        <v>-0.16666666666666663</v>
      </c>
    </row>
    <row r="261" spans="2:16" x14ac:dyDescent="0.25">
      <c r="B261" s="114" t="s">
        <v>91</v>
      </c>
      <c r="C261" s="115">
        <v>2924</v>
      </c>
      <c r="D261" s="116">
        <v>-0.21418973394248852</v>
      </c>
      <c r="E261" s="115">
        <v>37</v>
      </c>
      <c r="F261" s="116">
        <f t="shared" si="34"/>
        <v>-0.98734610123119015</v>
      </c>
      <c r="G261" s="115">
        <v>3222</v>
      </c>
      <c r="H261" s="116">
        <f t="shared" si="34"/>
        <v>86.081081081081081</v>
      </c>
      <c r="I261" s="115">
        <v>3298</v>
      </c>
      <c r="J261" s="116">
        <f t="shared" si="34"/>
        <v>2.3587833643699652E-2</v>
      </c>
      <c r="K261" s="115">
        <v>2807</v>
      </c>
      <c r="L261" s="116">
        <f t="shared" si="34"/>
        <v>-0.14887810794420864</v>
      </c>
      <c r="M261" s="115">
        <v>3087</v>
      </c>
      <c r="N261" s="116">
        <f>IFERROR(M261/K261-1,"-")</f>
        <v>9.9750623441396513E-2</v>
      </c>
      <c r="O261" s="116">
        <f>IFERROR(M261/C261-1,"-")</f>
        <v>5.5745554035567801E-2</v>
      </c>
    </row>
    <row r="262" spans="2:16" x14ac:dyDescent="0.25">
      <c r="B262" s="114" t="s">
        <v>93</v>
      </c>
      <c r="C262" s="115">
        <v>3581</v>
      </c>
      <c r="D262" s="116">
        <v>-0.17278817278817282</v>
      </c>
      <c r="E262" s="115">
        <v>39</v>
      </c>
      <c r="F262" s="116">
        <f t="shared" si="34"/>
        <v>-0.98910918737782738</v>
      </c>
      <c r="G262" s="115">
        <v>2647</v>
      </c>
      <c r="H262" s="116">
        <f t="shared" si="34"/>
        <v>66.871794871794876</v>
      </c>
      <c r="I262" s="115">
        <v>2675</v>
      </c>
      <c r="J262" s="116">
        <f t="shared" si="34"/>
        <v>1.0578012844729923E-2</v>
      </c>
      <c r="K262" s="115">
        <v>2879</v>
      </c>
      <c r="L262" s="116">
        <f t="shared" si="34"/>
        <v>7.626168224299068E-2</v>
      </c>
      <c r="M262" s="115"/>
      <c r="N262" s="116"/>
      <c r="O262" s="116"/>
    </row>
    <row r="263" spans="2:16" ht="15.75" x14ac:dyDescent="0.25">
      <c r="B263" s="117" t="s">
        <v>30</v>
      </c>
      <c r="C263" s="118">
        <v>26919</v>
      </c>
      <c r="D263" s="119">
        <v>-4.0491890928533225E-2</v>
      </c>
      <c r="E263" s="118">
        <v>9750</v>
      </c>
      <c r="F263" s="119">
        <f t="shared" si="34"/>
        <v>-0.6378022957762175</v>
      </c>
      <c r="G263" s="118">
        <v>10533</v>
      </c>
      <c r="H263" s="119">
        <f t="shared" si="34"/>
        <v>8.0307692307692413E-2</v>
      </c>
      <c r="I263" s="118">
        <v>22457</v>
      </c>
      <c r="J263" s="119">
        <f t="shared" si="34"/>
        <v>1.1320611411753538</v>
      </c>
      <c r="K263" s="118">
        <v>23505</v>
      </c>
      <c r="L263" s="119">
        <f t="shared" si="34"/>
        <v>4.6666963530302308E-2</v>
      </c>
      <c r="M263" s="118">
        <v>19155</v>
      </c>
      <c r="N263" s="119">
        <v>-7.1317754290701085E-2</v>
      </c>
      <c r="O263" s="119">
        <v>-0.17923558145513752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7" t="s">
        <v>247</v>
      </c>
      <c r="C268" s="267"/>
      <c r="D268" s="267"/>
      <c r="E268" s="267"/>
      <c r="F268" s="267"/>
      <c r="G268" s="267"/>
      <c r="H268" s="267"/>
      <c r="I268" s="267"/>
      <c r="J268" s="267"/>
      <c r="K268" s="267"/>
      <c r="L268" s="267"/>
      <c r="M268" s="267"/>
      <c r="N268" s="267"/>
      <c r="O268" s="267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6497</v>
      </c>
      <c r="D273" s="116">
        <v>-0.15601454923356717</v>
      </c>
      <c r="E273" s="115">
        <v>6518</v>
      </c>
      <c r="F273" s="116">
        <f t="shared" ref="F273:L285" si="37">IFERROR(E273/C273-1,"-")</f>
        <v>3.2322610435586707E-3</v>
      </c>
      <c r="G273" s="115">
        <v>551</v>
      </c>
      <c r="H273" s="116">
        <f t="shared" si="37"/>
        <v>-0.91546486652347348</v>
      </c>
      <c r="I273" s="115">
        <v>3828</v>
      </c>
      <c r="J273" s="116">
        <f t="shared" si="37"/>
        <v>5.9473684210526319</v>
      </c>
      <c r="K273" s="115">
        <v>4420</v>
      </c>
      <c r="L273" s="116">
        <f t="shared" si="37"/>
        <v>0.15464994775339602</v>
      </c>
      <c r="M273" s="115">
        <v>4823</v>
      </c>
      <c r="N273" s="116">
        <f t="shared" ref="N273:N279" si="38">IFERROR(M273/K273-1,"-")</f>
        <v>9.1176470588235192E-2</v>
      </c>
      <c r="O273" s="116">
        <f>M273/C273-1</f>
        <v>-0.25765738032938279</v>
      </c>
    </row>
    <row r="274" spans="2:15" x14ac:dyDescent="0.25">
      <c r="B274" s="114" t="s">
        <v>73</v>
      </c>
      <c r="C274" s="115">
        <v>5832</v>
      </c>
      <c r="D274" s="116">
        <v>-0.224364942146562</v>
      </c>
      <c r="E274" s="115">
        <v>6567</v>
      </c>
      <c r="F274" s="116">
        <f t="shared" si="37"/>
        <v>0.12602880658436222</v>
      </c>
      <c r="G274" s="115">
        <v>368</v>
      </c>
      <c r="H274" s="116">
        <f t="shared" si="37"/>
        <v>-0.94396223541952184</v>
      </c>
      <c r="I274" s="115">
        <v>2552</v>
      </c>
      <c r="J274" s="116">
        <f t="shared" si="37"/>
        <v>5.9347826086956523</v>
      </c>
      <c r="K274" s="115">
        <v>3815</v>
      </c>
      <c r="L274" s="116">
        <f t="shared" si="37"/>
        <v>0.4949059561128526</v>
      </c>
      <c r="M274" s="115">
        <v>4132</v>
      </c>
      <c r="N274" s="116">
        <f t="shared" si="38"/>
        <v>8.3093053735255662E-2</v>
      </c>
      <c r="O274" s="116">
        <f>IFERROR(M274/C274-1,"-")</f>
        <v>-0.29149519890260633</v>
      </c>
    </row>
    <row r="275" spans="2:15" x14ac:dyDescent="0.25">
      <c r="B275" s="114" t="s">
        <v>75</v>
      </c>
      <c r="C275" s="115">
        <v>8153</v>
      </c>
      <c r="D275" s="116">
        <v>6.5432098765432212E-3</v>
      </c>
      <c r="E275" s="115">
        <v>2282</v>
      </c>
      <c r="F275" s="116">
        <f t="shared" si="37"/>
        <v>-0.72010302955967131</v>
      </c>
      <c r="G275" s="115">
        <v>468</v>
      </c>
      <c r="H275" s="116">
        <f t="shared" si="37"/>
        <v>-0.79491673970201582</v>
      </c>
      <c r="I275" s="115">
        <v>3147</v>
      </c>
      <c r="J275" s="116">
        <f t="shared" si="37"/>
        <v>5.7243589743589745</v>
      </c>
      <c r="K275" s="115">
        <v>3435</v>
      </c>
      <c r="L275" s="116">
        <f t="shared" si="37"/>
        <v>9.1515729265967627E-2</v>
      </c>
      <c r="M275" s="115">
        <v>4396</v>
      </c>
      <c r="N275" s="116">
        <f t="shared" si="38"/>
        <v>0.27976710334788946</v>
      </c>
      <c r="O275" s="116">
        <f t="shared" ref="O275:O279" si="39">IFERROR(M275/C275-1,"-")</f>
        <v>-0.46081197105359994</v>
      </c>
    </row>
    <row r="276" spans="2:15" x14ac:dyDescent="0.25">
      <c r="B276" s="114" t="s">
        <v>77</v>
      </c>
      <c r="C276" s="115">
        <v>2633</v>
      </c>
      <c r="D276" s="116">
        <v>-0.29786666666666661</v>
      </c>
      <c r="E276" s="115">
        <v>0</v>
      </c>
      <c r="F276" s="116">
        <f t="shared" si="37"/>
        <v>-1</v>
      </c>
      <c r="G276" s="115">
        <v>92</v>
      </c>
      <c r="H276" s="116" t="str">
        <f t="shared" si="37"/>
        <v>-</v>
      </c>
      <c r="I276" s="115">
        <v>1598</v>
      </c>
      <c r="J276" s="116">
        <f t="shared" si="37"/>
        <v>16.369565217391305</v>
      </c>
      <c r="K276" s="115">
        <v>2079</v>
      </c>
      <c r="L276" s="116">
        <f t="shared" si="37"/>
        <v>0.30100125156445556</v>
      </c>
      <c r="M276" s="115">
        <v>1201</v>
      </c>
      <c r="N276" s="116">
        <f t="shared" si="38"/>
        <v>-0.42231842231842232</v>
      </c>
      <c r="O276" s="116">
        <f t="shared" si="39"/>
        <v>-0.54386631219141668</v>
      </c>
    </row>
    <row r="277" spans="2:15" x14ac:dyDescent="0.25">
      <c r="B277" s="114" t="s">
        <v>79</v>
      </c>
      <c r="C277" s="115">
        <v>301</v>
      </c>
      <c r="D277" s="116">
        <v>-0.16620498614958445</v>
      </c>
      <c r="E277" s="115">
        <v>0</v>
      </c>
      <c r="F277" s="116">
        <f t="shared" si="37"/>
        <v>-1</v>
      </c>
      <c r="G277" s="115">
        <v>20</v>
      </c>
      <c r="H277" s="116" t="str">
        <f t="shared" si="37"/>
        <v>-</v>
      </c>
      <c r="I277" s="115">
        <v>92</v>
      </c>
      <c r="J277" s="116">
        <f t="shared" si="37"/>
        <v>3.5999999999999996</v>
      </c>
      <c r="K277" s="115">
        <v>214</v>
      </c>
      <c r="L277" s="116">
        <f t="shared" si="37"/>
        <v>1.3260869565217392</v>
      </c>
      <c r="M277" s="115">
        <v>105</v>
      </c>
      <c r="N277" s="116">
        <f t="shared" si="38"/>
        <v>-0.50934579439252337</v>
      </c>
      <c r="O277" s="116">
        <f t="shared" si="39"/>
        <v>-0.65116279069767447</v>
      </c>
    </row>
    <row r="278" spans="2:15" x14ac:dyDescent="0.25">
      <c r="B278" s="114" t="s">
        <v>81</v>
      </c>
      <c r="C278" s="115">
        <v>450</v>
      </c>
      <c r="D278" s="116">
        <v>0.26050420168067223</v>
      </c>
      <c r="E278" s="115">
        <v>0</v>
      </c>
      <c r="F278" s="116">
        <f t="shared" si="37"/>
        <v>-1</v>
      </c>
      <c r="G278" s="115">
        <v>26</v>
      </c>
      <c r="H278" s="116" t="str">
        <f t="shared" si="37"/>
        <v>-</v>
      </c>
      <c r="I278" s="115">
        <v>149</v>
      </c>
      <c r="J278" s="116">
        <f t="shared" si="37"/>
        <v>4.7307692307692308</v>
      </c>
      <c r="K278" s="115">
        <v>259</v>
      </c>
      <c r="L278" s="116">
        <f t="shared" si="37"/>
        <v>0.73825503355704702</v>
      </c>
      <c r="M278" s="115">
        <v>120</v>
      </c>
      <c r="N278" s="116">
        <f t="shared" si="38"/>
        <v>-0.53667953667953672</v>
      </c>
      <c r="O278" s="116">
        <f t="shared" si="39"/>
        <v>-0.73333333333333339</v>
      </c>
    </row>
    <row r="279" spans="2:15" x14ac:dyDescent="0.25">
      <c r="B279" s="114" t="s">
        <v>83</v>
      </c>
      <c r="C279" s="115">
        <v>529</v>
      </c>
      <c r="D279" s="116">
        <v>-3.2906764168190161E-2</v>
      </c>
      <c r="E279" s="115">
        <v>0</v>
      </c>
      <c r="F279" s="116">
        <f t="shared" si="37"/>
        <v>-1</v>
      </c>
      <c r="G279" s="115">
        <v>57</v>
      </c>
      <c r="H279" s="116" t="str">
        <f t="shared" si="37"/>
        <v>-</v>
      </c>
      <c r="I279" s="115">
        <v>162</v>
      </c>
      <c r="J279" s="116">
        <f t="shared" si="37"/>
        <v>1.8421052631578947</v>
      </c>
      <c r="K279" s="115">
        <v>231</v>
      </c>
      <c r="L279" s="116">
        <f t="shared" si="37"/>
        <v>0.42592592592592582</v>
      </c>
      <c r="M279" s="115">
        <v>114</v>
      </c>
      <c r="N279" s="116">
        <f t="shared" si="38"/>
        <v>-0.50649350649350655</v>
      </c>
      <c r="O279" s="116">
        <f t="shared" si="39"/>
        <v>-0.78449905482041582</v>
      </c>
    </row>
    <row r="280" spans="2:15" x14ac:dyDescent="0.25">
      <c r="B280" s="114" t="s">
        <v>85</v>
      </c>
      <c r="C280" s="115">
        <v>260</v>
      </c>
      <c r="D280" s="116">
        <v>-0.16129032258064513</v>
      </c>
      <c r="E280" s="115">
        <v>22</v>
      </c>
      <c r="F280" s="116">
        <f t="shared" si="37"/>
        <v>-0.91538461538461535</v>
      </c>
      <c r="G280" s="115">
        <v>72</v>
      </c>
      <c r="H280" s="116">
        <f t="shared" si="37"/>
        <v>2.2727272727272729</v>
      </c>
      <c r="I280" s="115">
        <v>142</v>
      </c>
      <c r="J280" s="116">
        <f t="shared" si="37"/>
        <v>0.97222222222222232</v>
      </c>
      <c r="K280" s="115">
        <v>305</v>
      </c>
      <c r="L280" s="116">
        <f t="shared" si="37"/>
        <v>1.147887323943662</v>
      </c>
      <c r="M280" s="115">
        <v>52</v>
      </c>
      <c r="N280" s="116">
        <f>IFERROR(M280/K280-1,"-")</f>
        <v>-0.82950819672131149</v>
      </c>
      <c r="O280" s="116">
        <f>IFERROR(M280/C280-1,"-")</f>
        <v>-0.8</v>
      </c>
    </row>
    <row r="281" spans="2:15" x14ac:dyDescent="0.25">
      <c r="B281" s="114" t="s">
        <v>87</v>
      </c>
      <c r="C281" s="115">
        <v>401</v>
      </c>
      <c r="D281" s="116">
        <v>-0.276173285198556</v>
      </c>
      <c r="E281" s="115">
        <v>27</v>
      </c>
      <c r="F281" s="116">
        <f t="shared" si="37"/>
        <v>-0.93266832917705733</v>
      </c>
      <c r="G281" s="115">
        <v>62</v>
      </c>
      <c r="H281" s="116">
        <f t="shared" si="37"/>
        <v>1.2962962962962963</v>
      </c>
      <c r="I281" s="115">
        <v>100</v>
      </c>
      <c r="J281" s="116">
        <f t="shared" si="37"/>
        <v>0.61290322580645151</v>
      </c>
      <c r="K281" s="115">
        <v>349</v>
      </c>
      <c r="L281" s="116">
        <f t="shared" si="37"/>
        <v>2.4900000000000002</v>
      </c>
      <c r="M281" s="115">
        <v>104</v>
      </c>
      <c r="N281" s="116">
        <f>IFERROR(M281/K281-1,"-")</f>
        <v>-0.70200573065902572</v>
      </c>
      <c r="O281" s="116">
        <f>IFERROR(M281/C281-1,"-")</f>
        <v>-0.74064837905236902</v>
      </c>
    </row>
    <row r="282" spans="2:15" x14ac:dyDescent="0.25">
      <c r="B282" s="114" t="s">
        <v>89</v>
      </c>
      <c r="C282" s="115">
        <v>3941</v>
      </c>
      <c r="D282" s="116">
        <v>-0.28201858261978507</v>
      </c>
      <c r="E282" s="115">
        <v>360</v>
      </c>
      <c r="F282" s="116">
        <f t="shared" si="37"/>
        <v>-0.90865262623699572</v>
      </c>
      <c r="G282" s="115">
        <v>1724</v>
      </c>
      <c r="H282" s="116">
        <f t="shared" si="37"/>
        <v>3.7888888888888888</v>
      </c>
      <c r="I282" s="115">
        <v>2278</v>
      </c>
      <c r="J282" s="116">
        <f t="shared" si="37"/>
        <v>0.32134570765661263</v>
      </c>
      <c r="K282" s="115">
        <v>2548</v>
      </c>
      <c r="L282" s="116">
        <f t="shared" si="37"/>
        <v>0.1185250219490781</v>
      </c>
      <c r="M282" s="115">
        <v>2132</v>
      </c>
      <c r="N282" s="116">
        <f>IFERROR(M282/K282-1,"-")</f>
        <v>-0.16326530612244894</v>
      </c>
      <c r="O282" s="116">
        <f>IFERROR(M282/C282-1,"-")</f>
        <v>-0.45902055315909662</v>
      </c>
    </row>
    <row r="283" spans="2:15" x14ac:dyDescent="0.25">
      <c r="B283" s="114" t="s">
        <v>91</v>
      </c>
      <c r="C283" s="115">
        <v>6275</v>
      </c>
      <c r="D283" s="116">
        <v>-8.833357547581E-2</v>
      </c>
      <c r="E283" s="115">
        <v>536</v>
      </c>
      <c r="F283" s="116">
        <f t="shared" si="37"/>
        <v>-0.91458167330677287</v>
      </c>
      <c r="G283" s="115">
        <v>3565</v>
      </c>
      <c r="H283" s="116">
        <f t="shared" si="37"/>
        <v>5.6511194029850742</v>
      </c>
      <c r="I283" s="115">
        <v>4563</v>
      </c>
      <c r="J283" s="116">
        <f t="shared" si="37"/>
        <v>0.2799438990182328</v>
      </c>
      <c r="K283" s="115">
        <v>4291</v>
      </c>
      <c r="L283" s="116">
        <f t="shared" si="37"/>
        <v>-5.9609905763751914E-2</v>
      </c>
      <c r="M283" s="115">
        <v>3388</v>
      </c>
      <c r="N283" s="116">
        <f>IFERROR(M283/K283-1,"-")</f>
        <v>-0.21044045676998369</v>
      </c>
      <c r="O283" s="116">
        <f>IFERROR(M283/C283-1,"-")</f>
        <v>-0.4600796812749004</v>
      </c>
    </row>
    <row r="284" spans="2:15" x14ac:dyDescent="0.25">
      <c r="B284" s="114" t="s">
        <v>93</v>
      </c>
      <c r="C284" s="115">
        <v>7237</v>
      </c>
      <c r="D284" s="116">
        <v>-0.16141367323290845</v>
      </c>
      <c r="E284" s="115">
        <v>406</v>
      </c>
      <c r="F284" s="116">
        <f t="shared" si="37"/>
        <v>-0.94389940583114551</v>
      </c>
      <c r="G284" s="115">
        <v>3467</v>
      </c>
      <c r="H284" s="116">
        <f t="shared" si="37"/>
        <v>7.5394088669950747</v>
      </c>
      <c r="I284" s="115">
        <v>3949</v>
      </c>
      <c r="J284" s="116">
        <f t="shared" si="37"/>
        <v>0.13902509374098648</v>
      </c>
      <c r="K284" s="115">
        <v>4580</v>
      </c>
      <c r="L284" s="116">
        <f t="shared" si="37"/>
        <v>0.15978728792099273</v>
      </c>
      <c r="M284" s="115"/>
      <c r="N284" s="116"/>
      <c r="O284" s="116"/>
    </row>
    <row r="285" spans="2:15" ht="15.75" x14ac:dyDescent="0.25">
      <c r="B285" s="117" t="s">
        <v>30</v>
      </c>
      <c r="C285" s="118">
        <v>42509</v>
      </c>
      <c r="D285" s="119">
        <v>-0.15317343320451016</v>
      </c>
      <c r="E285" s="118">
        <v>16737</v>
      </c>
      <c r="F285" s="119">
        <f t="shared" si="37"/>
        <v>-0.6062716130701733</v>
      </c>
      <c r="G285" s="118">
        <v>10472</v>
      </c>
      <c r="H285" s="119">
        <f t="shared" si="37"/>
        <v>-0.37432036804684232</v>
      </c>
      <c r="I285" s="118">
        <v>22560</v>
      </c>
      <c r="J285" s="119">
        <f t="shared" si="37"/>
        <v>1.1543162719633306</v>
      </c>
      <c r="K285" s="118">
        <v>26526</v>
      </c>
      <c r="L285" s="119">
        <f t="shared" si="37"/>
        <v>0.17579787234042543</v>
      </c>
      <c r="M285" s="118">
        <v>20567</v>
      </c>
      <c r="N285" s="119">
        <v>-6.2836052127950404E-2</v>
      </c>
      <c r="O285" s="119">
        <v>-0.41690292583352229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  <mergeCell ref="B48:O48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BD795-1B1C-475E-B398-F78B3BD1D92A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67" t="s">
        <v>235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248</v>
      </c>
      <c r="L8" s="113" t="s">
        <v>69</v>
      </c>
      <c r="M8" s="112" t="s">
        <v>136</v>
      </c>
      <c r="N8" s="113" t="s">
        <v>69</v>
      </c>
      <c r="O8" s="112" t="s">
        <v>249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106823</v>
      </c>
      <c r="D9" s="115">
        <v>101786</v>
      </c>
      <c r="E9" s="116">
        <f t="shared" ref="E9:E21" si="0">D9/C9-1</f>
        <v>-4.7152766726266782E-2</v>
      </c>
      <c r="F9" s="115">
        <v>101909</v>
      </c>
      <c r="G9" s="116">
        <f>F9/D9-1</f>
        <v>1.2084176605819952E-3</v>
      </c>
      <c r="H9" s="115">
        <v>102767</v>
      </c>
      <c r="I9" s="116">
        <f>H9/F9-1</f>
        <v>8.4192760207635331E-3</v>
      </c>
      <c r="J9" s="115">
        <v>8010</v>
      </c>
      <c r="K9" s="116">
        <v>-0.92205669135033619</v>
      </c>
      <c r="L9" s="115">
        <v>72992</v>
      </c>
      <c r="M9" s="116">
        <f t="shared" ref="M9:M21" si="1">IFERROR(L9/J9-1,"-")</f>
        <v>8.1126092384519346</v>
      </c>
      <c r="N9" s="115">
        <v>102127</v>
      </c>
      <c r="O9" s="116">
        <f>IFERROR(N9/L9-1,"-")</f>
        <v>0.39915333187198598</v>
      </c>
      <c r="P9" s="98">
        <f>N9/F9-1</f>
        <v>2.1391633712428693E-3</v>
      </c>
      <c r="Q9" s="115">
        <v>102161</v>
      </c>
      <c r="R9" s="116">
        <f>IFERROR(Q9/N9-1,"-")</f>
        <v>3.3291881676733581E-4</v>
      </c>
      <c r="S9" s="116">
        <f>IFERROR(Q9/F9-1,"-")</f>
        <v>2.4727943557487642E-3</v>
      </c>
    </row>
    <row r="10" spans="1:20" x14ac:dyDescent="0.25">
      <c r="A10" s="1" t="s">
        <v>72</v>
      </c>
      <c r="B10" s="114" t="s">
        <v>73</v>
      </c>
      <c r="C10" s="115">
        <v>101485</v>
      </c>
      <c r="D10" s="115">
        <v>98583</v>
      </c>
      <c r="E10" s="116">
        <f t="shared" si="0"/>
        <v>-2.8595358920037395E-2</v>
      </c>
      <c r="F10" s="115">
        <v>100001</v>
      </c>
      <c r="G10" s="116">
        <f t="shared" ref="G10:I21" si="2">F10/D10-1</f>
        <v>1.4383818711136698E-2</v>
      </c>
      <c r="H10" s="115">
        <v>105310</v>
      </c>
      <c r="I10" s="116">
        <f t="shared" si="2"/>
        <v>5.3089469105308984E-2</v>
      </c>
      <c r="J10" s="115">
        <v>10131</v>
      </c>
      <c r="K10" s="116">
        <v>-0.90379830975216024</v>
      </c>
      <c r="L10" s="115">
        <v>88104</v>
      </c>
      <c r="M10" s="116">
        <f t="shared" si="1"/>
        <v>7.6964761622742071</v>
      </c>
      <c r="N10" s="115">
        <v>102173</v>
      </c>
      <c r="O10" s="116">
        <f t="shared" ref="O10:O21" si="3">IFERROR(N10/L10-1,"-")</f>
        <v>0.15968627985108519</v>
      </c>
      <c r="P10" s="98">
        <f t="shared" ref="P10:P21" si="4">N10/F10-1</f>
        <v>2.1719782802172016E-2</v>
      </c>
      <c r="Q10" s="115">
        <v>112246</v>
      </c>
      <c r="R10" s="116">
        <f t="shared" ref="R10:R19" si="5">IFERROR(Q10/N10-1,"-")</f>
        <v>9.8587689507012577E-2</v>
      </c>
      <c r="S10" s="116">
        <f t="shared" ref="S10:S20" si="6">IFERROR(Q10/F10-1,"-")</f>
        <v>0.12244877551224498</v>
      </c>
    </row>
    <row r="11" spans="1:20" x14ac:dyDescent="0.25">
      <c r="A11" s="1" t="s">
        <v>74</v>
      </c>
      <c r="B11" s="114" t="s">
        <v>75</v>
      </c>
      <c r="C11" s="115">
        <v>112680</v>
      </c>
      <c r="D11" s="115">
        <v>116623</v>
      </c>
      <c r="E11" s="116">
        <f t="shared" si="0"/>
        <v>3.4992900248491221E-2</v>
      </c>
      <c r="F11" s="115">
        <v>119259</v>
      </c>
      <c r="G11" s="116">
        <f t="shared" si="2"/>
        <v>2.2602745599067164E-2</v>
      </c>
      <c r="H11" s="115">
        <v>41200</v>
      </c>
      <c r="I11" s="116">
        <f t="shared" si="2"/>
        <v>-0.65453341047635816</v>
      </c>
      <c r="J11" s="115">
        <v>12907</v>
      </c>
      <c r="K11" s="116">
        <v>-0.68672330097087375</v>
      </c>
      <c r="L11" s="115">
        <v>104660</v>
      </c>
      <c r="M11" s="116">
        <f t="shared" si="1"/>
        <v>7.1087781823816538</v>
      </c>
      <c r="N11" s="115">
        <v>114283</v>
      </c>
      <c r="O11" s="116">
        <f t="shared" si="3"/>
        <v>9.1945346837378095E-2</v>
      </c>
      <c r="P11" s="98">
        <f t="shared" si="4"/>
        <v>-4.1724314307515553E-2</v>
      </c>
      <c r="Q11" s="115">
        <v>122937</v>
      </c>
      <c r="R11" s="116">
        <f t="shared" si="5"/>
        <v>7.5724298452088279E-2</v>
      </c>
      <c r="S11" s="116">
        <f t="shared" si="6"/>
        <v>3.084043971524153E-2</v>
      </c>
    </row>
    <row r="12" spans="1:20" x14ac:dyDescent="0.25">
      <c r="A12" s="1" t="s">
        <v>76</v>
      </c>
      <c r="B12" s="114" t="s">
        <v>77</v>
      </c>
      <c r="C12" s="115">
        <v>117850</v>
      </c>
      <c r="D12" s="115">
        <v>106007</v>
      </c>
      <c r="E12" s="116">
        <f t="shared" si="0"/>
        <v>-0.10049215103945697</v>
      </c>
      <c r="F12" s="115">
        <v>107270</v>
      </c>
      <c r="G12" s="116">
        <f t="shared" si="2"/>
        <v>1.1914307545728198E-2</v>
      </c>
      <c r="H12" s="115">
        <v>0</v>
      </c>
      <c r="I12" s="116">
        <f t="shared" si="2"/>
        <v>-1</v>
      </c>
      <c r="J12" s="115">
        <v>13736</v>
      </c>
      <c r="K12" s="116" t="s">
        <v>236</v>
      </c>
      <c r="L12" s="115">
        <v>110839</v>
      </c>
      <c r="M12" s="116">
        <f t="shared" si="1"/>
        <v>7.0692341292952818</v>
      </c>
      <c r="N12" s="115">
        <v>112901</v>
      </c>
      <c r="O12" s="116">
        <f t="shared" si="3"/>
        <v>1.8603560118730877E-2</v>
      </c>
      <c r="P12" s="116">
        <f>N12/F12-1</f>
        <v>5.2493707467138995E-2</v>
      </c>
      <c r="Q12" s="115">
        <v>113542</v>
      </c>
      <c r="R12" s="116">
        <f t="shared" si="5"/>
        <v>5.6775405000841772E-3</v>
      </c>
      <c r="S12" s="116">
        <f t="shared" si="6"/>
        <v>5.8469283117367432E-2</v>
      </c>
    </row>
    <row r="13" spans="1:20" x14ac:dyDescent="0.25">
      <c r="A13" s="1" t="s">
        <v>78</v>
      </c>
      <c r="B13" s="114" t="s">
        <v>79</v>
      </c>
      <c r="C13" s="115">
        <v>110009</v>
      </c>
      <c r="D13" s="115">
        <v>102337</v>
      </c>
      <c r="E13" s="116">
        <f t="shared" si="0"/>
        <v>-6.9739748566026383E-2</v>
      </c>
      <c r="F13" s="115">
        <v>104348</v>
      </c>
      <c r="G13" s="116">
        <f t="shared" si="2"/>
        <v>1.965076169909219E-2</v>
      </c>
      <c r="H13" s="115">
        <v>0</v>
      </c>
      <c r="I13" s="116">
        <f t="shared" si="2"/>
        <v>-1</v>
      </c>
      <c r="J13" s="115">
        <v>15428</v>
      </c>
      <c r="K13" s="116" t="s">
        <v>236</v>
      </c>
      <c r="L13" s="115">
        <v>97379</v>
      </c>
      <c r="M13" s="116">
        <f t="shared" si="1"/>
        <v>5.3118356235416124</v>
      </c>
      <c r="N13" s="115">
        <v>96632</v>
      </c>
      <c r="O13" s="116">
        <f t="shared" si="3"/>
        <v>-7.671058441758527E-3</v>
      </c>
      <c r="P13" s="116">
        <f t="shared" si="4"/>
        <v>-7.394487675853878E-2</v>
      </c>
      <c r="Q13" s="115">
        <v>110622</v>
      </c>
      <c r="R13" s="116">
        <f t="shared" si="5"/>
        <v>0.14477605762066403</v>
      </c>
      <c r="S13" s="116">
        <f t="shared" si="6"/>
        <v>6.0125733123778113E-2</v>
      </c>
    </row>
    <row r="14" spans="1:20" x14ac:dyDescent="0.25">
      <c r="A14" s="1" t="s">
        <v>80</v>
      </c>
      <c r="B14" s="114" t="s">
        <v>81</v>
      </c>
      <c r="C14" s="115">
        <v>115579</v>
      </c>
      <c r="D14" s="115">
        <v>112631</v>
      </c>
      <c r="E14" s="116">
        <f t="shared" si="0"/>
        <v>-2.5506363612767036E-2</v>
      </c>
      <c r="F14" s="115">
        <v>109110</v>
      </c>
      <c r="G14" s="116">
        <f t="shared" si="2"/>
        <v>-3.1261375642585132E-2</v>
      </c>
      <c r="H14" s="115">
        <v>0</v>
      </c>
      <c r="I14" s="116">
        <f t="shared" si="2"/>
        <v>-1</v>
      </c>
      <c r="J14" s="115">
        <v>21147</v>
      </c>
      <c r="K14" s="116" t="s">
        <v>236</v>
      </c>
      <c r="L14" s="115">
        <v>99145</v>
      </c>
      <c r="M14" s="116">
        <f t="shared" si="1"/>
        <v>3.6883718730789239</v>
      </c>
      <c r="N14" s="115">
        <v>109784</v>
      </c>
      <c r="O14" s="116">
        <f t="shared" si="3"/>
        <v>0.1073074789449795</v>
      </c>
      <c r="P14" s="116">
        <f t="shared" si="4"/>
        <v>6.1772523141783164E-3</v>
      </c>
      <c r="Q14" s="115">
        <v>113390</v>
      </c>
      <c r="R14" s="116">
        <f t="shared" si="5"/>
        <v>3.2846316403118747E-2</v>
      </c>
      <c r="S14" s="116">
        <f t="shared" si="6"/>
        <v>3.9226468701310635E-2</v>
      </c>
    </row>
    <row r="15" spans="1:20" x14ac:dyDescent="0.25">
      <c r="A15" s="1" t="s">
        <v>82</v>
      </c>
      <c r="B15" s="114" t="s">
        <v>83</v>
      </c>
      <c r="C15" s="115">
        <v>115646</v>
      </c>
      <c r="D15" s="115">
        <v>114870</v>
      </c>
      <c r="E15" s="116">
        <f t="shared" si="0"/>
        <v>-6.7101326461788124E-3</v>
      </c>
      <c r="F15" s="115">
        <v>112094</v>
      </c>
      <c r="G15" s="116">
        <f t="shared" si="2"/>
        <v>-2.4166449029337511E-2</v>
      </c>
      <c r="H15" s="115">
        <v>0</v>
      </c>
      <c r="I15" s="116">
        <f t="shared" si="2"/>
        <v>-1</v>
      </c>
      <c r="J15" s="115">
        <v>42074</v>
      </c>
      <c r="K15" s="116" t="s">
        <v>236</v>
      </c>
      <c r="L15" s="115">
        <v>119732</v>
      </c>
      <c r="M15" s="116">
        <f t="shared" si="1"/>
        <v>1.8457479678661408</v>
      </c>
      <c r="N15" s="115">
        <v>112830</v>
      </c>
      <c r="O15" s="116">
        <f t="shared" si="3"/>
        <v>-5.7645408078040972E-2</v>
      </c>
      <c r="P15" s="116">
        <f t="shared" si="4"/>
        <v>6.56591789034211E-3</v>
      </c>
      <c r="Q15" s="115">
        <v>121148</v>
      </c>
      <c r="R15" s="116">
        <f t="shared" si="5"/>
        <v>7.3721527962421263E-2</v>
      </c>
      <c r="S15" s="116">
        <f t="shared" si="6"/>
        <v>8.0771495352115252E-2</v>
      </c>
    </row>
    <row r="16" spans="1:20" x14ac:dyDescent="0.25">
      <c r="A16" s="1" t="s">
        <v>84</v>
      </c>
      <c r="B16" s="114" t="s">
        <v>85</v>
      </c>
      <c r="C16" s="115">
        <v>124182</v>
      </c>
      <c r="D16" s="115">
        <v>122415</v>
      </c>
      <c r="E16" s="116">
        <f t="shared" si="0"/>
        <v>-1.422911533072424E-2</v>
      </c>
      <c r="F16" s="115">
        <v>119564</v>
      </c>
      <c r="G16" s="116">
        <f t="shared" si="2"/>
        <v>-2.328962953886371E-2</v>
      </c>
      <c r="H16" s="115">
        <v>30803</v>
      </c>
      <c r="I16" s="116">
        <f t="shared" si="2"/>
        <v>-0.74237228597236626</v>
      </c>
      <c r="J16" s="115">
        <v>53067</v>
      </c>
      <c r="K16" s="116">
        <v>0.72278674155114753</v>
      </c>
      <c r="L16" s="115">
        <v>117894</v>
      </c>
      <c r="M16" s="116">
        <f t="shared" si="1"/>
        <v>1.2216066481994461</v>
      </c>
      <c r="N16" s="115">
        <v>116797</v>
      </c>
      <c r="O16" s="116">
        <f t="shared" si="3"/>
        <v>-9.3049688703411571E-3</v>
      </c>
      <c r="P16" s="98">
        <f t="shared" si="4"/>
        <v>-2.314241745006862E-2</v>
      </c>
      <c r="Q16" s="115">
        <v>126181</v>
      </c>
      <c r="R16" s="116">
        <f t="shared" si="5"/>
        <v>8.0344529397159192E-2</v>
      </c>
      <c r="S16" s="116">
        <f t="shared" si="6"/>
        <v>5.5342745307952246E-2</v>
      </c>
    </row>
    <row r="17" spans="1:19" x14ac:dyDescent="0.25">
      <c r="A17" s="1" t="s">
        <v>86</v>
      </c>
      <c r="B17" s="114" t="s">
        <v>87</v>
      </c>
      <c r="C17" s="115">
        <v>112064</v>
      </c>
      <c r="D17" s="115">
        <v>108542</v>
      </c>
      <c r="E17" s="116">
        <f t="shared" si="0"/>
        <v>-3.1428469446030838E-2</v>
      </c>
      <c r="F17" s="115">
        <v>99309</v>
      </c>
      <c r="G17" s="116">
        <f t="shared" si="2"/>
        <v>-8.5063846253063291E-2</v>
      </c>
      <c r="H17" s="115">
        <v>18180</v>
      </c>
      <c r="I17" s="116">
        <f t="shared" si="2"/>
        <v>-0.81693502099507598</v>
      </c>
      <c r="J17" s="115">
        <v>59020</v>
      </c>
      <c r="K17" s="116">
        <v>2.2464246424642464</v>
      </c>
      <c r="L17" s="115">
        <v>103298</v>
      </c>
      <c r="M17" s="116">
        <f t="shared" si="1"/>
        <v>0.7502202643171807</v>
      </c>
      <c r="N17" s="115">
        <v>107312</v>
      </c>
      <c r="O17" s="116">
        <f t="shared" si="3"/>
        <v>3.8858448372669274E-2</v>
      </c>
      <c r="P17" s="98">
        <f t="shared" si="4"/>
        <v>8.0586855169219263E-2</v>
      </c>
      <c r="Q17" s="115">
        <v>111150</v>
      </c>
      <c r="R17" s="116">
        <f t="shared" si="5"/>
        <v>3.5764872521246494E-2</v>
      </c>
      <c r="S17" s="116">
        <f t="shared" si="6"/>
        <v>0.11923390629248098</v>
      </c>
    </row>
    <row r="18" spans="1:19" x14ac:dyDescent="0.25">
      <c r="A18" s="1" t="s">
        <v>88</v>
      </c>
      <c r="B18" s="114" t="s">
        <v>89</v>
      </c>
      <c r="C18" s="115">
        <v>125459</v>
      </c>
      <c r="D18" s="115">
        <v>122073</v>
      </c>
      <c r="E18" s="116">
        <f t="shared" si="0"/>
        <v>-2.6988896771056647E-2</v>
      </c>
      <c r="F18" s="115">
        <v>109838</v>
      </c>
      <c r="G18" s="116">
        <f t="shared" si="2"/>
        <v>-0.10022691340427448</v>
      </c>
      <c r="H18" s="115">
        <v>21674</v>
      </c>
      <c r="I18" s="116">
        <f t="shared" si="2"/>
        <v>-0.80267302754966408</v>
      </c>
      <c r="J18" s="115">
        <v>89457</v>
      </c>
      <c r="K18" s="116">
        <v>3.127387653409615</v>
      </c>
      <c r="L18" s="115">
        <v>113209</v>
      </c>
      <c r="M18" s="116">
        <f t="shared" si="1"/>
        <v>0.26551303978447738</v>
      </c>
      <c r="N18" s="115">
        <v>119521</v>
      </c>
      <c r="O18" s="116">
        <f t="shared" si="3"/>
        <v>5.5755284473849143E-2</v>
      </c>
      <c r="P18" s="98">
        <f t="shared" si="4"/>
        <v>8.815710409876365E-2</v>
      </c>
      <c r="Q18" s="115">
        <v>125080</v>
      </c>
      <c r="R18" s="116">
        <f t="shared" si="5"/>
        <v>4.6510655031333448E-2</v>
      </c>
      <c r="S18" s="116">
        <f t="shared" si="6"/>
        <v>0.13876800378739595</v>
      </c>
    </row>
    <row r="19" spans="1:19" x14ac:dyDescent="0.25">
      <c r="A19" s="1" t="s">
        <v>90</v>
      </c>
      <c r="B19" s="114" t="s">
        <v>91</v>
      </c>
      <c r="C19" s="115">
        <v>105514</v>
      </c>
      <c r="D19" s="115">
        <v>105735</v>
      </c>
      <c r="E19" s="116">
        <f t="shared" si="0"/>
        <v>2.0945087855639422E-3</v>
      </c>
      <c r="F19" s="115">
        <v>107365</v>
      </c>
      <c r="G19" s="116">
        <f t="shared" si="2"/>
        <v>1.5415898236156522E-2</v>
      </c>
      <c r="H19" s="115">
        <v>16498</v>
      </c>
      <c r="I19" s="116">
        <f t="shared" si="2"/>
        <v>-0.8463372607460532</v>
      </c>
      <c r="J19" s="115">
        <v>88426</v>
      </c>
      <c r="K19" s="116">
        <v>4.3598011880227903</v>
      </c>
      <c r="L19" s="115">
        <v>107366</v>
      </c>
      <c r="M19" s="116">
        <f t="shared" si="1"/>
        <v>0.21419039648972027</v>
      </c>
      <c r="N19" s="115">
        <v>113999</v>
      </c>
      <c r="O19" s="116">
        <f t="shared" si="3"/>
        <v>6.1779334239889794E-2</v>
      </c>
      <c r="P19" s="98">
        <f t="shared" si="4"/>
        <v>6.1789223676244509E-2</v>
      </c>
      <c r="Q19" s="115">
        <v>113916</v>
      </c>
      <c r="R19" s="116">
        <f t="shared" si="5"/>
        <v>-7.280765620750751E-4</v>
      </c>
      <c r="S19" s="116">
        <f t="shared" si="6"/>
        <v>6.1016159828622074E-2</v>
      </c>
    </row>
    <row r="20" spans="1:19" x14ac:dyDescent="0.25">
      <c r="A20" s="1" t="s">
        <v>92</v>
      </c>
      <c r="B20" s="114" t="s">
        <v>93</v>
      </c>
      <c r="C20" s="115">
        <v>113502</v>
      </c>
      <c r="D20" s="115">
        <v>110884</v>
      </c>
      <c r="E20" s="116">
        <f t="shared" si="0"/>
        <v>-2.3065672851579677E-2</v>
      </c>
      <c r="F20" s="115">
        <v>109344</v>
      </c>
      <c r="G20" s="116">
        <f t="shared" si="2"/>
        <v>-1.3888387864795626E-2</v>
      </c>
      <c r="H20" s="115">
        <v>17398</v>
      </c>
      <c r="I20" s="116">
        <f t="shared" si="2"/>
        <v>-0.84088747439274214</v>
      </c>
      <c r="J20" s="115">
        <v>78855</v>
      </c>
      <c r="K20" s="116">
        <v>3.5324175192550866</v>
      </c>
      <c r="L20" s="115">
        <v>108917</v>
      </c>
      <c r="M20" s="116">
        <f t="shared" si="1"/>
        <v>0.38123137404096119</v>
      </c>
      <c r="N20" s="115">
        <v>111619</v>
      </c>
      <c r="O20" s="116">
        <f t="shared" si="3"/>
        <v>2.4807881230661799E-2</v>
      </c>
      <c r="P20" s="98">
        <f t="shared" si="4"/>
        <v>2.0805896985659933E-2</v>
      </c>
      <c r="Q20" s="115" t="s">
        <v>236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1360793</v>
      </c>
      <c r="D21" s="118">
        <v>1322486</v>
      </c>
      <c r="E21" s="119">
        <f t="shared" si="0"/>
        <v>-2.8150497540772146E-2</v>
      </c>
      <c r="F21" s="118">
        <v>1299411</v>
      </c>
      <c r="G21" s="119">
        <f>F21/D21-1</f>
        <v>-1.7448199829714683E-2</v>
      </c>
      <c r="H21" s="118">
        <v>375345</v>
      </c>
      <c r="I21" s="119">
        <f t="shared" si="2"/>
        <v>-0.71114220212080703</v>
      </c>
      <c r="J21" s="118">
        <v>492258</v>
      </c>
      <c r="K21" s="119">
        <v>0.31148143707788845</v>
      </c>
      <c r="L21" s="118">
        <v>1243535</v>
      </c>
      <c r="M21" s="119">
        <f t="shared" si="1"/>
        <v>1.5261854555944239</v>
      </c>
      <c r="N21" s="118">
        <v>1319978</v>
      </c>
      <c r="O21" s="119">
        <f t="shared" si="3"/>
        <v>6.1472334916186533E-2</v>
      </c>
      <c r="P21" s="119">
        <f t="shared" si="4"/>
        <v>1.5827940505352078E-2</v>
      </c>
      <c r="Q21" s="118">
        <v>1272373</v>
      </c>
      <c r="R21" s="119">
        <v>5.2975978165429316E-2</v>
      </c>
      <c r="S21" s="119">
        <v>6.9160811954285029E-2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F58B9061-0AD4-40EB-B8C0-79FA74348F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94E1AEF-465B-4249-AA6C-04C2298F24C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BAF8770-C03A-480C-B50D-C9D5B3E28A0F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2024-12-30T12:39:25Z</dcterms:created>
  <dcterms:modified xsi:type="dcterms:W3CDTF">2025-01-02T12:25:26Z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