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noviembre/"/>
    </mc:Choice>
  </mc:AlternateContent>
  <xr:revisionPtr revIDLastSave="2" documentId="8_{BD4F5EB3-5815-47F9-A389-56EB1EC984F4}" xr6:coauthVersionLast="47" xr6:coauthVersionMax="47" xr10:uidLastSave="{8F2A017B-7CE0-4098-B63D-0F0DA0821882}"/>
  <bookViews>
    <workbookView xWindow="28680" yWindow="6060" windowWidth="29040" windowHeight="15720" xr2:uid="{590907D2-2C5F-46BE-BC47-8B40DB90CB9E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5" i="43" l="1"/>
  <c r="L135" i="43"/>
  <c r="K135" i="43"/>
  <c r="N5" i="43"/>
  <c r="F5" i="43"/>
  <c r="K135" i="42"/>
  <c r="I135" i="42"/>
  <c r="H135" i="42"/>
  <c r="G135" i="42"/>
  <c r="M5" i="42"/>
  <c r="F5" i="42"/>
  <c r="M135" i="41"/>
  <c r="L135" i="41"/>
  <c r="K135" i="41"/>
  <c r="T5" i="41"/>
  <c r="J5" i="41"/>
  <c r="I133" i="40"/>
  <c r="H133" i="40"/>
  <c r="T5" i="40"/>
  <c r="S5" i="40"/>
  <c r="Q5" i="40"/>
  <c r="J5" i="40"/>
  <c r="I5" i="40"/>
  <c r="H5" i="40"/>
  <c r="I133" i="39"/>
  <c r="H133" i="39"/>
  <c r="G133" i="39"/>
  <c r="T5" i="39"/>
  <c r="J5" i="39"/>
  <c r="I5" i="39"/>
  <c r="H5" i="39"/>
  <c r="K133" i="38"/>
  <c r="I133" i="38"/>
  <c r="H133" i="38"/>
  <c r="G133" i="38"/>
  <c r="N5" i="38"/>
  <c r="O123" i="37"/>
  <c r="N123" i="37"/>
  <c r="T5" i="37"/>
  <c r="R5" i="37"/>
  <c r="Q5" i="37"/>
  <c r="P5" i="37"/>
  <c r="I5" i="37"/>
  <c r="H5" i="37"/>
  <c r="AO29" i="35"/>
  <c r="X29" i="35"/>
  <c r="AR7" i="35"/>
  <c r="AO7" i="35"/>
  <c r="AN7" i="35"/>
  <c r="AE7" i="35"/>
  <c r="P7" i="35"/>
  <c r="H7" i="35"/>
  <c r="N96" i="33"/>
  <c r="D96" i="33"/>
  <c r="O96" i="33"/>
  <c r="H96" i="33"/>
  <c r="F96" i="33"/>
  <c r="H74" i="33"/>
  <c r="L74" i="33"/>
  <c r="J74" i="33"/>
  <c r="D74" i="33"/>
  <c r="H52" i="33"/>
  <c r="D52" i="33"/>
  <c r="O52" i="33"/>
  <c r="L52" i="33"/>
  <c r="J52" i="33"/>
  <c r="L30" i="33"/>
  <c r="H30" i="33"/>
  <c r="J8" i="33"/>
  <c r="F8" i="33"/>
  <c r="D8" i="33"/>
  <c r="O96" i="31"/>
  <c r="H96" i="31"/>
  <c r="N96" i="31"/>
  <c r="J96" i="31"/>
  <c r="F96" i="31"/>
  <c r="D96" i="31"/>
  <c r="F74" i="31"/>
  <c r="O74" i="31"/>
  <c r="L74" i="31"/>
  <c r="H74" i="31"/>
  <c r="D74" i="31"/>
  <c r="O52" i="31"/>
  <c r="F52" i="31"/>
  <c r="D52" i="31"/>
  <c r="N52" i="31"/>
  <c r="L52" i="31"/>
  <c r="D30" i="31"/>
  <c r="O8" i="31"/>
  <c r="N8" i="31"/>
  <c r="L8" i="31"/>
  <c r="H8" i="31"/>
  <c r="F8" i="31"/>
  <c r="O272" i="30"/>
  <c r="N272" i="30"/>
  <c r="F272" i="30"/>
  <c r="D272" i="30"/>
  <c r="H272" i="30"/>
  <c r="C271" i="30"/>
  <c r="B270" i="30"/>
  <c r="O250" i="30"/>
  <c r="J250" i="30"/>
  <c r="D250" i="30"/>
  <c r="N250" i="30"/>
  <c r="F250" i="30"/>
  <c r="C249" i="30"/>
  <c r="B248" i="30"/>
  <c r="L228" i="30"/>
  <c r="D228" i="30"/>
  <c r="J228" i="30"/>
  <c r="F228" i="30"/>
  <c r="C227" i="30"/>
  <c r="B226" i="30"/>
  <c r="L206" i="30"/>
  <c r="J206" i="30"/>
  <c r="D206" i="30"/>
  <c r="F206" i="30"/>
  <c r="C205" i="30"/>
  <c r="B204" i="30"/>
  <c r="L184" i="30"/>
  <c r="D184" i="30"/>
  <c r="F184" i="30"/>
  <c r="C183" i="30"/>
  <c r="B182" i="30"/>
  <c r="L162" i="30"/>
  <c r="J162" i="30"/>
  <c r="D162" i="30"/>
  <c r="F162" i="30"/>
  <c r="C161" i="30"/>
  <c r="B160" i="30"/>
  <c r="L140" i="30"/>
  <c r="J140" i="30"/>
  <c r="D140" i="30"/>
  <c r="H140" i="30"/>
  <c r="F140" i="30"/>
  <c r="C139" i="30"/>
  <c r="B138" i="30"/>
  <c r="L118" i="30"/>
  <c r="H118" i="30"/>
  <c r="F118" i="30"/>
  <c r="D118" i="30"/>
  <c r="J118" i="30"/>
  <c r="C117" i="30"/>
  <c r="B116" i="30"/>
  <c r="L96" i="30"/>
  <c r="H96" i="30"/>
  <c r="D96" i="30"/>
  <c r="J96" i="30"/>
  <c r="C95" i="30"/>
  <c r="O74" i="30"/>
  <c r="J74" i="30"/>
  <c r="F74" i="30"/>
  <c r="D74" i="30"/>
  <c r="L74" i="30"/>
  <c r="H74" i="30"/>
  <c r="C73" i="30"/>
  <c r="N52" i="30"/>
  <c r="H52" i="30"/>
  <c r="D52" i="30"/>
  <c r="C51" i="30"/>
  <c r="L30" i="30"/>
  <c r="F30" i="30"/>
  <c r="D30" i="30"/>
  <c r="N30" i="30"/>
  <c r="J30" i="30"/>
  <c r="H30" i="30"/>
  <c r="C29" i="30"/>
  <c r="O8" i="30"/>
  <c r="J8" i="30"/>
  <c r="D8" i="30"/>
  <c r="L8" i="30"/>
  <c r="H8" i="30"/>
  <c r="F8" i="30"/>
  <c r="C7" i="30"/>
  <c r="B4" i="28"/>
  <c r="B3" i="27"/>
  <c r="B4" i="26"/>
  <c r="J96" i="25"/>
  <c r="H96" i="25"/>
  <c r="F96" i="25"/>
  <c r="D96" i="25"/>
  <c r="L96" i="25"/>
  <c r="O74" i="25"/>
  <c r="H74" i="25"/>
  <c r="F74" i="25"/>
  <c r="D74" i="25"/>
  <c r="L74" i="25"/>
  <c r="J74" i="25"/>
  <c r="F52" i="25"/>
  <c r="D52" i="25"/>
  <c r="L52" i="25"/>
  <c r="J52" i="25"/>
  <c r="H52" i="25"/>
  <c r="O30" i="25"/>
  <c r="N30" i="25"/>
  <c r="L30" i="25"/>
  <c r="D30" i="25"/>
  <c r="H30" i="25"/>
  <c r="F30" i="25"/>
  <c r="O8" i="25"/>
  <c r="N8" i="25"/>
  <c r="D8" i="25"/>
  <c r="L8" i="25"/>
  <c r="H8" i="25"/>
  <c r="F8" i="25"/>
  <c r="H254" i="24"/>
  <c r="C253" i="24"/>
  <c r="D254" i="24" s="1"/>
  <c r="B252" i="24"/>
  <c r="H228" i="24"/>
  <c r="C227" i="24"/>
  <c r="D228" i="24" s="1"/>
  <c r="B226" i="24"/>
  <c r="H206" i="24"/>
  <c r="C205" i="24"/>
  <c r="B204" i="24"/>
  <c r="H184" i="24"/>
  <c r="C183" i="24"/>
  <c r="B182" i="24"/>
  <c r="H162" i="24"/>
  <c r="C161" i="24"/>
  <c r="B160" i="24"/>
  <c r="H140" i="24"/>
  <c r="C139" i="24"/>
  <c r="B138" i="24"/>
  <c r="H118" i="24"/>
  <c r="C117" i="24"/>
  <c r="B116" i="24"/>
  <c r="H96" i="24"/>
  <c r="D96" i="24"/>
  <c r="C95" i="24"/>
  <c r="C73" i="24"/>
  <c r="D74" i="24" s="1"/>
  <c r="D52" i="24"/>
  <c r="C51" i="24"/>
  <c r="H30" i="24"/>
  <c r="F30" i="24"/>
  <c r="D30" i="24"/>
  <c r="C29" i="24"/>
  <c r="J8" i="24"/>
  <c r="H8" i="24"/>
  <c r="F8" i="24"/>
  <c r="D8" i="24"/>
  <c r="O8" i="24"/>
  <c r="L8" i="24"/>
  <c r="AA7" i="22"/>
  <c r="Y7" i="22"/>
  <c r="X7" i="22"/>
  <c r="Z7" i="22"/>
  <c r="N7" i="22"/>
  <c r="K7" i="22"/>
  <c r="M7" i="22"/>
  <c r="B4" i="22"/>
  <c r="J8" i="21"/>
  <c r="H8" i="21"/>
  <c r="I8" i="21"/>
  <c r="B5" i="21"/>
  <c r="B4" i="19"/>
  <c r="AB6" i="18"/>
  <c r="T6" i="18"/>
  <c r="K6" i="18"/>
  <c r="B3" i="18"/>
  <c r="AA7" i="17"/>
  <c r="Y7" i="17"/>
  <c r="W7" i="17"/>
  <c r="X7" i="17"/>
  <c r="Z7" i="17"/>
  <c r="I7" i="17"/>
  <c r="B4" i="17"/>
  <c r="K7" i="16"/>
  <c r="I7" i="16"/>
  <c r="J7" i="16"/>
  <c r="L7" i="16"/>
  <c r="B4" i="16"/>
  <c r="AA7" i="15"/>
  <c r="Z7" i="15"/>
  <c r="B4" i="15"/>
  <c r="V9" i="14"/>
  <c r="T9" i="14"/>
  <c r="U9" i="14"/>
  <c r="K9" i="14"/>
  <c r="I9" i="14"/>
  <c r="B6" i="14"/>
  <c r="M6" i="13"/>
  <c r="K6" i="13"/>
  <c r="J6" i="13"/>
  <c r="I6" i="13"/>
  <c r="B3" i="13"/>
  <c r="X5" i="12"/>
  <c r="W5" i="12"/>
  <c r="V5" i="12"/>
  <c r="O96" i="10"/>
  <c r="J96" i="10"/>
  <c r="H96" i="10"/>
  <c r="D96" i="10"/>
  <c r="L96" i="10"/>
  <c r="C95" i="10"/>
  <c r="H74" i="10"/>
  <c r="F74" i="10"/>
  <c r="D74" i="10"/>
  <c r="L74" i="10"/>
  <c r="C73" i="10"/>
  <c r="O52" i="10"/>
  <c r="N52" i="10"/>
  <c r="L52" i="10"/>
  <c r="F52" i="10"/>
  <c r="D52" i="10"/>
  <c r="C51" i="10"/>
  <c r="N30" i="10"/>
  <c r="L30" i="10"/>
  <c r="D30" i="10"/>
  <c r="C29" i="10"/>
  <c r="L8" i="10"/>
  <c r="J8" i="10"/>
  <c r="H8" i="10"/>
  <c r="D8" i="10"/>
  <c r="C7" i="10"/>
  <c r="S8" i="9"/>
  <c r="P8" i="9"/>
  <c r="O272" i="8"/>
  <c r="N272" i="8"/>
  <c r="F272" i="8"/>
  <c r="D272" i="8"/>
  <c r="L272" i="8"/>
  <c r="J272" i="8"/>
  <c r="H272" i="8"/>
  <c r="C271" i="8"/>
  <c r="B270" i="8"/>
  <c r="O250" i="8"/>
  <c r="N250" i="8"/>
  <c r="L250" i="8"/>
  <c r="F250" i="8"/>
  <c r="D250" i="8"/>
  <c r="J250" i="8"/>
  <c r="H250" i="8"/>
  <c r="C249" i="8"/>
  <c r="B248" i="8"/>
  <c r="O228" i="8"/>
  <c r="N228" i="8"/>
  <c r="F228" i="8"/>
  <c r="D228" i="8"/>
  <c r="L228" i="8"/>
  <c r="J228" i="8"/>
  <c r="H228" i="8"/>
  <c r="C227" i="8"/>
  <c r="B226" i="8"/>
  <c r="O206" i="8"/>
  <c r="N206" i="8"/>
  <c r="F206" i="8"/>
  <c r="D206" i="8"/>
  <c r="L206" i="8"/>
  <c r="J206" i="8"/>
  <c r="H206" i="8"/>
  <c r="C205" i="8"/>
  <c r="B204" i="8"/>
  <c r="F184" i="8"/>
  <c r="D184" i="8"/>
  <c r="O184" i="8"/>
  <c r="L184" i="8"/>
  <c r="J184" i="8"/>
  <c r="H184" i="8"/>
  <c r="C183" i="8"/>
  <c r="B182" i="8"/>
  <c r="O162" i="8"/>
  <c r="N162" i="8"/>
  <c r="D162" i="8"/>
  <c r="L162" i="8"/>
  <c r="J162" i="8"/>
  <c r="H162" i="8"/>
  <c r="F162" i="8"/>
  <c r="C161" i="8"/>
  <c r="B160" i="8"/>
  <c r="O140" i="8"/>
  <c r="N140" i="8"/>
  <c r="D140" i="8"/>
  <c r="L140" i="8"/>
  <c r="J140" i="8"/>
  <c r="H140" i="8"/>
  <c r="F140" i="8"/>
  <c r="C139" i="8"/>
  <c r="B138" i="8"/>
  <c r="O118" i="8"/>
  <c r="N118" i="8"/>
  <c r="D118" i="8"/>
  <c r="L118" i="8"/>
  <c r="J118" i="8"/>
  <c r="H118" i="8"/>
  <c r="F118" i="8"/>
  <c r="C117" i="8"/>
  <c r="B116" i="8"/>
  <c r="O96" i="8"/>
  <c r="N96" i="8"/>
  <c r="D96" i="8"/>
  <c r="L96" i="8"/>
  <c r="J96" i="8"/>
  <c r="H96" i="8"/>
  <c r="F96" i="8"/>
  <c r="C95" i="8"/>
  <c r="N74" i="8"/>
  <c r="L74" i="8"/>
  <c r="D74" i="8"/>
  <c r="C73" i="8"/>
  <c r="O52" i="8"/>
  <c r="N52" i="8"/>
  <c r="L52" i="8"/>
  <c r="J52" i="8"/>
  <c r="D52" i="8"/>
  <c r="C51" i="8"/>
  <c r="N30" i="8"/>
  <c r="L30" i="8"/>
  <c r="J30" i="8"/>
  <c r="H30" i="8"/>
  <c r="D30" i="8"/>
  <c r="O30" i="8"/>
  <c r="F30" i="8"/>
  <c r="C29" i="8"/>
  <c r="L8" i="8"/>
  <c r="J8" i="8"/>
  <c r="H8" i="8"/>
  <c r="F8" i="8"/>
  <c r="D8" i="8"/>
  <c r="O8" i="8"/>
  <c r="C7" i="8"/>
  <c r="W6" i="6"/>
  <c r="U6" i="6"/>
  <c r="B3" i="6"/>
  <c r="U6" i="5"/>
  <c r="T6" i="5"/>
  <c r="M6" i="5"/>
  <c r="L6" i="5"/>
  <c r="K6" i="5"/>
  <c r="B3" i="5"/>
  <c r="N152" i="3"/>
  <c r="N79" i="3"/>
  <c r="L79" i="3"/>
  <c r="J79" i="3"/>
  <c r="N6" i="3"/>
  <c r="L56" i="2"/>
  <c r="K56" i="2"/>
  <c r="N31" i="2"/>
  <c r="M31" i="2"/>
  <c r="B39" i="1"/>
  <c r="B38" i="1"/>
  <c r="B37" i="1"/>
  <c r="M2" i="1"/>
  <c r="F65" i="30"/>
  <c r="F39" i="30"/>
  <c r="H17" i="30"/>
  <c r="G160" i="27"/>
  <c r="F146" i="27"/>
  <c r="J101" i="30"/>
  <c r="F97" i="30"/>
  <c r="L80" i="30"/>
  <c r="J35" i="30"/>
  <c r="F20" i="30"/>
  <c r="L13" i="30"/>
  <c r="H10" i="30"/>
  <c r="F160" i="27"/>
  <c r="E146" i="27"/>
  <c r="L211" i="30"/>
  <c r="F83" i="30"/>
  <c r="H63" i="30"/>
  <c r="L40" i="30"/>
  <c r="H37" i="30"/>
  <c r="C160" i="27"/>
  <c r="L167" i="30"/>
  <c r="L153" i="30"/>
  <c r="F119" i="30"/>
  <c r="L99" i="30"/>
  <c r="H62" i="30"/>
  <c r="H55" i="30"/>
  <c r="J43" i="30"/>
  <c r="L33" i="30"/>
  <c r="F12" i="30"/>
  <c r="H32" i="31"/>
  <c r="J54" i="30"/>
  <c r="F38" i="30"/>
  <c r="L14" i="30"/>
  <c r="E146" i="28"/>
  <c r="E20" i="28"/>
  <c r="D160" i="27"/>
  <c r="C132" i="27"/>
  <c r="G76" i="27"/>
  <c r="F62" i="27"/>
  <c r="E48" i="27"/>
  <c r="D34" i="27"/>
  <c r="C20" i="27"/>
  <c r="H14" i="31"/>
  <c r="H122" i="30"/>
  <c r="J109" i="30"/>
  <c r="J63" i="30"/>
  <c r="G132" i="28"/>
  <c r="G90" i="28"/>
  <c r="F76" i="28"/>
  <c r="L61" i="30"/>
  <c r="C76" i="28"/>
  <c r="F34" i="28"/>
  <c r="G104" i="27"/>
  <c r="F90" i="27"/>
  <c r="E76" i="27"/>
  <c r="F165" i="30"/>
  <c r="F11" i="30"/>
  <c r="G62" i="28"/>
  <c r="C34" i="28"/>
  <c r="G118" i="27"/>
  <c r="F104" i="27"/>
  <c r="E90" i="27"/>
  <c r="D76" i="27"/>
  <c r="C62" i="27"/>
  <c r="L104" i="30"/>
  <c r="J34" i="30"/>
  <c r="C62" i="28"/>
  <c r="G48" i="28"/>
  <c r="G146" i="27"/>
  <c r="G132" i="27"/>
  <c r="H279" i="30"/>
  <c r="H185" i="30"/>
  <c r="J128" i="30"/>
  <c r="H101" i="30"/>
  <c r="J16" i="30"/>
  <c r="C48" i="28"/>
  <c r="C146" i="27"/>
  <c r="E132" i="27"/>
  <c r="D118" i="27"/>
  <c r="C104" i="27"/>
  <c r="G48" i="27"/>
  <c r="F34" i="27"/>
  <c r="F217" i="30"/>
  <c r="H100" i="30"/>
  <c r="H56" i="30"/>
  <c r="F31" i="30"/>
  <c r="E160" i="27"/>
  <c r="D132" i="27"/>
  <c r="C118" i="27"/>
  <c r="G62" i="27"/>
  <c r="F48" i="27"/>
  <c r="E34" i="27"/>
  <c r="D20" i="27"/>
  <c r="D48" i="28"/>
  <c r="H108" i="25"/>
  <c r="F76" i="27"/>
  <c r="D146" i="27"/>
  <c r="C76" i="27"/>
  <c r="G90" i="27"/>
  <c r="L41" i="30"/>
  <c r="D90" i="27"/>
  <c r="G34" i="27"/>
  <c r="G20" i="27"/>
  <c r="J109" i="25"/>
  <c r="F106" i="25"/>
  <c r="H104" i="25"/>
  <c r="J102" i="25"/>
  <c r="F98" i="25"/>
  <c r="F87" i="25"/>
  <c r="H85" i="25"/>
  <c r="J83" i="25"/>
  <c r="F79" i="25"/>
  <c r="H77" i="25"/>
  <c r="J75" i="25"/>
  <c r="J64" i="25"/>
  <c r="F60" i="25"/>
  <c r="H58" i="25"/>
  <c r="J56" i="25"/>
  <c r="F41" i="25"/>
  <c r="H39" i="25"/>
  <c r="J37" i="25"/>
  <c r="F33" i="25"/>
  <c r="H31" i="25"/>
  <c r="H20" i="25"/>
  <c r="J18" i="25"/>
  <c r="L16" i="25"/>
  <c r="F14" i="25"/>
  <c r="H12" i="25"/>
  <c r="J10" i="25"/>
  <c r="J109" i="24"/>
  <c r="L107" i="24"/>
  <c r="H103" i="24"/>
  <c r="J101" i="24"/>
  <c r="L99" i="24"/>
  <c r="L42" i="24"/>
  <c r="H38" i="24"/>
  <c r="J36" i="24"/>
  <c r="L34" i="24"/>
  <c r="H19" i="24"/>
  <c r="J17" i="24"/>
  <c r="L15" i="24"/>
  <c r="H11" i="24"/>
  <c r="J9" i="24"/>
  <c r="F147" i="22"/>
  <c r="F119" i="22"/>
  <c r="F132" i="27"/>
  <c r="E62" i="27"/>
  <c r="H107" i="25"/>
  <c r="J105" i="25"/>
  <c r="F101" i="25"/>
  <c r="H99" i="25"/>
  <c r="J97" i="25"/>
  <c r="J86" i="25"/>
  <c r="F82" i="25"/>
  <c r="H80" i="25"/>
  <c r="J78" i="25"/>
  <c r="F63" i="25"/>
  <c r="H61" i="25"/>
  <c r="J59" i="25"/>
  <c r="F55" i="25"/>
  <c r="H53" i="25"/>
  <c r="H42" i="25"/>
  <c r="J40" i="25"/>
  <c r="F36" i="25"/>
  <c r="H34" i="25"/>
  <c r="J32" i="25"/>
  <c r="J21" i="25"/>
  <c r="L19" i="25"/>
  <c r="F17" i="25"/>
  <c r="H15" i="25"/>
  <c r="J13" i="25"/>
  <c r="L11" i="25"/>
  <c r="F9" i="25"/>
  <c r="L260" i="24"/>
  <c r="H256" i="24"/>
  <c r="H238" i="24"/>
  <c r="J236" i="24"/>
  <c r="L234" i="24"/>
  <c r="H230" i="24"/>
  <c r="H216" i="24"/>
  <c r="J214" i="24"/>
  <c r="L212" i="24"/>
  <c r="H208" i="24"/>
  <c r="H194" i="24"/>
  <c r="J192" i="24"/>
  <c r="L190" i="24"/>
  <c r="H186" i="24"/>
  <c r="H172" i="24"/>
  <c r="J170" i="24"/>
  <c r="L168" i="24"/>
  <c r="H164" i="24"/>
  <c r="H150" i="24"/>
  <c r="J148" i="24"/>
  <c r="L146" i="24"/>
  <c r="H142" i="24"/>
  <c r="H128" i="24"/>
  <c r="J126" i="24"/>
  <c r="L124" i="24"/>
  <c r="H120" i="24"/>
  <c r="H106" i="24"/>
  <c r="J104" i="24"/>
  <c r="L102" i="24"/>
  <c r="H98" i="24"/>
  <c r="D62" i="27"/>
  <c r="H109" i="25"/>
  <c r="F104" i="25"/>
  <c r="H102" i="25"/>
  <c r="J100" i="25"/>
  <c r="F85" i="25"/>
  <c r="H83" i="25"/>
  <c r="J81" i="25"/>
  <c r="F77" i="25"/>
  <c r="H75" i="25"/>
  <c r="H64" i="25"/>
  <c r="J62" i="25"/>
  <c r="F58" i="25"/>
  <c r="H56" i="25"/>
  <c r="J54" i="25"/>
  <c r="J43" i="25"/>
  <c r="F39" i="25"/>
  <c r="H37" i="25"/>
  <c r="J35" i="25"/>
  <c r="F31" i="25"/>
  <c r="F20" i="25"/>
  <c r="H18" i="25"/>
  <c r="J16" i="25"/>
  <c r="L14" i="25"/>
  <c r="F12" i="25"/>
  <c r="H10" i="25"/>
  <c r="J257" i="24"/>
  <c r="L255" i="24"/>
  <c r="H241" i="24"/>
  <c r="J239" i="24"/>
  <c r="L237" i="24"/>
  <c r="H233" i="24"/>
  <c r="J231" i="24"/>
  <c r="L229" i="24"/>
  <c r="H219" i="24"/>
  <c r="J217" i="24"/>
  <c r="L215" i="24"/>
  <c r="H211" i="24"/>
  <c r="J209" i="24"/>
  <c r="L207" i="24"/>
  <c r="H197" i="24"/>
  <c r="J195" i="24"/>
  <c r="L193" i="24"/>
  <c r="H189" i="24"/>
  <c r="J187" i="24"/>
  <c r="L185" i="24"/>
  <c r="H175" i="24"/>
  <c r="J173" i="24"/>
  <c r="L171" i="24"/>
  <c r="H167" i="24"/>
  <c r="J165" i="24"/>
  <c r="L163" i="24"/>
  <c r="H153" i="24"/>
  <c r="J151" i="24"/>
  <c r="L149" i="24"/>
  <c r="H145" i="24"/>
  <c r="J143" i="24"/>
  <c r="L141" i="24"/>
  <c r="H131" i="24"/>
  <c r="J129" i="24"/>
  <c r="L127" i="24"/>
  <c r="H123" i="24"/>
  <c r="J121" i="24"/>
  <c r="L119" i="24"/>
  <c r="H109" i="24"/>
  <c r="J107" i="24"/>
  <c r="L105" i="24"/>
  <c r="H101" i="24"/>
  <c r="J99" i="24"/>
  <c r="L97" i="24"/>
  <c r="E104" i="27"/>
  <c r="F107" i="25"/>
  <c r="H105" i="25"/>
  <c r="J103" i="25"/>
  <c r="F99" i="25"/>
  <c r="H97" i="25"/>
  <c r="H86" i="25"/>
  <c r="J84" i="25"/>
  <c r="F80" i="25"/>
  <c r="H78" i="25"/>
  <c r="J76" i="25"/>
  <c r="J65" i="25"/>
  <c r="F61" i="25"/>
  <c r="H59" i="25"/>
  <c r="J57" i="25"/>
  <c r="F53" i="25"/>
  <c r="F42" i="25"/>
  <c r="H40" i="25"/>
  <c r="J38" i="25"/>
  <c r="F34" i="25"/>
  <c r="H32" i="25"/>
  <c r="H21" i="25"/>
  <c r="J19" i="25"/>
  <c r="L17" i="25"/>
  <c r="F15" i="25"/>
  <c r="H13" i="25"/>
  <c r="J11" i="25"/>
  <c r="L9" i="25"/>
  <c r="L266" i="24"/>
  <c r="H262" i="24"/>
  <c r="J260" i="24"/>
  <c r="L258" i="24"/>
  <c r="L240" i="24"/>
  <c r="H236" i="24"/>
  <c r="J234" i="24"/>
  <c r="L232" i="24"/>
  <c r="L218" i="24"/>
  <c r="H214" i="24"/>
  <c r="J212" i="24"/>
  <c r="L210" i="24"/>
  <c r="L196" i="24"/>
  <c r="H192" i="24"/>
  <c r="J190" i="24"/>
  <c r="L188" i="24"/>
  <c r="L174" i="24"/>
  <c r="H170" i="24"/>
  <c r="J168" i="24"/>
  <c r="L166" i="24"/>
  <c r="L152" i="24"/>
  <c r="H148" i="24"/>
  <c r="J146" i="24"/>
  <c r="L144" i="24"/>
  <c r="L130" i="24"/>
  <c r="H126" i="24"/>
  <c r="J124" i="24"/>
  <c r="L122" i="24"/>
  <c r="L108" i="24"/>
  <c r="F118" i="27"/>
  <c r="D104" i="27"/>
  <c r="D48" i="27"/>
  <c r="F109" i="25"/>
  <c r="J108" i="25"/>
  <c r="J106" i="25"/>
  <c r="F102" i="25"/>
  <c r="H100" i="25"/>
  <c r="J98" i="25"/>
  <c r="J87" i="25"/>
  <c r="F83" i="25"/>
  <c r="H81" i="25"/>
  <c r="J79" i="25"/>
  <c r="F75" i="25"/>
  <c r="F64" i="25"/>
  <c r="H62" i="25"/>
  <c r="J60" i="25"/>
  <c r="F56" i="25"/>
  <c r="H54" i="25"/>
  <c r="H43" i="25"/>
  <c r="J41" i="25"/>
  <c r="F37" i="25"/>
  <c r="H35" i="25"/>
  <c r="J33" i="25"/>
  <c r="L20" i="25"/>
  <c r="F18" i="25"/>
  <c r="H16" i="25"/>
  <c r="J14" i="25"/>
  <c r="L12" i="25"/>
  <c r="F10" i="25"/>
  <c r="H265" i="24"/>
  <c r="J263" i="24"/>
  <c r="L261" i="24"/>
  <c r="H257" i="24"/>
  <c r="J255" i="24"/>
  <c r="H239" i="24"/>
  <c r="J237" i="24"/>
  <c r="L235" i="24"/>
  <c r="H231" i="24"/>
  <c r="J229" i="24"/>
  <c r="H217" i="24"/>
  <c r="J215" i="24"/>
  <c r="L213" i="24"/>
  <c r="H209" i="24"/>
  <c r="J207" i="24"/>
  <c r="H195" i="24"/>
  <c r="J193" i="24"/>
  <c r="L191" i="24"/>
  <c r="H187" i="24"/>
  <c r="J185" i="24"/>
  <c r="H173" i="24"/>
  <c r="J171" i="24"/>
  <c r="L169" i="24"/>
  <c r="H165" i="24"/>
  <c r="J163" i="24"/>
  <c r="H151" i="24"/>
  <c r="J149" i="24"/>
  <c r="L147" i="24"/>
  <c r="H143" i="24"/>
  <c r="J141" i="24"/>
  <c r="H129" i="24"/>
  <c r="J127" i="24"/>
  <c r="E20" i="27"/>
  <c r="H106" i="25"/>
  <c r="J104" i="25"/>
  <c r="F108" i="25"/>
  <c r="F103" i="25"/>
  <c r="J99" i="25"/>
  <c r="F86" i="25"/>
  <c r="H76" i="25"/>
  <c r="F65" i="25"/>
  <c r="J58" i="25"/>
  <c r="H55" i="25"/>
  <c r="F40" i="25"/>
  <c r="L18" i="25"/>
  <c r="J15" i="25"/>
  <c r="J258" i="24"/>
  <c r="H255" i="24"/>
  <c r="L241" i="24"/>
  <c r="J238" i="24"/>
  <c r="F217" i="24"/>
  <c r="J210" i="24"/>
  <c r="H207" i="24"/>
  <c r="L197" i="24"/>
  <c r="J194" i="24"/>
  <c r="F173" i="24"/>
  <c r="J166" i="24"/>
  <c r="H163" i="24"/>
  <c r="L153" i="24"/>
  <c r="J150" i="24"/>
  <c r="J122" i="24"/>
  <c r="F109" i="24"/>
  <c r="J75" i="24"/>
  <c r="F42" i="24"/>
  <c r="J41" i="24"/>
  <c r="H39" i="24"/>
  <c r="L38" i="24"/>
  <c r="H32" i="24"/>
  <c r="L31" i="24"/>
  <c r="H20" i="24"/>
  <c r="L19" i="24"/>
  <c r="H13" i="24"/>
  <c r="L12" i="24"/>
  <c r="F11" i="24"/>
  <c r="J10" i="24"/>
  <c r="G161" i="22"/>
  <c r="H147" i="22"/>
  <c r="H133" i="22"/>
  <c r="D105" i="22"/>
  <c r="H91" i="22"/>
  <c r="D77" i="22"/>
  <c r="F105" i="25"/>
  <c r="H84" i="25"/>
  <c r="F81" i="25"/>
  <c r="H63" i="25"/>
  <c r="J53" i="25"/>
  <c r="H38" i="25"/>
  <c r="F35" i="25"/>
  <c r="L13" i="25"/>
  <c r="J266" i="24"/>
  <c r="H263" i="24"/>
  <c r="L256" i="24"/>
  <c r="L236" i="24"/>
  <c r="J241" i="24"/>
  <c r="J218" i="24"/>
  <c r="H215" i="24"/>
  <c r="F212" i="24"/>
  <c r="L208" i="24"/>
  <c r="L192" i="24"/>
  <c r="J197" i="24"/>
  <c r="J174" i="24"/>
  <c r="H171" i="24"/>
  <c r="F168" i="24"/>
  <c r="L164" i="24"/>
  <c r="L148" i="24"/>
  <c r="J153" i="24"/>
  <c r="J130" i="24"/>
  <c r="H127" i="24"/>
  <c r="L123" i="24"/>
  <c r="F121" i="24"/>
  <c r="L106" i="24"/>
  <c r="L103" i="24"/>
  <c r="L100" i="24"/>
  <c r="J77" i="24"/>
  <c r="L57" i="24"/>
  <c r="F59" i="24"/>
  <c r="J43" i="24"/>
  <c r="H41" i="24"/>
  <c r="L40" i="24"/>
  <c r="F37" i="24"/>
  <c r="H34" i="24"/>
  <c r="L33" i="24"/>
  <c r="J31" i="24"/>
  <c r="L21" i="24"/>
  <c r="F18" i="24"/>
  <c r="H15" i="24"/>
  <c r="L14" i="24"/>
  <c r="J12" i="24"/>
  <c r="F161" i="22"/>
  <c r="G147" i="22"/>
  <c r="G133" i="22"/>
  <c r="H119" i="22"/>
  <c r="C105" i="22"/>
  <c r="G91" i="22"/>
  <c r="C77" i="22"/>
  <c r="J107" i="25"/>
  <c r="F97" i="25"/>
  <c r="J82" i="25"/>
  <c r="H79" i="25"/>
  <c r="F76" i="25"/>
  <c r="J61" i="25"/>
  <c r="F43" i="25"/>
  <c r="J36" i="25"/>
  <c r="H33" i="25"/>
  <c r="L21" i="25"/>
  <c r="F13" i="25"/>
  <c r="L264" i="24"/>
  <c r="J261" i="24"/>
  <c r="H258" i="24"/>
  <c r="L216" i="24"/>
  <c r="J213" i="24"/>
  <c r="H210" i="24"/>
  <c r="L172" i="24"/>
  <c r="J169" i="24"/>
  <c r="H166" i="24"/>
  <c r="L128" i="24"/>
  <c r="H122" i="24"/>
  <c r="J131" i="24"/>
  <c r="J105" i="24"/>
  <c r="L104" i="24"/>
  <c r="J102" i="24"/>
  <c r="L101" i="24"/>
  <c r="L98" i="24"/>
  <c r="J38" i="24"/>
  <c r="H36" i="24"/>
  <c r="L35" i="24"/>
  <c r="J19" i="24"/>
  <c r="H17" i="24"/>
  <c r="L16" i="24"/>
  <c r="H10" i="24"/>
  <c r="L9" i="24"/>
  <c r="E161" i="22"/>
  <c r="E147" i="22"/>
  <c r="F133" i="22"/>
  <c r="G119" i="22"/>
  <c r="F91" i="22"/>
  <c r="F63" i="22"/>
  <c r="F35" i="22"/>
  <c r="H87" i="25"/>
  <c r="F84" i="25"/>
  <c r="J77" i="25"/>
  <c r="H41" i="25"/>
  <c r="F38" i="25"/>
  <c r="J31" i="25"/>
  <c r="F21" i="25"/>
  <c r="H11" i="25"/>
  <c r="H266" i="24"/>
  <c r="L259" i="24"/>
  <c r="J256" i="24"/>
  <c r="H234" i="24"/>
  <c r="H218" i="24"/>
  <c r="L211" i="24"/>
  <c r="J208" i="24"/>
  <c r="H190" i="24"/>
  <c r="H174" i="24"/>
  <c r="L167" i="24"/>
  <c r="J164" i="24"/>
  <c r="H146" i="24"/>
  <c r="H130" i="24"/>
  <c r="L125" i="24"/>
  <c r="J119" i="24"/>
  <c r="J106" i="24"/>
  <c r="H104" i="24"/>
  <c r="J103" i="24"/>
  <c r="J100" i="24"/>
  <c r="H43" i="24"/>
  <c r="J40" i="24"/>
  <c r="L37" i="24"/>
  <c r="J33" i="24"/>
  <c r="H31" i="24"/>
  <c r="J21" i="24"/>
  <c r="L18" i="24"/>
  <c r="J14" i="24"/>
  <c r="H12" i="24"/>
  <c r="L11" i="24"/>
  <c r="D161" i="22"/>
  <c r="D147" i="22"/>
  <c r="E133" i="22"/>
  <c r="E119" i="22"/>
  <c r="E91" i="22"/>
  <c r="E63" i="22"/>
  <c r="E35" i="22"/>
  <c r="F100" i="25"/>
  <c r="J85" i="25"/>
  <c r="H82" i="25"/>
  <c r="F59" i="25"/>
  <c r="J39" i="25"/>
  <c r="H36" i="25"/>
  <c r="H19" i="25"/>
  <c r="F16" i="25"/>
  <c r="J9" i="25"/>
  <c r="L267" i="24"/>
  <c r="J264" i="24"/>
  <c r="J232" i="24"/>
  <c r="H229" i="24"/>
  <c r="L219" i="24"/>
  <c r="J216" i="24"/>
  <c r="J188" i="24"/>
  <c r="H185" i="24"/>
  <c r="L175" i="24"/>
  <c r="J172" i="24"/>
  <c r="J144" i="24"/>
  <c r="H141" i="24"/>
  <c r="L131" i="24"/>
  <c r="J128" i="24"/>
  <c r="H124" i="24"/>
  <c r="L120" i="24"/>
  <c r="H107" i="24"/>
  <c r="F106" i="24"/>
  <c r="H105" i="24"/>
  <c r="H102" i="24"/>
  <c r="H99" i="24"/>
  <c r="J98" i="24"/>
  <c r="J97" i="24"/>
  <c r="F43" i="24"/>
  <c r="J42" i="24"/>
  <c r="F36" i="24"/>
  <c r="J35" i="24"/>
  <c r="H33" i="24"/>
  <c r="L32" i="24"/>
  <c r="J16" i="24"/>
  <c r="H14" i="24"/>
  <c r="L13" i="24"/>
  <c r="C161" i="22"/>
  <c r="C147" i="22"/>
  <c r="D133" i="22"/>
  <c r="D119" i="22"/>
  <c r="H105" i="22"/>
  <c r="D91" i="22"/>
  <c r="H77" i="22"/>
  <c r="D63" i="22"/>
  <c r="H49" i="22"/>
  <c r="C90" i="27"/>
  <c r="C34" i="27"/>
  <c r="H65" i="25"/>
  <c r="F62" i="25"/>
  <c r="J55" i="25"/>
  <c r="J42" i="25"/>
  <c r="L32" i="25"/>
  <c r="F19" i="25"/>
  <c r="L15" i="25"/>
  <c r="J12" i="25"/>
  <c r="H9" i="25"/>
  <c r="F262" i="24"/>
  <c r="L238" i="24"/>
  <c r="J235" i="24"/>
  <c r="H232" i="24"/>
  <c r="F214" i="24"/>
  <c r="L194" i="24"/>
  <c r="J191" i="24"/>
  <c r="H188" i="24"/>
  <c r="F170" i="24"/>
  <c r="L150" i="24"/>
  <c r="J147" i="24"/>
  <c r="H144" i="24"/>
  <c r="L126" i="24"/>
  <c r="J120" i="24"/>
  <c r="L109" i="24"/>
  <c r="F107" i="24"/>
  <c r="F102" i="24"/>
  <c r="F99" i="24"/>
  <c r="H97" i="24"/>
  <c r="J82" i="24"/>
  <c r="H42" i="24"/>
  <c r="L41" i="24"/>
  <c r="J39" i="24"/>
  <c r="H35" i="24"/>
  <c r="F33" i="24"/>
  <c r="J32" i="24"/>
  <c r="J20" i="24"/>
  <c r="H16" i="24"/>
  <c r="F14" i="24"/>
  <c r="J13" i="24"/>
  <c r="L10" i="24"/>
  <c r="F105" i="22"/>
  <c r="F77" i="22"/>
  <c r="F49" i="22"/>
  <c r="F20" i="27"/>
  <c r="L86" i="25"/>
  <c r="F54" i="25"/>
  <c r="H237" i="24"/>
  <c r="L230" i="24"/>
  <c r="H212" i="24"/>
  <c r="H121" i="24"/>
  <c r="F101" i="24"/>
  <c r="F87" i="24"/>
  <c r="H64" i="24"/>
  <c r="H37" i="24"/>
  <c r="J34" i="24"/>
  <c r="F19" i="24"/>
  <c r="H60" i="25"/>
  <c r="L53" i="25"/>
  <c r="F32" i="25"/>
  <c r="J17" i="25"/>
  <c r="F11" i="25"/>
  <c r="J267" i="24"/>
  <c r="J230" i="24"/>
  <c r="H193" i="24"/>
  <c r="L186" i="24"/>
  <c r="H168" i="24"/>
  <c r="J125" i="24"/>
  <c r="J80" i="24"/>
  <c r="F85" i="24"/>
  <c r="F64" i="24"/>
  <c r="H61" i="24"/>
  <c r="J58" i="24"/>
  <c r="H58" i="24"/>
  <c r="L39" i="24"/>
  <c r="F31" i="24"/>
  <c r="F16" i="24"/>
  <c r="G77" i="22"/>
  <c r="H21" i="22"/>
  <c r="F162" i="21"/>
  <c r="F148" i="21"/>
  <c r="F134" i="21"/>
  <c r="F120" i="21"/>
  <c r="H98" i="25"/>
  <c r="F78" i="25"/>
  <c r="L37" i="25"/>
  <c r="H17" i="25"/>
  <c r="L10" i="25"/>
  <c r="J219" i="24"/>
  <c r="J186" i="24"/>
  <c r="H149" i="24"/>
  <c r="L142" i="24"/>
  <c r="J108" i="24"/>
  <c r="F104" i="24"/>
  <c r="H100" i="24"/>
  <c r="F83" i="24"/>
  <c r="F77" i="24"/>
  <c r="L63" i="24"/>
  <c r="F55" i="24"/>
  <c r="F63" i="24"/>
  <c r="L36" i="24"/>
  <c r="H21" i="24"/>
  <c r="J18" i="24"/>
  <c r="E77" i="22"/>
  <c r="R21" i="22"/>
  <c r="G21" i="22"/>
  <c r="E162" i="21"/>
  <c r="E148" i="21"/>
  <c r="E134" i="21"/>
  <c r="L83" i="25"/>
  <c r="F257" i="24"/>
  <c r="J175" i="24"/>
  <c r="J142" i="24"/>
  <c r="H119" i="24"/>
  <c r="H108" i="24"/>
  <c r="L60" i="24"/>
  <c r="H18" i="24"/>
  <c r="J15" i="24"/>
  <c r="C133" i="22"/>
  <c r="G105" i="22"/>
  <c r="C91" i="22"/>
  <c r="G49" i="22"/>
  <c r="H35" i="22"/>
  <c r="F21" i="22"/>
  <c r="D162" i="21"/>
  <c r="D148" i="21"/>
  <c r="D134" i="21"/>
  <c r="D120" i="21"/>
  <c r="H57" i="25"/>
  <c r="L262" i="24"/>
  <c r="J240" i="24"/>
  <c r="F234" i="24"/>
  <c r="F209" i="24"/>
  <c r="F123" i="24"/>
  <c r="J76" i="24"/>
  <c r="J54" i="24"/>
  <c r="L20" i="24"/>
  <c r="F12" i="24"/>
  <c r="H9" i="24"/>
  <c r="E105" i="22"/>
  <c r="E49" i="22"/>
  <c r="G35" i="22"/>
  <c r="E21" i="22"/>
  <c r="C162" i="21"/>
  <c r="C148" i="21"/>
  <c r="C134" i="21"/>
  <c r="C120" i="21"/>
  <c r="C106" i="21"/>
  <c r="C92" i="21"/>
  <c r="C78" i="21"/>
  <c r="E118" i="27"/>
  <c r="J101" i="25"/>
  <c r="J34" i="25"/>
  <c r="J20" i="25"/>
  <c r="H196" i="24"/>
  <c r="L189" i="24"/>
  <c r="L170" i="24"/>
  <c r="J152" i="24"/>
  <c r="F98" i="24"/>
  <c r="J81" i="24"/>
  <c r="F62" i="24"/>
  <c r="L43" i="24"/>
  <c r="F35" i="24"/>
  <c r="J11" i="24"/>
  <c r="H161" i="22"/>
  <c r="G63" i="22"/>
  <c r="C49" i="22"/>
  <c r="C35" i="22"/>
  <c r="V21" i="22"/>
  <c r="C21" i="22"/>
  <c r="L40" i="25"/>
  <c r="L80" i="25"/>
  <c r="H14" i="25"/>
  <c r="F190" i="24"/>
  <c r="F165" i="24"/>
  <c r="H152" i="24"/>
  <c r="F38" i="24"/>
  <c r="U21" i="22"/>
  <c r="D106" i="21"/>
  <c r="C64" i="21"/>
  <c r="F50" i="21"/>
  <c r="C22" i="21"/>
  <c r="J37" i="24"/>
  <c r="F78" i="21"/>
  <c r="E50" i="21"/>
  <c r="J63" i="25"/>
  <c r="L145" i="24"/>
  <c r="E78" i="21"/>
  <c r="D50" i="21"/>
  <c r="H85" i="24"/>
  <c r="H63" i="22"/>
  <c r="D21" i="22"/>
  <c r="E120" i="21"/>
  <c r="F92" i="21"/>
  <c r="D78" i="21"/>
  <c r="C50" i="21"/>
  <c r="F36" i="21"/>
  <c r="F57" i="25"/>
  <c r="F9" i="24"/>
  <c r="C63" i="22"/>
  <c r="E92" i="21"/>
  <c r="J80" i="25"/>
  <c r="H240" i="24"/>
  <c r="C119" i="22"/>
  <c r="C48" i="27"/>
  <c r="H103" i="25"/>
  <c r="H260" i="24"/>
  <c r="L214" i="24"/>
  <c r="J196" i="24"/>
  <c r="H81" i="24"/>
  <c r="H54" i="24"/>
  <c r="L17" i="24"/>
  <c r="F106" i="21"/>
  <c r="E64" i="21"/>
  <c r="C36" i="21"/>
  <c r="E22" i="21"/>
  <c r="H101" i="25"/>
  <c r="L233" i="24"/>
  <c r="H40" i="24"/>
  <c r="D49" i="22"/>
  <c r="E106" i="21"/>
  <c r="D64" i="21"/>
  <c r="O22" i="21"/>
  <c r="D22" i="21"/>
  <c r="D35" i="22"/>
  <c r="F22" i="21"/>
  <c r="D92" i="21"/>
  <c r="E36" i="21"/>
  <c r="D36" i="21"/>
  <c r="F64" i="21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C160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C104" i="18"/>
  <c r="U90" i="18"/>
  <c r="M90" i="18"/>
  <c r="E90" i="18"/>
  <c r="C78" i="18"/>
  <c r="W76" i="18"/>
  <c r="O76" i="18"/>
  <c r="G76" i="18"/>
  <c r="U64" i="18"/>
  <c r="M64" i="18"/>
  <c r="E64" i="18"/>
  <c r="W50" i="18"/>
  <c r="O50" i="18"/>
  <c r="G50" i="18"/>
  <c r="C48" i="18"/>
  <c r="X148" i="18"/>
  <c r="P148" i="18"/>
  <c r="L146" i="18"/>
  <c r="D146" i="18"/>
  <c r="V132" i="18"/>
  <c r="N132" i="18"/>
  <c r="F132" i="18"/>
  <c r="L120" i="18"/>
  <c r="D120" i="18"/>
  <c r="X118" i="18"/>
  <c r="P118" i="18"/>
  <c r="V106" i="18"/>
  <c r="N106" i="18"/>
  <c r="F106" i="18"/>
  <c r="X92" i="18"/>
  <c r="P92" i="18"/>
  <c r="L90" i="18"/>
  <c r="D90" i="18"/>
  <c r="V76" i="18"/>
  <c r="N76" i="18"/>
  <c r="F76" i="18"/>
  <c r="L64" i="18"/>
  <c r="D64" i="18"/>
  <c r="X62" i="18"/>
  <c r="P62" i="18"/>
  <c r="V50" i="18"/>
  <c r="N50" i="18"/>
  <c r="F50" i="18"/>
  <c r="X36" i="18"/>
  <c r="W148" i="18"/>
  <c r="O148" i="18"/>
  <c r="G148" i="18"/>
  <c r="C146" i="18"/>
  <c r="U132" i="18"/>
  <c r="M132" i="18"/>
  <c r="E132" i="18"/>
  <c r="C120" i="18"/>
  <c r="W118" i="18"/>
  <c r="O118" i="18"/>
  <c r="G118" i="18"/>
  <c r="U106" i="18"/>
  <c r="M106" i="18"/>
  <c r="E106" i="18"/>
  <c r="W92" i="18"/>
  <c r="O92" i="18"/>
  <c r="G92" i="18"/>
  <c r="C90" i="18"/>
  <c r="U76" i="18"/>
  <c r="M76" i="18"/>
  <c r="E76" i="18"/>
  <c r="C64" i="18"/>
  <c r="W62" i="18"/>
  <c r="O62" i="18"/>
  <c r="G62" i="18"/>
  <c r="U50" i="18"/>
  <c r="M50" i="18"/>
  <c r="E50" i="18"/>
  <c r="X160" i="18"/>
  <c r="P160" i="18"/>
  <c r="V148" i="18"/>
  <c r="N148" i="18"/>
  <c r="F148" i="18"/>
  <c r="X134" i="18"/>
  <c r="P134" i="18"/>
  <c r="L132" i="18"/>
  <c r="D132" i="18"/>
  <c r="V118" i="18"/>
  <c r="N118" i="18"/>
  <c r="F118" i="18"/>
  <c r="L106" i="18"/>
  <c r="D106" i="18"/>
  <c r="X104" i="18"/>
  <c r="P104" i="18"/>
  <c r="V92" i="18"/>
  <c r="N92" i="18"/>
  <c r="F92" i="18"/>
  <c r="X78" i="18"/>
  <c r="P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L148" i="18"/>
  <c r="P146" i="18"/>
  <c r="P120" i="18"/>
  <c r="F104" i="18"/>
  <c r="X90" i="18"/>
  <c r="F78" i="18"/>
  <c r="X64" i="18"/>
  <c r="N48" i="18"/>
  <c r="P36" i="18"/>
  <c r="D36" i="18"/>
  <c r="W22" i="18"/>
  <c r="O22" i="18"/>
  <c r="G22" i="18"/>
  <c r="C20" i="18"/>
  <c r="W160" i="18"/>
  <c r="E148" i="18"/>
  <c r="W134" i="18"/>
  <c r="M118" i="18"/>
  <c r="M92" i="18"/>
  <c r="C76" i="18"/>
  <c r="U62" i="18"/>
  <c r="C50" i="18"/>
  <c r="G48" i="18"/>
  <c r="O36" i="18"/>
  <c r="X34" i="18"/>
  <c r="P34" i="18"/>
  <c r="V22" i="18"/>
  <c r="N22" i="18"/>
  <c r="F22" i="18"/>
  <c r="X8" i="18"/>
  <c r="P8" i="18"/>
  <c r="G35" i="17"/>
  <c r="V160" i="18"/>
  <c r="D148" i="18"/>
  <c r="V134" i="18"/>
  <c r="L118" i="18"/>
  <c r="L92" i="18"/>
  <c r="P90" i="18"/>
  <c r="P64" i="18"/>
  <c r="F48" i="18"/>
  <c r="M36" i="18"/>
  <c r="W34" i="18"/>
  <c r="O34" i="18"/>
  <c r="G34" i="18"/>
  <c r="U22" i="18"/>
  <c r="M22" i="18"/>
  <c r="E22" i="18"/>
  <c r="W8" i="18"/>
  <c r="O8" i="18"/>
  <c r="G8" i="18"/>
  <c r="G49" i="17"/>
  <c r="F35" i="17"/>
  <c r="G23" i="17"/>
  <c r="O160" i="18"/>
  <c r="O134" i="18"/>
  <c r="E118" i="18"/>
  <c r="W104" i="18"/>
  <c r="E92" i="18"/>
  <c r="W78" i="18"/>
  <c r="M62" i="18"/>
  <c r="L36" i="18"/>
  <c r="V34" i="18"/>
  <c r="N34" i="18"/>
  <c r="F34" i="18"/>
  <c r="L22" i="18"/>
  <c r="D22" i="18"/>
  <c r="X20" i="18"/>
  <c r="P20" i="18"/>
  <c r="V8" i="18"/>
  <c r="N8" i="18"/>
  <c r="F8" i="18"/>
  <c r="F49" i="17"/>
  <c r="G37" i="17"/>
  <c r="E35" i="17"/>
  <c r="F23" i="17"/>
  <c r="N160" i="18"/>
  <c r="N134" i="18"/>
  <c r="D118" i="18"/>
  <c r="V104" i="18"/>
  <c r="D92" i="18"/>
  <c r="V78" i="18"/>
  <c r="L62" i="18"/>
  <c r="W36" i="18"/>
  <c r="U34" i="18"/>
  <c r="M34" i="18"/>
  <c r="E34" i="18"/>
  <c r="C22" i="18"/>
  <c r="W20" i="18"/>
  <c r="O20" i="18"/>
  <c r="G20" i="18"/>
  <c r="U8" i="18"/>
  <c r="M8" i="18"/>
  <c r="E8" i="18"/>
  <c r="E49" i="17"/>
  <c r="F37" i="17"/>
  <c r="D35" i="17"/>
  <c r="E23" i="17"/>
  <c r="G160" i="18"/>
  <c r="U148" i="18"/>
  <c r="G134" i="18"/>
  <c r="O104" i="18"/>
  <c r="O78" i="18"/>
  <c r="E62" i="18"/>
  <c r="W48" i="18"/>
  <c r="U36" i="18"/>
  <c r="L34" i="18"/>
  <c r="D34" i="18"/>
  <c r="V20" i="18"/>
  <c r="N20" i="18"/>
  <c r="F20" i="18"/>
  <c r="L8" i="18"/>
  <c r="D8" i="18"/>
  <c r="D49" i="17"/>
  <c r="E37" i="17"/>
  <c r="C35" i="17"/>
  <c r="D23" i="17"/>
  <c r="U92" i="18"/>
  <c r="O48" i="18"/>
  <c r="E36" i="18"/>
  <c r="P22" i="18"/>
  <c r="C37" i="17"/>
  <c r="F21" i="17"/>
  <c r="C149" i="16"/>
  <c r="G119" i="16"/>
  <c r="F105" i="16"/>
  <c r="G93" i="16"/>
  <c r="E91" i="16"/>
  <c r="F79" i="16"/>
  <c r="D77" i="16"/>
  <c r="E65" i="16"/>
  <c r="C63" i="16"/>
  <c r="D51" i="16"/>
  <c r="C37" i="16"/>
  <c r="C21" i="16"/>
  <c r="E9" i="16"/>
  <c r="G161" i="15"/>
  <c r="F147" i="15"/>
  <c r="E133" i="15"/>
  <c r="D119" i="15"/>
  <c r="C105" i="15"/>
  <c r="G49" i="15"/>
  <c r="F35" i="15"/>
  <c r="G149" i="14"/>
  <c r="D135" i="14"/>
  <c r="F107" i="14"/>
  <c r="C93" i="14"/>
  <c r="E65" i="14"/>
  <c r="G37" i="14"/>
  <c r="D23" i="14"/>
  <c r="F134" i="18"/>
  <c r="M20" i="18"/>
  <c r="E21" i="17"/>
  <c r="G9" i="17"/>
  <c r="G133" i="16"/>
  <c r="F119" i="16"/>
  <c r="G107" i="16"/>
  <c r="E105" i="16"/>
  <c r="F93" i="16"/>
  <c r="D91" i="16"/>
  <c r="E79" i="16"/>
  <c r="C77" i="16"/>
  <c r="D65" i="16"/>
  <c r="C51" i="16"/>
  <c r="D9" i="16"/>
  <c r="F161" i="15"/>
  <c r="E147" i="15"/>
  <c r="D133" i="15"/>
  <c r="C119" i="15"/>
  <c r="G63" i="15"/>
  <c r="F49" i="15"/>
  <c r="E35" i="15"/>
  <c r="R21" i="15"/>
  <c r="G21" i="15"/>
  <c r="F149" i="14"/>
  <c r="C135" i="14"/>
  <c r="E107" i="14"/>
  <c r="G79" i="14"/>
  <c r="D65" i="14"/>
  <c r="F37" i="14"/>
  <c r="C132" i="18"/>
  <c r="L20" i="18"/>
  <c r="D21" i="17"/>
  <c r="F9" i="17"/>
  <c r="G147" i="16"/>
  <c r="F133" i="16"/>
  <c r="G121" i="16"/>
  <c r="E119" i="16"/>
  <c r="F107" i="16"/>
  <c r="D105" i="16"/>
  <c r="E93" i="16"/>
  <c r="C91" i="16"/>
  <c r="D79" i="16"/>
  <c r="C65" i="16"/>
  <c r="G35" i="16"/>
  <c r="C9" i="16"/>
  <c r="E161" i="15"/>
  <c r="D147" i="15"/>
  <c r="C133" i="15"/>
  <c r="G77" i="15"/>
  <c r="F63" i="15"/>
  <c r="E49" i="15"/>
  <c r="D35" i="15"/>
  <c r="F21" i="15"/>
  <c r="E149" i="14"/>
  <c r="G121" i="14"/>
  <c r="D107" i="14"/>
  <c r="F79" i="14"/>
  <c r="C65" i="14"/>
  <c r="E37" i="14"/>
  <c r="X146" i="18"/>
  <c r="N104" i="18"/>
  <c r="D62" i="18"/>
  <c r="E20" i="18"/>
  <c r="C23" i="17"/>
  <c r="C21" i="17"/>
  <c r="E9" i="17"/>
  <c r="G161" i="16"/>
  <c r="F147" i="16"/>
  <c r="G135" i="16"/>
  <c r="E133" i="16"/>
  <c r="F121" i="16"/>
  <c r="D119" i="16"/>
  <c r="E107" i="16"/>
  <c r="C105" i="16"/>
  <c r="D93" i="16"/>
  <c r="C79" i="16"/>
  <c r="G49" i="16"/>
  <c r="F35" i="16"/>
  <c r="G23" i="16"/>
  <c r="D161" i="15"/>
  <c r="C147" i="15"/>
  <c r="G91" i="15"/>
  <c r="F77" i="15"/>
  <c r="E63" i="15"/>
  <c r="D49" i="15"/>
  <c r="C35" i="15"/>
  <c r="E21" i="15"/>
  <c r="G163" i="14"/>
  <c r="D149" i="14"/>
  <c r="F121" i="14"/>
  <c r="C107" i="14"/>
  <c r="E79" i="14"/>
  <c r="G51" i="14"/>
  <c r="D37" i="14"/>
  <c r="M148" i="18"/>
  <c r="C106" i="18"/>
  <c r="G104" i="18"/>
  <c r="D20" i="18"/>
  <c r="G119" i="17"/>
  <c r="E91" i="17"/>
  <c r="C63" i="17"/>
  <c r="D51" i="17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R21" i="16"/>
  <c r="G21" i="16"/>
  <c r="T9" i="16"/>
  <c r="C161" i="15"/>
  <c r="G105" i="15"/>
  <c r="F91" i="15"/>
  <c r="E77" i="15"/>
  <c r="D63" i="15"/>
  <c r="C49" i="15"/>
  <c r="D21" i="15"/>
  <c r="F163" i="14"/>
  <c r="C149" i="14"/>
  <c r="E121" i="14"/>
  <c r="X120" i="18"/>
  <c r="N78" i="18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119" i="15"/>
  <c r="F105" i="15"/>
  <c r="E91" i="15"/>
  <c r="D77" i="15"/>
  <c r="C63" i="15"/>
  <c r="C21" i="15"/>
  <c r="E163" i="14"/>
  <c r="G135" i="14"/>
  <c r="D121" i="14"/>
  <c r="F93" i="14"/>
  <c r="C79" i="14"/>
  <c r="E51" i="14"/>
  <c r="G23" i="14"/>
  <c r="U118" i="18"/>
  <c r="G78" i="18"/>
  <c r="X22" i="18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G9" i="16"/>
  <c r="G133" i="15"/>
  <c r="F119" i="15"/>
  <c r="E105" i="15"/>
  <c r="D91" i="15"/>
  <c r="C77" i="15"/>
  <c r="D163" i="14"/>
  <c r="F135" i="14"/>
  <c r="C121" i="14"/>
  <c r="E93" i="14"/>
  <c r="G65" i="14"/>
  <c r="D51" i="14"/>
  <c r="F23" i="14"/>
  <c r="C8" i="18"/>
  <c r="E77" i="17"/>
  <c r="G105" i="16"/>
  <c r="F65" i="16"/>
  <c r="C49" i="16"/>
  <c r="D21" i="16"/>
  <c r="F9" i="16"/>
  <c r="D105" i="15"/>
  <c r="G93" i="14"/>
  <c r="F51" i="14"/>
  <c r="W12" i="12"/>
  <c r="D55" i="12"/>
  <c r="W7" i="12"/>
  <c r="D107" i="11"/>
  <c r="D103" i="11"/>
  <c r="D99" i="11"/>
  <c r="D83" i="11"/>
  <c r="D79" i="11"/>
  <c r="D75" i="11"/>
  <c r="L108" i="10"/>
  <c r="F106" i="10"/>
  <c r="H104" i="10"/>
  <c r="J102" i="10"/>
  <c r="L100" i="10"/>
  <c r="C49" i="17"/>
  <c r="C161" i="16"/>
  <c r="G35" i="15"/>
  <c r="D93" i="14"/>
  <c r="C51" i="14"/>
  <c r="P23" i="14"/>
  <c r="D62" i="11"/>
  <c r="D58" i="11"/>
  <c r="D54" i="11"/>
  <c r="D42" i="11"/>
  <c r="D38" i="11"/>
  <c r="D34" i="11"/>
  <c r="D30" i="11"/>
  <c r="D18" i="11"/>
  <c r="D14" i="11"/>
  <c r="D10" i="11"/>
  <c r="M21" i="9"/>
  <c r="E21" i="9"/>
  <c r="G19" i="9"/>
  <c r="I17" i="9"/>
  <c r="M13" i="9"/>
  <c r="E13" i="9"/>
  <c r="G11" i="9"/>
  <c r="I9" i="9"/>
  <c r="V48" i="18"/>
  <c r="D37" i="17"/>
  <c r="F91" i="16"/>
  <c r="E51" i="16"/>
  <c r="G147" i="15"/>
  <c r="C91" i="15"/>
  <c r="E135" i="14"/>
  <c r="D106" i="11"/>
  <c r="D102" i="11"/>
  <c r="D98" i="11"/>
  <c r="D86" i="11"/>
  <c r="D82" i="11"/>
  <c r="D78" i="11"/>
  <c r="D74" i="11"/>
  <c r="M20" i="9"/>
  <c r="E20" i="9"/>
  <c r="G18" i="9"/>
  <c r="I16" i="9"/>
  <c r="M12" i="9"/>
  <c r="E12" i="9"/>
  <c r="G10" i="9"/>
  <c r="G36" i="18"/>
  <c r="C34" i="18"/>
  <c r="F65" i="14"/>
  <c r="E53" i="12"/>
  <c r="D61" i="11"/>
  <c r="D57" i="11"/>
  <c r="D53" i="11"/>
  <c r="D41" i="11"/>
  <c r="D37" i="11"/>
  <c r="D33" i="11"/>
  <c r="D17" i="11"/>
  <c r="D13" i="11"/>
  <c r="D9" i="11"/>
  <c r="H105" i="10"/>
  <c r="J103" i="10"/>
  <c r="H97" i="10"/>
  <c r="H86" i="10"/>
  <c r="F80" i="10"/>
  <c r="H78" i="10"/>
  <c r="F61" i="10"/>
  <c r="L55" i="10"/>
  <c r="F53" i="10"/>
  <c r="L36" i="10"/>
  <c r="J19" i="10"/>
  <c r="L17" i="10"/>
  <c r="J11" i="10"/>
  <c r="L9" i="10"/>
  <c r="M19" i="9"/>
  <c r="E19" i="9"/>
  <c r="G17" i="9"/>
  <c r="I15" i="9"/>
  <c r="E77" i="16"/>
  <c r="D37" i="16"/>
  <c r="F133" i="15"/>
  <c r="E23" i="14"/>
  <c r="D53" i="12"/>
  <c r="D105" i="11"/>
  <c r="D101" i="11"/>
  <c r="D97" i="11"/>
  <c r="D85" i="11"/>
  <c r="D81" i="11"/>
  <c r="D77" i="11"/>
  <c r="H100" i="10"/>
  <c r="J98" i="10"/>
  <c r="F83" i="10"/>
  <c r="H81" i="10"/>
  <c r="F75" i="10"/>
  <c r="F64" i="10"/>
  <c r="F56" i="10"/>
  <c r="L39" i="10"/>
  <c r="L31" i="10"/>
  <c r="J14" i="10"/>
  <c r="M18" i="9"/>
  <c r="E18" i="9"/>
  <c r="G16" i="9"/>
  <c r="I14" i="9"/>
  <c r="M10" i="9"/>
  <c r="E10" i="9"/>
  <c r="F160" i="18"/>
  <c r="U20" i="18"/>
  <c r="R21" i="17"/>
  <c r="T9" i="17"/>
  <c r="D149" i="16"/>
  <c r="C163" i="14"/>
  <c r="C23" i="14"/>
  <c r="D64" i="11"/>
  <c r="D60" i="11"/>
  <c r="D56" i="11"/>
  <c r="D52" i="11"/>
  <c r="D40" i="11"/>
  <c r="D36" i="11"/>
  <c r="D32" i="11"/>
  <c r="D20" i="11"/>
  <c r="D16" i="11"/>
  <c r="D12" i="11"/>
  <c r="D8" i="11"/>
  <c r="F78" i="10"/>
  <c r="H76" i="10"/>
  <c r="F59" i="10"/>
  <c r="I21" i="9"/>
  <c r="M17" i="9"/>
  <c r="E17" i="9"/>
  <c r="G15" i="9"/>
  <c r="I13" i="9"/>
  <c r="M9" i="9"/>
  <c r="E9" i="9"/>
  <c r="G21" i="17"/>
  <c r="C135" i="16"/>
  <c r="T21" i="15"/>
  <c r="D79" i="14"/>
  <c r="D54" i="12"/>
  <c r="D55" i="11"/>
  <c r="D31" i="11"/>
  <c r="L102" i="10"/>
  <c r="F100" i="10"/>
  <c r="H107" i="10"/>
  <c r="J85" i="10"/>
  <c r="H82" i="10"/>
  <c r="F79" i="10"/>
  <c r="L75" i="10"/>
  <c r="L54" i="10"/>
  <c r="F63" i="10"/>
  <c r="F33" i="10"/>
  <c r="I20" i="9"/>
  <c r="M16" i="9"/>
  <c r="H279" i="8"/>
  <c r="L275" i="8"/>
  <c r="L196" i="8"/>
  <c r="L195" i="8"/>
  <c r="J187" i="8"/>
  <c r="H173" i="8"/>
  <c r="L171" i="8"/>
  <c r="J166" i="8"/>
  <c r="L164" i="8"/>
  <c r="J152" i="8"/>
  <c r="L150" i="8"/>
  <c r="H146" i="8"/>
  <c r="J144" i="8"/>
  <c r="L142" i="8"/>
  <c r="J130" i="8"/>
  <c r="L128" i="8"/>
  <c r="H124" i="8"/>
  <c r="J122" i="8"/>
  <c r="L120" i="8"/>
  <c r="J108" i="8"/>
  <c r="L106" i="8"/>
  <c r="H102" i="8"/>
  <c r="J100" i="8"/>
  <c r="L98" i="8"/>
  <c r="L79" i="8"/>
  <c r="J62" i="8"/>
  <c r="L60" i="8"/>
  <c r="J54" i="8"/>
  <c r="J43" i="8"/>
  <c r="L41" i="8"/>
  <c r="H37" i="8"/>
  <c r="J35" i="8"/>
  <c r="L33" i="8"/>
  <c r="H18" i="8"/>
  <c r="J16" i="8"/>
  <c r="L14" i="8"/>
  <c r="F12" i="8"/>
  <c r="H10" i="8"/>
  <c r="G79" i="16"/>
  <c r="D63" i="16"/>
  <c r="F90" i="13"/>
  <c r="D62" i="13"/>
  <c r="W57" i="12"/>
  <c r="W41" i="12"/>
  <c r="W25" i="12"/>
  <c r="C54" i="12"/>
  <c r="F56" i="12"/>
  <c r="D100" i="11"/>
  <c r="D76" i="11"/>
  <c r="J107" i="10"/>
  <c r="H98" i="10"/>
  <c r="F109" i="10"/>
  <c r="F87" i="10"/>
  <c r="L83" i="10"/>
  <c r="J80" i="10"/>
  <c r="H77" i="10"/>
  <c r="L62" i="10"/>
  <c r="F54" i="10"/>
  <c r="F41" i="10"/>
  <c r="L37" i="10"/>
  <c r="J34" i="10"/>
  <c r="H14" i="10"/>
  <c r="F11" i="10"/>
  <c r="L19" i="10"/>
  <c r="E14" i="9"/>
  <c r="M11" i="9"/>
  <c r="H280" i="8"/>
  <c r="L276" i="8"/>
  <c r="J263" i="8"/>
  <c r="H261" i="8"/>
  <c r="H260" i="8"/>
  <c r="H258" i="8"/>
  <c r="H257" i="8"/>
  <c r="J254" i="8"/>
  <c r="J251" i="8"/>
  <c r="J197" i="8"/>
  <c r="L194" i="8"/>
  <c r="L191" i="8"/>
  <c r="L190" i="8"/>
  <c r="L186" i="8"/>
  <c r="H172" i="8"/>
  <c r="H168" i="8"/>
  <c r="L167" i="8"/>
  <c r="H163" i="8"/>
  <c r="L153" i="8"/>
  <c r="H149" i="8"/>
  <c r="J147" i="8"/>
  <c r="L145" i="8"/>
  <c r="H141" i="8"/>
  <c r="L131" i="8"/>
  <c r="H127" i="8"/>
  <c r="J125" i="8"/>
  <c r="L123" i="8"/>
  <c r="H119" i="8"/>
  <c r="L109" i="8"/>
  <c r="H105" i="8"/>
  <c r="J103" i="8"/>
  <c r="L101" i="8"/>
  <c r="F99" i="8"/>
  <c r="H97" i="8"/>
  <c r="L82" i="8"/>
  <c r="F80" i="8"/>
  <c r="J65" i="8"/>
  <c r="L63" i="8"/>
  <c r="J57" i="8"/>
  <c r="L55" i="8"/>
  <c r="F42" i="8"/>
  <c r="H40" i="8"/>
  <c r="J38" i="8"/>
  <c r="L36" i="8"/>
  <c r="F34" i="8"/>
  <c r="H32" i="8"/>
  <c r="H21" i="8"/>
  <c r="J19" i="8"/>
  <c r="L17" i="8"/>
  <c r="F15" i="8"/>
  <c r="H13" i="8"/>
  <c r="J11" i="8"/>
  <c r="L9" i="8"/>
  <c r="G118" i="13"/>
  <c r="E90" i="13"/>
  <c r="F160" i="13"/>
  <c r="F55" i="12"/>
  <c r="W6" i="12"/>
  <c r="E56" i="12"/>
  <c r="J104" i="10"/>
  <c r="H85" i="10"/>
  <c r="L78" i="10"/>
  <c r="J75" i="10"/>
  <c r="F62" i="10"/>
  <c r="L32" i="10"/>
  <c r="J12" i="10"/>
  <c r="H9" i="10"/>
  <c r="J21" i="10"/>
  <c r="G20" i="9"/>
  <c r="E15" i="9"/>
  <c r="J175" i="8"/>
  <c r="J171" i="8"/>
  <c r="H166" i="8"/>
  <c r="J164" i="8"/>
  <c r="H152" i="8"/>
  <c r="J150" i="8"/>
  <c r="L148" i="8"/>
  <c r="H144" i="8"/>
  <c r="J142" i="8"/>
  <c r="H130" i="8"/>
  <c r="J128" i="8"/>
  <c r="L126" i="8"/>
  <c r="H122" i="8"/>
  <c r="J120" i="8"/>
  <c r="H108" i="8"/>
  <c r="J106" i="8"/>
  <c r="L104" i="8"/>
  <c r="H100" i="8"/>
  <c r="J98" i="8"/>
  <c r="H43" i="8"/>
  <c r="J41" i="8"/>
  <c r="L39" i="8"/>
  <c r="H35" i="8"/>
  <c r="J33" i="8"/>
  <c r="L31" i="8"/>
  <c r="L20" i="8"/>
  <c r="H16" i="8"/>
  <c r="J14" i="8"/>
  <c r="L12" i="8"/>
  <c r="C23" i="16"/>
  <c r="W45" i="12"/>
  <c r="W29" i="12"/>
  <c r="E55" i="12"/>
  <c r="W54" i="12"/>
  <c r="D96" i="11"/>
  <c r="D19" i="11"/>
  <c r="H109" i="10"/>
  <c r="F98" i="10"/>
  <c r="L86" i="10"/>
  <c r="F57" i="10"/>
  <c r="L40" i="10"/>
  <c r="J20" i="10"/>
  <c r="L10" i="10"/>
  <c r="G21" i="9"/>
  <c r="E16" i="9"/>
  <c r="I12" i="9"/>
  <c r="I11" i="9"/>
  <c r="J109" i="8"/>
  <c r="L107" i="8"/>
  <c r="H103" i="8"/>
  <c r="J101" i="8"/>
  <c r="L99" i="8"/>
  <c r="L42" i="8"/>
  <c r="H38" i="8"/>
  <c r="J36" i="8"/>
  <c r="L34" i="8"/>
  <c r="H19" i="8"/>
  <c r="J17" i="8"/>
  <c r="L15" i="8"/>
  <c r="H11" i="8"/>
  <c r="J9" i="8"/>
  <c r="Q9" i="16"/>
  <c r="F132" i="13"/>
  <c r="W10" i="12"/>
  <c r="D63" i="11"/>
  <c r="D39" i="11"/>
  <c r="H106" i="10"/>
  <c r="J99" i="10"/>
  <c r="L81" i="10"/>
  <c r="H80" i="10"/>
  <c r="F65" i="10"/>
  <c r="L35" i="10"/>
  <c r="L18" i="10"/>
  <c r="J15" i="10"/>
  <c r="H12" i="10"/>
  <c r="I10" i="9"/>
  <c r="H175" i="8"/>
  <c r="L173" i="8"/>
  <c r="L169" i="8"/>
  <c r="H164" i="8"/>
  <c r="H150" i="8"/>
  <c r="J148" i="8"/>
  <c r="L146" i="8"/>
  <c r="H142" i="8"/>
  <c r="H128" i="8"/>
  <c r="J126" i="8"/>
  <c r="L124" i="8"/>
  <c r="H120" i="8"/>
  <c r="H106" i="8"/>
  <c r="J104" i="8"/>
  <c r="L102" i="8"/>
  <c r="H98" i="8"/>
  <c r="H41" i="8"/>
  <c r="J39" i="8"/>
  <c r="L37" i="8"/>
  <c r="H33" i="8"/>
  <c r="J31" i="8"/>
  <c r="J20" i="8"/>
  <c r="L18" i="8"/>
  <c r="H14" i="8"/>
  <c r="J12" i="8"/>
  <c r="L10" i="8"/>
  <c r="G107" i="14"/>
  <c r="G104" i="13"/>
  <c r="E76" i="13"/>
  <c r="D20" i="13"/>
  <c r="W49" i="12"/>
  <c r="W33" i="12"/>
  <c r="W17" i="12"/>
  <c r="G56" i="12"/>
  <c r="D108" i="11"/>
  <c r="D84" i="11"/>
  <c r="D15" i="11"/>
  <c r="H101" i="10"/>
  <c r="L97" i="10"/>
  <c r="F81" i="10"/>
  <c r="F82" i="10"/>
  <c r="F60" i="10"/>
  <c r="L56" i="10"/>
  <c r="L43" i="10"/>
  <c r="H20" i="10"/>
  <c r="L13" i="10"/>
  <c r="J10" i="10"/>
  <c r="G12" i="9"/>
  <c r="E11" i="9"/>
  <c r="G9" i="9"/>
  <c r="J174" i="8"/>
  <c r="H170" i="8"/>
  <c r="L168" i="8"/>
  <c r="H167" i="8"/>
  <c r="J165" i="8"/>
  <c r="L163" i="8"/>
  <c r="H153" i="8"/>
  <c r="J151" i="8"/>
  <c r="L149" i="8"/>
  <c r="H145" i="8"/>
  <c r="J143" i="8"/>
  <c r="L141" i="8"/>
  <c r="H131" i="8"/>
  <c r="J129" i="8"/>
  <c r="L127" i="8"/>
  <c r="H123" i="8"/>
  <c r="J121" i="8"/>
  <c r="L119" i="8"/>
  <c r="H109" i="8"/>
  <c r="J107" i="8"/>
  <c r="L105" i="8"/>
  <c r="H101" i="8"/>
  <c r="J99" i="8"/>
  <c r="L97" i="8"/>
  <c r="J42" i="8"/>
  <c r="L40" i="8"/>
  <c r="H36" i="8"/>
  <c r="J34" i="8"/>
  <c r="L32" i="8"/>
  <c r="L21" i="8"/>
  <c r="H17" i="8"/>
  <c r="J15" i="8"/>
  <c r="L13" i="8"/>
  <c r="H9" i="8"/>
  <c r="E119" i="15"/>
  <c r="C37" i="14"/>
  <c r="F104" i="13"/>
  <c r="D76" i="13"/>
  <c r="C20" i="13"/>
  <c r="D59" i="11"/>
  <c r="D35" i="11"/>
  <c r="F108" i="10"/>
  <c r="H79" i="10"/>
  <c r="F76" i="10"/>
  <c r="L64" i="10"/>
  <c r="F43" i="10"/>
  <c r="H33" i="10"/>
  <c r="L21" i="10"/>
  <c r="J18" i="10"/>
  <c r="I18" i="9"/>
  <c r="M14" i="9"/>
  <c r="G13" i="9"/>
  <c r="H283" i="8"/>
  <c r="L279" i="8"/>
  <c r="J273" i="8"/>
  <c r="L262" i="8"/>
  <c r="L261" i="8"/>
  <c r="H212" i="8"/>
  <c r="H209" i="8"/>
  <c r="H208" i="8"/>
  <c r="H189" i="8"/>
  <c r="L187" i="8"/>
  <c r="J173" i="8"/>
  <c r="H169" i="8"/>
  <c r="L166" i="8"/>
  <c r="L152" i="8"/>
  <c r="H148" i="8"/>
  <c r="J146" i="8"/>
  <c r="L144" i="8"/>
  <c r="F142" i="8"/>
  <c r="L130" i="8"/>
  <c r="F128" i="8"/>
  <c r="H126" i="8"/>
  <c r="J124" i="8"/>
  <c r="L122" i="8"/>
  <c r="F120" i="8"/>
  <c r="L108" i="8"/>
  <c r="F106" i="8"/>
  <c r="H104" i="8"/>
  <c r="J102" i="8"/>
  <c r="L100" i="8"/>
  <c r="F98" i="8"/>
  <c r="L81" i="8"/>
  <c r="F79" i="8"/>
  <c r="J64" i="8"/>
  <c r="L62" i="8"/>
  <c r="J56" i="8"/>
  <c r="L54" i="8"/>
  <c r="L43" i="8"/>
  <c r="F41" i="8"/>
  <c r="H39" i="8"/>
  <c r="J37" i="8"/>
  <c r="L35" i="8"/>
  <c r="F33" i="8"/>
  <c r="H31" i="8"/>
  <c r="G105" i="17"/>
  <c r="W53" i="12"/>
  <c r="D104" i="11"/>
  <c r="J77" i="10"/>
  <c r="H41" i="10"/>
  <c r="H239" i="8"/>
  <c r="F210" i="8"/>
  <c r="F170" i="8"/>
  <c r="L147" i="8"/>
  <c r="L125" i="8"/>
  <c r="L103" i="8"/>
  <c r="H53" i="8"/>
  <c r="J87" i="8"/>
  <c r="J18" i="8"/>
  <c r="J284" i="8"/>
  <c r="L85" i="8"/>
  <c r="F14" i="8"/>
  <c r="F211" i="8"/>
  <c r="J86" i="8"/>
  <c r="H42" i="8"/>
  <c r="L11" i="8"/>
  <c r="J56" i="10"/>
  <c r="M15" i="9"/>
  <c r="H238" i="8"/>
  <c r="H80" i="8"/>
  <c r="F85" i="8"/>
  <c r="L57" i="8"/>
  <c r="H64" i="8"/>
  <c r="F36" i="8"/>
  <c r="J13" i="8"/>
  <c r="F277" i="8"/>
  <c r="W21" i="12"/>
  <c r="F35" i="10"/>
  <c r="H165" i="8"/>
  <c r="H121" i="8"/>
  <c r="D80" i="11"/>
  <c r="L105" i="10"/>
  <c r="H87" i="10"/>
  <c r="F38" i="10"/>
  <c r="G14" i="9"/>
  <c r="L284" i="8"/>
  <c r="L257" i="8"/>
  <c r="J229" i="8"/>
  <c r="F208" i="8"/>
  <c r="J188" i="8"/>
  <c r="J168" i="8"/>
  <c r="J163" i="8"/>
  <c r="H151" i="8"/>
  <c r="J141" i="8"/>
  <c r="H129" i="8"/>
  <c r="J119" i="8"/>
  <c r="H107" i="8"/>
  <c r="J97" i="8"/>
  <c r="L84" i="8"/>
  <c r="J40" i="8"/>
  <c r="H20" i="8"/>
  <c r="J10" i="8"/>
  <c r="I19" i="9"/>
  <c r="F82" i="8"/>
  <c r="L16" i="8"/>
  <c r="L260" i="8"/>
  <c r="F131" i="8"/>
  <c r="L87" i="8"/>
  <c r="E18" i="2"/>
  <c r="W37" i="12"/>
  <c r="F103" i="10"/>
  <c r="L103" i="10"/>
  <c r="H278" i="8"/>
  <c r="L256" i="8"/>
  <c r="H236" i="8"/>
  <c r="F207" i="8"/>
  <c r="F174" i="8"/>
  <c r="H61" i="8"/>
  <c r="H15" i="8"/>
  <c r="H217" i="8"/>
  <c r="J59" i="8"/>
  <c r="H143" i="8"/>
  <c r="H99" i="8"/>
  <c r="J32" i="8"/>
  <c r="F9" i="8"/>
  <c r="G17" i="2"/>
  <c r="F84" i="10"/>
  <c r="J42" i="10"/>
  <c r="L16" i="10"/>
  <c r="H256" i="8"/>
  <c r="H235" i="8"/>
  <c r="F214" i="8"/>
  <c r="F167" i="8"/>
  <c r="F145" i="8"/>
  <c r="J153" i="8"/>
  <c r="F123" i="8"/>
  <c r="J131" i="8"/>
  <c r="F101" i="8"/>
  <c r="J78" i="8"/>
  <c r="L65" i="8"/>
  <c r="H34" i="8"/>
  <c r="H12" i="8"/>
  <c r="L274" i="8"/>
  <c r="D11" i="11"/>
  <c r="F153" i="8"/>
  <c r="L76" i="8"/>
  <c r="J21" i="8"/>
  <c r="W11" i="12"/>
  <c r="J105" i="10"/>
  <c r="H39" i="10"/>
  <c r="L254" i="8"/>
  <c r="L172" i="8"/>
  <c r="J149" i="8"/>
  <c r="J127" i="8"/>
  <c r="J105" i="8"/>
  <c r="L38" i="8"/>
  <c r="L19" i="8"/>
  <c r="F17" i="8"/>
  <c r="G18" i="2"/>
  <c r="J31" i="10"/>
  <c r="L253" i="8"/>
  <c r="F18" i="2"/>
  <c r="L59" i="10"/>
  <c r="J232" i="8"/>
  <c r="F109" i="8"/>
  <c r="J81" i="8"/>
  <c r="F55" i="8"/>
  <c r="D57" i="12" l="1"/>
  <c r="H81" i="30"/>
  <c r="L145" i="30"/>
  <c r="H275" i="30"/>
  <c r="F20" i="28"/>
  <c r="H18" i="30"/>
  <c r="F58" i="30"/>
  <c r="F78" i="30"/>
  <c r="H82" i="30"/>
  <c r="L86" i="30"/>
  <c r="F103" i="30"/>
  <c r="F148" i="30"/>
  <c r="J9" i="30"/>
  <c r="F13" i="30"/>
  <c r="L15" i="30"/>
  <c r="H19" i="30"/>
  <c r="J36" i="30"/>
  <c r="F40" i="30"/>
  <c r="L42" i="30"/>
  <c r="L53" i="30"/>
  <c r="H57" i="30"/>
  <c r="F76" i="30"/>
  <c r="L77" i="30"/>
  <c r="H84" i="30"/>
  <c r="L97" i="30"/>
  <c r="J107" i="30"/>
  <c r="L142" i="30"/>
  <c r="L151" i="30"/>
  <c r="F169" i="30"/>
  <c r="J195" i="30"/>
  <c r="L208" i="30"/>
  <c r="H215" i="30"/>
  <c r="L238" i="30"/>
  <c r="L255" i="30"/>
  <c r="J14" i="30"/>
  <c r="F18" i="30"/>
  <c r="L20" i="30"/>
  <c r="L31" i="30"/>
  <c r="H35" i="30"/>
  <c r="J41" i="30"/>
  <c r="F56" i="30"/>
  <c r="L58" i="30"/>
  <c r="H76" i="30"/>
  <c r="F86" i="30"/>
  <c r="J99" i="30"/>
  <c r="L107" i="30"/>
  <c r="H109" i="30"/>
  <c r="L231" i="30"/>
  <c r="H11" i="30"/>
  <c r="J17" i="30"/>
  <c r="F21" i="30"/>
  <c r="F32" i="30"/>
  <c r="L34" i="30"/>
  <c r="H38" i="30"/>
  <c r="F87" i="30"/>
  <c r="F59" i="30"/>
  <c r="H65" i="30"/>
  <c r="F75" i="30"/>
  <c r="L78" i="30"/>
  <c r="H103" i="30"/>
  <c r="J106" i="30"/>
  <c r="F149" i="30"/>
  <c r="L185" i="30"/>
  <c r="F192" i="30"/>
  <c r="F263" i="30"/>
  <c r="J77" i="31"/>
  <c r="F10" i="30"/>
  <c r="L12" i="30"/>
  <c r="H16" i="30"/>
  <c r="J33" i="30"/>
  <c r="F37" i="30"/>
  <c r="L39" i="30"/>
  <c r="H43" i="30"/>
  <c r="H85" i="30"/>
  <c r="H54" i="30"/>
  <c r="J98" i="30"/>
  <c r="F105" i="30"/>
  <c r="H108" i="30"/>
  <c r="H167" i="30"/>
  <c r="F213" i="30"/>
  <c r="H9" i="30"/>
  <c r="J15" i="30"/>
  <c r="F19" i="30"/>
  <c r="L21" i="30"/>
  <c r="L32" i="30"/>
  <c r="H36" i="30"/>
  <c r="J42" i="30"/>
  <c r="L81" i="30"/>
  <c r="F57" i="30"/>
  <c r="L59" i="30"/>
  <c r="F64" i="30"/>
  <c r="F84" i="30"/>
  <c r="L85" i="30"/>
  <c r="F102" i="30"/>
  <c r="L105" i="30"/>
  <c r="L150" i="30"/>
  <c r="L163" i="30"/>
  <c r="H175" i="30"/>
  <c r="J188" i="30"/>
  <c r="F195" i="30"/>
  <c r="H229" i="30"/>
  <c r="F238" i="30"/>
  <c r="L253" i="30"/>
  <c r="L35" i="31"/>
  <c r="J102" i="31"/>
  <c r="L10" i="30"/>
  <c r="J12" i="30"/>
  <c r="H14" i="30"/>
  <c r="F16" i="30"/>
  <c r="L18" i="30"/>
  <c r="J20" i="30"/>
  <c r="J31" i="30"/>
  <c r="H33" i="30"/>
  <c r="F35" i="30"/>
  <c r="L37" i="30"/>
  <c r="J39" i="30"/>
  <c r="H41" i="30"/>
  <c r="F43" i="30"/>
  <c r="H60" i="30"/>
  <c r="H79" i="30"/>
  <c r="H98" i="30"/>
  <c r="F100" i="30"/>
  <c r="L102" i="30"/>
  <c r="J104" i="30"/>
  <c r="H106" i="30"/>
  <c r="F108" i="30"/>
  <c r="F187" i="30"/>
  <c r="H190" i="30"/>
  <c r="L193" i="30"/>
  <c r="J213" i="30"/>
  <c r="F219" i="30"/>
  <c r="F236" i="30"/>
  <c r="L240" i="30"/>
  <c r="F253" i="30"/>
  <c r="F14" i="31"/>
  <c r="F53" i="31"/>
  <c r="H77" i="31"/>
  <c r="F11" i="33"/>
  <c r="F141" i="30"/>
  <c r="F147" i="30"/>
  <c r="L149" i="30"/>
  <c r="H153" i="30"/>
  <c r="J166" i="30"/>
  <c r="J169" i="30"/>
  <c r="L172" i="30"/>
  <c r="J187" i="30"/>
  <c r="H197" i="30"/>
  <c r="H207" i="30"/>
  <c r="J210" i="30"/>
  <c r="J217" i="30"/>
  <c r="L219" i="30"/>
  <c r="J232" i="30"/>
  <c r="J234" i="30"/>
  <c r="F251" i="30"/>
  <c r="J256" i="30"/>
  <c r="H259" i="30"/>
  <c r="J262" i="30"/>
  <c r="J10" i="31"/>
  <c r="H20" i="31"/>
  <c r="F81" i="31"/>
  <c r="H76" i="33"/>
  <c r="L9" i="30"/>
  <c r="J11" i="30"/>
  <c r="H13" i="30"/>
  <c r="F15" i="30"/>
  <c r="L17" i="30"/>
  <c r="J19" i="30"/>
  <c r="H21" i="30"/>
  <c r="H32" i="30"/>
  <c r="F34" i="30"/>
  <c r="L36" i="30"/>
  <c r="J38" i="30"/>
  <c r="H40" i="30"/>
  <c r="F42" i="30"/>
  <c r="H97" i="30"/>
  <c r="F99" i="30"/>
  <c r="L101" i="30"/>
  <c r="J103" i="30"/>
  <c r="H105" i="30"/>
  <c r="F107" i="30"/>
  <c r="L109" i="30"/>
  <c r="H189" i="30"/>
  <c r="L197" i="30"/>
  <c r="F209" i="30"/>
  <c r="H212" i="30"/>
  <c r="L215" i="30"/>
  <c r="L217" i="30"/>
  <c r="F239" i="30"/>
  <c r="J241" i="30"/>
  <c r="L10" i="31"/>
  <c r="J20" i="31"/>
  <c r="L60" i="30"/>
  <c r="H64" i="30"/>
  <c r="H75" i="30"/>
  <c r="F77" i="30"/>
  <c r="L79" i="30"/>
  <c r="H83" i="30"/>
  <c r="F85" i="30"/>
  <c r="L87" i="30"/>
  <c r="L98" i="30"/>
  <c r="J100" i="30"/>
  <c r="H102" i="30"/>
  <c r="F104" i="30"/>
  <c r="L106" i="30"/>
  <c r="J108" i="30"/>
  <c r="L189" i="30"/>
  <c r="F191" i="30"/>
  <c r="L207" i="30"/>
  <c r="F214" i="30"/>
  <c r="L241" i="30"/>
  <c r="L263" i="30"/>
  <c r="L16" i="31"/>
  <c r="H108" i="31"/>
  <c r="L32" i="33"/>
  <c r="F9" i="30"/>
  <c r="L11" i="30"/>
  <c r="J13" i="30"/>
  <c r="H15" i="30"/>
  <c r="F17" i="30"/>
  <c r="L19" i="30"/>
  <c r="J21" i="30"/>
  <c r="J32" i="30"/>
  <c r="H34" i="30"/>
  <c r="F36" i="30"/>
  <c r="L38" i="30"/>
  <c r="J40" i="30"/>
  <c r="H42" i="30"/>
  <c r="H53" i="30"/>
  <c r="L57" i="30"/>
  <c r="H61" i="30"/>
  <c r="L65" i="30"/>
  <c r="H80" i="30"/>
  <c r="J97" i="30"/>
  <c r="H99" i="30"/>
  <c r="F101" i="30"/>
  <c r="L103" i="30"/>
  <c r="J105" i="30"/>
  <c r="H107" i="30"/>
  <c r="F109" i="30"/>
  <c r="H163" i="30"/>
  <c r="H168" i="30"/>
  <c r="J191" i="30"/>
  <c r="L194" i="30"/>
  <c r="J209" i="30"/>
  <c r="J240" i="30"/>
  <c r="H235" i="30"/>
  <c r="J237" i="30"/>
  <c r="L254" i="30"/>
  <c r="F42" i="31"/>
  <c r="H33" i="33"/>
  <c r="J106" i="33"/>
  <c r="J10" i="30"/>
  <c r="H12" i="30"/>
  <c r="F14" i="30"/>
  <c r="L16" i="30"/>
  <c r="J18" i="30"/>
  <c r="H20" i="30"/>
  <c r="H31" i="30"/>
  <c r="F33" i="30"/>
  <c r="L35" i="30"/>
  <c r="J37" i="30"/>
  <c r="H39" i="30"/>
  <c r="F41" i="30"/>
  <c r="L43" i="30"/>
  <c r="F98" i="30"/>
  <c r="L100" i="30"/>
  <c r="J102" i="30"/>
  <c r="H104" i="30"/>
  <c r="F106" i="30"/>
  <c r="L108" i="30"/>
  <c r="L186" i="30"/>
  <c r="H193" i="30"/>
  <c r="J196" i="30"/>
  <c r="H211" i="30"/>
  <c r="J218" i="30"/>
  <c r="F229" i="30"/>
  <c r="H233" i="30"/>
  <c r="L252" i="30"/>
  <c r="L257" i="30"/>
  <c r="F261" i="30"/>
  <c r="L64" i="31"/>
  <c r="H43" i="33"/>
  <c r="L230" i="30"/>
  <c r="H11" i="31"/>
  <c r="J17" i="31"/>
  <c r="F21" i="31"/>
  <c r="H80" i="31"/>
  <c r="L21" i="33"/>
  <c r="L40" i="33"/>
  <c r="H58" i="33"/>
  <c r="J231" i="30"/>
  <c r="F233" i="30"/>
  <c r="L235" i="30"/>
  <c r="H237" i="30"/>
  <c r="H241" i="30"/>
  <c r="F10" i="31"/>
  <c r="L12" i="31"/>
  <c r="H16" i="31"/>
  <c r="H99" i="31"/>
  <c r="H41" i="31"/>
  <c r="L76" i="31"/>
  <c r="L97" i="31"/>
  <c r="F101" i="33"/>
  <c r="L9" i="33"/>
  <c r="H41" i="33"/>
  <c r="J99" i="33"/>
  <c r="J9" i="31"/>
  <c r="F13" i="31"/>
  <c r="L15" i="31"/>
  <c r="H19" i="31"/>
  <c r="L108" i="31"/>
  <c r="L80" i="33"/>
  <c r="L11" i="33"/>
  <c r="H35" i="33"/>
  <c r="J229" i="30"/>
  <c r="F231" i="30"/>
  <c r="J14" i="31"/>
  <c r="F18" i="31"/>
  <c r="L20" i="31"/>
  <c r="L104" i="31"/>
  <c r="J19" i="33"/>
  <c r="J54" i="33"/>
  <c r="H83" i="33"/>
  <c r="H12" i="31"/>
  <c r="J18" i="31"/>
  <c r="H33" i="31"/>
  <c r="L36" i="31"/>
  <c r="F43" i="31"/>
  <c r="F83" i="31"/>
  <c r="F87" i="31"/>
  <c r="H13" i="33"/>
  <c r="L43" i="33"/>
  <c r="F55" i="33"/>
  <c r="J12" i="31"/>
  <c r="F16" i="31"/>
  <c r="J23" i="2"/>
  <c r="N23" i="2"/>
  <c r="L23" i="2"/>
  <c r="M23" i="2"/>
  <c r="K23" i="2"/>
  <c r="N145" i="3"/>
  <c r="M145" i="3"/>
  <c r="L145" i="3"/>
  <c r="K145" i="3"/>
  <c r="J145" i="3"/>
  <c r="V32" i="5"/>
  <c r="U32" i="5"/>
  <c r="T32" i="5"/>
  <c r="S32" i="5"/>
  <c r="W32" i="5"/>
  <c r="N36" i="12"/>
  <c r="M36" i="12"/>
  <c r="L36" i="12"/>
  <c r="K36" i="12"/>
  <c r="J36" i="12"/>
  <c r="I36" i="12"/>
  <c r="G68" i="2"/>
  <c r="M44" i="6"/>
  <c r="L44" i="6"/>
  <c r="K44" i="6"/>
  <c r="J44" i="6"/>
  <c r="I44" i="6"/>
  <c r="H68" i="2"/>
  <c r="J57" i="2"/>
  <c r="N57" i="2"/>
  <c r="M57" i="2"/>
  <c r="L57" i="2"/>
  <c r="K57" i="2"/>
  <c r="N10" i="3"/>
  <c r="M10" i="3"/>
  <c r="J10" i="3"/>
  <c r="L10" i="3"/>
  <c r="K10" i="3"/>
  <c r="N30" i="3"/>
  <c r="M30" i="3"/>
  <c r="J30" i="3"/>
  <c r="L30" i="3"/>
  <c r="K30" i="3"/>
  <c r="M52" i="3"/>
  <c r="L52" i="3"/>
  <c r="K52" i="3"/>
  <c r="J52" i="3"/>
  <c r="K91" i="3"/>
  <c r="J91" i="3"/>
  <c r="N91" i="3"/>
  <c r="M91" i="3"/>
  <c r="L91" i="3"/>
  <c r="E118" i="3"/>
  <c r="M10" i="5"/>
  <c r="L10" i="5"/>
  <c r="K10" i="5"/>
  <c r="J10" i="5"/>
  <c r="I10" i="5"/>
  <c r="W43" i="5"/>
  <c r="V43" i="5"/>
  <c r="U43" i="5"/>
  <c r="T43" i="5"/>
  <c r="S43" i="5"/>
  <c r="F118" i="3"/>
  <c r="N166" i="3"/>
  <c r="M166" i="3"/>
  <c r="L166" i="3"/>
  <c r="K166" i="3"/>
  <c r="J166" i="3"/>
  <c r="G190" i="3"/>
  <c r="N7" i="3"/>
  <c r="M7" i="3"/>
  <c r="L7" i="3"/>
  <c r="K7" i="3"/>
  <c r="J7" i="3"/>
  <c r="N11" i="3"/>
  <c r="M11" i="3"/>
  <c r="L11" i="3"/>
  <c r="K11" i="3"/>
  <c r="J11" i="3"/>
  <c r="N15" i="3"/>
  <c r="M15" i="3"/>
  <c r="L15" i="3"/>
  <c r="K15" i="3"/>
  <c r="J15" i="3"/>
  <c r="N19" i="3"/>
  <c r="M19" i="3"/>
  <c r="L19" i="3"/>
  <c r="K19" i="3"/>
  <c r="J19" i="3"/>
  <c r="N23" i="3"/>
  <c r="M23" i="3"/>
  <c r="L23" i="3"/>
  <c r="K23" i="3"/>
  <c r="J23" i="3"/>
  <c r="N27" i="3"/>
  <c r="M27" i="3"/>
  <c r="L27" i="3"/>
  <c r="K27" i="3"/>
  <c r="J27" i="3"/>
  <c r="N31" i="3"/>
  <c r="M31" i="3"/>
  <c r="L31" i="3"/>
  <c r="K31" i="3"/>
  <c r="J31" i="3"/>
  <c r="N35" i="3"/>
  <c r="M35" i="3"/>
  <c r="L35" i="3"/>
  <c r="K35" i="3"/>
  <c r="J35" i="3"/>
  <c r="N39" i="3"/>
  <c r="M39" i="3"/>
  <c r="L39" i="3"/>
  <c r="K39" i="3"/>
  <c r="J39" i="3"/>
  <c r="M46" i="3"/>
  <c r="L46" i="3"/>
  <c r="K46" i="3"/>
  <c r="J46" i="3"/>
  <c r="M54" i="3"/>
  <c r="L54" i="3"/>
  <c r="K54" i="3"/>
  <c r="J54" i="3"/>
  <c r="N62" i="3"/>
  <c r="M62" i="3"/>
  <c r="L62" i="3"/>
  <c r="K62" i="3"/>
  <c r="J62" i="3"/>
  <c r="N67" i="3"/>
  <c r="M67" i="3"/>
  <c r="L67" i="3"/>
  <c r="K67" i="3"/>
  <c r="J67" i="3"/>
  <c r="K83" i="3"/>
  <c r="N83" i="3"/>
  <c r="M83" i="3"/>
  <c r="L83" i="3"/>
  <c r="J83" i="3"/>
  <c r="M94" i="3"/>
  <c r="N94" i="3"/>
  <c r="L94" i="3"/>
  <c r="K94" i="3"/>
  <c r="J94" i="3"/>
  <c r="N105" i="3"/>
  <c r="M105" i="3"/>
  <c r="L105" i="3"/>
  <c r="K105" i="3"/>
  <c r="I116" i="3"/>
  <c r="J105" i="3"/>
  <c r="H117" i="3"/>
  <c r="G118" i="3"/>
  <c r="F119" i="3"/>
  <c r="E120" i="3"/>
  <c r="O9" i="8"/>
  <c r="N9" i="8"/>
  <c r="O83" i="8"/>
  <c r="N83" i="8"/>
  <c r="O82" i="8"/>
  <c r="N82" i="8"/>
  <c r="S10" i="9"/>
  <c r="R10" i="9"/>
  <c r="P20" i="9"/>
  <c r="O20" i="9"/>
  <c r="O62" i="10"/>
  <c r="N62" i="10"/>
  <c r="O81" i="10"/>
  <c r="N81" i="10"/>
  <c r="X34" i="12"/>
  <c r="V34" i="12"/>
  <c r="U34" i="12"/>
  <c r="J9" i="2"/>
  <c r="N9" i="2"/>
  <c r="M9" i="2"/>
  <c r="L9" i="2"/>
  <c r="K9" i="2"/>
  <c r="J33" i="2"/>
  <c r="N33" i="2"/>
  <c r="M33" i="2"/>
  <c r="L33" i="2"/>
  <c r="K33" i="2"/>
  <c r="J48" i="2"/>
  <c r="N48" i="2"/>
  <c r="M48" i="2"/>
  <c r="L48" i="2"/>
  <c r="K48" i="2"/>
  <c r="N65" i="2"/>
  <c r="I68" i="2"/>
  <c r="M65" i="2"/>
  <c r="L65" i="2"/>
  <c r="J65" i="2"/>
  <c r="K65" i="2"/>
  <c r="J14" i="3"/>
  <c r="N14" i="3"/>
  <c r="M14" i="3"/>
  <c r="L14" i="3"/>
  <c r="K14" i="3"/>
  <c r="M102" i="3"/>
  <c r="I113" i="3"/>
  <c r="N102" i="3"/>
  <c r="L102" i="3"/>
  <c r="J102" i="3"/>
  <c r="K102" i="3"/>
  <c r="F188" i="3"/>
  <c r="V48" i="5"/>
  <c r="U48" i="5"/>
  <c r="T48" i="5"/>
  <c r="S48" i="5"/>
  <c r="W48" i="5"/>
  <c r="E119" i="3"/>
  <c r="O59" i="8"/>
  <c r="N59" i="8"/>
  <c r="F67" i="2"/>
  <c r="M47" i="3"/>
  <c r="L47" i="3"/>
  <c r="K47" i="3"/>
  <c r="J47" i="3"/>
  <c r="M55" i="3"/>
  <c r="L55" i="3"/>
  <c r="K55" i="3"/>
  <c r="J55" i="3"/>
  <c r="M68" i="3"/>
  <c r="N68" i="3"/>
  <c r="L68" i="3"/>
  <c r="K68" i="3"/>
  <c r="J68" i="3"/>
  <c r="M85" i="3"/>
  <c r="N85" i="3"/>
  <c r="L85" i="3"/>
  <c r="K85" i="3"/>
  <c r="J85" i="3"/>
  <c r="K95" i="3"/>
  <c r="N95" i="3"/>
  <c r="M95" i="3"/>
  <c r="L95" i="3"/>
  <c r="J95" i="3"/>
  <c r="M106" i="3"/>
  <c r="N106" i="3"/>
  <c r="L106" i="3"/>
  <c r="K106" i="3"/>
  <c r="I117" i="3"/>
  <c r="J106" i="3"/>
  <c r="H118" i="3"/>
  <c r="G119" i="3"/>
  <c r="F120" i="3"/>
  <c r="F121" i="3"/>
  <c r="E122" i="3"/>
  <c r="N155" i="3"/>
  <c r="M155" i="3"/>
  <c r="L155" i="3"/>
  <c r="K155" i="3"/>
  <c r="J155" i="3"/>
  <c r="N163" i="3"/>
  <c r="M163" i="3"/>
  <c r="L163" i="3"/>
  <c r="K163" i="3"/>
  <c r="J163" i="3"/>
  <c r="N171" i="3"/>
  <c r="M171" i="3"/>
  <c r="L171" i="3"/>
  <c r="K171" i="3"/>
  <c r="J171" i="3"/>
  <c r="G187" i="3"/>
  <c r="N179" i="3"/>
  <c r="M179" i="3"/>
  <c r="L179" i="3"/>
  <c r="I190" i="3"/>
  <c r="K179" i="3"/>
  <c r="J179" i="3"/>
  <c r="G195" i="3"/>
  <c r="N210" i="3"/>
  <c r="M210" i="3"/>
  <c r="L210" i="3"/>
  <c r="K210" i="3"/>
  <c r="J210" i="3"/>
  <c r="N218" i="3"/>
  <c r="M218" i="3"/>
  <c r="L218" i="3"/>
  <c r="K218" i="3"/>
  <c r="J218" i="3"/>
  <c r="K49" i="5"/>
  <c r="I49" i="5"/>
  <c r="M49" i="5"/>
  <c r="L49" i="5"/>
  <c r="J49" i="5"/>
  <c r="S14" i="5"/>
  <c r="W14" i="5"/>
  <c r="V14" i="5"/>
  <c r="U14" i="5"/>
  <c r="T14" i="5"/>
  <c r="W16" i="5"/>
  <c r="V16" i="5"/>
  <c r="U16" i="5"/>
  <c r="T16" i="5"/>
  <c r="S16" i="5"/>
  <c r="V24" i="5"/>
  <c r="U24" i="5"/>
  <c r="T24" i="5"/>
  <c r="S24" i="5"/>
  <c r="W24" i="5"/>
  <c r="I51" i="5"/>
  <c r="M51" i="5"/>
  <c r="L51" i="5"/>
  <c r="K51" i="5"/>
  <c r="J51" i="5"/>
  <c r="S40" i="6"/>
  <c r="W40" i="6"/>
  <c r="V40" i="6"/>
  <c r="U40" i="6"/>
  <c r="T40" i="6"/>
  <c r="W42" i="6"/>
  <c r="V42" i="6"/>
  <c r="U42" i="6"/>
  <c r="T42" i="6"/>
  <c r="S42" i="6"/>
  <c r="O14" i="8"/>
  <c r="N14" i="8"/>
  <c r="O55" i="8"/>
  <c r="N55" i="8"/>
  <c r="O186" i="8"/>
  <c r="N186" i="8"/>
  <c r="O193" i="8"/>
  <c r="N193" i="8"/>
  <c r="N24" i="2"/>
  <c r="J24" i="2"/>
  <c r="M24" i="2"/>
  <c r="L24" i="2"/>
  <c r="K24" i="2"/>
  <c r="N37" i="2"/>
  <c r="M37" i="2"/>
  <c r="J37" i="2"/>
  <c r="L37" i="2"/>
  <c r="K37" i="2"/>
  <c r="J26" i="3"/>
  <c r="N26" i="3"/>
  <c r="M26" i="3"/>
  <c r="L26" i="3"/>
  <c r="K26" i="3"/>
  <c r="J34" i="3"/>
  <c r="N34" i="3"/>
  <c r="M34" i="3"/>
  <c r="L34" i="3"/>
  <c r="K34" i="3"/>
  <c r="J44" i="3"/>
  <c r="M44" i="3"/>
  <c r="L44" i="3"/>
  <c r="K44" i="3"/>
  <c r="G115" i="3"/>
  <c r="L18" i="5"/>
  <c r="K18" i="5"/>
  <c r="J18" i="5"/>
  <c r="I18" i="5"/>
  <c r="M18" i="5"/>
  <c r="N20" i="12"/>
  <c r="M20" i="12"/>
  <c r="L20" i="12"/>
  <c r="K20" i="12"/>
  <c r="J20" i="12"/>
  <c r="I20" i="12"/>
  <c r="K103" i="3"/>
  <c r="N103" i="3"/>
  <c r="M103" i="3"/>
  <c r="L103" i="3"/>
  <c r="J103" i="3"/>
  <c r="I114" i="3"/>
  <c r="V40" i="5"/>
  <c r="U40" i="5"/>
  <c r="T40" i="5"/>
  <c r="S40" i="5"/>
  <c r="W40" i="5"/>
  <c r="H42" i="2"/>
  <c r="L8" i="3"/>
  <c r="M8" i="3"/>
  <c r="K8" i="3"/>
  <c r="J8" i="3"/>
  <c r="N8" i="3"/>
  <c r="L12" i="3"/>
  <c r="K12" i="3"/>
  <c r="M12" i="3"/>
  <c r="J12" i="3"/>
  <c r="N12" i="3"/>
  <c r="L16" i="3"/>
  <c r="K16" i="3"/>
  <c r="J16" i="3"/>
  <c r="N16" i="3"/>
  <c r="M16" i="3"/>
  <c r="L20" i="3"/>
  <c r="K20" i="3"/>
  <c r="J20" i="3"/>
  <c r="M20" i="3"/>
  <c r="N20" i="3"/>
  <c r="L24" i="3"/>
  <c r="N24" i="3"/>
  <c r="K24" i="3"/>
  <c r="J24" i="3"/>
  <c r="M24" i="3"/>
  <c r="L28" i="3"/>
  <c r="K28" i="3"/>
  <c r="J28" i="3"/>
  <c r="N28" i="3"/>
  <c r="M28" i="3"/>
  <c r="L32" i="3"/>
  <c r="K32" i="3"/>
  <c r="J32" i="3"/>
  <c r="N32" i="3"/>
  <c r="M32" i="3"/>
  <c r="L36" i="3"/>
  <c r="N36" i="3"/>
  <c r="K36" i="3"/>
  <c r="J36" i="3"/>
  <c r="M36" i="3"/>
  <c r="L40" i="3"/>
  <c r="K40" i="3"/>
  <c r="J40" i="3"/>
  <c r="M40" i="3"/>
  <c r="L48" i="3"/>
  <c r="M48" i="3"/>
  <c r="K48" i="3"/>
  <c r="J48" i="3"/>
  <c r="L56" i="3"/>
  <c r="K56" i="3"/>
  <c r="M56" i="3"/>
  <c r="J56" i="3"/>
  <c r="L63" i="3"/>
  <c r="K63" i="3"/>
  <c r="N63" i="3"/>
  <c r="J63" i="3"/>
  <c r="M63" i="3"/>
  <c r="K69" i="3"/>
  <c r="M69" i="3"/>
  <c r="N69" i="3"/>
  <c r="L69" i="3"/>
  <c r="J69" i="3"/>
  <c r="M86" i="3"/>
  <c r="L86" i="3"/>
  <c r="K86" i="3"/>
  <c r="J86" i="3"/>
  <c r="N86" i="3"/>
  <c r="L97" i="3"/>
  <c r="K97" i="3"/>
  <c r="N97" i="3"/>
  <c r="M97" i="3"/>
  <c r="J97" i="3"/>
  <c r="K107" i="3"/>
  <c r="M107" i="3"/>
  <c r="I118" i="3"/>
  <c r="L107" i="3"/>
  <c r="J107" i="3"/>
  <c r="N107" i="3"/>
  <c r="H119" i="3"/>
  <c r="H120" i="3"/>
  <c r="G121" i="3"/>
  <c r="F122" i="3"/>
  <c r="E123" i="3"/>
  <c r="I43" i="5"/>
  <c r="M43" i="5"/>
  <c r="L43" i="5"/>
  <c r="K43" i="5"/>
  <c r="J43" i="5"/>
  <c r="M45" i="5"/>
  <c r="L45" i="5"/>
  <c r="K45" i="5"/>
  <c r="J45" i="5"/>
  <c r="I45" i="5"/>
  <c r="L50" i="5"/>
  <c r="K50" i="5"/>
  <c r="J50" i="5"/>
  <c r="I50" i="5"/>
  <c r="M50" i="5"/>
  <c r="S32" i="6"/>
  <c r="W32" i="6"/>
  <c r="V32" i="6"/>
  <c r="U32" i="6"/>
  <c r="T32" i="6"/>
  <c r="W34" i="6"/>
  <c r="V34" i="6"/>
  <c r="U34" i="6"/>
  <c r="T34" i="6"/>
  <c r="S34" i="6"/>
  <c r="V39" i="6"/>
  <c r="U39" i="6"/>
  <c r="T39" i="6"/>
  <c r="S39" i="6"/>
  <c r="W39" i="6"/>
  <c r="O17" i="8"/>
  <c r="N17" i="8"/>
  <c r="O101" i="8"/>
  <c r="N101" i="8"/>
  <c r="O123" i="8"/>
  <c r="N123" i="8"/>
  <c r="O145" i="8"/>
  <c r="N145" i="8"/>
  <c r="O167" i="8"/>
  <c r="N167" i="8"/>
  <c r="N194" i="8"/>
  <c r="O194" i="8"/>
  <c r="M67" i="13"/>
  <c r="L67" i="13"/>
  <c r="K67" i="13"/>
  <c r="J67" i="13"/>
  <c r="I67" i="13"/>
  <c r="E42" i="2"/>
  <c r="N61" i="2"/>
  <c r="M61" i="2"/>
  <c r="J61" i="2"/>
  <c r="L61" i="2"/>
  <c r="K61" i="2"/>
  <c r="N18" i="3"/>
  <c r="M18" i="3"/>
  <c r="J18" i="3"/>
  <c r="L18" i="3"/>
  <c r="K18" i="3"/>
  <c r="F116" i="3"/>
  <c r="H191" i="3"/>
  <c r="L15" i="5"/>
  <c r="K15" i="5"/>
  <c r="J15" i="5"/>
  <c r="I15" i="5"/>
  <c r="M15" i="5"/>
  <c r="M110" i="15"/>
  <c r="L110" i="15"/>
  <c r="K110" i="15"/>
  <c r="J110" i="15"/>
  <c r="I110" i="15"/>
  <c r="N93" i="3"/>
  <c r="M93" i="3"/>
  <c r="L93" i="3"/>
  <c r="K93" i="3"/>
  <c r="J93" i="3"/>
  <c r="G117" i="3"/>
  <c r="N140" i="3"/>
  <c r="M140" i="3"/>
  <c r="L140" i="3"/>
  <c r="K140" i="3"/>
  <c r="J140" i="3"/>
  <c r="I193" i="3"/>
  <c r="N182" i="3"/>
  <c r="M182" i="3"/>
  <c r="L182" i="3"/>
  <c r="K182" i="3"/>
  <c r="J182" i="3"/>
  <c r="S33" i="5"/>
  <c r="W33" i="5"/>
  <c r="V33" i="5"/>
  <c r="U33" i="5"/>
  <c r="T33" i="5"/>
  <c r="W47" i="6"/>
  <c r="V47" i="6"/>
  <c r="U47" i="6"/>
  <c r="T47" i="6"/>
  <c r="S47" i="6"/>
  <c r="M32" i="13"/>
  <c r="L32" i="13"/>
  <c r="K32" i="13"/>
  <c r="J32" i="13"/>
  <c r="I32" i="13"/>
  <c r="H43" i="2"/>
  <c r="H67" i="2"/>
  <c r="F68" i="2"/>
  <c r="K41" i="3"/>
  <c r="J41" i="3"/>
  <c r="M41" i="3"/>
  <c r="L41" i="3"/>
  <c r="K49" i="3"/>
  <c r="M49" i="3"/>
  <c r="L49" i="3"/>
  <c r="J49" i="3"/>
  <c r="K57" i="3"/>
  <c r="J57" i="3"/>
  <c r="L57" i="3"/>
  <c r="M57" i="3"/>
  <c r="K71" i="3"/>
  <c r="J71" i="3"/>
  <c r="M71" i="3"/>
  <c r="L71" i="3"/>
  <c r="N71" i="3"/>
  <c r="K87" i="3"/>
  <c r="L87" i="3"/>
  <c r="J87" i="3"/>
  <c r="M87" i="3"/>
  <c r="N87" i="3"/>
  <c r="M98" i="3"/>
  <c r="K98" i="3"/>
  <c r="J98" i="3"/>
  <c r="N98" i="3"/>
  <c r="L98" i="3"/>
  <c r="F113" i="3"/>
  <c r="E114" i="3"/>
  <c r="I120" i="3"/>
  <c r="K109" i="3"/>
  <c r="L109" i="3"/>
  <c r="J109" i="3"/>
  <c r="M109" i="3"/>
  <c r="N109" i="3"/>
  <c r="H121" i="3"/>
  <c r="G122" i="3"/>
  <c r="F123" i="3"/>
  <c r="N154" i="3"/>
  <c r="M154" i="3"/>
  <c r="K154" i="3"/>
  <c r="J154" i="3"/>
  <c r="L154" i="3"/>
  <c r="N162" i="3"/>
  <c r="M162" i="3"/>
  <c r="K162" i="3"/>
  <c r="J162" i="3"/>
  <c r="L162" i="3"/>
  <c r="N170" i="3"/>
  <c r="M170" i="3"/>
  <c r="K170" i="3"/>
  <c r="J170" i="3"/>
  <c r="L170" i="3"/>
  <c r="G186" i="3"/>
  <c r="N178" i="3"/>
  <c r="M178" i="3"/>
  <c r="K178" i="3"/>
  <c r="J178" i="3"/>
  <c r="I189" i="3"/>
  <c r="L178" i="3"/>
  <c r="G194" i="3"/>
  <c r="N209" i="3"/>
  <c r="M209" i="3"/>
  <c r="K209" i="3"/>
  <c r="J209" i="3"/>
  <c r="L209" i="3"/>
  <c r="N217" i="3"/>
  <c r="M217" i="3"/>
  <c r="K217" i="3"/>
  <c r="J217" i="3"/>
  <c r="L217" i="3"/>
  <c r="I35" i="5"/>
  <c r="M35" i="5"/>
  <c r="L35" i="5"/>
  <c r="K35" i="5"/>
  <c r="J35" i="5"/>
  <c r="M37" i="5"/>
  <c r="L37" i="5"/>
  <c r="K37" i="5"/>
  <c r="J37" i="5"/>
  <c r="I37" i="5"/>
  <c r="L42" i="5"/>
  <c r="K42" i="5"/>
  <c r="J42" i="5"/>
  <c r="I42" i="5"/>
  <c r="M42" i="5"/>
  <c r="S13" i="6"/>
  <c r="W13" i="6"/>
  <c r="V13" i="6"/>
  <c r="U13" i="6"/>
  <c r="T13" i="6"/>
  <c r="W15" i="6"/>
  <c r="V15" i="6"/>
  <c r="U15" i="6"/>
  <c r="T15" i="6"/>
  <c r="S15" i="6"/>
  <c r="S24" i="6"/>
  <c r="W24" i="6"/>
  <c r="V24" i="6"/>
  <c r="U24" i="6"/>
  <c r="T24" i="6"/>
  <c r="W26" i="6"/>
  <c r="V26" i="6"/>
  <c r="U26" i="6"/>
  <c r="T26" i="6"/>
  <c r="S26" i="6"/>
  <c r="V31" i="6"/>
  <c r="U31" i="6"/>
  <c r="T31" i="6"/>
  <c r="S31" i="6"/>
  <c r="W31" i="6"/>
  <c r="O19" i="10"/>
  <c r="N19" i="10"/>
  <c r="X50" i="12"/>
  <c r="V50" i="12"/>
  <c r="U50" i="12"/>
  <c r="I128" i="13"/>
  <c r="L128" i="13"/>
  <c r="K128" i="13"/>
  <c r="M128" i="13"/>
  <c r="J128" i="13"/>
  <c r="N13" i="2"/>
  <c r="M13" i="2"/>
  <c r="J13" i="2"/>
  <c r="L13" i="2"/>
  <c r="K13" i="2"/>
  <c r="N22" i="3"/>
  <c r="J22" i="3"/>
  <c r="M22" i="3"/>
  <c r="L22" i="3"/>
  <c r="K22" i="3"/>
  <c r="N38" i="3"/>
  <c r="M38" i="3"/>
  <c r="L38" i="3"/>
  <c r="K38" i="3"/>
  <c r="J38" i="3"/>
  <c r="N81" i="3"/>
  <c r="M81" i="3"/>
  <c r="L81" i="3"/>
  <c r="J81" i="3"/>
  <c r="K81" i="3"/>
  <c r="H114" i="3"/>
  <c r="K138" i="3"/>
  <c r="N138" i="3"/>
  <c r="M138" i="3"/>
  <c r="L138" i="3"/>
  <c r="J138" i="3"/>
  <c r="N144" i="3"/>
  <c r="M144" i="3"/>
  <c r="L144" i="3"/>
  <c r="J144" i="3"/>
  <c r="K144" i="3"/>
  <c r="S41" i="5"/>
  <c r="W41" i="5"/>
  <c r="V41" i="5"/>
  <c r="T41" i="5"/>
  <c r="U41" i="5"/>
  <c r="W50" i="6"/>
  <c r="V50" i="6"/>
  <c r="U50" i="6"/>
  <c r="T50" i="6"/>
  <c r="S50" i="6"/>
  <c r="O63" i="8"/>
  <c r="N63" i="8"/>
  <c r="M53" i="3"/>
  <c r="L53" i="3"/>
  <c r="K53" i="3"/>
  <c r="J53" i="3"/>
  <c r="M61" i="3"/>
  <c r="L61" i="3"/>
  <c r="K61" i="3"/>
  <c r="J61" i="3"/>
  <c r="H116" i="3"/>
  <c r="N174" i="3"/>
  <c r="M174" i="3"/>
  <c r="L174" i="3"/>
  <c r="K174" i="3"/>
  <c r="J174" i="3"/>
  <c r="W35" i="5"/>
  <c r="V35" i="5"/>
  <c r="U35" i="5"/>
  <c r="T35" i="5"/>
  <c r="S35" i="5"/>
  <c r="J9" i="3"/>
  <c r="L9" i="3"/>
  <c r="K9" i="3"/>
  <c r="N9" i="3"/>
  <c r="M9" i="3"/>
  <c r="J13" i="3"/>
  <c r="L13" i="3"/>
  <c r="N13" i="3"/>
  <c r="M13" i="3"/>
  <c r="K13" i="3"/>
  <c r="J17" i="3"/>
  <c r="L17" i="3"/>
  <c r="K17" i="3"/>
  <c r="N17" i="3"/>
  <c r="M17" i="3"/>
  <c r="J21" i="3"/>
  <c r="L21" i="3"/>
  <c r="N21" i="3"/>
  <c r="M21" i="3"/>
  <c r="K21" i="3"/>
  <c r="J25" i="3"/>
  <c r="L25" i="3"/>
  <c r="K25" i="3"/>
  <c r="N25" i="3"/>
  <c r="M25" i="3"/>
  <c r="J29" i="3"/>
  <c r="K29" i="3"/>
  <c r="N29" i="3"/>
  <c r="L29" i="3"/>
  <c r="M29" i="3"/>
  <c r="J33" i="3"/>
  <c r="L33" i="3"/>
  <c r="N33" i="3"/>
  <c r="K33" i="3"/>
  <c r="M33" i="3"/>
  <c r="J37" i="3"/>
  <c r="L37" i="3"/>
  <c r="N37" i="3"/>
  <c r="M37" i="3"/>
  <c r="K37" i="3"/>
  <c r="J42" i="3"/>
  <c r="L42" i="3"/>
  <c r="M42" i="3"/>
  <c r="K42" i="3"/>
  <c r="J50" i="3"/>
  <c r="L50" i="3"/>
  <c r="K50" i="3"/>
  <c r="M50" i="3"/>
  <c r="J58" i="3"/>
  <c r="K58" i="3"/>
  <c r="L58" i="3"/>
  <c r="M58" i="3"/>
  <c r="J64" i="3"/>
  <c r="N64" i="3"/>
  <c r="L64" i="3"/>
  <c r="K64" i="3"/>
  <c r="M64" i="3"/>
  <c r="M72" i="3"/>
  <c r="J72" i="3"/>
  <c r="L72" i="3"/>
  <c r="N72" i="3"/>
  <c r="K72" i="3"/>
  <c r="J89" i="3"/>
  <c r="K89" i="3"/>
  <c r="L89" i="3"/>
  <c r="N89" i="3"/>
  <c r="M89" i="3"/>
  <c r="K99" i="3"/>
  <c r="J99" i="3"/>
  <c r="L99" i="3"/>
  <c r="N99" i="3"/>
  <c r="M99" i="3"/>
  <c r="G113" i="3"/>
  <c r="F114" i="3"/>
  <c r="E115" i="3"/>
  <c r="M110" i="3"/>
  <c r="I121" i="3"/>
  <c r="J110" i="3"/>
  <c r="L110" i="3"/>
  <c r="K110" i="3"/>
  <c r="N110" i="3"/>
  <c r="H122" i="3"/>
  <c r="G123" i="3"/>
  <c r="I27" i="5"/>
  <c r="M27" i="5"/>
  <c r="L27" i="5"/>
  <c r="J27" i="5"/>
  <c r="K27" i="5"/>
  <c r="M29" i="5"/>
  <c r="L29" i="5"/>
  <c r="K29" i="5"/>
  <c r="J29" i="5"/>
  <c r="I29" i="5"/>
  <c r="L34" i="5"/>
  <c r="K34" i="5"/>
  <c r="J34" i="5"/>
  <c r="I34" i="5"/>
  <c r="M34" i="5"/>
  <c r="W45" i="6"/>
  <c r="V45" i="6"/>
  <c r="U45" i="6"/>
  <c r="T45" i="6"/>
  <c r="S45" i="6"/>
  <c r="W7" i="6"/>
  <c r="V7" i="6"/>
  <c r="U7" i="6"/>
  <c r="T7" i="6"/>
  <c r="S7" i="6"/>
  <c r="V12" i="6"/>
  <c r="U12" i="6"/>
  <c r="T12" i="6"/>
  <c r="S12" i="6"/>
  <c r="W12" i="6"/>
  <c r="W18" i="6"/>
  <c r="V18" i="6"/>
  <c r="U18" i="6"/>
  <c r="T18" i="6"/>
  <c r="S18" i="6"/>
  <c r="V23" i="6"/>
  <c r="U23" i="6"/>
  <c r="T23" i="6"/>
  <c r="S23" i="6"/>
  <c r="W23" i="6"/>
  <c r="O196" i="8"/>
  <c r="N196" i="8"/>
  <c r="O280" i="8"/>
  <c r="N280" i="8"/>
  <c r="M10" i="13"/>
  <c r="L10" i="13"/>
  <c r="K10" i="13"/>
  <c r="J10" i="13"/>
  <c r="I10" i="13"/>
  <c r="Z15" i="17"/>
  <c r="Y15" i="17"/>
  <c r="X15" i="17"/>
  <c r="W15" i="17"/>
  <c r="J41" i="2"/>
  <c r="M41" i="2"/>
  <c r="L41" i="2"/>
  <c r="K41" i="2"/>
  <c r="M60" i="3"/>
  <c r="L60" i="3"/>
  <c r="J60" i="3"/>
  <c r="K60" i="3"/>
  <c r="J65" i="3"/>
  <c r="N65" i="3"/>
  <c r="M65" i="3"/>
  <c r="L65" i="3"/>
  <c r="K65" i="3"/>
  <c r="F117" i="3"/>
  <c r="F196" i="3"/>
  <c r="I8" i="5"/>
  <c r="M8" i="5"/>
  <c r="L8" i="5"/>
  <c r="K8" i="5"/>
  <c r="J8" i="5"/>
  <c r="L111" i="16"/>
  <c r="K111" i="16"/>
  <c r="J111" i="16"/>
  <c r="I111" i="16"/>
  <c r="H119" i="16"/>
  <c r="M45" i="3"/>
  <c r="L45" i="3"/>
  <c r="K45" i="3"/>
  <c r="J45" i="3"/>
  <c r="M82" i="3"/>
  <c r="N82" i="3"/>
  <c r="L82" i="3"/>
  <c r="K82" i="3"/>
  <c r="J82" i="3"/>
  <c r="H115" i="3"/>
  <c r="N158" i="3"/>
  <c r="M158" i="3"/>
  <c r="L158" i="3"/>
  <c r="K158" i="3"/>
  <c r="J158" i="3"/>
  <c r="N213" i="3"/>
  <c r="M213" i="3"/>
  <c r="L213" i="3"/>
  <c r="K213" i="3"/>
  <c r="J213" i="3"/>
  <c r="L7" i="5"/>
  <c r="K7" i="5"/>
  <c r="J7" i="5"/>
  <c r="I7" i="5"/>
  <c r="M7" i="5"/>
  <c r="M43" i="3"/>
  <c r="L43" i="3"/>
  <c r="K43" i="3"/>
  <c r="J43" i="3"/>
  <c r="J51" i="3"/>
  <c r="M51" i="3"/>
  <c r="K51" i="3"/>
  <c r="L51" i="3"/>
  <c r="K59" i="3"/>
  <c r="J59" i="3"/>
  <c r="M59" i="3"/>
  <c r="L59" i="3"/>
  <c r="M90" i="3"/>
  <c r="N90" i="3"/>
  <c r="K90" i="3"/>
  <c r="J90" i="3"/>
  <c r="L90" i="3"/>
  <c r="J101" i="3"/>
  <c r="N101" i="3"/>
  <c r="M101" i="3"/>
  <c r="L101" i="3"/>
  <c r="K101" i="3"/>
  <c r="H113" i="3"/>
  <c r="G114" i="3"/>
  <c r="F115" i="3"/>
  <c r="E116" i="3"/>
  <c r="K111" i="3"/>
  <c r="I122" i="3"/>
  <c r="L111" i="3"/>
  <c r="J111" i="3"/>
  <c r="N111" i="3"/>
  <c r="M111" i="3"/>
  <c r="H123" i="3"/>
  <c r="N159" i="3"/>
  <c r="M159" i="3"/>
  <c r="L159" i="3"/>
  <c r="K159" i="3"/>
  <c r="J159" i="3"/>
  <c r="N167" i="3"/>
  <c r="M167" i="3"/>
  <c r="L167" i="3"/>
  <c r="K167" i="3"/>
  <c r="J167" i="3"/>
  <c r="N175" i="3"/>
  <c r="M175" i="3"/>
  <c r="L175" i="3"/>
  <c r="K175" i="3"/>
  <c r="J175" i="3"/>
  <c r="I186" i="3"/>
  <c r="N183" i="3"/>
  <c r="M183" i="3"/>
  <c r="L183" i="3"/>
  <c r="K183" i="3"/>
  <c r="J183" i="3"/>
  <c r="I194" i="3"/>
  <c r="N214" i="3"/>
  <c r="M214" i="3"/>
  <c r="L214" i="3"/>
  <c r="K214" i="3"/>
  <c r="J214" i="3"/>
  <c r="I16" i="5"/>
  <c r="M16" i="5"/>
  <c r="L16" i="5"/>
  <c r="K16" i="5"/>
  <c r="J16" i="5"/>
  <c r="L26" i="5"/>
  <c r="K26" i="5"/>
  <c r="J26" i="5"/>
  <c r="I26" i="5"/>
  <c r="M26" i="5"/>
  <c r="O36" i="8"/>
  <c r="N36" i="8"/>
  <c r="X18" i="12"/>
  <c r="V18" i="12"/>
  <c r="U18" i="12"/>
  <c r="M101" i="13"/>
  <c r="L101" i="13"/>
  <c r="K101" i="13"/>
  <c r="J101" i="13"/>
  <c r="I101" i="13"/>
  <c r="O33" i="8"/>
  <c r="N33" i="8"/>
  <c r="O41" i="8"/>
  <c r="N41" i="8"/>
  <c r="O60" i="8"/>
  <c r="N60" i="8"/>
  <c r="O79" i="8"/>
  <c r="N79" i="8"/>
  <c r="O98" i="8"/>
  <c r="N98" i="8"/>
  <c r="O106" i="8"/>
  <c r="N106" i="8"/>
  <c r="O120" i="8"/>
  <c r="N120" i="8"/>
  <c r="O128" i="8"/>
  <c r="N128" i="8"/>
  <c r="O142" i="8"/>
  <c r="N142" i="8"/>
  <c r="O150" i="8"/>
  <c r="N150" i="8"/>
  <c r="O164" i="8"/>
  <c r="N164" i="8"/>
  <c r="O171" i="8"/>
  <c r="N171" i="8"/>
  <c r="O251" i="8"/>
  <c r="N251" i="8"/>
  <c r="N252" i="8"/>
  <c r="O252" i="8"/>
  <c r="O254" i="8"/>
  <c r="N254" i="8"/>
  <c r="O255" i="8"/>
  <c r="N255" i="8"/>
  <c r="O258" i="8"/>
  <c r="N258" i="8"/>
  <c r="S11" i="9"/>
  <c r="R11" i="9"/>
  <c r="O11" i="10"/>
  <c r="N11" i="10"/>
  <c r="N101" i="10"/>
  <c r="O101" i="10"/>
  <c r="O41" i="10"/>
  <c r="N41" i="10"/>
  <c r="O54" i="10"/>
  <c r="N54" i="10"/>
  <c r="O100" i="10"/>
  <c r="N100" i="10"/>
  <c r="M55" i="13"/>
  <c r="L55" i="13"/>
  <c r="K55" i="13"/>
  <c r="J55" i="13"/>
  <c r="I55" i="13"/>
  <c r="M89" i="13"/>
  <c r="L89" i="13"/>
  <c r="K89" i="13"/>
  <c r="J89" i="13"/>
  <c r="I89" i="13"/>
  <c r="M136" i="15"/>
  <c r="L136" i="15"/>
  <c r="K136" i="15"/>
  <c r="J136" i="15"/>
  <c r="I136" i="15"/>
  <c r="L19" i="16"/>
  <c r="K19" i="16"/>
  <c r="J19" i="16"/>
  <c r="I19" i="16"/>
  <c r="M12" i="5"/>
  <c r="K12" i="5"/>
  <c r="J12" i="5"/>
  <c r="I12" i="5"/>
  <c r="L12" i="5"/>
  <c r="M23" i="5"/>
  <c r="K23" i="5"/>
  <c r="J23" i="5"/>
  <c r="I23" i="5"/>
  <c r="L23" i="5"/>
  <c r="M31" i="5"/>
  <c r="K31" i="5"/>
  <c r="J31" i="5"/>
  <c r="I31" i="5"/>
  <c r="L31" i="5"/>
  <c r="M39" i="5"/>
  <c r="K39" i="5"/>
  <c r="J39" i="5"/>
  <c r="I39" i="5"/>
  <c r="L39" i="5"/>
  <c r="M47" i="5"/>
  <c r="K47" i="5"/>
  <c r="J47" i="5"/>
  <c r="I47" i="5"/>
  <c r="L47" i="5"/>
  <c r="O11" i="8"/>
  <c r="N11" i="8"/>
  <c r="O19" i="8"/>
  <c r="N19" i="8"/>
  <c r="O38" i="8"/>
  <c r="N38" i="8"/>
  <c r="O57" i="8"/>
  <c r="N57" i="8"/>
  <c r="O103" i="8"/>
  <c r="N103" i="8"/>
  <c r="O125" i="8"/>
  <c r="N125" i="8"/>
  <c r="O147" i="8"/>
  <c r="N147" i="8"/>
  <c r="O172" i="8"/>
  <c r="N172" i="8"/>
  <c r="O16" i="10"/>
  <c r="N16" i="10"/>
  <c r="O33" i="10"/>
  <c r="N33" i="10"/>
  <c r="O103" i="10"/>
  <c r="N103" i="10"/>
  <c r="X30" i="12"/>
  <c r="V30" i="12"/>
  <c r="U30" i="12"/>
  <c r="X46" i="12"/>
  <c r="V46" i="12"/>
  <c r="U46" i="12"/>
  <c r="M24" i="13"/>
  <c r="L24" i="13"/>
  <c r="K24" i="13"/>
  <c r="J24" i="13"/>
  <c r="I24" i="13"/>
  <c r="M58" i="13"/>
  <c r="L58" i="13"/>
  <c r="K58" i="13"/>
  <c r="J58" i="13"/>
  <c r="I58" i="13"/>
  <c r="M93" i="13"/>
  <c r="L93" i="13"/>
  <c r="K93" i="13"/>
  <c r="J93" i="13"/>
  <c r="I93" i="13"/>
  <c r="M41" i="15"/>
  <c r="L41" i="15"/>
  <c r="K41" i="15"/>
  <c r="J41" i="15"/>
  <c r="I41" i="15"/>
  <c r="H49" i="15"/>
  <c r="L42" i="16"/>
  <c r="K42" i="16"/>
  <c r="J42" i="16"/>
  <c r="I42" i="16"/>
  <c r="L9" i="5"/>
  <c r="J9" i="5"/>
  <c r="I9" i="5"/>
  <c r="K9" i="5"/>
  <c r="M9" i="5"/>
  <c r="L28" i="5"/>
  <c r="J28" i="5"/>
  <c r="I28" i="5"/>
  <c r="K28" i="5"/>
  <c r="M28" i="5"/>
  <c r="L36" i="5"/>
  <c r="J36" i="5"/>
  <c r="I36" i="5"/>
  <c r="M36" i="5"/>
  <c r="K36" i="5"/>
  <c r="L44" i="5"/>
  <c r="J44" i="5"/>
  <c r="I44" i="5"/>
  <c r="M44" i="5"/>
  <c r="K44" i="5"/>
  <c r="L52" i="5"/>
  <c r="J52" i="5"/>
  <c r="I52" i="5"/>
  <c r="M52" i="5"/>
  <c r="K52" i="5"/>
  <c r="O16" i="8"/>
  <c r="N16" i="8"/>
  <c r="O35" i="8"/>
  <c r="N35" i="8"/>
  <c r="O54" i="8"/>
  <c r="N54" i="8"/>
  <c r="O62" i="8"/>
  <c r="N62" i="8"/>
  <c r="O100" i="8"/>
  <c r="N100" i="8"/>
  <c r="O108" i="8"/>
  <c r="N108" i="8"/>
  <c r="O122" i="8"/>
  <c r="N122" i="8"/>
  <c r="O130" i="8"/>
  <c r="N130" i="8"/>
  <c r="O144" i="8"/>
  <c r="N144" i="8"/>
  <c r="O152" i="8"/>
  <c r="N152" i="8"/>
  <c r="O166" i="8"/>
  <c r="N166" i="8"/>
  <c r="P14" i="9"/>
  <c r="O14" i="9"/>
  <c r="O38" i="10"/>
  <c r="N38" i="10"/>
  <c r="O63" i="10"/>
  <c r="N63" i="10"/>
  <c r="O108" i="10"/>
  <c r="N108" i="10"/>
  <c r="X7" i="12"/>
  <c r="V7" i="12"/>
  <c r="U7" i="12"/>
  <c r="M46" i="13"/>
  <c r="L46" i="13"/>
  <c r="K46" i="13"/>
  <c r="J46" i="13"/>
  <c r="I46" i="13"/>
  <c r="M81" i="13"/>
  <c r="L81" i="13"/>
  <c r="K81" i="13"/>
  <c r="J81" i="13"/>
  <c r="I81" i="13"/>
  <c r="L117" i="13"/>
  <c r="J117" i="13"/>
  <c r="I117" i="13"/>
  <c r="M117" i="13"/>
  <c r="K117" i="13"/>
  <c r="J12" i="14"/>
  <c r="I12" i="14"/>
  <c r="K12" i="14"/>
  <c r="K32" i="14"/>
  <c r="J32" i="14"/>
  <c r="I32" i="14"/>
  <c r="M67" i="15"/>
  <c r="L67" i="15"/>
  <c r="K67" i="15"/>
  <c r="J67" i="15"/>
  <c r="I67" i="15"/>
  <c r="L25" i="17"/>
  <c r="K25" i="17"/>
  <c r="J25" i="17"/>
  <c r="I25" i="17"/>
  <c r="N66" i="3"/>
  <c r="M66" i="3"/>
  <c r="L66" i="3"/>
  <c r="K66" i="3"/>
  <c r="J66" i="3"/>
  <c r="L70" i="3"/>
  <c r="K70" i="3"/>
  <c r="J70" i="3"/>
  <c r="N70" i="3"/>
  <c r="M70" i="3"/>
  <c r="K80" i="3"/>
  <c r="N80" i="3"/>
  <c r="M80" i="3"/>
  <c r="L80" i="3"/>
  <c r="J80" i="3"/>
  <c r="N84" i="3"/>
  <c r="M84" i="3"/>
  <c r="L84" i="3"/>
  <c r="K84" i="3"/>
  <c r="J84" i="3"/>
  <c r="K88" i="3"/>
  <c r="J88" i="3"/>
  <c r="M88" i="3"/>
  <c r="L88" i="3"/>
  <c r="N88" i="3"/>
  <c r="J92" i="3"/>
  <c r="N92" i="3"/>
  <c r="M92" i="3"/>
  <c r="L92" i="3"/>
  <c r="K92" i="3"/>
  <c r="M96" i="3"/>
  <c r="L96" i="3"/>
  <c r="K96" i="3"/>
  <c r="N96" i="3"/>
  <c r="J96" i="3"/>
  <c r="J100" i="3"/>
  <c r="K100" i="3"/>
  <c r="N100" i="3"/>
  <c r="L100" i="3"/>
  <c r="M100" i="3"/>
  <c r="E113" i="3"/>
  <c r="N104" i="3"/>
  <c r="M104" i="3"/>
  <c r="L104" i="3"/>
  <c r="K104" i="3"/>
  <c r="I115" i="3"/>
  <c r="J104" i="3"/>
  <c r="G116" i="3"/>
  <c r="E117" i="3"/>
  <c r="I119" i="3"/>
  <c r="L108" i="3"/>
  <c r="K108" i="3"/>
  <c r="N108" i="3"/>
  <c r="J108" i="3"/>
  <c r="M108" i="3"/>
  <c r="G120" i="3"/>
  <c r="E121" i="3"/>
  <c r="I123" i="3"/>
  <c r="J112" i="3"/>
  <c r="N112" i="3"/>
  <c r="M112" i="3"/>
  <c r="K112" i="3"/>
  <c r="L112" i="3"/>
  <c r="K135" i="3"/>
  <c r="J135" i="3"/>
  <c r="M135" i="3"/>
  <c r="L135" i="3"/>
  <c r="N135" i="3"/>
  <c r="O13" i="8"/>
  <c r="N13" i="8"/>
  <c r="O32" i="8"/>
  <c r="N32" i="8"/>
  <c r="O40" i="8"/>
  <c r="N40" i="8"/>
  <c r="O97" i="8"/>
  <c r="N97" i="8"/>
  <c r="O105" i="8"/>
  <c r="N105" i="8"/>
  <c r="P13" i="9"/>
  <c r="O13" i="9"/>
  <c r="S19" i="9"/>
  <c r="R19" i="9"/>
  <c r="X13" i="12"/>
  <c r="V13" i="12"/>
  <c r="U13" i="12"/>
  <c r="X26" i="12"/>
  <c r="V26" i="12"/>
  <c r="U26" i="12"/>
  <c r="X42" i="12"/>
  <c r="V42" i="12"/>
  <c r="U42" i="12"/>
  <c r="M18" i="13"/>
  <c r="L18" i="13"/>
  <c r="K18" i="13"/>
  <c r="J18" i="13"/>
  <c r="I18" i="13"/>
  <c r="M50" i="13"/>
  <c r="L50" i="13"/>
  <c r="K50" i="13"/>
  <c r="J50" i="13"/>
  <c r="I50" i="13"/>
  <c r="M84" i="13"/>
  <c r="L84" i="13"/>
  <c r="K84" i="13"/>
  <c r="J84" i="13"/>
  <c r="I84" i="13"/>
  <c r="K106" i="14"/>
  <c r="J106" i="14"/>
  <c r="I106" i="14"/>
  <c r="J11" i="5"/>
  <c r="M11" i="5"/>
  <c r="I11" i="5"/>
  <c r="L11" i="5"/>
  <c r="K11" i="5"/>
  <c r="J22" i="5"/>
  <c r="M22" i="5"/>
  <c r="I22" i="5"/>
  <c r="K22" i="5"/>
  <c r="L22" i="5"/>
  <c r="J30" i="5"/>
  <c r="M30" i="5"/>
  <c r="K30" i="5"/>
  <c r="L30" i="5"/>
  <c r="I30" i="5"/>
  <c r="J38" i="5"/>
  <c r="M38" i="5"/>
  <c r="L38" i="5"/>
  <c r="K38" i="5"/>
  <c r="I38" i="5"/>
  <c r="J46" i="5"/>
  <c r="M46" i="5"/>
  <c r="L46" i="5"/>
  <c r="K46" i="5"/>
  <c r="I46" i="5"/>
  <c r="O10" i="8"/>
  <c r="N10" i="8"/>
  <c r="O18" i="8"/>
  <c r="N18" i="8"/>
  <c r="O37" i="8"/>
  <c r="N37" i="8"/>
  <c r="O56" i="8"/>
  <c r="N56" i="8"/>
  <c r="O64" i="8"/>
  <c r="N64" i="8"/>
  <c r="O102" i="8"/>
  <c r="N102" i="8"/>
  <c r="O124" i="8"/>
  <c r="N124" i="8"/>
  <c r="O146" i="8"/>
  <c r="N146" i="8"/>
  <c r="O169" i="8"/>
  <c r="N169" i="8"/>
  <c r="P12" i="9"/>
  <c r="O12" i="9"/>
  <c r="S18" i="9"/>
  <c r="R18" i="9"/>
  <c r="O35" i="10"/>
  <c r="N35" i="10"/>
  <c r="O60" i="10"/>
  <c r="N60" i="10"/>
  <c r="M38" i="13"/>
  <c r="L38" i="13"/>
  <c r="K38" i="13"/>
  <c r="J38" i="13"/>
  <c r="I38" i="13"/>
  <c r="M72" i="13"/>
  <c r="L72" i="13"/>
  <c r="K72" i="13"/>
  <c r="J72" i="13"/>
  <c r="I72" i="13"/>
  <c r="M107" i="13"/>
  <c r="L107" i="13"/>
  <c r="K107" i="13"/>
  <c r="J107" i="13"/>
  <c r="I107" i="13"/>
  <c r="K67" i="14"/>
  <c r="J67" i="14"/>
  <c r="I67" i="14"/>
  <c r="AA10" i="15"/>
  <c r="Z10" i="15"/>
  <c r="Y10" i="15"/>
  <c r="X10" i="15"/>
  <c r="W10" i="15"/>
  <c r="L154" i="16"/>
  <c r="K154" i="16"/>
  <c r="J154" i="16"/>
  <c r="I154" i="16"/>
  <c r="S48" i="6"/>
  <c r="W48" i="6"/>
  <c r="V48" i="6"/>
  <c r="U48" i="6"/>
  <c r="T48" i="6"/>
  <c r="N15" i="8"/>
  <c r="O15" i="8"/>
  <c r="N34" i="8"/>
  <c r="O34" i="8"/>
  <c r="N42" i="8"/>
  <c r="O42" i="8"/>
  <c r="N53" i="8"/>
  <c r="O53" i="8"/>
  <c r="N61" i="8"/>
  <c r="O61" i="8"/>
  <c r="N80" i="8"/>
  <c r="O80" i="8"/>
  <c r="N99" i="8"/>
  <c r="O99" i="8"/>
  <c r="N107" i="8"/>
  <c r="O107" i="8"/>
  <c r="N121" i="8"/>
  <c r="O121" i="8"/>
  <c r="N129" i="8"/>
  <c r="O129" i="8"/>
  <c r="N143" i="8"/>
  <c r="O143" i="8"/>
  <c r="N151" i="8"/>
  <c r="O151" i="8"/>
  <c r="N165" i="8"/>
  <c r="O165" i="8"/>
  <c r="N170" i="8"/>
  <c r="O170" i="8"/>
  <c r="O174" i="8"/>
  <c r="N174" i="8"/>
  <c r="O215" i="8"/>
  <c r="N215" i="8"/>
  <c r="N216" i="8"/>
  <c r="O216" i="8"/>
  <c r="O218" i="8"/>
  <c r="N218" i="8"/>
  <c r="O282" i="8"/>
  <c r="N282" i="8"/>
  <c r="P9" i="9"/>
  <c r="O9" i="9"/>
  <c r="R17" i="9"/>
  <c r="S17" i="9"/>
  <c r="U55" i="12"/>
  <c r="X55" i="12"/>
  <c r="V55" i="12"/>
  <c r="X22" i="12"/>
  <c r="V22" i="12"/>
  <c r="U22" i="12"/>
  <c r="X38" i="12"/>
  <c r="V38" i="12"/>
  <c r="U38" i="12"/>
  <c r="X54" i="12"/>
  <c r="V54" i="12"/>
  <c r="U54" i="12"/>
  <c r="M14" i="13"/>
  <c r="L14" i="13"/>
  <c r="K14" i="13"/>
  <c r="J14" i="13"/>
  <c r="I14" i="13"/>
  <c r="M41" i="13"/>
  <c r="L41" i="13"/>
  <c r="K41" i="13"/>
  <c r="J41" i="13"/>
  <c r="I41" i="13"/>
  <c r="M75" i="13"/>
  <c r="L75" i="13"/>
  <c r="K75" i="13"/>
  <c r="J75" i="13"/>
  <c r="I75" i="13"/>
  <c r="M110" i="13"/>
  <c r="H118" i="13"/>
  <c r="L110" i="13"/>
  <c r="K110" i="13"/>
  <c r="J110" i="13"/>
  <c r="I110" i="13"/>
  <c r="M126" i="13"/>
  <c r="L126" i="13"/>
  <c r="J126" i="13"/>
  <c r="I126" i="13"/>
  <c r="K126" i="13"/>
  <c r="J55" i="14"/>
  <c r="I55" i="14"/>
  <c r="K55" i="14"/>
  <c r="M13" i="5"/>
  <c r="L13" i="5"/>
  <c r="K13" i="5"/>
  <c r="J13" i="5"/>
  <c r="I13" i="5"/>
  <c r="M24" i="5"/>
  <c r="L24" i="5"/>
  <c r="K24" i="5"/>
  <c r="I24" i="5"/>
  <c r="J24" i="5"/>
  <c r="M32" i="5"/>
  <c r="L32" i="5"/>
  <c r="K32" i="5"/>
  <c r="J32" i="5"/>
  <c r="I32" i="5"/>
  <c r="M40" i="5"/>
  <c r="L40" i="5"/>
  <c r="K40" i="5"/>
  <c r="J40" i="5"/>
  <c r="I40" i="5"/>
  <c r="M48" i="5"/>
  <c r="L48" i="5"/>
  <c r="K48" i="5"/>
  <c r="J48" i="5"/>
  <c r="I48" i="5"/>
  <c r="W10" i="6"/>
  <c r="V10" i="6"/>
  <c r="U10" i="6"/>
  <c r="T10" i="6"/>
  <c r="S10" i="6"/>
  <c r="O12" i="8"/>
  <c r="N12" i="8"/>
  <c r="O20" i="8"/>
  <c r="N20" i="8"/>
  <c r="O31" i="8"/>
  <c r="N31" i="8"/>
  <c r="O39" i="8"/>
  <c r="N39" i="8"/>
  <c r="O58" i="8"/>
  <c r="N58" i="8"/>
  <c r="O77" i="8"/>
  <c r="N77" i="8"/>
  <c r="O85" i="8"/>
  <c r="N85" i="8"/>
  <c r="O104" i="8"/>
  <c r="N104" i="8"/>
  <c r="O126" i="8"/>
  <c r="N126" i="8"/>
  <c r="O148" i="8"/>
  <c r="N148" i="8"/>
  <c r="O185" i="8"/>
  <c r="N185" i="8"/>
  <c r="O192" i="8"/>
  <c r="N192" i="8"/>
  <c r="O281" i="8"/>
  <c r="N281" i="8"/>
  <c r="S9" i="9"/>
  <c r="R9" i="9"/>
  <c r="P21" i="9"/>
  <c r="O21" i="9"/>
  <c r="O17" i="10"/>
  <c r="N17" i="10"/>
  <c r="O14" i="10"/>
  <c r="N14" i="10"/>
  <c r="O57" i="10"/>
  <c r="N57" i="10"/>
  <c r="O98" i="10"/>
  <c r="N98" i="10"/>
  <c r="X12" i="12"/>
  <c r="V12" i="12"/>
  <c r="U12" i="12"/>
  <c r="L127" i="13"/>
  <c r="J127" i="13"/>
  <c r="I127" i="13"/>
  <c r="M127" i="13"/>
  <c r="K127" i="13"/>
  <c r="M29" i="13"/>
  <c r="L29" i="13"/>
  <c r="K29" i="13"/>
  <c r="J29" i="13"/>
  <c r="I29" i="13"/>
  <c r="M64" i="13"/>
  <c r="L64" i="13"/>
  <c r="K64" i="13"/>
  <c r="J64" i="13"/>
  <c r="I64" i="13"/>
  <c r="M98" i="13"/>
  <c r="L98" i="13"/>
  <c r="K98" i="13"/>
  <c r="J98" i="13"/>
  <c r="I98" i="13"/>
  <c r="L153" i="13"/>
  <c r="J153" i="13"/>
  <c r="I153" i="13"/>
  <c r="M153" i="13"/>
  <c r="K153" i="13"/>
  <c r="K115" i="14"/>
  <c r="J115" i="14"/>
  <c r="I115" i="14"/>
  <c r="L85" i="16"/>
  <c r="K85" i="16"/>
  <c r="J85" i="16"/>
  <c r="I85" i="16"/>
  <c r="S12" i="9"/>
  <c r="R12" i="9"/>
  <c r="P15" i="9"/>
  <c r="O15" i="9"/>
  <c r="S20" i="9"/>
  <c r="R20" i="9"/>
  <c r="T18" i="14"/>
  <c r="V18" i="14"/>
  <c r="U18" i="14"/>
  <c r="J29" i="14"/>
  <c r="I29" i="14"/>
  <c r="H37" i="14"/>
  <c r="K29" i="14"/>
  <c r="J63" i="14"/>
  <c r="I63" i="14"/>
  <c r="K63" i="14"/>
  <c r="K124" i="14"/>
  <c r="J124" i="14"/>
  <c r="I124" i="14"/>
  <c r="M24" i="15"/>
  <c r="L24" i="15"/>
  <c r="K24" i="15"/>
  <c r="J24" i="15"/>
  <c r="I24" i="15"/>
  <c r="M93" i="15"/>
  <c r="L93" i="15"/>
  <c r="K93" i="15"/>
  <c r="J93" i="15"/>
  <c r="I93" i="15"/>
  <c r="L11" i="16"/>
  <c r="K11" i="16"/>
  <c r="J11" i="16"/>
  <c r="I11" i="16"/>
  <c r="L68" i="16"/>
  <c r="K68" i="16"/>
  <c r="J68" i="16"/>
  <c r="I68" i="16"/>
  <c r="L137" i="16"/>
  <c r="K137" i="16"/>
  <c r="J137" i="16"/>
  <c r="I137" i="16"/>
  <c r="L151" i="17"/>
  <c r="K151" i="17"/>
  <c r="J151" i="17"/>
  <c r="I151" i="17"/>
  <c r="L128" i="17"/>
  <c r="K128" i="17"/>
  <c r="J128" i="17"/>
  <c r="I128" i="17"/>
  <c r="Q22" i="18"/>
  <c r="S23" i="18"/>
  <c r="R23" i="18"/>
  <c r="S13" i="9"/>
  <c r="R13" i="9"/>
  <c r="P16" i="9"/>
  <c r="O16" i="9"/>
  <c r="O56" i="10"/>
  <c r="N56" i="10"/>
  <c r="X6" i="12"/>
  <c r="V6" i="12"/>
  <c r="U6" i="12"/>
  <c r="K41" i="14"/>
  <c r="J41" i="14"/>
  <c r="I41" i="14"/>
  <c r="K75" i="14"/>
  <c r="J75" i="14"/>
  <c r="I75" i="14"/>
  <c r="K132" i="14"/>
  <c r="J132" i="14"/>
  <c r="I132" i="14"/>
  <c r="M118" i="15"/>
  <c r="L118" i="15"/>
  <c r="K118" i="15"/>
  <c r="J118" i="15"/>
  <c r="I118" i="15"/>
  <c r="L25" i="16"/>
  <c r="K25" i="16"/>
  <c r="J25" i="16"/>
  <c r="I25" i="16"/>
  <c r="H93" i="16"/>
  <c r="L94" i="16"/>
  <c r="K94" i="16"/>
  <c r="J94" i="16"/>
  <c r="I94" i="16"/>
  <c r="S14" i="9"/>
  <c r="R14" i="9"/>
  <c r="P17" i="9"/>
  <c r="O17" i="9"/>
  <c r="O34" i="10"/>
  <c r="N34" i="10"/>
  <c r="O61" i="10"/>
  <c r="N61" i="10"/>
  <c r="U12" i="14"/>
  <c r="T12" i="14"/>
  <c r="V12" i="14"/>
  <c r="J15" i="14"/>
  <c r="I15" i="14"/>
  <c r="H23" i="14"/>
  <c r="K15" i="14"/>
  <c r="J20" i="14"/>
  <c r="I20" i="14"/>
  <c r="K20" i="14"/>
  <c r="I27" i="14"/>
  <c r="K27" i="14"/>
  <c r="J27" i="14"/>
  <c r="J72" i="14"/>
  <c r="I72" i="14"/>
  <c r="K72" i="14"/>
  <c r="K141" i="14"/>
  <c r="J141" i="14"/>
  <c r="I141" i="14"/>
  <c r="H149" i="14"/>
  <c r="AA14" i="15"/>
  <c r="Z14" i="15"/>
  <c r="Y14" i="15"/>
  <c r="X14" i="15"/>
  <c r="W14" i="15"/>
  <c r="M75" i="15"/>
  <c r="L75" i="15"/>
  <c r="K75" i="15"/>
  <c r="J75" i="15"/>
  <c r="I75" i="15"/>
  <c r="M144" i="15"/>
  <c r="L144" i="15"/>
  <c r="K144" i="15"/>
  <c r="J144" i="15"/>
  <c r="I144" i="15"/>
  <c r="L59" i="17"/>
  <c r="K59" i="17"/>
  <c r="J59" i="17"/>
  <c r="I59" i="17"/>
  <c r="O10" i="9"/>
  <c r="P10" i="9"/>
  <c r="R15" i="9"/>
  <c r="S15" i="9"/>
  <c r="O18" i="9"/>
  <c r="P18" i="9"/>
  <c r="K49" i="14"/>
  <c r="J49" i="14"/>
  <c r="I49" i="14"/>
  <c r="K84" i="14"/>
  <c r="J84" i="14"/>
  <c r="I84" i="14"/>
  <c r="M32" i="15"/>
  <c r="L32" i="15"/>
  <c r="K32" i="15"/>
  <c r="J32" i="15"/>
  <c r="I32" i="15"/>
  <c r="M101" i="15"/>
  <c r="L101" i="15"/>
  <c r="K101" i="15"/>
  <c r="J101" i="15"/>
  <c r="I101" i="15"/>
  <c r="L15" i="16"/>
  <c r="K15" i="16"/>
  <c r="J15" i="16"/>
  <c r="I15" i="16"/>
  <c r="L76" i="16"/>
  <c r="K76" i="16"/>
  <c r="J76" i="16"/>
  <c r="I76" i="16"/>
  <c r="L145" i="16"/>
  <c r="K145" i="16"/>
  <c r="J145" i="16"/>
  <c r="I145" i="16"/>
  <c r="Z11" i="17"/>
  <c r="Y11" i="17"/>
  <c r="X11" i="17"/>
  <c r="W11" i="17"/>
  <c r="Z17" i="17"/>
  <c r="X17" i="17"/>
  <c r="Y17" i="17"/>
  <c r="W17" i="17"/>
  <c r="O11" i="9"/>
  <c r="P11" i="9"/>
  <c r="S16" i="9"/>
  <c r="R16" i="9"/>
  <c r="P19" i="9"/>
  <c r="O19" i="9"/>
  <c r="J46" i="14"/>
  <c r="I46" i="14"/>
  <c r="K46" i="14"/>
  <c r="J81" i="14"/>
  <c r="I81" i="14"/>
  <c r="K81" i="14"/>
  <c r="K89" i="14"/>
  <c r="J89" i="14"/>
  <c r="I89" i="14"/>
  <c r="K158" i="14"/>
  <c r="J158" i="14"/>
  <c r="I158" i="14"/>
  <c r="M58" i="15"/>
  <c r="L58" i="15"/>
  <c r="K58" i="15"/>
  <c r="J58" i="15"/>
  <c r="I58" i="15"/>
  <c r="M127" i="15"/>
  <c r="L127" i="15"/>
  <c r="K127" i="15"/>
  <c r="J127" i="15"/>
  <c r="I127" i="15"/>
  <c r="L33" i="16"/>
  <c r="K33" i="16"/>
  <c r="J33" i="16"/>
  <c r="I33" i="16"/>
  <c r="L102" i="16"/>
  <c r="K102" i="16"/>
  <c r="J102" i="16"/>
  <c r="I102" i="16"/>
  <c r="O106" i="10"/>
  <c r="N106" i="10"/>
  <c r="X8" i="12"/>
  <c r="V8" i="12"/>
  <c r="U8" i="12"/>
  <c r="X14" i="12"/>
  <c r="V14" i="12"/>
  <c r="U14" i="12"/>
  <c r="M11" i="13"/>
  <c r="L11" i="13"/>
  <c r="K11" i="13"/>
  <c r="J11" i="13"/>
  <c r="I11" i="13"/>
  <c r="M15" i="13"/>
  <c r="L15" i="13"/>
  <c r="K15" i="13"/>
  <c r="J15" i="13"/>
  <c r="I15" i="13"/>
  <c r="M19" i="13"/>
  <c r="L19" i="13"/>
  <c r="K19" i="13"/>
  <c r="J19" i="13"/>
  <c r="I19" i="13"/>
  <c r="H34" i="13"/>
  <c r="M26" i="13"/>
  <c r="L26" i="13"/>
  <c r="K26" i="13"/>
  <c r="I26" i="13"/>
  <c r="J26" i="13"/>
  <c r="M43" i="13"/>
  <c r="L43" i="13"/>
  <c r="K43" i="13"/>
  <c r="J43" i="13"/>
  <c r="I43" i="13"/>
  <c r="U15" i="14"/>
  <c r="T15" i="14"/>
  <c r="S23" i="14"/>
  <c r="V15" i="14"/>
  <c r="I18" i="14"/>
  <c r="K18" i="14"/>
  <c r="J18" i="14"/>
  <c r="U20" i="14"/>
  <c r="T20" i="14"/>
  <c r="V20" i="14"/>
  <c r="K58" i="14"/>
  <c r="J58" i="14"/>
  <c r="I58" i="14"/>
  <c r="K98" i="14"/>
  <c r="J98" i="14"/>
  <c r="I98" i="14"/>
  <c r="AA18" i="15"/>
  <c r="Z18" i="15"/>
  <c r="Y18" i="15"/>
  <c r="X18" i="15"/>
  <c r="W18" i="15"/>
  <c r="M84" i="15"/>
  <c r="L84" i="15"/>
  <c r="K84" i="15"/>
  <c r="J84" i="15"/>
  <c r="I84" i="15"/>
  <c r="M153" i="15"/>
  <c r="L153" i="15"/>
  <c r="K153" i="15"/>
  <c r="J153" i="15"/>
  <c r="I153" i="15"/>
  <c r="H161" i="15"/>
  <c r="L59" i="16"/>
  <c r="K59" i="16"/>
  <c r="J59" i="16"/>
  <c r="I59" i="16"/>
  <c r="L128" i="16"/>
  <c r="K128" i="16"/>
  <c r="J128" i="16"/>
  <c r="I128" i="16"/>
  <c r="H93" i="17"/>
  <c r="L94" i="17"/>
  <c r="K94" i="17"/>
  <c r="J94" i="17"/>
  <c r="I94" i="17"/>
  <c r="AA18" i="18"/>
  <c r="Z18" i="18"/>
  <c r="X39" i="19"/>
  <c r="Y39" i="19"/>
  <c r="K13" i="14"/>
  <c r="I13" i="14"/>
  <c r="J13" i="14"/>
  <c r="K21" i="14"/>
  <c r="I21" i="14"/>
  <c r="J21" i="14"/>
  <c r="K30" i="14"/>
  <c r="I30" i="14"/>
  <c r="J30" i="14"/>
  <c r="K39" i="14"/>
  <c r="I39" i="14"/>
  <c r="J39" i="14"/>
  <c r="K47" i="14"/>
  <c r="I47" i="14"/>
  <c r="J47" i="14"/>
  <c r="K56" i="14"/>
  <c r="I56" i="14"/>
  <c r="J56" i="14"/>
  <c r="K64" i="14"/>
  <c r="I64" i="14"/>
  <c r="J64" i="14"/>
  <c r="K73" i="14"/>
  <c r="I73" i="14"/>
  <c r="J73" i="14"/>
  <c r="K82" i="14"/>
  <c r="I82" i="14"/>
  <c r="J82" i="14"/>
  <c r="K90" i="14"/>
  <c r="J90" i="14"/>
  <c r="I90" i="14"/>
  <c r="K99" i="14"/>
  <c r="J99" i="14"/>
  <c r="I99" i="14"/>
  <c r="H107" i="14"/>
  <c r="K116" i="14"/>
  <c r="J116" i="14"/>
  <c r="I116" i="14"/>
  <c r="K125" i="14"/>
  <c r="J125" i="14"/>
  <c r="I125" i="14"/>
  <c r="K133" i="14"/>
  <c r="J133" i="14"/>
  <c r="I133" i="14"/>
  <c r="K142" i="14"/>
  <c r="J142" i="14"/>
  <c r="I142" i="14"/>
  <c r="K151" i="14"/>
  <c r="J151" i="14"/>
  <c r="I151" i="14"/>
  <c r="K159" i="14"/>
  <c r="J159" i="14"/>
  <c r="I159" i="14"/>
  <c r="M12" i="15"/>
  <c r="L12" i="15"/>
  <c r="K12" i="15"/>
  <c r="J12" i="15"/>
  <c r="I12" i="15"/>
  <c r="M16" i="15"/>
  <c r="L16" i="15"/>
  <c r="K16" i="15"/>
  <c r="J16" i="15"/>
  <c r="I16" i="15"/>
  <c r="M20" i="15"/>
  <c r="L20" i="15"/>
  <c r="K20" i="15"/>
  <c r="J20" i="15"/>
  <c r="I20" i="15"/>
  <c r="M27" i="15"/>
  <c r="L27" i="15"/>
  <c r="K27" i="15"/>
  <c r="J27" i="15"/>
  <c r="I27" i="15"/>
  <c r="H35" i="15"/>
  <c r="M44" i="15"/>
  <c r="L44" i="15"/>
  <c r="K44" i="15"/>
  <c r="J44" i="15"/>
  <c r="I44" i="15"/>
  <c r="M53" i="15"/>
  <c r="L53" i="15"/>
  <c r="K53" i="15"/>
  <c r="J53" i="15"/>
  <c r="I53" i="15"/>
  <c r="M61" i="15"/>
  <c r="L61" i="15"/>
  <c r="K61" i="15"/>
  <c r="J61" i="15"/>
  <c r="I61" i="15"/>
  <c r="M70" i="15"/>
  <c r="L70" i="15"/>
  <c r="K70" i="15"/>
  <c r="J70" i="15"/>
  <c r="I70" i="15"/>
  <c r="M79" i="15"/>
  <c r="L79" i="15"/>
  <c r="K79" i="15"/>
  <c r="J79" i="15"/>
  <c r="I79" i="15"/>
  <c r="M87" i="15"/>
  <c r="L87" i="15"/>
  <c r="K87" i="15"/>
  <c r="J87" i="15"/>
  <c r="I87" i="15"/>
  <c r="M96" i="15"/>
  <c r="L96" i="15"/>
  <c r="K96" i="15"/>
  <c r="J96" i="15"/>
  <c r="I96" i="15"/>
  <c r="M104" i="15"/>
  <c r="L104" i="15"/>
  <c r="K104" i="15"/>
  <c r="J104" i="15"/>
  <c r="I104" i="15"/>
  <c r="M113" i="15"/>
  <c r="L113" i="15"/>
  <c r="K113" i="15"/>
  <c r="J113" i="15"/>
  <c r="I113" i="15"/>
  <c r="M122" i="15"/>
  <c r="L122" i="15"/>
  <c r="K122" i="15"/>
  <c r="J122" i="15"/>
  <c r="I122" i="15"/>
  <c r="M130" i="15"/>
  <c r="L130" i="15"/>
  <c r="K130" i="15"/>
  <c r="J130" i="15"/>
  <c r="I130" i="15"/>
  <c r="M139" i="15"/>
  <c r="L139" i="15"/>
  <c r="K139" i="15"/>
  <c r="J139" i="15"/>
  <c r="I139" i="15"/>
  <c r="H147" i="15"/>
  <c r="M156" i="15"/>
  <c r="L156" i="15"/>
  <c r="K156" i="15"/>
  <c r="J156" i="15"/>
  <c r="I156" i="15"/>
  <c r="L28" i="16"/>
  <c r="K28" i="16"/>
  <c r="J28" i="16"/>
  <c r="I28" i="16"/>
  <c r="L45" i="16"/>
  <c r="K45" i="16"/>
  <c r="J45" i="16"/>
  <c r="I45" i="16"/>
  <c r="L54" i="16"/>
  <c r="K54" i="16"/>
  <c r="J54" i="16"/>
  <c r="I54" i="16"/>
  <c r="L62" i="16"/>
  <c r="K62" i="16"/>
  <c r="J62" i="16"/>
  <c r="I62" i="16"/>
  <c r="L71" i="16"/>
  <c r="K71" i="16"/>
  <c r="J71" i="16"/>
  <c r="I71" i="16"/>
  <c r="H79" i="16"/>
  <c r="L80" i="16"/>
  <c r="K80" i="16"/>
  <c r="J80" i="16"/>
  <c r="I80" i="16"/>
  <c r="L88" i="16"/>
  <c r="K88" i="16"/>
  <c r="J88" i="16"/>
  <c r="I88" i="16"/>
  <c r="L97" i="16"/>
  <c r="K97" i="16"/>
  <c r="J97" i="16"/>
  <c r="I97" i="16"/>
  <c r="H105" i="16"/>
  <c r="L114" i="16"/>
  <c r="K114" i="16"/>
  <c r="J114" i="16"/>
  <c r="I114" i="16"/>
  <c r="L123" i="16"/>
  <c r="K123" i="16"/>
  <c r="J123" i="16"/>
  <c r="I123" i="16"/>
  <c r="L131" i="16"/>
  <c r="K131" i="16"/>
  <c r="J131" i="16"/>
  <c r="I131" i="16"/>
  <c r="L140" i="16"/>
  <c r="K140" i="16"/>
  <c r="J140" i="16"/>
  <c r="I140" i="16"/>
  <c r="L157" i="16"/>
  <c r="K157" i="16"/>
  <c r="J157" i="16"/>
  <c r="I157" i="16"/>
  <c r="H21" i="17"/>
  <c r="L13" i="17"/>
  <c r="K13" i="17"/>
  <c r="J13" i="17"/>
  <c r="I13" i="17"/>
  <c r="L47" i="17"/>
  <c r="K47" i="17"/>
  <c r="J47" i="17"/>
  <c r="I47" i="17"/>
  <c r="J14" i="18"/>
  <c r="I14" i="18"/>
  <c r="J31" i="18"/>
  <c r="I31" i="18"/>
  <c r="S37" i="18"/>
  <c r="R37" i="18"/>
  <c r="Q36" i="18"/>
  <c r="S52" i="18"/>
  <c r="R52" i="18"/>
  <c r="AA99" i="18"/>
  <c r="Z99" i="18"/>
  <c r="Q120" i="18"/>
  <c r="S121" i="18"/>
  <c r="R121" i="18"/>
  <c r="K14" i="14"/>
  <c r="J14" i="14"/>
  <c r="I14" i="14"/>
  <c r="K22" i="14"/>
  <c r="J22" i="14"/>
  <c r="I22" i="14"/>
  <c r="K31" i="14"/>
  <c r="J31" i="14"/>
  <c r="I31" i="14"/>
  <c r="K40" i="14"/>
  <c r="J40" i="14"/>
  <c r="I40" i="14"/>
  <c r="K48" i="14"/>
  <c r="J48" i="14"/>
  <c r="I48" i="14"/>
  <c r="K57" i="14"/>
  <c r="J57" i="14"/>
  <c r="H65" i="14"/>
  <c r="I57" i="14"/>
  <c r="K74" i="14"/>
  <c r="J74" i="14"/>
  <c r="I74" i="14"/>
  <c r="K83" i="14"/>
  <c r="J83" i="14"/>
  <c r="I83" i="14"/>
  <c r="K91" i="14"/>
  <c r="J91" i="14"/>
  <c r="I91" i="14"/>
  <c r="K100" i="14"/>
  <c r="J100" i="14"/>
  <c r="I100" i="14"/>
  <c r="K109" i="14"/>
  <c r="J109" i="14"/>
  <c r="I109" i="14"/>
  <c r="K117" i="14"/>
  <c r="J117" i="14"/>
  <c r="I117" i="14"/>
  <c r="K126" i="14"/>
  <c r="J126" i="14"/>
  <c r="I126" i="14"/>
  <c r="K134" i="14"/>
  <c r="J134" i="14"/>
  <c r="I134" i="14"/>
  <c r="K143" i="14"/>
  <c r="J143" i="14"/>
  <c r="I143" i="14"/>
  <c r="K152" i="14"/>
  <c r="J152" i="14"/>
  <c r="I152" i="14"/>
  <c r="K160" i="14"/>
  <c r="J160" i="14"/>
  <c r="I160" i="14"/>
  <c r="M30" i="15"/>
  <c r="L30" i="15"/>
  <c r="K30" i="15"/>
  <c r="J30" i="15"/>
  <c r="I30" i="15"/>
  <c r="M39" i="15"/>
  <c r="L39" i="15"/>
  <c r="K39" i="15"/>
  <c r="J39" i="15"/>
  <c r="I39" i="15"/>
  <c r="M47" i="15"/>
  <c r="L47" i="15"/>
  <c r="K47" i="15"/>
  <c r="J47" i="15"/>
  <c r="I47" i="15"/>
  <c r="M56" i="15"/>
  <c r="L56" i="15"/>
  <c r="K56" i="15"/>
  <c r="J56" i="15"/>
  <c r="I56" i="15"/>
  <c r="M65" i="15"/>
  <c r="L65" i="15"/>
  <c r="K65" i="15"/>
  <c r="J65" i="15"/>
  <c r="I65" i="15"/>
  <c r="M73" i="15"/>
  <c r="L73" i="15"/>
  <c r="K73" i="15"/>
  <c r="J73" i="15"/>
  <c r="I73" i="15"/>
  <c r="M82" i="15"/>
  <c r="L82" i="15"/>
  <c r="K82" i="15"/>
  <c r="J82" i="15"/>
  <c r="I82" i="15"/>
  <c r="M90" i="15"/>
  <c r="L90" i="15"/>
  <c r="K90" i="15"/>
  <c r="J90" i="15"/>
  <c r="I90" i="15"/>
  <c r="M99" i="15"/>
  <c r="L99" i="15"/>
  <c r="K99" i="15"/>
  <c r="J99" i="15"/>
  <c r="I99" i="15"/>
  <c r="M108" i="15"/>
  <c r="L108" i="15"/>
  <c r="K108" i="15"/>
  <c r="J108" i="15"/>
  <c r="I108" i="15"/>
  <c r="M116" i="15"/>
  <c r="L116" i="15"/>
  <c r="K116" i="15"/>
  <c r="J116" i="15"/>
  <c r="I116" i="15"/>
  <c r="M125" i="15"/>
  <c r="L125" i="15"/>
  <c r="K125" i="15"/>
  <c r="J125" i="15"/>
  <c r="I125" i="15"/>
  <c r="H133" i="15"/>
  <c r="M142" i="15"/>
  <c r="L142" i="15"/>
  <c r="K142" i="15"/>
  <c r="J142" i="15"/>
  <c r="I142" i="15"/>
  <c r="M151" i="15"/>
  <c r="L151" i="15"/>
  <c r="K151" i="15"/>
  <c r="J151" i="15"/>
  <c r="I151" i="15"/>
  <c r="M159" i="15"/>
  <c r="L159" i="15"/>
  <c r="K159" i="15"/>
  <c r="J159" i="15"/>
  <c r="I159" i="15"/>
  <c r="L10" i="16"/>
  <c r="K10" i="16"/>
  <c r="J10" i="16"/>
  <c r="H9" i="16"/>
  <c r="M25" i="16" s="1"/>
  <c r="I10" i="16"/>
  <c r="L14" i="16"/>
  <c r="K14" i="16"/>
  <c r="J14" i="16"/>
  <c r="I14" i="16"/>
  <c r="L18" i="16"/>
  <c r="K18" i="16"/>
  <c r="J18" i="16"/>
  <c r="I18" i="16"/>
  <c r="L31" i="16"/>
  <c r="K31" i="16"/>
  <c r="J31" i="16"/>
  <c r="I31" i="16"/>
  <c r="L40" i="16"/>
  <c r="K40" i="16"/>
  <c r="J40" i="16"/>
  <c r="I40" i="16"/>
  <c r="L48" i="16"/>
  <c r="K48" i="16"/>
  <c r="J48" i="16"/>
  <c r="I48" i="16"/>
  <c r="L57" i="16"/>
  <c r="K57" i="16"/>
  <c r="J57" i="16"/>
  <c r="I57" i="16"/>
  <c r="M66" i="16"/>
  <c r="H65" i="16"/>
  <c r="L66" i="16"/>
  <c r="K66" i="16"/>
  <c r="J66" i="16"/>
  <c r="I66" i="16"/>
  <c r="L74" i="16"/>
  <c r="K74" i="16"/>
  <c r="J74" i="16"/>
  <c r="I74" i="16"/>
  <c r="L83" i="16"/>
  <c r="K83" i="16"/>
  <c r="J83" i="16"/>
  <c r="I83" i="16"/>
  <c r="H91" i="16"/>
  <c r="L100" i="16"/>
  <c r="K100" i="16"/>
  <c r="J100" i="16"/>
  <c r="I100" i="16"/>
  <c r="L109" i="16"/>
  <c r="K109" i="16"/>
  <c r="J109" i="16"/>
  <c r="I109" i="16"/>
  <c r="L117" i="16"/>
  <c r="K117" i="16"/>
  <c r="J117" i="16"/>
  <c r="I117" i="16"/>
  <c r="M126" i="16"/>
  <c r="L126" i="16"/>
  <c r="K126" i="16"/>
  <c r="J126" i="16"/>
  <c r="I126" i="16"/>
  <c r="L143" i="16"/>
  <c r="K143" i="16"/>
  <c r="J143" i="16"/>
  <c r="I143" i="16"/>
  <c r="L152" i="16"/>
  <c r="K152" i="16"/>
  <c r="J152" i="16"/>
  <c r="I152" i="16"/>
  <c r="L160" i="16"/>
  <c r="K160" i="16"/>
  <c r="J160" i="16"/>
  <c r="I160" i="16"/>
  <c r="L19" i="17"/>
  <c r="K19" i="17"/>
  <c r="J19" i="17"/>
  <c r="I19" i="17"/>
  <c r="S10" i="18"/>
  <c r="R10" i="18"/>
  <c r="Y22" i="18"/>
  <c r="AA23" i="18"/>
  <c r="Z23" i="18"/>
  <c r="S27" i="18"/>
  <c r="R27" i="18"/>
  <c r="J95" i="18"/>
  <c r="I95" i="18"/>
  <c r="K92" i="14"/>
  <c r="J92" i="14"/>
  <c r="I92" i="14"/>
  <c r="K101" i="14"/>
  <c r="J101" i="14"/>
  <c r="I101" i="14"/>
  <c r="K110" i="14"/>
  <c r="J110" i="14"/>
  <c r="I110" i="14"/>
  <c r="K118" i="14"/>
  <c r="J118" i="14"/>
  <c r="I118" i="14"/>
  <c r="K127" i="14"/>
  <c r="J127" i="14"/>
  <c r="I127" i="14"/>
  <c r="H135" i="14"/>
  <c r="K144" i="14"/>
  <c r="J144" i="14"/>
  <c r="I144" i="14"/>
  <c r="K153" i="14"/>
  <c r="J153" i="14"/>
  <c r="I153" i="14"/>
  <c r="K161" i="14"/>
  <c r="J161" i="14"/>
  <c r="I161" i="14"/>
  <c r="L11" i="15"/>
  <c r="K11" i="15"/>
  <c r="J11" i="15"/>
  <c r="I11" i="15"/>
  <c r="M11" i="15"/>
  <c r="L15" i="15"/>
  <c r="K15" i="15"/>
  <c r="J15" i="15"/>
  <c r="I15" i="15"/>
  <c r="M15" i="15"/>
  <c r="L19" i="15"/>
  <c r="K19" i="15"/>
  <c r="J19" i="15"/>
  <c r="I19" i="15"/>
  <c r="M19" i="15"/>
  <c r="L25" i="15"/>
  <c r="K25" i="15"/>
  <c r="J25" i="15"/>
  <c r="I25" i="15"/>
  <c r="M25" i="15"/>
  <c r="L33" i="15"/>
  <c r="K33" i="15"/>
  <c r="J33" i="15"/>
  <c r="I33" i="15"/>
  <c r="M33" i="15"/>
  <c r="L42" i="15"/>
  <c r="K42" i="15"/>
  <c r="J42" i="15"/>
  <c r="I42" i="15"/>
  <c r="M42" i="15"/>
  <c r="L51" i="15"/>
  <c r="K51" i="15"/>
  <c r="J51" i="15"/>
  <c r="I51" i="15"/>
  <c r="M51" i="15"/>
  <c r="L59" i="15"/>
  <c r="K59" i="15"/>
  <c r="J59" i="15"/>
  <c r="I59" i="15"/>
  <c r="M59" i="15"/>
  <c r="L68" i="15"/>
  <c r="K68" i="15"/>
  <c r="J68" i="15"/>
  <c r="I68" i="15"/>
  <c r="M68" i="15"/>
  <c r="L76" i="15"/>
  <c r="K76" i="15"/>
  <c r="J76" i="15"/>
  <c r="I76" i="15"/>
  <c r="M76" i="15"/>
  <c r="L85" i="15"/>
  <c r="K85" i="15"/>
  <c r="J85" i="15"/>
  <c r="I85" i="15"/>
  <c r="M85" i="15"/>
  <c r="L94" i="15"/>
  <c r="K94" i="15"/>
  <c r="J94" i="15"/>
  <c r="I94" i="15"/>
  <c r="M94" i="15"/>
  <c r="L102" i="15"/>
  <c r="K102" i="15"/>
  <c r="J102" i="15"/>
  <c r="I102" i="15"/>
  <c r="M102" i="15"/>
  <c r="L111" i="15"/>
  <c r="K111" i="15"/>
  <c r="J111" i="15"/>
  <c r="I111" i="15"/>
  <c r="H119" i="15"/>
  <c r="M111" i="15"/>
  <c r="L128" i="15"/>
  <c r="K128" i="15"/>
  <c r="J128" i="15"/>
  <c r="I128" i="15"/>
  <c r="M128" i="15"/>
  <c r="L137" i="15"/>
  <c r="K137" i="15"/>
  <c r="J137" i="15"/>
  <c r="I137" i="15"/>
  <c r="M137" i="15"/>
  <c r="L145" i="15"/>
  <c r="K145" i="15"/>
  <c r="J145" i="15"/>
  <c r="I145" i="15"/>
  <c r="M145" i="15"/>
  <c r="L154" i="15"/>
  <c r="K154" i="15"/>
  <c r="J154" i="15"/>
  <c r="I154" i="15"/>
  <c r="M154" i="15"/>
  <c r="Z11" i="16"/>
  <c r="Y11" i="16"/>
  <c r="X11" i="16"/>
  <c r="W11" i="16"/>
  <c r="Z15" i="16"/>
  <c r="Y15" i="16"/>
  <c r="X15" i="16"/>
  <c r="W15" i="16"/>
  <c r="Z19" i="16"/>
  <c r="Y19" i="16"/>
  <c r="X19" i="16"/>
  <c r="W19" i="16"/>
  <c r="L26" i="16"/>
  <c r="K26" i="16"/>
  <c r="J26" i="16"/>
  <c r="I26" i="16"/>
  <c r="L34" i="16"/>
  <c r="K34" i="16"/>
  <c r="J34" i="16"/>
  <c r="I34" i="16"/>
  <c r="L43" i="16"/>
  <c r="K43" i="16"/>
  <c r="J43" i="16"/>
  <c r="I43" i="16"/>
  <c r="L52" i="16"/>
  <c r="K52" i="16"/>
  <c r="J52" i="16"/>
  <c r="I52" i="16"/>
  <c r="H51" i="16"/>
  <c r="L60" i="16"/>
  <c r="K60" i="16"/>
  <c r="J60" i="16"/>
  <c r="I60" i="16"/>
  <c r="L69" i="16"/>
  <c r="K69" i="16"/>
  <c r="J69" i="16"/>
  <c r="I69" i="16"/>
  <c r="H77" i="16"/>
  <c r="M69" i="16"/>
  <c r="L86" i="16"/>
  <c r="K86" i="16"/>
  <c r="J86" i="16"/>
  <c r="I86" i="16"/>
  <c r="L95" i="16"/>
  <c r="K95" i="16"/>
  <c r="J95" i="16"/>
  <c r="I95" i="16"/>
  <c r="L103" i="16"/>
  <c r="K103" i="16"/>
  <c r="J103" i="16"/>
  <c r="I103" i="16"/>
  <c r="L112" i="16"/>
  <c r="K112" i="16"/>
  <c r="J112" i="16"/>
  <c r="I112" i="16"/>
  <c r="L129" i="16"/>
  <c r="K129" i="16"/>
  <c r="J129" i="16"/>
  <c r="I129" i="16"/>
  <c r="M129" i="16"/>
  <c r="L138" i="16"/>
  <c r="K138" i="16"/>
  <c r="J138" i="16"/>
  <c r="I138" i="16"/>
  <c r="L146" i="16"/>
  <c r="K146" i="16"/>
  <c r="J146" i="16"/>
  <c r="I146" i="16"/>
  <c r="L155" i="16"/>
  <c r="K155" i="16"/>
  <c r="J155" i="16"/>
  <c r="I155" i="16"/>
  <c r="M155" i="16"/>
  <c r="L12" i="17"/>
  <c r="K12" i="17"/>
  <c r="J12" i="17"/>
  <c r="I12" i="17"/>
  <c r="L16" i="17"/>
  <c r="K16" i="17"/>
  <c r="J16" i="17"/>
  <c r="I16" i="17"/>
  <c r="L39" i="17"/>
  <c r="K39" i="17"/>
  <c r="J39" i="17"/>
  <c r="I39" i="17"/>
  <c r="M73" i="17"/>
  <c r="L73" i="17"/>
  <c r="K73" i="17"/>
  <c r="J73" i="17"/>
  <c r="I73" i="17"/>
  <c r="H107" i="17"/>
  <c r="L108" i="17"/>
  <c r="K108" i="17"/>
  <c r="J108" i="17"/>
  <c r="I108" i="17"/>
  <c r="L142" i="17"/>
  <c r="K142" i="17"/>
  <c r="J142" i="17"/>
  <c r="I142" i="17"/>
  <c r="K18" i="18"/>
  <c r="J18" i="18"/>
  <c r="I18" i="18"/>
  <c r="AA47" i="18"/>
  <c r="Z47" i="18"/>
  <c r="S69" i="18"/>
  <c r="R69" i="18"/>
  <c r="AA116" i="18"/>
  <c r="Z116" i="18"/>
  <c r="S138" i="18"/>
  <c r="R138" i="18"/>
  <c r="Q146" i="18"/>
  <c r="K16" i="14"/>
  <c r="I16" i="14"/>
  <c r="J16" i="14"/>
  <c r="K25" i="14"/>
  <c r="I25" i="14"/>
  <c r="J25" i="14"/>
  <c r="K33" i="14"/>
  <c r="J33" i="14"/>
  <c r="I33" i="14"/>
  <c r="K42" i="14"/>
  <c r="J42" i="14"/>
  <c r="I42" i="14"/>
  <c r="K50" i="14"/>
  <c r="J50" i="14"/>
  <c r="I50" i="14"/>
  <c r="K59" i="14"/>
  <c r="J59" i="14"/>
  <c r="I59" i="14"/>
  <c r="K68" i="14"/>
  <c r="J68" i="14"/>
  <c r="I68" i="14"/>
  <c r="K76" i="14"/>
  <c r="J76" i="14"/>
  <c r="I76" i="14"/>
  <c r="K85" i="14"/>
  <c r="J85" i="14"/>
  <c r="I85" i="14"/>
  <c r="H93" i="14"/>
  <c r="K102" i="14"/>
  <c r="J102" i="14"/>
  <c r="I102" i="14"/>
  <c r="K111" i="14"/>
  <c r="J111" i="14"/>
  <c r="I111" i="14"/>
  <c r="K119" i="14"/>
  <c r="J119" i="14"/>
  <c r="I119" i="14"/>
  <c r="K128" i="14"/>
  <c r="J128" i="14"/>
  <c r="I128" i="14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K28" i="15"/>
  <c r="J28" i="15"/>
  <c r="I28" i="15"/>
  <c r="M28" i="15"/>
  <c r="L28" i="15"/>
  <c r="K37" i="15"/>
  <c r="J37" i="15"/>
  <c r="I37" i="15"/>
  <c r="M37" i="15"/>
  <c r="L37" i="15"/>
  <c r="K45" i="15"/>
  <c r="J45" i="15"/>
  <c r="I45" i="15"/>
  <c r="M45" i="15"/>
  <c r="L45" i="15"/>
  <c r="K54" i="15"/>
  <c r="J54" i="15"/>
  <c r="I54" i="15"/>
  <c r="M54" i="15"/>
  <c r="L54" i="15"/>
  <c r="K62" i="15"/>
  <c r="J62" i="15"/>
  <c r="I62" i="15"/>
  <c r="M62" i="15"/>
  <c r="L62" i="15"/>
  <c r="K71" i="15"/>
  <c r="J71" i="15"/>
  <c r="I71" i="15"/>
  <c r="M71" i="15"/>
  <c r="L71" i="15"/>
  <c r="K80" i="15"/>
  <c r="J80" i="15"/>
  <c r="I80" i="15"/>
  <c r="M80" i="15"/>
  <c r="L80" i="15"/>
  <c r="K88" i="15"/>
  <c r="J88" i="15"/>
  <c r="I88" i="15"/>
  <c r="M88" i="15"/>
  <c r="L88" i="15"/>
  <c r="K97" i="15"/>
  <c r="J97" i="15"/>
  <c r="I97" i="15"/>
  <c r="H105" i="15"/>
  <c r="M97" i="15"/>
  <c r="L97" i="15"/>
  <c r="K114" i="15"/>
  <c r="J114" i="15"/>
  <c r="I114" i="15"/>
  <c r="M114" i="15"/>
  <c r="L114" i="15"/>
  <c r="K123" i="15"/>
  <c r="J123" i="15"/>
  <c r="I123" i="15"/>
  <c r="M123" i="15"/>
  <c r="L123" i="15"/>
  <c r="K131" i="15"/>
  <c r="J131" i="15"/>
  <c r="I131" i="15"/>
  <c r="M131" i="15"/>
  <c r="L131" i="15"/>
  <c r="K140" i="15"/>
  <c r="J140" i="15"/>
  <c r="I140" i="15"/>
  <c r="M140" i="15"/>
  <c r="L140" i="15"/>
  <c r="K149" i="15"/>
  <c r="J149" i="15"/>
  <c r="I149" i="15"/>
  <c r="M149" i="15"/>
  <c r="L149" i="15"/>
  <c r="K157" i="15"/>
  <c r="J157" i="15"/>
  <c r="I157" i="15"/>
  <c r="M157" i="15"/>
  <c r="L157" i="15"/>
  <c r="K13" i="16"/>
  <c r="J13" i="16"/>
  <c r="I13" i="16"/>
  <c r="H21" i="16"/>
  <c r="L13" i="16"/>
  <c r="K17" i="16"/>
  <c r="J17" i="16"/>
  <c r="I17" i="16"/>
  <c r="M17" i="16"/>
  <c r="L17" i="16"/>
  <c r="K29" i="16"/>
  <c r="J29" i="16"/>
  <c r="I29" i="16"/>
  <c r="L29" i="16"/>
  <c r="K38" i="16"/>
  <c r="J38" i="16"/>
  <c r="I38" i="16"/>
  <c r="H37" i="16"/>
  <c r="L38" i="16"/>
  <c r="K46" i="16"/>
  <c r="J46" i="16"/>
  <c r="I46" i="16"/>
  <c r="M46" i="16"/>
  <c r="L46" i="16"/>
  <c r="K55" i="16"/>
  <c r="J55" i="16"/>
  <c r="I55" i="16"/>
  <c r="H63" i="16"/>
  <c r="L55" i="16"/>
  <c r="K72" i="16"/>
  <c r="J72" i="16"/>
  <c r="I72" i="16"/>
  <c r="L72" i="16"/>
  <c r="K81" i="16"/>
  <c r="J81" i="16"/>
  <c r="I81" i="16"/>
  <c r="M81" i="16"/>
  <c r="L81" i="16"/>
  <c r="K89" i="16"/>
  <c r="J89" i="16"/>
  <c r="I89" i="16"/>
  <c r="L89" i="16"/>
  <c r="K98" i="16"/>
  <c r="J98" i="16"/>
  <c r="I98" i="16"/>
  <c r="L98" i="16"/>
  <c r="K115" i="16"/>
  <c r="J115" i="16"/>
  <c r="I115" i="16"/>
  <c r="M115" i="16"/>
  <c r="L115" i="16"/>
  <c r="K124" i="16"/>
  <c r="J124" i="16"/>
  <c r="I124" i="16"/>
  <c r="L124" i="16"/>
  <c r="K132" i="16"/>
  <c r="J132" i="16"/>
  <c r="I132" i="16"/>
  <c r="L132" i="16"/>
  <c r="K141" i="16"/>
  <c r="J141" i="16"/>
  <c r="I141" i="16"/>
  <c r="L141" i="16"/>
  <c r="K150" i="16"/>
  <c r="J150" i="16"/>
  <c r="I150" i="16"/>
  <c r="H149" i="16"/>
  <c r="L150" i="16"/>
  <c r="K158" i="16"/>
  <c r="J158" i="16"/>
  <c r="I158" i="16"/>
  <c r="L158" i="16"/>
  <c r="L42" i="17"/>
  <c r="K42" i="17"/>
  <c r="J42" i="17"/>
  <c r="I42" i="17"/>
  <c r="AA10" i="18"/>
  <c r="Z10" i="18"/>
  <c r="S14" i="18"/>
  <c r="R14" i="18"/>
  <c r="AA27" i="18"/>
  <c r="Z27" i="18"/>
  <c r="S31" i="18"/>
  <c r="R31" i="18"/>
  <c r="J43" i="18"/>
  <c r="I43" i="18"/>
  <c r="K112" i="18"/>
  <c r="J112" i="18"/>
  <c r="I112" i="18"/>
  <c r="I11" i="19"/>
  <c r="H11" i="19"/>
  <c r="J17" i="14"/>
  <c r="K17" i="14"/>
  <c r="I17" i="14"/>
  <c r="J26" i="14"/>
  <c r="K26" i="14"/>
  <c r="I26" i="14"/>
  <c r="J34" i="14"/>
  <c r="I34" i="14"/>
  <c r="K34" i="14"/>
  <c r="J43" i="14"/>
  <c r="I43" i="14"/>
  <c r="H51" i="14"/>
  <c r="K43" i="14"/>
  <c r="J60" i="14"/>
  <c r="I60" i="14"/>
  <c r="K60" i="14"/>
  <c r="J69" i="14"/>
  <c r="I69" i="14"/>
  <c r="K69" i="14"/>
  <c r="J77" i="14"/>
  <c r="I77" i="14"/>
  <c r="K77" i="14"/>
  <c r="J86" i="14"/>
  <c r="I86" i="14"/>
  <c r="K86" i="14"/>
  <c r="J95" i="14"/>
  <c r="I95" i="14"/>
  <c r="K95" i="14"/>
  <c r="J103" i="14"/>
  <c r="I103" i="14"/>
  <c r="K103" i="14"/>
  <c r="J112" i="14"/>
  <c r="I112" i="14"/>
  <c r="K112" i="14"/>
  <c r="J120" i="14"/>
  <c r="I120" i="14"/>
  <c r="K120" i="14"/>
  <c r="J129" i="14"/>
  <c r="I129" i="14"/>
  <c r="K129" i="14"/>
  <c r="J138" i="14"/>
  <c r="I138" i="14"/>
  <c r="K138" i="14"/>
  <c r="J146" i="14"/>
  <c r="I146" i="14"/>
  <c r="K146" i="14"/>
  <c r="J155" i="14"/>
  <c r="I155" i="14"/>
  <c r="H163" i="14"/>
  <c r="K155" i="14"/>
  <c r="J10" i="15"/>
  <c r="I10" i="15"/>
  <c r="M10" i="15"/>
  <c r="L10" i="15"/>
  <c r="K10" i="15"/>
  <c r="J14" i="15"/>
  <c r="I14" i="15"/>
  <c r="M14" i="15"/>
  <c r="L14" i="15"/>
  <c r="K14" i="15"/>
  <c r="J18" i="15"/>
  <c r="I18" i="15"/>
  <c r="M18" i="15"/>
  <c r="L18" i="15"/>
  <c r="K18" i="15"/>
  <c r="J23" i="15"/>
  <c r="I23" i="15"/>
  <c r="M23" i="15"/>
  <c r="L23" i="15"/>
  <c r="K23" i="15"/>
  <c r="J31" i="15"/>
  <c r="I31" i="15"/>
  <c r="M31" i="15"/>
  <c r="L31" i="15"/>
  <c r="K31" i="15"/>
  <c r="J40" i="15"/>
  <c r="I40" i="15"/>
  <c r="M40" i="15"/>
  <c r="L40" i="15"/>
  <c r="K40" i="15"/>
  <c r="J48" i="15"/>
  <c r="I48" i="15"/>
  <c r="M48" i="15"/>
  <c r="L48" i="15"/>
  <c r="K48" i="15"/>
  <c r="J57" i="15"/>
  <c r="I57" i="15"/>
  <c r="M57" i="15"/>
  <c r="L57" i="15"/>
  <c r="K57" i="15"/>
  <c r="J66" i="15"/>
  <c r="I66" i="15"/>
  <c r="M66" i="15"/>
  <c r="L66" i="15"/>
  <c r="K66" i="15"/>
  <c r="J74" i="15"/>
  <c r="I74" i="15"/>
  <c r="M74" i="15"/>
  <c r="L74" i="15"/>
  <c r="K74" i="15"/>
  <c r="J83" i="15"/>
  <c r="I83" i="15"/>
  <c r="H91" i="15"/>
  <c r="M83" i="15"/>
  <c r="L83" i="15"/>
  <c r="K83" i="15"/>
  <c r="J100" i="15"/>
  <c r="I100" i="15"/>
  <c r="M100" i="15"/>
  <c r="L100" i="15"/>
  <c r="K100" i="15"/>
  <c r="J109" i="15"/>
  <c r="I109" i="15"/>
  <c r="M109" i="15"/>
  <c r="L109" i="15"/>
  <c r="K109" i="15"/>
  <c r="J117" i="15"/>
  <c r="I117" i="15"/>
  <c r="M117" i="15"/>
  <c r="L117" i="15"/>
  <c r="K117" i="15"/>
  <c r="J126" i="15"/>
  <c r="I126" i="15"/>
  <c r="M126" i="15"/>
  <c r="L126" i="15"/>
  <c r="K126" i="15"/>
  <c r="J135" i="15"/>
  <c r="I135" i="15"/>
  <c r="M135" i="15"/>
  <c r="L135" i="15"/>
  <c r="K135" i="15"/>
  <c r="J143" i="15"/>
  <c r="I143" i="15"/>
  <c r="M143" i="15"/>
  <c r="L143" i="15"/>
  <c r="K143" i="15"/>
  <c r="J152" i="15"/>
  <c r="I152" i="15"/>
  <c r="M152" i="15"/>
  <c r="L152" i="15"/>
  <c r="K152" i="15"/>
  <c r="J160" i="15"/>
  <c r="I160" i="15"/>
  <c r="M160" i="15"/>
  <c r="L160" i="15"/>
  <c r="K160" i="15"/>
  <c r="J24" i="16"/>
  <c r="I24" i="16"/>
  <c r="H23" i="16"/>
  <c r="L24" i="16"/>
  <c r="K24" i="16"/>
  <c r="J32" i="16"/>
  <c r="I32" i="16"/>
  <c r="M32" i="16"/>
  <c r="L32" i="16"/>
  <c r="K32" i="16"/>
  <c r="J41" i="16"/>
  <c r="I41" i="16"/>
  <c r="H49" i="16"/>
  <c r="L41" i="16"/>
  <c r="K41" i="16"/>
  <c r="J58" i="16"/>
  <c r="I58" i="16"/>
  <c r="L58" i="16"/>
  <c r="K58" i="16"/>
  <c r="J67" i="16"/>
  <c r="I67" i="16"/>
  <c r="M67" i="16"/>
  <c r="L67" i="16"/>
  <c r="K67" i="16"/>
  <c r="J75" i="16"/>
  <c r="I75" i="16"/>
  <c r="L75" i="16"/>
  <c r="K75" i="16"/>
  <c r="J84" i="16"/>
  <c r="I84" i="16"/>
  <c r="L84" i="16"/>
  <c r="K84" i="16"/>
  <c r="J101" i="16"/>
  <c r="I101" i="16"/>
  <c r="M101" i="16"/>
  <c r="L101" i="16"/>
  <c r="K101" i="16"/>
  <c r="J110" i="16"/>
  <c r="I110" i="16"/>
  <c r="L110" i="16"/>
  <c r="K110" i="16"/>
  <c r="J118" i="16"/>
  <c r="I118" i="16"/>
  <c r="M118" i="16"/>
  <c r="L118" i="16"/>
  <c r="K118" i="16"/>
  <c r="J127" i="16"/>
  <c r="I127" i="16"/>
  <c r="L127" i="16"/>
  <c r="K127" i="16"/>
  <c r="J136" i="16"/>
  <c r="I136" i="16"/>
  <c r="H135" i="16"/>
  <c r="L136" i="16"/>
  <c r="K136" i="16"/>
  <c r="J144" i="16"/>
  <c r="I144" i="16"/>
  <c r="M144" i="16"/>
  <c r="L144" i="16"/>
  <c r="K144" i="16"/>
  <c r="J153" i="16"/>
  <c r="I153" i="16"/>
  <c r="H161" i="16"/>
  <c r="M153" i="16"/>
  <c r="L153" i="16"/>
  <c r="K153" i="16"/>
  <c r="J11" i="17"/>
  <c r="I11" i="17"/>
  <c r="L11" i="17"/>
  <c r="K11" i="17"/>
  <c r="J15" i="17"/>
  <c r="I15" i="17"/>
  <c r="M15" i="17"/>
  <c r="L15" i="17"/>
  <c r="K15" i="17"/>
  <c r="L30" i="17"/>
  <c r="K30" i="17"/>
  <c r="J30" i="17"/>
  <c r="I30" i="17"/>
  <c r="H22" i="18"/>
  <c r="J23" i="18"/>
  <c r="I23" i="18"/>
  <c r="Y64" i="18"/>
  <c r="AA65" i="18"/>
  <c r="Z65" i="18"/>
  <c r="S86" i="18"/>
  <c r="R86" i="18"/>
  <c r="S155" i="18"/>
  <c r="R155" i="18"/>
  <c r="I35" i="14"/>
  <c r="K35" i="14"/>
  <c r="J35" i="14"/>
  <c r="I44" i="14"/>
  <c r="K44" i="14"/>
  <c r="J44" i="14"/>
  <c r="I53" i="14"/>
  <c r="K53" i="14"/>
  <c r="J53" i="14"/>
  <c r="I61" i="14"/>
  <c r="K61" i="14"/>
  <c r="J61" i="14"/>
  <c r="I70" i="14"/>
  <c r="K70" i="14"/>
  <c r="J70" i="14"/>
  <c r="I78" i="14"/>
  <c r="K78" i="14"/>
  <c r="J78" i="14"/>
  <c r="I87" i="14"/>
  <c r="K87" i="14"/>
  <c r="J87" i="14"/>
  <c r="I96" i="14"/>
  <c r="K96" i="14"/>
  <c r="J96" i="14"/>
  <c r="I104" i="14"/>
  <c r="K104" i="14"/>
  <c r="J104" i="14"/>
  <c r="I113" i="14"/>
  <c r="H121" i="14"/>
  <c r="K113" i="14"/>
  <c r="J113" i="14"/>
  <c r="I130" i="14"/>
  <c r="K130" i="14"/>
  <c r="J130" i="14"/>
  <c r="I139" i="14"/>
  <c r="K139" i="14"/>
  <c r="J139" i="14"/>
  <c r="I147" i="14"/>
  <c r="K147" i="14"/>
  <c r="J147" i="14"/>
  <c r="I156" i="14"/>
  <c r="K156" i="14"/>
  <c r="J156" i="14"/>
  <c r="W11" i="15"/>
  <c r="AA11" i="15"/>
  <c r="Z11" i="15"/>
  <c r="Y11" i="15"/>
  <c r="X11" i="15"/>
  <c r="W15" i="15"/>
  <c r="AA15" i="15"/>
  <c r="Z15" i="15"/>
  <c r="Y15" i="15"/>
  <c r="X15" i="15"/>
  <c r="W19" i="15"/>
  <c r="AA19" i="15"/>
  <c r="Z19" i="15"/>
  <c r="Y19" i="15"/>
  <c r="X19" i="15"/>
  <c r="I26" i="15"/>
  <c r="M26" i="15"/>
  <c r="L26" i="15"/>
  <c r="K26" i="15"/>
  <c r="J26" i="15"/>
  <c r="I34" i="15"/>
  <c r="M34" i="15"/>
  <c r="L34" i="15"/>
  <c r="K34" i="15"/>
  <c r="J34" i="15"/>
  <c r="I43" i="15"/>
  <c r="M43" i="15"/>
  <c r="L43" i="15"/>
  <c r="K43" i="15"/>
  <c r="J43" i="15"/>
  <c r="I52" i="15"/>
  <c r="M52" i="15"/>
  <c r="L52" i="15"/>
  <c r="K52" i="15"/>
  <c r="J52" i="15"/>
  <c r="I60" i="15"/>
  <c r="M60" i="15"/>
  <c r="L60" i="15"/>
  <c r="K60" i="15"/>
  <c r="J60" i="15"/>
  <c r="I69" i="15"/>
  <c r="H77" i="15"/>
  <c r="M69" i="15"/>
  <c r="L69" i="15"/>
  <c r="K69" i="15"/>
  <c r="J69" i="15"/>
  <c r="I86" i="15"/>
  <c r="M86" i="15"/>
  <c r="L86" i="15"/>
  <c r="K86" i="15"/>
  <c r="J86" i="15"/>
  <c r="I95" i="15"/>
  <c r="M95" i="15"/>
  <c r="L95" i="15"/>
  <c r="K95" i="15"/>
  <c r="J95" i="15"/>
  <c r="I103" i="15"/>
  <c r="M103" i="15"/>
  <c r="L103" i="15"/>
  <c r="K103" i="15"/>
  <c r="J103" i="15"/>
  <c r="I112" i="15"/>
  <c r="M112" i="15"/>
  <c r="L112" i="15"/>
  <c r="K112" i="15"/>
  <c r="J112" i="15"/>
  <c r="I121" i="15"/>
  <c r="M121" i="15"/>
  <c r="L121" i="15"/>
  <c r="K121" i="15"/>
  <c r="J121" i="15"/>
  <c r="I129" i="15"/>
  <c r="M129" i="15"/>
  <c r="L129" i="15"/>
  <c r="K129" i="15"/>
  <c r="J129" i="15"/>
  <c r="I138" i="15"/>
  <c r="M138" i="15"/>
  <c r="L138" i="15"/>
  <c r="K138" i="15"/>
  <c r="J138" i="15"/>
  <c r="I146" i="15"/>
  <c r="M146" i="15"/>
  <c r="L146" i="15"/>
  <c r="K146" i="15"/>
  <c r="J146" i="15"/>
  <c r="I155" i="15"/>
  <c r="M155" i="15"/>
  <c r="L155" i="15"/>
  <c r="K155" i="15"/>
  <c r="J155" i="15"/>
  <c r="I12" i="16"/>
  <c r="L12" i="16"/>
  <c r="K12" i="16"/>
  <c r="J12" i="16"/>
  <c r="I16" i="16"/>
  <c r="L16" i="16"/>
  <c r="K16" i="16"/>
  <c r="J16" i="16"/>
  <c r="I20" i="16"/>
  <c r="M20" i="16"/>
  <c r="L20" i="16"/>
  <c r="K20" i="16"/>
  <c r="J20" i="16"/>
  <c r="I27" i="16"/>
  <c r="H35" i="16"/>
  <c r="L27" i="16"/>
  <c r="K27" i="16"/>
  <c r="J27" i="16"/>
  <c r="I44" i="16"/>
  <c r="L44" i="16"/>
  <c r="K44" i="16"/>
  <c r="J44" i="16"/>
  <c r="I53" i="16"/>
  <c r="M53" i="16"/>
  <c r="L53" i="16"/>
  <c r="K53" i="16"/>
  <c r="J53" i="16"/>
  <c r="I61" i="16"/>
  <c r="M61" i="16"/>
  <c r="L61" i="16"/>
  <c r="K61" i="16"/>
  <c r="J61" i="16"/>
  <c r="I70" i="16"/>
  <c r="L70" i="16"/>
  <c r="K70" i="16"/>
  <c r="J70" i="16"/>
  <c r="I87" i="16"/>
  <c r="M87" i="16"/>
  <c r="L87" i="16"/>
  <c r="K87" i="16"/>
  <c r="J87" i="16"/>
  <c r="I96" i="16"/>
  <c r="L96" i="16"/>
  <c r="K96" i="16"/>
  <c r="J96" i="16"/>
  <c r="I104" i="16"/>
  <c r="M104" i="16"/>
  <c r="L104" i="16"/>
  <c r="K104" i="16"/>
  <c r="J104" i="16"/>
  <c r="I113" i="16"/>
  <c r="L113" i="16"/>
  <c r="K113" i="16"/>
  <c r="J113" i="16"/>
  <c r="I122" i="16"/>
  <c r="H121" i="16"/>
  <c r="L122" i="16"/>
  <c r="K122" i="16"/>
  <c r="J122" i="16"/>
  <c r="I130" i="16"/>
  <c r="M130" i="16"/>
  <c r="L130" i="16"/>
  <c r="K130" i="16"/>
  <c r="J130" i="16"/>
  <c r="I139" i="16"/>
  <c r="H147" i="16"/>
  <c r="M139" i="16"/>
  <c r="L139" i="16"/>
  <c r="K139" i="16"/>
  <c r="J139" i="16"/>
  <c r="I156" i="16"/>
  <c r="L156" i="16"/>
  <c r="K156" i="16"/>
  <c r="J156" i="16"/>
  <c r="M33" i="17"/>
  <c r="L33" i="17"/>
  <c r="K33" i="17"/>
  <c r="J33" i="17"/>
  <c r="I33" i="17"/>
  <c r="AA14" i="18"/>
  <c r="Z14" i="18"/>
  <c r="T18" i="18"/>
  <c r="S18" i="18"/>
  <c r="R18" i="18"/>
  <c r="AA31" i="18"/>
  <c r="Z31" i="18"/>
  <c r="J60" i="18"/>
  <c r="I60" i="18"/>
  <c r="K129" i="18"/>
  <c r="J129" i="18"/>
  <c r="I129" i="18"/>
  <c r="P75" i="19"/>
  <c r="Q75" i="19"/>
  <c r="K11" i="14"/>
  <c r="J11" i="14"/>
  <c r="I11" i="14"/>
  <c r="V11" i="14"/>
  <c r="U11" i="14"/>
  <c r="T11" i="14"/>
  <c r="K19" i="14"/>
  <c r="J19" i="14"/>
  <c r="I19" i="14"/>
  <c r="K28" i="14"/>
  <c r="J28" i="14"/>
  <c r="I28" i="14"/>
  <c r="K36" i="14"/>
  <c r="J36" i="14"/>
  <c r="I36" i="14"/>
  <c r="K45" i="14"/>
  <c r="J45" i="14"/>
  <c r="I45" i="14"/>
  <c r="K54" i="14"/>
  <c r="J54" i="14"/>
  <c r="I54" i="14"/>
  <c r="K62" i="14"/>
  <c r="J62" i="14"/>
  <c r="I62" i="14"/>
  <c r="H79" i="14"/>
  <c r="K71" i="14"/>
  <c r="J71" i="14"/>
  <c r="I71" i="14"/>
  <c r="K88" i="14"/>
  <c r="J88" i="14"/>
  <c r="I88" i="14"/>
  <c r="K97" i="14"/>
  <c r="J97" i="14"/>
  <c r="I97" i="14"/>
  <c r="K105" i="14"/>
  <c r="J105" i="14"/>
  <c r="I105" i="14"/>
  <c r="K114" i="14"/>
  <c r="J114" i="14"/>
  <c r="I114" i="14"/>
  <c r="K123" i="14"/>
  <c r="J123" i="14"/>
  <c r="I123" i="14"/>
  <c r="K131" i="14"/>
  <c r="J131" i="14"/>
  <c r="I131" i="14"/>
  <c r="K140" i="14"/>
  <c r="J140" i="14"/>
  <c r="I140" i="14"/>
  <c r="K148" i="14"/>
  <c r="J148" i="14"/>
  <c r="I148" i="14"/>
  <c r="K157" i="14"/>
  <c r="J157" i="14"/>
  <c r="I157" i="14"/>
  <c r="M9" i="15"/>
  <c r="L9" i="15"/>
  <c r="K9" i="15"/>
  <c r="J9" i="15"/>
  <c r="I9" i="15"/>
  <c r="H21" i="15"/>
  <c r="M13" i="15"/>
  <c r="L13" i="15"/>
  <c r="K13" i="15"/>
  <c r="J13" i="15"/>
  <c r="I13" i="15"/>
  <c r="M17" i="15"/>
  <c r="L17" i="15"/>
  <c r="K17" i="15"/>
  <c r="J17" i="15"/>
  <c r="I17" i="15"/>
  <c r="M29" i="15"/>
  <c r="L29" i="15"/>
  <c r="K29" i="15"/>
  <c r="J29" i="15"/>
  <c r="I29" i="15"/>
  <c r="M38" i="15"/>
  <c r="L38" i="15"/>
  <c r="K38" i="15"/>
  <c r="J38" i="15"/>
  <c r="I38" i="15"/>
  <c r="M46" i="15"/>
  <c r="L46" i="15"/>
  <c r="K46" i="15"/>
  <c r="J46" i="15"/>
  <c r="I46" i="15"/>
  <c r="H63" i="15"/>
  <c r="M55" i="15"/>
  <c r="L55" i="15"/>
  <c r="K55" i="15"/>
  <c r="J55" i="15"/>
  <c r="I55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M98" i="15"/>
  <c r="L98" i="15"/>
  <c r="K98" i="15"/>
  <c r="J98" i="15"/>
  <c r="I98" i="15"/>
  <c r="M107" i="15"/>
  <c r="L107" i="15"/>
  <c r="K107" i="15"/>
  <c r="J107" i="15"/>
  <c r="I107" i="15"/>
  <c r="M115" i="15"/>
  <c r="L115" i="15"/>
  <c r="K115" i="15"/>
  <c r="J115" i="15"/>
  <c r="I115" i="15"/>
  <c r="M124" i="15"/>
  <c r="L124" i="15"/>
  <c r="K124" i="15"/>
  <c r="J124" i="15"/>
  <c r="I124" i="15"/>
  <c r="M132" i="15"/>
  <c r="L132" i="15"/>
  <c r="K132" i="15"/>
  <c r="J132" i="15"/>
  <c r="I132" i="15"/>
  <c r="M141" i="15"/>
  <c r="L141" i="15"/>
  <c r="K141" i="15"/>
  <c r="J141" i="15"/>
  <c r="I141" i="15"/>
  <c r="M150" i="15"/>
  <c r="L150" i="15"/>
  <c r="K150" i="15"/>
  <c r="J150" i="15"/>
  <c r="I150" i="15"/>
  <c r="M158" i="15"/>
  <c r="L158" i="15"/>
  <c r="K158" i="15"/>
  <c r="J158" i="15"/>
  <c r="I158" i="15"/>
  <c r="L30" i="16"/>
  <c r="K30" i="16"/>
  <c r="J30" i="16"/>
  <c r="I30" i="16"/>
  <c r="M39" i="16"/>
  <c r="L39" i="16"/>
  <c r="K39" i="16"/>
  <c r="J39" i="16"/>
  <c r="I39" i="16"/>
  <c r="L47" i="16"/>
  <c r="K47" i="16"/>
  <c r="J47" i="16"/>
  <c r="I47" i="16"/>
  <c r="M56" i="16"/>
  <c r="L56" i="16"/>
  <c r="K56" i="16"/>
  <c r="J56" i="16"/>
  <c r="I56" i="16"/>
  <c r="L73" i="16"/>
  <c r="K73" i="16"/>
  <c r="J73" i="16"/>
  <c r="I73" i="16"/>
  <c r="L82" i="16"/>
  <c r="K82" i="16"/>
  <c r="J82" i="16"/>
  <c r="I82" i="16"/>
  <c r="M90" i="16"/>
  <c r="L90" i="16"/>
  <c r="K90" i="16"/>
  <c r="J90" i="16"/>
  <c r="I90" i="16"/>
  <c r="M99" i="16"/>
  <c r="L99" i="16"/>
  <c r="K99" i="16"/>
  <c r="J99" i="16"/>
  <c r="I99" i="16"/>
  <c r="H107" i="16"/>
  <c r="L108" i="16"/>
  <c r="K108" i="16"/>
  <c r="J108" i="16"/>
  <c r="I108" i="16"/>
  <c r="M116" i="16"/>
  <c r="L116" i="16"/>
  <c r="K116" i="16"/>
  <c r="J116" i="16"/>
  <c r="I116" i="16"/>
  <c r="H133" i="16"/>
  <c r="L125" i="16"/>
  <c r="K125" i="16"/>
  <c r="J125" i="16"/>
  <c r="I125" i="16"/>
  <c r="L142" i="16"/>
  <c r="K142" i="16"/>
  <c r="J142" i="16"/>
  <c r="I142" i="16"/>
  <c r="M151" i="16"/>
  <c r="L151" i="16"/>
  <c r="K151" i="16"/>
  <c r="J151" i="16"/>
  <c r="I151" i="16"/>
  <c r="M159" i="16"/>
  <c r="L159" i="16"/>
  <c r="K159" i="16"/>
  <c r="J159" i="16"/>
  <c r="I159" i="16"/>
  <c r="L10" i="17"/>
  <c r="K10" i="17"/>
  <c r="J10" i="17"/>
  <c r="H9" i="17"/>
  <c r="M128" i="17" s="1"/>
  <c r="I10" i="17"/>
  <c r="M14" i="17"/>
  <c r="L14" i="17"/>
  <c r="K14" i="17"/>
  <c r="J14" i="17"/>
  <c r="I14" i="17"/>
  <c r="K10" i="18"/>
  <c r="J10" i="18"/>
  <c r="I10" i="18"/>
  <c r="K27" i="18"/>
  <c r="J27" i="18"/>
  <c r="I27" i="18"/>
  <c r="AA82" i="18"/>
  <c r="Z82" i="18"/>
  <c r="Y90" i="18"/>
  <c r="S103" i="18"/>
  <c r="R103" i="18"/>
  <c r="AA151" i="18"/>
  <c r="Z151" i="18"/>
  <c r="M28" i="17"/>
  <c r="L28" i="17"/>
  <c r="K28" i="17"/>
  <c r="J28" i="17"/>
  <c r="I28" i="17"/>
  <c r="L45" i="17"/>
  <c r="K45" i="17"/>
  <c r="J45" i="17"/>
  <c r="I45" i="17"/>
  <c r="K11" i="18"/>
  <c r="J11" i="18"/>
  <c r="I11" i="18"/>
  <c r="J15" i="18"/>
  <c r="I15" i="18"/>
  <c r="K19" i="18"/>
  <c r="J19" i="18"/>
  <c r="I19" i="18"/>
  <c r="K24" i="18"/>
  <c r="J24" i="18"/>
  <c r="I24" i="18"/>
  <c r="J28" i="18"/>
  <c r="I28" i="18"/>
  <c r="K32" i="18"/>
  <c r="J32" i="18"/>
  <c r="I32" i="18"/>
  <c r="K37" i="18"/>
  <c r="J37" i="18"/>
  <c r="H36" i="18"/>
  <c r="I37" i="18"/>
  <c r="S39" i="18"/>
  <c r="R39" i="18"/>
  <c r="AA52" i="18"/>
  <c r="Z52" i="18"/>
  <c r="S56" i="18"/>
  <c r="R56" i="18"/>
  <c r="AA69" i="18"/>
  <c r="Z69" i="18"/>
  <c r="T73" i="18"/>
  <c r="S73" i="18"/>
  <c r="R73" i="18"/>
  <c r="AA86" i="18"/>
  <c r="Z86" i="18"/>
  <c r="AA103" i="18"/>
  <c r="Z103" i="18"/>
  <c r="S108" i="18"/>
  <c r="R108" i="18"/>
  <c r="Y120" i="18"/>
  <c r="AA121" i="18"/>
  <c r="Z121" i="18"/>
  <c r="T125" i="18"/>
  <c r="S125" i="18"/>
  <c r="R125" i="18"/>
  <c r="AA138" i="18"/>
  <c r="Z138" i="18"/>
  <c r="Y146" i="18"/>
  <c r="T142" i="18"/>
  <c r="S142" i="18"/>
  <c r="R142" i="18"/>
  <c r="AA155" i="18"/>
  <c r="Z155" i="18"/>
  <c r="S159" i="18"/>
  <c r="R159" i="18"/>
  <c r="L18" i="17"/>
  <c r="K18" i="17"/>
  <c r="J18" i="17"/>
  <c r="I18" i="17"/>
  <c r="M18" i="17"/>
  <c r="L31" i="17"/>
  <c r="K31" i="17"/>
  <c r="J31" i="17"/>
  <c r="I31" i="17"/>
  <c r="M31" i="17"/>
  <c r="L40" i="17"/>
  <c r="K40" i="17"/>
  <c r="J40" i="17"/>
  <c r="I40" i="17"/>
  <c r="M40" i="17"/>
  <c r="L48" i="17"/>
  <c r="K48" i="17"/>
  <c r="J48" i="17"/>
  <c r="I48" i="17"/>
  <c r="S11" i="18"/>
  <c r="R11" i="18"/>
  <c r="AA11" i="18"/>
  <c r="Z11" i="18"/>
  <c r="S15" i="18"/>
  <c r="R15" i="18"/>
  <c r="AA15" i="18"/>
  <c r="Z15" i="18"/>
  <c r="T19" i="18"/>
  <c r="S19" i="18"/>
  <c r="R19" i="18"/>
  <c r="AA19" i="18"/>
  <c r="Z19" i="18"/>
  <c r="T24" i="18"/>
  <c r="S24" i="18"/>
  <c r="R24" i="18"/>
  <c r="AA24" i="18"/>
  <c r="Z24" i="18"/>
  <c r="S28" i="18"/>
  <c r="R28" i="18"/>
  <c r="AA28" i="18"/>
  <c r="Z28" i="18"/>
  <c r="S32" i="18"/>
  <c r="R32" i="18"/>
  <c r="AA32" i="18"/>
  <c r="Z32" i="18"/>
  <c r="K47" i="18"/>
  <c r="J47" i="18"/>
  <c r="I47" i="18"/>
  <c r="H64" i="18"/>
  <c r="K65" i="18"/>
  <c r="J65" i="18"/>
  <c r="I65" i="18"/>
  <c r="K82" i="18"/>
  <c r="J82" i="18"/>
  <c r="H90" i="18"/>
  <c r="I82" i="18"/>
  <c r="J99" i="18"/>
  <c r="I99" i="18"/>
  <c r="K116" i="18"/>
  <c r="J116" i="18"/>
  <c r="I116" i="18"/>
  <c r="K151" i="18"/>
  <c r="J151" i="18"/>
  <c r="I151" i="18"/>
  <c r="I12" i="19"/>
  <c r="H12" i="19"/>
  <c r="K26" i="17"/>
  <c r="J26" i="17"/>
  <c r="I26" i="17"/>
  <c r="L26" i="17"/>
  <c r="K34" i="17"/>
  <c r="J34" i="17"/>
  <c r="I34" i="17"/>
  <c r="M34" i="17"/>
  <c r="L34" i="17"/>
  <c r="K43" i="17"/>
  <c r="J43" i="17"/>
  <c r="I43" i="17"/>
  <c r="L43" i="17"/>
  <c r="M43" i="17"/>
  <c r="K12" i="18"/>
  <c r="J12" i="18"/>
  <c r="I12" i="18"/>
  <c r="H20" i="18"/>
  <c r="J16" i="18"/>
  <c r="I16" i="18"/>
  <c r="K25" i="18"/>
  <c r="J25" i="18"/>
  <c r="I25" i="18"/>
  <c r="K29" i="18"/>
  <c r="J29" i="18"/>
  <c r="I29" i="18"/>
  <c r="J33" i="18"/>
  <c r="I33" i="18"/>
  <c r="AA37" i="18"/>
  <c r="Z37" i="18"/>
  <c r="Y36" i="18"/>
  <c r="AA39" i="18"/>
  <c r="Z39" i="18"/>
  <c r="S43" i="18"/>
  <c r="R43" i="18"/>
  <c r="AA56" i="18"/>
  <c r="Z56" i="18"/>
  <c r="S60" i="18"/>
  <c r="R60" i="18"/>
  <c r="AA73" i="18"/>
  <c r="Z73" i="18"/>
  <c r="S95" i="18"/>
  <c r="R95" i="18"/>
  <c r="AA108" i="18"/>
  <c r="Z108" i="18"/>
  <c r="T112" i="18"/>
  <c r="S112" i="18"/>
  <c r="R112" i="18"/>
  <c r="AA125" i="18"/>
  <c r="Z125" i="18"/>
  <c r="S129" i="18"/>
  <c r="R129" i="18"/>
  <c r="AA142" i="18"/>
  <c r="Z142" i="18"/>
  <c r="AA159" i="18"/>
  <c r="Z159" i="18"/>
  <c r="H45" i="19"/>
  <c r="I45" i="19"/>
  <c r="M17" i="17"/>
  <c r="L17" i="17"/>
  <c r="K17" i="17"/>
  <c r="J17" i="17"/>
  <c r="I17" i="17"/>
  <c r="J29" i="17"/>
  <c r="I29" i="17"/>
  <c r="M29" i="17"/>
  <c r="L29" i="17"/>
  <c r="K29" i="17"/>
  <c r="J38" i="17"/>
  <c r="I38" i="17"/>
  <c r="M38" i="17"/>
  <c r="H37" i="17"/>
  <c r="L38" i="17"/>
  <c r="K38" i="17"/>
  <c r="J46" i="17"/>
  <c r="I46" i="17"/>
  <c r="M46" i="17"/>
  <c r="K46" i="17"/>
  <c r="L46" i="17"/>
  <c r="S12" i="18"/>
  <c r="R12" i="18"/>
  <c r="Q20" i="18"/>
  <c r="AA12" i="18"/>
  <c r="Z12" i="18"/>
  <c r="Y20" i="18"/>
  <c r="S16" i="18"/>
  <c r="R16" i="18"/>
  <c r="T16" i="18"/>
  <c r="AA16" i="18"/>
  <c r="Z16" i="18"/>
  <c r="S25" i="18"/>
  <c r="R25" i="18"/>
  <c r="T25" i="18"/>
  <c r="AA25" i="18"/>
  <c r="Z25" i="18"/>
  <c r="S29" i="18"/>
  <c r="R29" i="18"/>
  <c r="AA29" i="18"/>
  <c r="Z29" i="18"/>
  <c r="AB29" i="18"/>
  <c r="S33" i="18"/>
  <c r="R33" i="18"/>
  <c r="AA33" i="18"/>
  <c r="Z33" i="18"/>
  <c r="K52" i="18"/>
  <c r="J52" i="18"/>
  <c r="I52" i="18"/>
  <c r="K69" i="18"/>
  <c r="J69" i="18"/>
  <c r="I69" i="18"/>
  <c r="K86" i="18"/>
  <c r="J86" i="18"/>
  <c r="I86" i="18"/>
  <c r="K103" i="18"/>
  <c r="J103" i="18"/>
  <c r="I103" i="18"/>
  <c r="H120" i="18"/>
  <c r="K121" i="18"/>
  <c r="J121" i="18"/>
  <c r="I121" i="18"/>
  <c r="K138" i="18"/>
  <c r="J138" i="18"/>
  <c r="I138" i="18"/>
  <c r="H146" i="18"/>
  <c r="J155" i="18"/>
  <c r="I155" i="18"/>
  <c r="H99" i="19"/>
  <c r="I99" i="19"/>
  <c r="I24" i="17"/>
  <c r="M24" i="17"/>
  <c r="H23" i="17"/>
  <c r="L24" i="17"/>
  <c r="K24" i="17"/>
  <c r="J24" i="17"/>
  <c r="I32" i="17"/>
  <c r="M32" i="17"/>
  <c r="L32" i="17"/>
  <c r="K32" i="17"/>
  <c r="J32" i="17"/>
  <c r="I41" i="17"/>
  <c r="H49" i="17"/>
  <c r="M41" i="17"/>
  <c r="L41" i="17"/>
  <c r="K41" i="17"/>
  <c r="J41" i="17"/>
  <c r="I9" i="18"/>
  <c r="H8" i="18"/>
  <c r="K14" i="18" s="1"/>
  <c r="K9" i="18"/>
  <c r="J9" i="18"/>
  <c r="I13" i="18"/>
  <c r="K13" i="18"/>
  <c r="J13" i="18"/>
  <c r="I17" i="18"/>
  <c r="K17" i="18"/>
  <c r="J17" i="18"/>
  <c r="I26" i="18"/>
  <c r="H34" i="18"/>
  <c r="K26" i="18"/>
  <c r="J26" i="18"/>
  <c r="I30" i="18"/>
  <c r="K30" i="18"/>
  <c r="J30" i="18"/>
  <c r="AA43" i="18"/>
  <c r="Z43" i="18"/>
  <c r="S47" i="18"/>
  <c r="R47" i="18"/>
  <c r="AA60" i="18"/>
  <c r="Z60" i="18"/>
  <c r="Q64" i="18"/>
  <c r="S65" i="18"/>
  <c r="R65" i="18"/>
  <c r="T82" i="18"/>
  <c r="S82" i="18"/>
  <c r="R82" i="18"/>
  <c r="Q90" i="18"/>
  <c r="AA95" i="18"/>
  <c r="Z95" i="18"/>
  <c r="T99" i="18"/>
  <c r="S99" i="18"/>
  <c r="R99" i="18"/>
  <c r="AA112" i="18"/>
  <c r="Z112" i="18"/>
  <c r="S116" i="18"/>
  <c r="R116" i="18"/>
  <c r="AB129" i="18"/>
  <c r="AA129" i="18"/>
  <c r="Z129" i="18"/>
  <c r="S151" i="18"/>
  <c r="R151" i="18"/>
  <c r="Q10" i="19"/>
  <c r="P10" i="19"/>
  <c r="O9" i="19"/>
  <c r="R113" i="19" s="1"/>
  <c r="P113" i="19"/>
  <c r="Q113" i="19"/>
  <c r="M20" i="17"/>
  <c r="L20" i="17"/>
  <c r="K20" i="17"/>
  <c r="I20" i="17"/>
  <c r="J20" i="17"/>
  <c r="H35" i="17"/>
  <c r="M27" i="17"/>
  <c r="L27" i="17"/>
  <c r="K27" i="17"/>
  <c r="J27" i="17"/>
  <c r="I27" i="17"/>
  <c r="M44" i="17"/>
  <c r="L44" i="17"/>
  <c r="K44" i="17"/>
  <c r="J44" i="17"/>
  <c r="I44" i="17"/>
  <c r="Q8" i="18"/>
  <c r="T27" i="18" s="1"/>
  <c r="S9" i="18"/>
  <c r="R9" i="18"/>
  <c r="Y8" i="18"/>
  <c r="AB52" i="18" s="1"/>
  <c r="AA9" i="18"/>
  <c r="Z9" i="18"/>
  <c r="T13" i="18"/>
  <c r="S13" i="18"/>
  <c r="R13" i="18"/>
  <c r="AB13" i="18"/>
  <c r="Z13" i="18"/>
  <c r="AA13" i="18"/>
  <c r="R17" i="18"/>
  <c r="S17" i="18"/>
  <c r="AA17" i="18"/>
  <c r="Z17" i="18"/>
  <c r="Q34" i="18"/>
  <c r="S26" i="18"/>
  <c r="R26" i="18"/>
  <c r="Y34" i="18"/>
  <c r="AA26" i="18"/>
  <c r="Z26" i="18"/>
  <c r="T30" i="18"/>
  <c r="S30" i="18"/>
  <c r="R30" i="18"/>
  <c r="Z30" i="18"/>
  <c r="AA30" i="18"/>
  <c r="K39" i="18"/>
  <c r="J39" i="18"/>
  <c r="I39" i="18"/>
  <c r="K56" i="18"/>
  <c r="J56" i="18"/>
  <c r="I56" i="18"/>
  <c r="K73" i="18"/>
  <c r="J73" i="18"/>
  <c r="I73" i="18"/>
  <c r="K108" i="18"/>
  <c r="J108" i="18"/>
  <c r="I108" i="18"/>
  <c r="K125" i="18"/>
  <c r="J125" i="18"/>
  <c r="I125" i="18"/>
  <c r="K142" i="18"/>
  <c r="J142" i="18"/>
  <c r="I142" i="18"/>
  <c r="K159" i="18"/>
  <c r="J159" i="18"/>
  <c r="I159" i="18"/>
  <c r="P102" i="19"/>
  <c r="Q102" i="19"/>
  <c r="H70" i="19"/>
  <c r="I70" i="19"/>
  <c r="K40" i="18"/>
  <c r="J40" i="18"/>
  <c r="I40" i="18"/>
  <c r="H48" i="18"/>
  <c r="K44" i="18"/>
  <c r="J44" i="18"/>
  <c r="I44" i="18"/>
  <c r="K53" i="18"/>
  <c r="J53" i="18"/>
  <c r="I53" i="18"/>
  <c r="K57" i="18"/>
  <c r="J57" i="18"/>
  <c r="I57" i="18"/>
  <c r="K61" i="18"/>
  <c r="J61" i="18"/>
  <c r="I61" i="18"/>
  <c r="K66" i="18"/>
  <c r="J66" i="18"/>
  <c r="I66" i="18"/>
  <c r="K70" i="18"/>
  <c r="J70" i="18"/>
  <c r="I70" i="18"/>
  <c r="K74" i="18"/>
  <c r="J74" i="18"/>
  <c r="I74" i="18"/>
  <c r="K79" i="18"/>
  <c r="J79" i="18"/>
  <c r="I79" i="18"/>
  <c r="H78" i="18"/>
  <c r="K83" i="18"/>
  <c r="J83" i="18"/>
  <c r="I83" i="18"/>
  <c r="K87" i="18"/>
  <c r="J87" i="18"/>
  <c r="I87" i="18"/>
  <c r="K96" i="18"/>
  <c r="J96" i="18"/>
  <c r="I96" i="18"/>
  <c r="H104" i="18"/>
  <c r="K100" i="18"/>
  <c r="J100" i="18"/>
  <c r="I100" i="18"/>
  <c r="K109" i="18"/>
  <c r="J109" i="18"/>
  <c r="I109" i="18"/>
  <c r="K113" i="18"/>
  <c r="J113" i="18"/>
  <c r="I113" i="18"/>
  <c r="K117" i="18"/>
  <c r="J117" i="18"/>
  <c r="I117" i="18"/>
  <c r="K122" i="18"/>
  <c r="J122" i="18"/>
  <c r="I122" i="18"/>
  <c r="K126" i="18"/>
  <c r="J126" i="18"/>
  <c r="I126" i="18"/>
  <c r="K130" i="18"/>
  <c r="J130" i="18"/>
  <c r="I130" i="18"/>
  <c r="K135" i="18"/>
  <c r="J135" i="18"/>
  <c r="I135" i="18"/>
  <c r="H134" i="18"/>
  <c r="K139" i="18"/>
  <c r="J139" i="18"/>
  <c r="I139" i="18"/>
  <c r="K143" i="18"/>
  <c r="J143" i="18"/>
  <c r="I143" i="18"/>
  <c r="K152" i="18"/>
  <c r="J152" i="18"/>
  <c r="I152" i="18"/>
  <c r="H160" i="18"/>
  <c r="K156" i="18"/>
  <c r="J156" i="18"/>
  <c r="I156" i="18"/>
  <c r="T40" i="18"/>
  <c r="S40" i="18"/>
  <c r="R40" i="18"/>
  <c r="Q48" i="18"/>
  <c r="AA40" i="18"/>
  <c r="Z40" i="18"/>
  <c r="Y48" i="18"/>
  <c r="T44" i="18"/>
  <c r="S44" i="18"/>
  <c r="R44" i="18"/>
  <c r="AA44" i="18"/>
  <c r="Z44" i="18"/>
  <c r="T53" i="18"/>
  <c r="S53" i="18"/>
  <c r="R53" i="18"/>
  <c r="AB53" i="18"/>
  <c r="AA53" i="18"/>
  <c r="Z53" i="18"/>
  <c r="S57" i="18"/>
  <c r="R57" i="18"/>
  <c r="AA57" i="18"/>
  <c r="Z57" i="18"/>
  <c r="T61" i="18"/>
  <c r="S61" i="18"/>
  <c r="R61" i="18"/>
  <c r="AA61" i="18"/>
  <c r="Z61" i="18"/>
  <c r="T66" i="18"/>
  <c r="S66" i="18"/>
  <c r="R66" i="18"/>
  <c r="AA66" i="18"/>
  <c r="Z66" i="18"/>
  <c r="T70" i="18"/>
  <c r="S70" i="18"/>
  <c r="R70" i="18"/>
  <c r="AB70" i="18"/>
  <c r="AA70" i="18"/>
  <c r="Z70" i="18"/>
  <c r="S74" i="18"/>
  <c r="R74" i="18"/>
  <c r="AA74" i="18"/>
  <c r="Z74" i="18"/>
  <c r="T79" i="18"/>
  <c r="S79" i="18"/>
  <c r="R79" i="18"/>
  <c r="Q78" i="18"/>
  <c r="AA79" i="18"/>
  <c r="Z79" i="18"/>
  <c r="Y78" i="18"/>
  <c r="T83" i="18"/>
  <c r="S83" i="18"/>
  <c r="R83" i="18"/>
  <c r="AA83" i="18"/>
  <c r="Z83" i="18"/>
  <c r="T87" i="18"/>
  <c r="S87" i="18"/>
  <c r="R87" i="18"/>
  <c r="AA87" i="18"/>
  <c r="Z87" i="18"/>
  <c r="T96" i="18"/>
  <c r="S96" i="18"/>
  <c r="R96" i="18"/>
  <c r="Q104" i="18"/>
  <c r="AB96" i="18"/>
  <c r="AA96" i="18"/>
  <c r="Z96" i="18"/>
  <c r="Y104" i="18"/>
  <c r="T100" i="18"/>
  <c r="S100" i="18"/>
  <c r="R100" i="18"/>
  <c r="AB100" i="18"/>
  <c r="AA100" i="18"/>
  <c r="Z100" i="18"/>
  <c r="S109" i="18"/>
  <c r="R109" i="18"/>
  <c r="AA109" i="18"/>
  <c r="Z109" i="18"/>
  <c r="T113" i="18"/>
  <c r="S113" i="18"/>
  <c r="R113" i="18"/>
  <c r="AA113" i="18"/>
  <c r="Z113" i="18"/>
  <c r="T117" i="18"/>
  <c r="S117" i="18"/>
  <c r="R117" i="18"/>
  <c r="AA117" i="18"/>
  <c r="Z117" i="18"/>
  <c r="T122" i="18"/>
  <c r="S122" i="18"/>
  <c r="R122" i="18"/>
  <c r="AB122" i="18"/>
  <c r="AA122" i="18"/>
  <c r="Z122" i="18"/>
  <c r="S126" i="18"/>
  <c r="R126" i="18"/>
  <c r="AA126" i="18"/>
  <c r="Z126" i="18"/>
  <c r="T130" i="18"/>
  <c r="S130" i="18"/>
  <c r="R130" i="18"/>
  <c r="AA130" i="18"/>
  <c r="Z130" i="18"/>
  <c r="T135" i="18"/>
  <c r="S135" i="18"/>
  <c r="R135" i="18"/>
  <c r="Q134" i="18"/>
  <c r="AA135" i="18"/>
  <c r="Z135" i="18"/>
  <c r="Y134" i="18"/>
  <c r="T139" i="18"/>
  <c r="S139" i="18"/>
  <c r="R139" i="18"/>
  <c r="AA139" i="18"/>
  <c r="Z139" i="18"/>
  <c r="T143" i="18"/>
  <c r="S143" i="18"/>
  <c r="R143" i="18"/>
  <c r="AB143" i="18"/>
  <c r="AA143" i="18"/>
  <c r="Z143" i="18"/>
  <c r="S152" i="18"/>
  <c r="R152" i="18"/>
  <c r="Q160" i="18"/>
  <c r="AB152" i="18"/>
  <c r="AA152" i="18"/>
  <c r="Z152" i="18"/>
  <c r="Y160" i="18"/>
  <c r="S156" i="18"/>
  <c r="R156" i="18"/>
  <c r="AA156" i="18"/>
  <c r="Z156" i="18"/>
  <c r="K41" i="18"/>
  <c r="J41" i="18"/>
  <c r="I41" i="18"/>
  <c r="K45" i="18"/>
  <c r="J45" i="18"/>
  <c r="I45" i="18"/>
  <c r="K54" i="18"/>
  <c r="J54" i="18"/>
  <c r="I54" i="18"/>
  <c r="H62" i="18"/>
  <c r="K58" i="18"/>
  <c r="J58" i="18"/>
  <c r="I58" i="18"/>
  <c r="K67" i="18"/>
  <c r="J67" i="18"/>
  <c r="I67" i="18"/>
  <c r="K71" i="18"/>
  <c r="J71" i="18"/>
  <c r="I71" i="18"/>
  <c r="K75" i="18"/>
  <c r="J75" i="18"/>
  <c r="I75" i="18"/>
  <c r="K80" i="18"/>
  <c r="J80" i="18"/>
  <c r="I80" i="18"/>
  <c r="K84" i="18"/>
  <c r="J84" i="18"/>
  <c r="I84" i="18"/>
  <c r="K88" i="18"/>
  <c r="J88" i="18"/>
  <c r="I88" i="18"/>
  <c r="K93" i="18"/>
  <c r="J93" i="18"/>
  <c r="I93" i="18"/>
  <c r="H92" i="18"/>
  <c r="K97" i="18"/>
  <c r="J97" i="18"/>
  <c r="I97" i="18"/>
  <c r="K101" i="18"/>
  <c r="J101" i="18"/>
  <c r="I101" i="18"/>
  <c r="K110" i="18"/>
  <c r="J110" i="18"/>
  <c r="I110" i="18"/>
  <c r="H118" i="18"/>
  <c r="K114" i="18"/>
  <c r="J114" i="18"/>
  <c r="I114" i="18"/>
  <c r="K123" i="18"/>
  <c r="J123" i="18"/>
  <c r="I123" i="18"/>
  <c r="K127" i="18"/>
  <c r="J127" i="18"/>
  <c r="I127" i="18"/>
  <c r="K131" i="18"/>
  <c r="J131" i="18"/>
  <c r="I131" i="18"/>
  <c r="K136" i="18"/>
  <c r="J136" i="18"/>
  <c r="I136" i="18"/>
  <c r="K140" i="18"/>
  <c r="J140" i="18"/>
  <c r="I140" i="18"/>
  <c r="K144" i="18"/>
  <c r="J144" i="18"/>
  <c r="I144" i="18"/>
  <c r="K149" i="18"/>
  <c r="J149" i="18"/>
  <c r="I149" i="18"/>
  <c r="H148" i="18"/>
  <c r="K153" i="18"/>
  <c r="J153" i="18"/>
  <c r="I153" i="18"/>
  <c r="K157" i="18"/>
  <c r="J157" i="18"/>
  <c r="I157" i="18"/>
  <c r="I10" i="19"/>
  <c r="H10" i="19"/>
  <c r="G9" i="19"/>
  <c r="J45" i="19" s="1"/>
  <c r="S41" i="18"/>
  <c r="R41" i="18"/>
  <c r="AA41" i="18"/>
  <c r="Z41" i="18"/>
  <c r="S45" i="18"/>
  <c r="R45" i="18"/>
  <c r="T45" i="18"/>
  <c r="AA45" i="18"/>
  <c r="Z45" i="18"/>
  <c r="S54" i="18"/>
  <c r="R54" i="18"/>
  <c r="Q62" i="18"/>
  <c r="T54" i="18"/>
  <c r="AA54" i="18"/>
  <c r="Z54" i="18"/>
  <c r="Y62" i="18"/>
  <c r="S58" i="18"/>
  <c r="R58" i="18"/>
  <c r="T58" i="18"/>
  <c r="AA58" i="18"/>
  <c r="Z58" i="18"/>
  <c r="S67" i="18"/>
  <c r="R67" i="18"/>
  <c r="T67" i="18"/>
  <c r="AA67" i="18"/>
  <c r="Z67" i="18"/>
  <c r="AB67" i="18"/>
  <c r="S71" i="18"/>
  <c r="R71" i="18"/>
  <c r="AA71" i="18"/>
  <c r="Z71" i="18"/>
  <c r="S75" i="18"/>
  <c r="R75" i="18"/>
  <c r="T75" i="18"/>
  <c r="AA75" i="18"/>
  <c r="Z75" i="18"/>
  <c r="S80" i="18"/>
  <c r="R80" i="18"/>
  <c r="T80" i="18"/>
  <c r="AA80" i="18"/>
  <c r="Z80" i="18"/>
  <c r="S84" i="18"/>
  <c r="R84" i="18"/>
  <c r="T84" i="18"/>
  <c r="AA84" i="18"/>
  <c r="Z84" i="18"/>
  <c r="AB84" i="18"/>
  <c r="S88" i="18"/>
  <c r="R88" i="18"/>
  <c r="AA88" i="18"/>
  <c r="Z88" i="18"/>
  <c r="S93" i="18"/>
  <c r="R93" i="18"/>
  <c r="Q92" i="18"/>
  <c r="AA93" i="18"/>
  <c r="Z93" i="18"/>
  <c r="Y92" i="18"/>
  <c r="S97" i="18"/>
  <c r="R97" i="18"/>
  <c r="T97" i="18"/>
  <c r="AA97" i="18"/>
  <c r="Z97" i="18"/>
  <c r="S101" i="18"/>
  <c r="R101" i="18"/>
  <c r="T101" i="18"/>
  <c r="AA101" i="18"/>
  <c r="Z101" i="18"/>
  <c r="S110" i="18"/>
  <c r="R110" i="18"/>
  <c r="Q118" i="18"/>
  <c r="T110" i="18"/>
  <c r="AA110" i="18"/>
  <c r="Z110" i="18"/>
  <c r="Y118" i="18"/>
  <c r="S114" i="18"/>
  <c r="R114" i="18"/>
  <c r="T114" i="18"/>
  <c r="AA114" i="18"/>
  <c r="Z114" i="18"/>
  <c r="AB114" i="18"/>
  <c r="S123" i="18"/>
  <c r="R123" i="18"/>
  <c r="AA123" i="18"/>
  <c r="Z123" i="18"/>
  <c r="S127" i="18"/>
  <c r="R127" i="18"/>
  <c r="T127" i="18"/>
  <c r="AA127" i="18"/>
  <c r="Z127" i="18"/>
  <c r="S131" i="18"/>
  <c r="R131" i="18"/>
  <c r="T131" i="18"/>
  <c r="AA131" i="18"/>
  <c r="Z131" i="18"/>
  <c r="S136" i="18"/>
  <c r="R136" i="18"/>
  <c r="T136" i="18"/>
  <c r="AA136" i="18"/>
  <c r="Z136" i="18"/>
  <c r="AB136" i="18"/>
  <c r="S140" i="18"/>
  <c r="R140" i="18"/>
  <c r="AA140" i="18"/>
  <c r="Z140" i="18"/>
  <c r="S144" i="18"/>
  <c r="R144" i="18"/>
  <c r="T144" i="18"/>
  <c r="AA144" i="18"/>
  <c r="Z144" i="18"/>
  <c r="S149" i="18"/>
  <c r="R149" i="18"/>
  <c r="Q148" i="18"/>
  <c r="T149" i="18"/>
  <c r="AA149" i="18"/>
  <c r="Z149" i="18"/>
  <c r="Y148" i="18"/>
  <c r="S153" i="18"/>
  <c r="R153" i="18"/>
  <c r="T153" i="18"/>
  <c r="AA153" i="18"/>
  <c r="Z153" i="18"/>
  <c r="S157" i="18"/>
  <c r="R157" i="18"/>
  <c r="T157" i="18"/>
  <c r="AA157" i="18"/>
  <c r="Z157" i="18"/>
  <c r="AB157" i="18"/>
  <c r="I38" i="18"/>
  <c r="K38" i="18"/>
  <c r="J38" i="18"/>
  <c r="I42" i="18"/>
  <c r="K42" i="18"/>
  <c r="J42" i="18"/>
  <c r="I46" i="18"/>
  <c r="K46" i="18"/>
  <c r="J46" i="18"/>
  <c r="I51" i="18"/>
  <c r="H50" i="18"/>
  <c r="J51" i="18"/>
  <c r="K51" i="18"/>
  <c r="I55" i="18"/>
  <c r="K55" i="18"/>
  <c r="J55" i="18"/>
  <c r="I59" i="18"/>
  <c r="K59" i="18"/>
  <c r="J59" i="18"/>
  <c r="I68" i="18"/>
  <c r="H76" i="18"/>
  <c r="J68" i="18"/>
  <c r="K68" i="18"/>
  <c r="I72" i="18"/>
  <c r="K72" i="18"/>
  <c r="J72" i="18"/>
  <c r="I81" i="18"/>
  <c r="K81" i="18"/>
  <c r="J81" i="18"/>
  <c r="I85" i="18"/>
  <c r="J85" i="18"/>
  <c r="K85" i="18"/>
  <c r="I89" i="18"/>
  <c r="K89" i="18"/>
  <c r="J89" i="18"/>
  <c r="I94" i="18"/>
  <c r="K94" i="18"/>
  <c r="J94" i="18"/>
  <c r="I98" i="18"/>
  <c r="K98" i="18"/>
  <c r="J98" i="18"/>
  <c r="I102" i="18"/>
  <c r="J102" i="18"/>
  <c r="K102" i="18"/>
  <c r="I107" i="18"/>
  <c r="H106" i="18"/>
  <c r="K107" i="18"/>
  <c r="J107" i="18"/>
  <c r="I111" i="18"/>
  <c r="K111" i="18"/>
  <c r="J111" i="18"/>
  <c r="I115" i="18"/>
  <c r="K115" i="18"/>
  <c r="J115" i="18"/>
  <c r="I124" i="18"/>
  <c r="H132" i="18"/>
  <c r="K124" i="18"/>
  <c r="J124" i="18"/>
  <c r="I128" i="18"/>
  <c r="K128" i="18"/>
  <c r="J128" i="18"/>
  <c r="I137" i="18"/>
  <c r="J137" i="18"/>
  <c r="K137" i="18"/>
  <c r="I141" i="18"/>
  <c r="K141" i="18"/>
  <c r="J141" i="18"/>
  <c r="I145" i="18"/>
  <c r="K145" i="18"/>
  <c r="J145" i="18"/>
  <c r="I150" i="18"/>
  <c r="K150" i="18"/>
  <c r="J150" i="18"/>
  <c r="I154" i="18"/>
  <c r="J154" i="18"/>
  <c r="K154" i="18"/>
  <c r="I158" i="18"/>
  <c r="K158" i="18"/>
  <c r="J158" i="18"/>
  <c r="T38" i="18"/>
  <c r="S38" i="18"/>
  <c r="R38" i="18"/>
  <c r="AA38" i="18"/>
  <c r="Z38" i="18"/>
  <c r="T42" i="18"/>
  <c r="S42" i="18"/>
  <c r="R42" i="18"/>
  <c r="AB42" i="18"/>
  <c r="Z42" i="18"/>
  <c r="AA42" i="18"/>
  <c r="T46" i="18"/>
  <c r="R46" i="18"/>
  <c r="S46" i="18"/>
  <c r="AB46" i="18"/>
  <c r="AA46" i="18"/>
  <c r="Z46" i="18"/>
  <c r="Q50" i="18"/>
  <c r="S51" i="18"/>
  <c r="R51" i="18"/>
  <c r="Y50" i="18"/>
  <c r="AB51" i="18"/>
  <c r="AA51" i="18"/>
  <c r="Z51" i="18"/>
  <c r="T55" i="18"/>
  <c r="S55" i="18"/>
  <c r="R55" i="18"/>
  <c r="AA55" i="18"/>
  <c r="Z55" i="18"/>
  <c r="T59" i="18"/>
  <c r="S59" i="18"/>
  <c r="R59" i="18"/>
  <c r="Z59" i="18"/>
  <c r="AA59" i="18"/>
  <c r="Q76" i="18"/>
  <c r="T68" i="18"/>
  <c r="S68" i="18"/>
  <c r="R68" i="18"/>
  <c r="Y76" i="18"/>
  <c r="AA68" i="18"/>
  <c r="Z68" i="18"/>
  <c r="T72" i="18"/>
  <c r="S72" i="18"/>
  <c r="R72" i="18"/>
  <c r="AB72" i="18"/>
  <c r="AA72" i="18"/>
  <c r="Z72" i="18"/>
  <c r="T81" i="18"/>
  <c r="R81" i="18"/>
  <c r="S81" i="18"/>
  <c r="AB81" i="18"/>
  <c r="AA81" i="18"/>
  <c r="Z81" i="18"/>
  <c r="T85" i="18"/>
  <c r="S85" i="18"/>
  <c r="R85" i="18"/>
  <c r="AA85" i="18"/>
  <c r="Z85" i="18"/>
  <c r="T89" i="18"/>
  <c r="S89" i="18"/>
  <c r="R89" i="18"/>
  <c r="AA89" i="18"/>
  <c r="Z89" i="18"/>
  <c r="T94" i="18"/>
  <c r="S94" i="18"/>
  <c r="R94" i="18"/>
  <c r="AB94" i="18"/>
  <c r="Z94" i="18"/>
  <c r="AA94" i="18"/>
  <c r="T98" i="18"/>
  <c r="R98" i="18"/>
  <c r="S98" i="18"/>
  <c r="AB98" i="18"/>
  <c r="AA98" i="18"/>
  <c r="Z98" i="18"/>
  <c r="T102" i="18"/>
  <c r="S102" i="18"/>
  <c r="R102" i="18"/>
  <c r="AA102" i="18"/>
  <c r="Z102" i="18"/>
  <c r="Q106" i="18"/>
  <c r="T107" i="18"/>
  <c r="S107" i="18"/>
  <c r="R107" i="18"/>
  <c r="Y106" i="18"/>
  <c r="AA107" i="18"/>
  <c r="Z107" i="18"/>
  <c r="T111" i="18"/>
  <c r="S111" i="18"/>
  <c r="R111" i="18"/>
  <c r="Z111" i="18"/>
  <c r="AA111" i="18"/>
  <c r="T115" i="18"/>
  <c r="R115" i="18"/>
  <c r="S115" i="18"/>
  <c r="AB115" i="18"/>
  <c r="AA115" i="18"/>
  <c r="Z115" i="18"/>
  <c r="Q132" i="18"/>
  <c r="T124" i="18"/>
  <c r="S124" i="18"/>
  <c r="R124" i="18"/>
  <c r="Y132" i="18"/>
  <c r="AB124" i="18"/>
  <c r="AA124" i="18"/>
  <c r="Z124" i="18"/>
  <c r="T128" i="18"/>
  <c r="S128" i="18"/>
  <c r="R128" i="18"/>
  <c r="AB128" i="18"/>
  <c r="Z128" i="18"/>
  <c r="AA128" i="18"/>
  <c r="T137" i="18"/>
  <c r="S137" i="18"/>
  <c r="R137" i="18"/>
  <c r="AA137" i="18"/>
  <c r="Z137" i="18"/>
  <c r="T141" i="18"/>
  <c r="S141" i="18"/>
  <c r="R141" i="18"/>
  <c r="AA141" i="18"/>
  <c r="Z141" i="18"/>
  <c r="T145" i="18"/>
  <c r="S145" i="18"/>
  <c r="R145" i="18"/>
  <c r="AB145" i="18"/>
  <c r="Z145" i="18"/>
  <c r="AA145" i="18"/>
  <c r="T150" i="18"/>
  <c r="R150" i="18"/>
  <c r="S150" i="18"/>
  <c r="AB150" i="18"/>
  <c r="AA150" i="18"/>
  <c r="Z150" i="18"/>
  <c r="T154" i="18"/>
  <c r="S154" i="18"/>
  <c r="R154" i="18"/>
  <c r="AA154" i="18"/>
  <c r="Z154" i="18"/>
  <c r="T158" i="18"/>
  <c r="S158" i="18"/>
  <c r="R158" i="18"/>
  <c r="AA158" i="18"/>
  <c r="Z158" i="18"/>
  <c r="I39" i="21"/>
  <c r="J39" i="21"/>
  <c r="H39" i="21"/>
  <c r="I14" i="21"/>
  <c r="J14" i="21"/>
  <c r="H14" i="21"/>
  <c r="G22" i="21"/>
  <c r="S14" i="21"/>
  <c r="T14" i="21"/>
  <c r="Q22" i="21"/>
  <c r="R14" i="21"/>
  <c r="I40" i="21"/>
  <c r="J40" i="21"/>
  <c r="H40" i="21"/>
  <c r="I10" i="21"/>
  <c r="J10" i="21"/>
  <c r="H10" i="21"/>
  <c r="I30" i="21"/>
  <c r="J30" i="21"/>
  <c r="H30" i="21"/>
  <c r="S10" i="21"/>
  <c r="T10" i="21"/>
  <c r="R10" i="21"/>
  <c r="I31" i="21"/>
  <c r="J31" i="21"/>
  <c r="H31" i="21"/>
  <c r="I57" i="21"/>
  <c r="J57" i="21"/>
  <c r="H57" i="21"/>
  <c r="I18" i="21"/>
  <c r="J18" i="21"/>
  <c r="H18" i="21"/>
  <c r="I47" i="21"/>
  <c r="J47" i="21"/>
  <c r="H47" i="21"/>
  <c r="S18" i="21"/>
  <c r="T18" i="21"/>
  <c r="R18" i="21"/>
  <c r="I48" i="21"/>
  <c r="J48" i="21"/>
  <c r="H48" i="21"/>
  <c r="S11" i="21"/>
  <c r="R11" i="21"/>
  <c r="T11" i="21"/>
  <c r="S15" i="21"/>
  <c r="R15" i="21"/>
  <c r="T15" i="21"/>
  <c r="S19" i="21"/>
  <c r="R19" i="21"/>
  <c r="T19" i="21"/>
  <c r="I25" i="21"/>
  <c r="H25" i="21"/>
  <c r="J25" i="21"/>
  <c r="I33" i="21"/>
  <c r="H33" i="21"/>
  <c r="J33" i="21"/>
  <c r="I42" i="21"/>
  <c r="H42" i="21"/>
  <c r="G50" i="21"/>
  <c r="J42" i="21"/>
  <c r="I59" i="21"/>
  <c r="H59" i="21"/>
  <c r="J59" i="21"/>
  <c r="W21" i="22"/>
  <c r="AB13" i="22"/>
  <c r="AA13" i="22"/>
  <c r="Z13" i="22"/>
  <c r="Y13" i="22"/>
  <c r="X13" i="22"/>
  <c r="N15" i="22"/>
  <c r="M15" i="22"/>
  <c r="L15" i="22"/>
  <c r="K15" i="22"/>
  <c r="J15" i="22"/>
  <c r="J146" i="22"/>
  <c r="N146" i="22"/>
  <c r="M146" i="22"/>
  <c r="L146" i="22"/>
  <c r="K146" i="22"/>
  <c r="I11" i="21"/>
  <c r="J11" i="21"/>
  <c r="H11" i="21"/>
  <c r="I15" i="21"/>
  <c r="J15" i="21"/>
  <c r="H15" i="21"/>
  <c r="I19" i="21"/>
  <c r="J19" i="21"/>
  <c r="H19" i="21"/>
  <c r="I24" i="21"/>
  <c r="H24" i="21"/>
  <c r="J24" i="21"/>
  <c r="I32" i="21"/>
  <c r="J32" i="21"/>
  <c r="H32" i="21"/>
  <c r="I41" i="21"/>
  <c r="J41" i="21"/>
  <c r="H41" i="21"/>
  <c r="I49" i="21"/>
  <c r="J49" i="21"/>
  <c r="H49" i="21"/>
  <c r="I58" i="21"/>
  <c r="J58" i="21"/>
  <c r="H58" i="21"/>
  <c r="I69" i="21"/>
  <c r="J69" i="21"/>
  <c r="H69" i="21"/>
  <c r="I73" i="21"/>
  <c r="J73" i="21"/>
  <c r="H73" i="21"/>
  <c r="I77" i="21"/>
  <c r="J77" i="21"/>
  <c r="H77" i="21"/>
  <c r="I82" i="21"/>
  <c r="J82" i="21"/>
  <c r="H82" i="21"/>
  <c r="I86" i="21"/>
  <c r="J86" i="21"/>
  <c r="H86" i="21"/>
  <c r="I90" i="21"/>
  <c r="J90" i="21"/>
  <c r="H90" i="21"/>
  <c r="I95" i="21"/>
  <c r="J95" i="21"/>
  <c r="H95" i="21"/>
  <c r="AB18" i="22"/>
  <c r="AA18" i="22"/>
  <c r="Z18" i="22"/>
  <c r="X18" i="22"/>
  <c r="Y18" i="22"/>
  <c r="I56" i="21"/>
  <c r="J56" i="21"/>
  <c r="H56" i="21"/>
  <c r="G64" i="21"/>
  <c r="I63" i="21"/>
  <c r="J63" i="21"/>
  <c r="H63" i="21"/>
  <c r="I68" i="21"/>
  <c r="J68" i="21"/>
  <c r="H68" i="21"/>
  <c r="I72" i="21"/>
  <c r="J72" i="21"/>
  <c r="H72" i="21"/>
  <c r="I76" i="21"/>
  <c r="J76" i="21"/>
  <c r="H76" i="21"/>
  <c r="I81" i="21"/>
  <c r="J81" i="21"/>
  <c r="H81" i="21"/>
  <c r="I85" i="21"/>
  <c r="J85" i="21"/>
  <c r="H85" i="21"/>
  <c r="I89" i="21"/>
  <c r="J89" i="21"/>
  <c r="H89" i="21"/>
  <c r="I94" i="21"/>
  <c r="J94" i="21"/>
  <c r="H94" i="21"/>
  <c r="N126" i="22"/>
  <c r="M126" i="22"/>
  <c r="L126" i="22"/>
  <c r="K126" i="22"/>
  <c r="J126" i="22"/>
  <c r="I29" i="21"/>
  <c r="J29" i="21"/>
  <c r="H29" i="21"/>
  <c r="I38" i="21"/>
  <c r="J38" i="21"/>
  <c r="H38" i="21"/>
  <c r="I46" i="21"/>
  <c r="J46" i="21"/>
  <c r="H46" i="21"/>
  <c r="I55" i="21"/>
  <c r="J55" i="21"/>
  <c r="H55" i="21"/>
  <c r="N10" i="22"/>
  <c r="M10" i="22"/>
  <c r="L10" i="22"/>
  <c r="K10" i="22"/>
  <c r="J10" i="22"/>
  <c r="O86" i="25"/>
  <c r="N86" i="25"/>
  <c r="I13" i="21"/>
  <c r="J13" i="21"/>
  <c r="H13" i="21"/>
  <c r="I17" i="21"/>
  <c r="J17" i="21"/>
  <c r="H17" i="21"/>
  <c r="I21" i="21"/>
  <c r="J21" i="21"/>
  <c r="H21" i="21"/>
  <c r="I28" i="21"/>
  <c r="J28" i="21"/>
  <c r="H28" i="21"/>
  <c r="G36" i="21"/>
  <c r="I45" i="21"/>
  <c r="J45" i="21"/>
  <c r="H45" i="21"/>
  <c r="I54" i="21"/>
  <c r="J54" i="21"/>
  <c r="H54" i="21"/>
  <c r="I62" i="21"/>
  <c r="J62" i="21"/>
  <c r="H62" i="21"/>
  <c r="I67" i="21"/>
  <c r="J67" i="21"/>
  <c r="H67" i="21"/>
  <c r="I71" i="21"/>
  <c r="J71" i="21"/>
  <c r="H71" i="21"/>
  <c r="I75" i="21"/>
  <c r="J75" i="21"/>
  <c r="H75" i="21"/>
  <c r="I80" i="21"/>
  <c r="J80" i="21"/>
  <c r="H80" i="21"/>
  <c r="I84" i="21"/>
  <c r="J84" i="21"/>
  <c r="H84" i="21"/>
  <c r="G92" i="21"/>
  <c r="I88" i="21"/>
  <c r="J88" i="21"/>
  <c r="H88" i="21"/>
  <c r="Y14" i="22"/>
  <c r="AB14" i="22"/>
  <c r="AA14" i="22"/>
  <c r="X14" i="22"/>
  <c r="Z14" i="22"/>
  <c r="J129" i="22"/>
  <c r="N129" i="22"/>
  <c r="M129" i="22"/>
  <c r="L129" i="22"/>
  <c r="K129" i="22"/>
  <c r="O121" i="24"/>
  <c r="N121" i="24"/>
  <c r="L71" i="26"/>
  <c r="M71" i="26"/>
  <c r="K71" i="26"/>
  <c r="J71" i="26"/>
  <c r="I71" i="26"/>
  <c r="I27" i="21"/>
  <c r="H27" i="21"/>
  <c r="J27" i="21"/>
  <c r="I35" i="21"/>
  <c r="H35" i="21"/>
  <c r="J35" i="21"/>
  <c r="I44" i="21"/>
  <c r="H44" i="21"/>
  <c r="J44" i="21"/>
  <c r="I53" i="21"/>
  <c r="H53" i="21"/>
  <c r="J53" i="21"/>
  <c r="I61" i="21"/>
  <c r="H61" i="21"/>
  <c r="J61" i="21"/>
  <c r="N33" i="22"/>
  <c r="M33" i="22"/>
  <c r="L33" i="22"/>
  <c r="K33" i="22"/>
  <c r="J33" i="22"/>
  <c r="N143" i="22"/>
  <c r="M143" i="22"/>
  <c r="L143" i="22"/>
  <c r="K143" i="22"/>
  <c r="J143" i="22"/>
  <c r="I12" i="21"/>
  <c r="J12" i="21"/>
  <c r="H12" i="21"/>
  <c r="I16" i="21"/>
  <c r="J16" i="21"/>
  <c r="H16" i="21"/>
  <c r="I20" i="21"/>
  <c r="J20" i="21"/>
  <c r="H20" i="21"/>
  <c r="I26" i="21"/>
  <c r="J26" i="21"/>
  <c r="H26" i="21"/>
  <c r="I34" i="21"/>
  <c r="J34" i="21"/>
  <c r="H34" i="21"/>
  <c r="I43" i="21"/>
  <c r="J43" i="21"/>
  <c r="H43" i="21"/>
  <c r="I52" i="21"/>
  <c r="J52" i="21"/>
  <c r="H52" i="21"/>
  <c r="I60" i="21"/>
  <c r="J60" i="21"/>
  <c r="H60" i="21"/>
  <c r="I66" i="21"/>
  <c r="J66" i="21"/>
  <c r="H66" i="21"/>
  <c r="I70" i="21"/>
  <c r="G78" i="21"/>
  <c r="J70" i="21"/>
  <c r="H70" i="21"/>
  <c r="I74" i="21"/>
  <c r="J74" i="21"/>
  <c r="H74" i="21"/>
  <c r="I83" i="21"/>
  <c r="J83" i="21"/>
  <c r="H83" i="21"/>
  <c r="I87" i="21"/>
  <c r="J87" i="21"/>
  <c r="H87" i="21"/>
  <c r="I91" i="21"/>
  <c r="J91" i="21"/>
  <c r="H91" i="21"/>
  <c r="I96" i="21"/>
  <c r="J96" i="21"/>
  <c r="H96" i="21"/>
  <c r="N12" i="22"/>
  <c r="M12" i="22"/>
  <c r="L12" i="22"/>
  <c r="J12" i="22"/>
  <c r="K12" i="22"/>
  <c r="AA16" i="22"/>
  <c r="AB16" i="22"/>
  <c r="Z16" i="22"/>
  <c r="X16" i="22"/>
  <c r="Y16" i="22"/>
  <c r="N14" i="24"/>
  <c r="O14" i="24"/>
  <c r="N11" i="22"/>
  <c r="M11" i="22"/>
  <c r="L11" i="22"/>
  <c r="K11" i="22"/>
  <c r="J11" i="22"/>
  <c r="N23" i="22"/>
  <c r="M23" i="22"/>
  <c r="L23" i="22"/>
  <c r="K23" i="22"/>
  <c r="J23" i="22"/>
  <c r="N70" i="22"/>
  <c r="M70" i="22"/>
  <c r="L70" i="22"/>
  <c r="J70" i="22"/>
  <c r="K70" i="22"/>
  <c r="N79" i="22"/>
  <c r="M79" i="22"/>
  <c r="L79" i="22"/>
  <c r="J79" i="22"/>
  <c r="K79" i="22"/>
  <c r="N87" i="22"/>
  <c r="M87" i="22"/>
  <c r="L87" i="22"/>
  <c r="J87" i="22"/>
  <c r="K87" i="22"/>
  <c r="N96" i="22"/>
  <c r="M96" i="22"/>
  <c r="L96" i="22"/>
  <c r="J96" i="22"/>
  <c r="K96" i="22"/>
  <c r="N104" i="22"/>
  <c r="M104" i="22"/>
  <c r="L104" i="22"/>
  <c r="J104" i="22"/>
  <c r="K104" i="22"/>
  <c r="N156" i="22"/>
  <c r="M156" i="22"/>
  <c r="L156" i="22"/>
  <c r="J156" i="22"/>
  <c r="K156" i="22"/>
  <c r="J159" i="22"/>
  <c r="N159" i="22"/>
  <c r="M159" i="22"/>
  <c r="K159" i="22"/>
  <c r="L159" i="22"/>
  <c r="O53" i="24"/>
  <c r="N53" i="24"/>
  <c r="O75" i="24"/>
  <c r="N75" i="24"/>
  <c r="O13" i="25"/>
  <c r="N13" i="25"/>
  <c r="O40" i="25"/>
  <c r="N40" i="25"/>
  <c r="L37" i="26"/>
  <c r="M37" i="26"/>
  <c r="J37" i="26"/>
  <c r="I37" i="26"/>
  <c r="K37" i="26"/>
  <c r="M9" i="22"/>
  <c r="L9" i="22"/>
  <c r="K9" i="22"/>
  <c r="J9" i="22"/>
  <c r="N9" i="22"/>
  <c r="K19" i="22"/>
  <c r="N19" i="22"/>
  <c r="M19" i="22"/>
  <c r="L19" i="22"/>
  <c r="J19" i="22"/>
  <c r="N25" i="22"/>
  <c r="M25" i="22"/>
  <c r="L25" i="22"/>
  <c r="K25" i="22"/>
  <c r="J25" i="22"/>
  <c r="N31" i="22"/>
  <c r="M31" i="22"/>
  <c r="L31" i="22"/>
  <c r="K31" i="22"/>
  <c r="J31" i="22"/>
  <c r="N38" i="22"/>
  <c r="M38" i="22"/>
  <c r="L38" i="22"/>
  <c r="J38" i="22"/>
  <c r="K38" i="22"/>
  <c r="N42" i="22"/>
  <c r="M42" i="22"/>
  <c r="L42" i="22"/>
  <c r="J42" i="22"/>
  <c r="K42" i="22"/>
  <c r="N46" i="22"/>
  <c r="M46" i="22"/>
  <c r="L46" i="22"/>
  <c r="J46" i="22"/>
  <c r="K46" i="22"/>
  <c r="N51" i="22"/>
  <c r="M51" i="22"/>
  <c r="L51" i="22"/>
  <c r="J51" i="22"/>
  <c r="K51" i="22"/>
  <c r="N55" i="22"/>
  <c r="M55" i="22"/>
  <c r="L55" i="22"/>
  <c r="J55" i="22"/>
  <c r="K55" i="22"/>
  <c r="I63" i="22"/>
  <c r="N59" i="22"/>
  <c r="M59" i="22"/>
  <c r="L59" i="22"/>
  <c r="J59" i="22"/>
  <c r="K59" i="22"/>
  <c r="N68" i="22"/>
  <c r="M68" i="22"/>
  <c r="L68" i="22"/>
  <c r="J68" i="22"/>
  <c r="K68" i="22"/>
  <c r="N76" i="22"/>
  <c r="M76" i="22"/>
  <c r="L76" i="22"/>
  <c r="J76" i="22"/>
  <c r="K76" i="22"/>
  <c r="N85" i="22"/>
  <c r="M85" i="22"/>
  <c r="L85" i="22"/>
  <c r="J85" i="22"/>
  <c r="K85" i="22"/>
  <c r="N94" i="22"/>
  <c r="M94" i="22"/>
  <c r="L94" i="22"/>
  <c r="J94" i="22"/>
  <c r="K94" i="22"/>
  <c r="N102" i="22"/>
  <c r="M102" i="22"/>
  <c r="L102" i="22"/>
  <c r="J102" i="22"/>
  <c r="K102" i="22"/>
  <c r="O17" i="24"/>
  <c r="N17" i="24"/>
  <c r="O123" i="24"/>
  <c r="N123" i="24"/>
  <c r="N76" i="25"/>
  <c r="O76" i="25"/>
  <c r="N29" i="22"/>
  <c r="M29" i="22"/>
  <c r="L29" i="22"/>
  <c r="K29" i="22"/>
  <c r="J29" i="22"/>
  <c r="N160" i="22"/>
  <c r="M160" i="22"/>
  <c r="L160" i="22"/>
  <c r="K160" i="22"/>
  <c r="J160" i="22"/>
  <c r="O57" i="24"/>
  <c r="N57" i="24"/>
  <c r="N79" i="24"/>
  <c r="O79" i="24"/>
  <c r="O129" i="24"/>
  <c r="N129" i="24"/>
  <c r="O148" i="24"/>
  <c r="N148" i="24"/>
  <c r="O97" i="25"/>
  <c r="N97" i="25"/>
  <c r="O105" i="25"/>
  <c r="N105" i="25"/>
  <c r="Y10" i="22"/>
  <c r="X10" i="22"/>
  <c r="AA10" i="22"/>
  <c r="Z10" i="22"/>
  <c r="AB10" i="22"/>
  <c r="N27" i="22"/>
  <c r="M27" i="22"/>
  <c r="L27" i="22"/>
  <c r="I35" i="22"/>
  <c r="K27" i="22"/>
  <c r="J27" i="22"/>
  <c r="N66" i="22"/>
  <c r="M66" i="22"/>
  <c r="L66" i="22"/>
  <c r="J66" i="22"/>
  <c r="K66" i="22"/>
  <c r="N74" i="22"/>
  <c r="M74" i="22"/>
  <c r="L74" i="22"/>
  <c r="J74" i="22"/>
  <c r="K74" i="22"/>
  <c r="N83" i="22"/>
  <c r="M83" i="22"/>
  <c r="L83" i="22"/>
  <c r="J83" i="22"/>
  <c r="K83" i="22"/>
  <c r="I91" i="22"/>
  <c r="N100" i="22"/>
  <c r="M100" i="22"/>
  <c r="L100" i="22"/>
  <c r="J100" i="22"/>
  <c r="K100" i="22"/>
  <c r="N109" i="22"/>
  <c r="M109" i="22"/>
  <c r="L109" i="22"/>
  <c r="J109" i="22"/>
  <c r="K109" i="22"/>
  <c r="N122" i="22"/>
  <c r="M122" i="22"/>
  <c r="L122" i="22"/>
  <c r="J122" i="22"/>
  <c r="K122" i="22"/>
  <c r="J125" i="22"/>
  <c r="I133" i="22"/>
  <c r="N125" i="22"/>
  <c r="M125" i="22"/>
  <c r="K125" i="22"/>
  <c r="L125" i="22"/>
  <c r="N33" i="24"/>
  <c r="O33" i="24"/>
  <c r="O60" i="24"/>
  <c r="N60" i="24"/>
  <c r="O173" i="24"/>
  <c r="N173" i="24"/>
  <c r="O192" i="24"/>
  <c r="N192" i="24"/>
  <c r="L60" i="27"/>
  <c r="J60" i="27"/>
  <c r="I60" i="27"/>
  <c r="M60" i="27"/>
  <c r="K60" i="27"/>
  <c r="N14" i="22"/>
  <c r="J14" i="22"/>
  <c r="L14" i="22"/>
  <c r="M14" i="22"/>
  <c r="K14" i="22"/>
  <c r="J16" i="22"/>
  <c r="N16" i="22"/>
  <c r="L16" i="22"/>
  <c r="M16" i="22"/>
  <c r="K16" i="22"/>
  <c r="J112" i="22"/>
  <c r="N112" i="22"/>
  <c r="M112" i="22"/>
  <c r="L112" i="22"/>
  <c r="K112" i="22"/>
  <c r="O36" i="24"/>
  <c r="N36" i="24"/>
  <c r="N83" i="24"/>
  <c r="O83" i="24"/>
  <c r="O217" i="24"/>
  <c r="N217" i="24"/>
  <c r="O236" i="24"/>
  <c r="N236" i="24"/>
  <c r="M60" i="26"/>
  <c r="J60" i="26"/>
  <c r="L60" i="26"/>
  <c r="I60" i="26"/>
  <c r="K60" i="26"/>
  <c r="I97" i="21"/>
  <c r="J97" i="21"/>
  <c r="H97" i="21"/>
  <c r="G106" i="21"/>
  <c r="I98" i="21"/>
  <c r="J98" i="21"/>
  <c r="H98" i="21"/>
  <c r="I99" i="21"/>
  <c r="J99" i="21"/>
  <c r="H99" i="21"/>
  <c r="I100" i="21"/>
  <c r="J100" i="21"/>
  <c r="H100" i="21"/>
  <c r="I101" i="21"/>
  <c r="J101" i="21"/>
  <c r="H101" i="21"/>
  <c r="I102" i="21"/>
  <c r="J102" i="21"/>
  <c r="H102" i="21"/>
  <c r="I103" i="21"/>
  <c r="J103" i="21"/>
  <c r="H103" i="21"/>
  <c r="I104" i="21"/>
  <c r="J104" i="21"/>
  <c r="H104" i="21"/>
  <c r="I105" i="21"/>
  <c r="J105" i="21"/>
  <c r="H105" i="21"/>
  <c r="I108" i="21"/>
  <c r="H108" i="21"/>
  <c r="J108" i="21"/>
  <c r="I109" i="21"/>
  <c r="J109" i="21"/>
  <c r="H109" i="21"/>
  <c r="I110" i="21"/>
  <c r="H110" i="21"/>
  <c r="J110" i="21"/>
  <c r="I111" i="21"/>
  <c r="J111" i="21"/>
  <c r="H111" i="21"/>
  <c r="G120" i="21"/>
  <c r="I112" i="21"/>
  <c r="J112" i="21"/>
  <c r="H112" i="21"/>
  <c r="I113" i="21"/>
  <c r="J113" i="21"/>
  <c r="H113" i="21"/>
  <c r="I114" i="21"/>
  <c r="J114" i="21"/>
  <c r="H114" i="21"/>
  <c r="I115" i="21"/>
  <c r="J115" i="21"/>
  <c r="H115" i="21"/>
  <c r="I116" i="21"/>
  <c r="H116" i="21"/>
  <c r="J116" i="21"/>
  <c r="I117" i="21"/>
  <c r="J117" i="21"/>
  <c r="H117" i="21"/>
  <c r="I118" i="21"/>
  <c r="J118" i="21"/>
  <c r="H118" i="21"/>
  <c r="I119" i="21"/>
  <c r="H119" i="21"/>
  <c r="J119" i="21"/>
  <c r="I122" i="21"/>
  <c r="J122" i="21"/>
  <c r="H122" i="21"/>
  <c r="I123" i="21"/>
  <c r="J123" i="21"/>
  <c r="H123" i="21"/>
  <c r="I124" i="21"/>
  <c r="H124" i="21"/>
  <c r="J124" i="21"/>
  <c r="I125" i="21"/>
  <c r="H125" i="21"/>
  <c r="J125" i="21"/>
  <c r="G134" i="21"/>
  <c r="I126" i="21"/>
  <c r="J126" i="21"/>
  <c r="H126" i="21"/>
  <c r="I127" i="21"/>
  <c r="J127" i="21"/>
  <c r="H127" i="21"/>
  <c r="I128" i="21"/>
  <c r="H128" i="21"/>
  <c r="J128" i="21"/>
  <c r="I129" i="21"/>
  <c r="H129" i="21"/>
  <c r="J129" i="21"/>
  <c r="I130" i="21"/>
  <c r="J130" i="21"/>
  <c r="H130" i="21"/>
  <c r="I131" i="21"/>
  <c r="J131" i="21"/>
  <c r="H131" i="21"/>
  <c r="I132" i="21"/>
  <c r="H132" i="21"/>
  <c r="J132" i="21"/>
  <c r="I133" i="21"/>
  <c r="H133" i="21"/>
  <c r="J133" i="21"/>
  <c r="I136" i="21"/>
  <c r="J136" i="21"/>
  <c r="H136" i="21"/>
  <c r="I137" i="21"/>
  <c r="H137" i="21"/>
  <c r="J137" i="21"/>
  <c r="I138" i="21"/>
  <c r="H138" i="21"/>
  <c r="J138" i="21"/>
  <c r="I139" i="21"/>
  <c r="J139" i="21"/>
  <c r="H139" i="21"/>
  <c r="G148" i="21"/>
  <c r="I140" i="21"/>
  <c r="J140" i="21"/>
  <c r="H140" i="21"/>
  <c r="I141" i="21"/>
  <c r="H141" i="21"/>
  <c r="J141" i="21"/>
  <c r="I142" i="21"/>
  <c r="H142" i="21"/>
  <c r="J142" i="21"/>
  <c r="I143" i="21"/>
  <c r="J143" i="21"/>
  <c r="H143" i="21"/>
  <c r="I144" i="21"/>
  <c r="J144" i="21"/>
  <c r="H144" i="21"/>
  <c r="I145" i="21"/>
  <c r="H145" i="21"/>
  <c r="J145" i="21"/>
  <c r="I146" i="21"/>
  <c r="H146" i="21"/>
  <c r="J146" i="21"/>
  <c r="I147" i="21"/>
  <c r="J147" i="21"/>
  <c r="H147" i="21"/>
  <c r="I150" i="21"/>
  <c r="H150" i="21"/>
  <c r="J150" i="21"/>
  <c r="I151" i="21"/>
  <c r="H151" i="21"/>
  <c r="J151" i="21"/>
  <c r="I152" i="21"/>
  <c r="J152" i="21"/>
  <c r="H152" i="21"/>
  <c r="I153" i="21"/>
  <c r="J153" i="21"/>
  <c r="H153" i="21"/>
  <c r="G162" i="21"/>
  <c r="I154" i="21"/>
  <c r="H154" i="21"/>
  <c r="J154" i="21"/>
  <c r="I155" i="21"/>
  <c r="H155" i="21"/>
  <c r="J155" i="21"/>
  <c r="I156" i="21"/>
  <c r="J156" i="21"/>
  <c r="H156" i="21"/>
  <c r="I157" i="21"/>
  <c r="J157" i="21"/>
  <c r="H157" i="21"/>
  <c r="I158" i="21"/>
  <c r="H158" i="21"/>
  <c r="J158" i="21"/>
  <c r="I159" i="21"/>
  <c r="H159" i="21"/>
  <c r="J159" i="21"/>
  <c r="I160" i="21"/>
  <c r="J160" i="21"/>
  <c r="H160" i="21"/>
  <c r="I161" i="21"/>
  <c r="J161" i="21"/>
  <c r="H161" i="21"/>
  <c r="N13" i="22"/>
  <c r="M13" i="22"/>
  <c r="K13" i="22"/>
  <c r="L13" i="22"/>
  <c r="I21" i="22"/>
  <c r="J13" i="22"/>
  <c r="J18" i="22"/>
  <c r="N18" i="22"/>
  <c r="L18" i="22"/>
  <c r="K18" i="22"/>
  <c r="M18" i="22"/>
  <c r="L20" i="22"/>
  <c r="K20" i="22"/>
  <c r="M20" i="22"/>
  <c r="J20" i="22"/>
  <c r="N20" i="22"/>
  <c r="N40" i="22"/>
  <c r="M40" i="22"/>
  <c r="L40" i="22"/>
  <c r="J40" i="22"/>
  <c r="K40" i="22"/>
  <c r="N44" i="22"/>
  <c r="M44" i="22"/>
  <c r="L44" i="22"/>
  <c r="J44" i="22"/>
  <c r="K44" i="22"/>
  <c r="N48" i="22"/>
  <c r="M48" i="22"/>
  <c r="L48" i="22"/>
  <c r="J48" i="22"/>
  <c r="K48" i="22"/>
  <c r="N53" i="22"/>
  <c r="M53" i="22"/>
  <c r="L53" i="22"/>
  <c r="J53" i="22"/>
  <c r="K53" i="22"/>
  <c r="N57" i="22"/>
  <c r="M57" i="22"/>
  <c r="L57" i="22"/>
  <c r="J57" i="22"/>
  <c r="K57" i="22"/>
  <c r="N61" i="22"/>
  <c r="M61" i="22"/>
  <c r="L61" i="22"/>
  <c r="J61" i="22"/>
  <c r="K61" i="22"/>
  <c r="N72" i="22"/>
  <c r="M72" i="22"/>
  <c r="L72" i="22"/>
  <c r="J72" i="22"/>
  <c r="K72" i="22"/>
  <c r="N81" i="22"/>
  <c r="M81" i="22"/>
  <c r="L81" i="22"/>
  <c r="J81" i="22"/>
  <c r="K81" i="22"/>
  <c r="N89" i="22"/>
  <c r="M89" i="22"/>
  <c r="L89" i="22"/>
  <c r="J89" i="22"/>
  <c r="K89" i="22"/>
  <c r="N98" i="22"/>
  <c r="M98" i="22"/>
  <c r="L98" i="22"/>
  <c r="J98" i="22"/>
  <c r="K98" i="22"/>
  <c r="N107" i="22"/>
  <c r="M107" i="22"/>
  <c r="L107" i="22"/>
  <c r="J107" i="22"/>
  <c r="K107" i="22"/>
  <c r="N139" i="22"/>
  <c r="I147" i="22"/>
  <c r="M139" i="22"/>
  <c r="L139" i="22"/>
  <c r="J139" i="22"/>
  <c r="K139" i="22"/>
  <c r="J142" i="22"/>
  <c r="N142" i="22"/>
  <c r="M142" i="22"/>
  <c r="K142" i="22"/>
  <c r="L142" i="22"/>
  <c r="O10" i="24"/>
  <c r="N10" i="24"/>
  <c r="O265" i="24"/>
  <c r="N265" i="24"/>
  <c r="N115" i="22"/>
  <c r="M115" i="22"/>
  <c r="L115" i="22"/>
  <c r="K115" i="22"/>
  <c r="J115" i="22"/>
  <c r="J118" i="22"/>
  <c r="N118" i="22"/>
  <c r="M118" i="22"/>
  <c r="L118" i="22"/>
  <c r="K118" i="22"/>
  <c r="N132" i="22"/>
  <c r="M132" i="22"/>
  <c r="L132" i="22"/>
  <c r="K132" i="22"/>
  <c r="J132" i="22"/>
  <c r="J136" i="22"/>
  <c r="N136" i="22"/>
  <c r="M136" i="22"/>
  <c r="L136" i="22"/>
  <c r="K136" i="22"/>
  <c r="N150" i="22"/>
  <c r="M150" i="22"/>
  <c r="L150" i="22"/>
  <c r="K150" i="22"/>
  <c r="J150" i="22"/>
  <c r="J153" i="22"/>
  <c r="I161" i="22"/>
  <c r="N153" i="22"/>
  <c r="M153" i="22"/>
  <c r="L153" i="22"/>
  <c r="K153" i="22"/>
  <c r="O12" i="24"/>
  <c r="N12" i="24"/>
  <c r="O19" i="24"/>
  <c r="N19" i="24"/>
  <c r="O31" i="24"/>
  <c r="N31" i="24"/>
  <c r="O38" i="24"/>
  <c r="N38" i="24"/>
  <c r="O55" i="24"/>
  <c r="N55" i="24"/>
  <c r="N62" i="24"/>
  <c r="O62" i="24"/>
  <c r="O77" i="24"/>
  <c r="N77" i="24"/>
  <c r="O168" i="24"/>
  <c r="N168" i="24"/>
  <c r="O212" i="24"/>
  <c r="N212" i="24"/>
  <c r="O260" i="24"/>
  <c r="N260" i="24"/>
  <c r="O35" i="25"/>
  <c r="N35" i="25"/>
  <c r="O81" i="25"/>
  <c r="N81" i="25"/>
  <c r="N103" i="25"/>
  <c r="O103" i="25"/>
  <c r="M69" i="26"/>
  <c r="J69" i="26"/>
  <c r="L69" i="26"/>
  <c r="K69" i="26"/>
  <c r="I69" i="26"/>
  <c r="J123" i="22"/>
  <c r="N123" i="22"/>
  <c r="M123" i="22"/>
  <c r="L123" i="22"/>
  <c r="K123" i="22"/>
  <c r="N137" i="22"/>
  <c r="M137" i="22"/>
  <c r="L137" i="22"/>
  <c r="K137" i="22"/>
  <c r="J137" i="22"/>
  <c r="J140" i="22"/>
  <c r="N140" i="22"/>
  <c r="M140" i="22"/>
  <c r="L140" i="22"/>
  <c r="K140" i="22"/>
  <c r="N154" i="22"/>
  <c r="M154" i="22"/>
  <c r="L154" i="22"/>
  <c r="K154" i="22"/>
  <c r="J154" i="22"/>
  <c r="J157" i="22"/>
  <c r="N157" i="22"/>
  <c r="M157" i="22"/>
  <c r="L157" i="22"/>
  <c r="K157" i="22"/>
  <c r="O15" i="24"/>
  <c r="N15" i="24"/>
  <c r="O34" i="24"/>
  <c r="N34" i="24"/>
  <c r="O41" i="24"/>
  <c r="N41" i="24"/>
  <c r="O58" i="24"/>
  <c r="N58" i="24"/>
  <c r="O126" i="24"/>
  <c r="N126" i="24"/>
  <c r="O165" i="24"/>
  <c r="N165" i="24"/>
  <c r="O209" i="24"/>
  <c r="N209" i="24"/>
  <c r="O257" i="24"/>
  <c r="N257" i="24"/>
  <c r="O32" i="25"/>
  <c r="N32" i="25"/>
  <c r="O57" i="25"/>
  <c r="N57" i="25"/>
  <c r="O78" i="25"/>
  <c r="N78" i="25"/>
  <c r="I87" i="27"/>
  <c r="K87" i="27"/>
  <c r="J87" i="27"/>
  <c r="M87" i="27"/>
  <c r="L87" i="27"/>
  <c r="J24" i="22"/>
  <c r="N24" i="22"/>
  <c r="M24" i="22"/>
  <c r="L24" i="22"/>
  <c r="K24" i="22"/>
  <c r="J26" i="22"/>
  <c r="M26" i="22"/>
  <c r="L26" i="22"/>
  <c r="K26" i="22"/>
  <c r="N26" i="22"/>
  <c r="J28" i="22"/>
  <c r="M28" i="22"/>
  <c r="L28" i="22"/>
  <c r="K28" i="22"/>
  <c r="N28" i="22"/>
  <c r="J30" i="22"/>
  <c r="N30" i="22"/>
  <c r="M30" i="22"/>
  <c r="L30" i="22"/>
  <c r="K30" i="22"/>
  <c r="J32" i="22"/>
  <c r="N32" i="22"/>
  <c r="M32" i="22"/>
  <c r="L32" i="22"/>
  <c r="K32" i="22"/>
  <c r="J34" i="22"/>
  <c r="N34" i="22"/>
  <c r="M34" i="22"/>
  <c r="K34" i="22"/>
  <c r="L34" i="22"/>
  <c r="J37" i="22"/>
  <c r="N37" i="22"/>
  <c r="M37" i="22"/>
  <c r="L37" i="22"/>
  <c r="K37" i="22"/>
  <c r="J39" i="22"/>
  <c r="N39" i="22"/>
  <c r="M39" i="22"/>
  <c r="K39" i="22"/>
  <c r="L39" i="22"/>
  <c r="J41" i="22"/>
  <c r="I49" i="22"/>
  <c r="N41" i="22"/>
  <c r="M41" i="22"/>
  <c r="L41" i="22"/>
  <c r="K41" i="22"/>
  <c r="J43" i="22"/>
  <c r="N43" i="22"/>
  <c r="M43" i="22"/>
  <c r="K43" i="22"/>
  <c r="L43" i="22"/>
  <c r="J45" i="22"/>
  <c r="N45" i="22"/>
  <c r="M45" i="22"/>
  <c r="L45" i="22"/>
  <c r="K45" i="22"/>
  <c r="J47" i="22"/>
  <c r="N47" i="22"/>
  <c r="M47" i="22"/>
  <c r="K47" i="22"/>
  <c r="L47" i="22"/>
  <c r="J52" i="22"/>
  <c r="N52" i="22"/>
  <c r="M52" i="22"/>
  <c r="K52" i="22"/>
  <c r="L52" i="22"/>
  <c r="J54" i="22"/>
  <c r="N54" i="22"/>
  <c r="M54" i="22"/>
  <c r="L54" i="22"/>
  <c r="K54" i="22"/>
  <c r="J56" i="22"/>
  <c r="N56" i="22"/>
  <c r="M56" i="22"/>
  <c r="K56" i="22"/>
  <c r="L56" i="22"/>
  <c r="J58" i="22"/>
  <c r="N58" i="22"/>
  <c r="M58" i="22"/>
  <c r="L58" i="22"/>
  <c r="K58" i="22"/>
  <c r="J60" i="22"/>
  <c r="N60" i="22"/>
  <c r="M60" i="22"/>
  <c r="K60" i="22"/>
  <c r="L60" i="22"/>
  <c r="J62" i="22"/>
  <c r="N62" i="22"/>
  <c r="M62" i="22"/>
  <c r="L62" i="22"/>
  <c r="K62" i="22"/>
  <c r="J65" i="22"/>
  <c r="N65" i="22"/>
  <c r="M65" i="22"/>
  <c r="K65" i="22"/>
  <c r="L65" i="22"/>
  <c r="L67" i="22"/>
  <c r="K67" i="22"/>
  <c r="J67" i="22"/>
  <c r="N67" i="22"/>
  <c r="M67" i="22"/>
  <c r="L69" i="22"/>
  <c r="K69" i="22"/>
  <c r="J69" i="22"/>
  <c r="I77" i="22"/>
  <c r="N69" i="22"/>
  <c r="M69" i="22"/>
  <c r="L71" i="22"/>
  <c r="K71" i="22"/>
  <c r="J71" i="22"/>
  <c r="N71" i="22"/>
  <c r="M71" i="22"/>
  <c r="L73" i="22"/>
  <c r="K73" i="22"/>
  <c r="J73" i="22"/>
  <c r="N73" i="22"/>
  <c r="M73" i="22"/>
  <c r="L75" i="22"/>
  <c r="K75" i="22"/>
  <c r="J75" i="22"/>
  <c r="N75" i="22"/>
  <c r="M75" i="22"/>
  <c r="L80" i="22"/>
  <c r="K80" i="22"/>
  <c r="J80" i="22"/>
  <c r="N80" i="22"/>
  <c r="M80" i="22"/>
  <c r="L82" i="22"/>
  <c r="K82" i="22"/>
  <c r="J82" i="22"/>
  <c r="N82" i="22"/>
  <c r="M82" i="22"/>
  <c r="L84" i="22"/>
  <c r="K84" i="22"/>
  <c r="J84" i="22"/>
  <c r="N84" i="22"/>
  <c r="M84" i="22"/>
  <c r="L86" i="22"/>
  <c r="K86" i="22"/>
  <c r="J86" i="22"/>
  <c r="N86" i="22"/>
  <c r="M86" i="22"/>
  <c r="L88" i="22"/>
  <c r="K88" i="22"/>
  <c r="J88" i="22"/>
  <c r="N88" i="22"/>
  <c r="M88" i="22"/>
  <c r="L90" i="22"/>
  <c r="K90" i="22"/>
  <c r="J90" i="22"/>
  <c r="N90" i="22"/>
  <c r="M90" i="22"/>
  <c r="L93" i="22"/>
  <c r="K93" i="22"/>
  <c r="J93" i="22"/>
  <c r="N93" i="22"/>
  <c r="M93" i="22"/>
  <c r="L95" i="22"/>
  <c r="K95" i="22"/>
  <c r="J95" i="22"/>
  <c r="N95" i="22"/>
  <c r="M95" i="22"/>
  <c r="L97" i="22"/>
  <c r="K97" i="22"/>
  <c r="J97" i="22"/>
  <c r="I105" i="22"/>
  <c r="N97" i="22"/>
  <c r="M97" i="22"/>
  <c r="L99" i="22"/>
  <c r="K99" i="22"/>
  <c r="J99" i="22"/>
  <c r="N99" i="22"/>
  <c r="M99" i="22"/>
  <c r="L101" i="22"/>
  <c r="K101" i="22"/>
  <c r="J101" i="22"/>
  <c r="N101" i="22"/>
  <c r="M101" i="22"/>
  <c r="L103" i="22"/>
  <c r="K103" i="22"/>
  <c r="J103" i="22"/>
  <c r="N103" i="22"/>
  <c r="M103" i="22"/>
  <c r="L108" i="22"/>
  <c r="K108" i="22"/>
  <c r="J108" i="22"/>
  <c r="N108" i="22"/>
  <c r="M108" i="22"/>
  <c r="L110" i="22"/>
  <c r="K110" i="22"/>
  <c r="J110" i="22"/>
  <c r="N110" i="22"/>
  <c r="M110" i="22"/>
  <c r="N113" i="22"/>
  <c r="L113" i="22"/>
  <c r="K113" i="22"/>
  <c r="J113" i="22"/>
  <c r="M113" i="22"/>
  <c r="J116" i="22"/>
  <c r="M116" i="22"/>
  <c r="L116" i="22"/>
  <c r="K116" i="22"/>
  <c r="N116" i="22"/>
  <c r="N130" i="22"/>
  <c r="L130" i="22"/>
  <c r="K130" i="22"/>
  <c r="J130" i="22"/>
  <c r="M130" i="22"/>
  <c r="J151" i="22"/>
  <c r="M151" i="22"/>
  <c r="L151" i="22"/>
  <c r="K151" i="22"/>
  <c r="N151" i="22"/>
  <c r="O20" i="24"/>
  <c r="N20" i="24"/>
  <c r="O39" i="24"/>
  <c r="N39" i="24"/>
  <c r="O56" i="24"/>
  <c r="N56" i="24"/>
  <c r="O63" i="24"/>
  <c r="N63" i="24"/>
  <c r="O170" i="24"/>
  <c r="N170" i="24"/>
  <c r="O214" i="24"/>
  <c r="N214" i="24"/>
  <c r="O262" i="24"/>
  <c r="N262" i="24"/>
  <c r="O19" i="25"/>
  <c r="N19" i="25"/>
  <c r="O62" i="25"/>
  <c r="N62" i="25"/>
  <c r="N17" i="22"/>
  <c r="M17" i="22"/>
  <c r="L17" i="22"/>
  <c r="K17" i="22"/>
  <c r="J17" i="22"/>
  <c r="N124" i="22"/>
  <c r="K124" i="22"/>
  <c r="J124" i="22"/>
  <c r="M124" i="22"/>
  <c r="L124" i="22"/>
  <c r="J127" i="22"/>
  <c r="L127" i="22"/>
  <c r="K127" i="22"/>
  <c r="N127" i="22"/>
  <c r="M127" i="22"/>
  <c r="N141" i="22"/>
  <c r="K141" i="22"/>
  <c r="J141" i="22"/>
  <c r="M141" i="22"/>
  <c r="L141" i="22"/>
  <c r="J144" i="22"/>
  <c r="L144" i="22"/>
  <c r="K144" i="22"/>
  <c r="N144" i="22"/>
  <c r="M144" i="22"/>
  <c r="N158" i="22"/>
  <c r="K158" i="22"/>
  <c r="J158" i="22"/>
  <c r="M158" i="22"/>
  <c r="L158" i="22"/>
  <c r="O18" i="24"/>
  <c r="N18" i="24"/>
  <c r="O37" i="24"/>
  <c r="N37" i="24"/>
  <c r="O61" i="24"/>
  <c r="N61" i="24"/>
  <c r="O107" i="24"/>
  <c r="N107" i="24"/>
  <c r="O124" i="24"/>
  <c r="N124" i="24"/>
  <c r="O146" i="24"/>
  <c r="N146" i="24"/>
  <c r="O190" i="24"/>
  <c r="N190" i="24"/>
  <c r="O234" i="24"/>
  <c r="N234" i="24"/>
  <c r="O11" i="25"/>
  <c r="N11" i="25"/>
  <c r="O54" i="25"/>
  <c r="N54" i="25"/>
  <c r="I8" i="26"/>
  <c r="M8" i="26"/>
  <c r="L8" i="26"/>
  <c r="K8" i="26"/>
  <c r="J8" i="26"/>
  <c r="L64" i="26"/>
  <c r="I64" i="26"/>
  <c r="M64" i="26"/>
  <c r="K64" i="26"/>
  <c r="J64" i="26"/>
  <c r="K143" i="26"/>
  <c r="M143" i="26"/>
  <c r="L143" i="26"/>
  <c r="J143" i="26"/>
  <c r="I143" i="26"/>
  <c r="N117" i="22"/>
  <c r="J117" i="22"/>
  <c r="L117" i="22"/>
  <c r="M117" i="22"/>
  <c r="K117" i="22"/>
  <c r="J121" i="22"/>
  <c r="K121" i="22"/>
  <c r="M121" i="22"/>
  <c r="N121" i="22"/>
  <c r="L121" i="22"/>
  <c r="N135" i="22"/>
  <c r="J135" i="22"/>
  <c r="L135" i="22"/>
  <c r="M135" i="22"/>
  <c r="K135" i="22"/>
  <c r="J138" i="22"/>
  <c r="K138" i="22"/>
  <c r="M138" i="22"/>
  <c r="N138" i="22"/>
  <c r="L138" i="22"/>
  <c r="N152" i="22"/>
  <c r="J152" i="22"/>
  <c r="L152" i="22"/>
  <c r="K152" i="22"/>
  <c r="M152" i="22"/>
  <c r="J155" i="22"/>
  <c r="K155" i="22"/>
  <c r="M155" i="22"/>
  <c r="L155" i="22"/>
  <c r="N155" i="22"/>
  <c r="O11" i="24"/>
  <c r="N11" i="24"/>
  <c r="N42" i="24"/>
  <c r="O42" i="24"/>
  <c r="N54" i="24"/>
  <c r="O54" i="24"/>
  <c r="O76" i="24"/>
  <c r="N76" i="24"/>
  <c r="N99" i="24"/>
  <c r="O99" i="24"/>
  <c r="N102" i="24"/>
  <c r="O102" i="24"/>
  <c r="O151" i="24"/>
  <c r="N151" i="24"/>
  <c r="O195" i="24"/>
  <c r="N195" i="24"/>
  <c r="O239" i="24"/>
  <c r="N239" i="24"/>
  <c r="O16" i="25"/>
  <c r="N16" i="25"/>
  <c r="O108" i="25"/>
  <c r="N108" i="25"/>
  <c r="O59" i="25"/>
  <c r="N59" i="25"/>
  <c r="O100" i="25"/>
  <c r="N100" i="25"/>
  <c r="K66" i="26"/>
  <c r="M66" i="26"/>
  <c r="L66" i="26"/>
  <c r="J66" i="26"/>
  <c r="I66" i="26"/>
  <c r="I99" i="26"/>
  <c r="M99" i="26"/>
  <c r="L99" i="26"/>
  <c r="K99" i="26"/>
  <c r="J99" i="26"/>
  <c r="N111" i="22"/>
  <c r="I119" i="22"/>
  <c r="M111" i="22"/>
  <c r="K111" i="22"/>
  <c r="L111" i="22"/>
  <c r="J111" i="22"/>
  <c r="J114" i="22"/>
  <c r="N114" i="22"/>
  <c r="L114" i="22"/>
  <c r="M114" i="22"/>
  <c r="K114" i="22"/>
  <c r="N128" i="22"/>
  <c r="M128" i="22"/>
  <c r="K128" i="22"/>
  <c r="L128" i="22"/>
  <c r="J128" i="22"/>
  <c r="J131" i="22"/>
  <c r="N131" i="22"/>
  <c r="L131" i="22"/>
  <c r="M131" i="22"/>
  <c r="K131" i="22"/>
  <c r="N145" i="22"/>
  <c r="M145" i="22"/>
  <c r="K145" i="22"/>
  <c r="J145" i="22"/>
  <c r="L145" i="22"/>
  <c r="J149" i="22"/>
  <c r="N149" i="22"/>
  <c r="L149" i="22"/>
  <c r="K149" i="22"/>
  <c r="M149" i="22"/>
  <c r="O9" i="24"/>
  <c r="N9" i="24"/>
  <c r="N16" i="24"/>
  <c r="O16" i="24"/>
  <c r="N35" i="24"/>
  <c r="O35" i="24"/>
  <c r="O64" i="24"/>
  <c r="N64" i="24"/>
  <c r="O82" i="24"/>
  <c r="N82" i="24"/>
  <c r="O98" i="24"/>
  <c r="N98" i="24"/>
  <c r="O101" i="24"/>
  <c r="N101" i="24"/>
  <c r="O104" i="24"/>
  <c r="N104" i="24"/>
  <c r="O143" i="24"/>
  <c r="N143" i="24"/>
  <c r="O187" i="24"/>
  <c r="N187" i="24"/>
  <c r="O231" i="24"/>
  <c r="N231" i="24"/>
  <c r="O38" i="25"/>
  <c r="N38" i="25"/>
  <c r="O84" i="25"/>
  <c r="N84" i="25"/>
  <c r="K9" i="26"/>
  <c r="M9" i="26"/>
  <c r="L9" i="26"/>
  <c r="J9" i="26"/>
  <c r="I9" i="26"/>
  <c r="L97" i="26"/>
  <c r="M97" i="26"/>
  <c r="K97" i="26"/>
  <c r="J97" i="26"/>
  <c r="I97" i="26"/>
  <c r="J130" i="26"/>
  <c r="M130" i="26"/>
  <c r="L130" i="26"/>
  <c r="K130" i="26"/>
  <c r="I130" i="26"/>
  <c r="I142" i="26"/>
  <c r="J142" i="26"/>
  <c r="M142" i="26"/>
  <c r="L142" i="26"/>
  <c r="K142" i="26"/>
  <c r="I159" i="26"/>
  <c r="J159" i="26"/>
  <c r="M159" i="26"/>
  <c r="L159" i="26"/>
  <c r="K159" i="26"/>
  <c r="J15" i="27"/>
  <c r="K15" i="27"/>
  <c r="M15" i="27"/>
  <c r="L15" i="27"/>
  <c r="I15" i="27"/>
  <c r="L52" i="27"/>
  <c r="I52" i="27"/>
  <c r="M52" i="27"/>
  <c r="K52" i="27"/>
  <c r="J52" i="27"/>
  <c r="M83" i="27"/>
  <c r="K83" i="27"/>
  <c r="J83" i="27"/>
  <c r="L83" i="27"/>
  <c r="I83" i="27"/>
  <c r="M100" i="27"/>
  <c r="L100" i="27"/>
  <c r="K100" i="27"/>
  <c r="J100" i="27"/>
  <c r="I100" i="27"/>
  <c r="O145" i="24"/>
  <c r="N145" i="24"/>
  <c r="O167" i="24"/>
  <c r="N167" i="24"/>
  <c r="O189" i="24"/>
  <c r="N189" i="24"/>
  <c r="O211" i="24"/>
  <c r="N211" i="24"/>
  <c r="O233" i="24"/>
  <c r="N233" i="24"/>
  <c r="O259" i="24"/>
  <c r="N259" i="24"/>
  <c r="O10" i="25"/>
  <c r="N10" i="25"/>
  <c r="O18" i="25"/>
  <c r="N18" i="25"/>
  <c r="M12" i="26"/>
  <c r="J12" i="26"/>
  <c r="L12" i="26"/>
  <c r="K12" i="26"/>
  <c r="I12" i="26"/>
  <c r="J13" i="26"/>
  <c r="M13" i="26"/>
  <c r="L13" i="26"/>
  <c r="K13" i="26"/>
  <c r="I13" i="26"/>
  <c r="L14" i="26"/>
  <c r="M14" i="26"/>
  <c r="K14" i="26"/>
  <c r="J14" i="26"/>
  <c r="I14" i="26"/>
  <c r="J61" i="26"/>
  <c r="M61" i="26"/>
  <c r="L61" i="26"/>
  <c r="K61" i="26"/>
  <c r="I61" i="26"/>
  <c r="M95" i="26"/>
  <c r="J95" i="26"/>
  <c r="L95" i="26"/>
  <c r="K95" i="26"/>
  <c r="I95" i="26"/>
  <c r="K100" i="26"/>
  <c r="M100" i="26"/>
  <c r="L100" i="26"/>
  <c r="J100" i="26"/>
  <c r="I100" i="26"/>
  <c r="L106" i="26"/>
  <c r="M106" i="26"/>
  <c r="K106" i="26"/>
  <c r="J106" i="26"/>
  <c r="I106" i="26"/>
  <c r="I134" i="26"/>
  <c r="M134" i="26"/>
  <c r="L134" i="26"/>
  <c r="K134" i="26"/>
  <c r="J134" i="26"/>
  <c r="L150" i="26"/>
  <c r="I150" i="26"/>
  <c r="M150" i="26"/>
  <c r="K150" i="26"/>
  <c r="J150" i="26"/>
  <c r="I27" i="27"/>
  <c r="K27" i="27"/>
  <c r="J27" i="27"/>
  <c r="M27" i="27"/>
  <c r="L27" i="27"/>
  <c r="I79" i="27"/>
  <c r="K79" i="27"/>
  <c r="J79" i="27"/>
  <c r="M79" i="27"/>
  <c r="L79" i="27"/>
  <c r="L27" i="28"/>
  <c r="J27" i="28"/>
  <c r="I27" i="28"/>
  <c r="M27" i="28"/>
  <c r="K27" i="28"/>
  <c r="O83" i="30"/>
  <c r="N83" i="30"/>
  <c r="O106" i="24"/>
  <c r="N106" i="24"/>
  <c r="O120" i="24"/>
  <c r="N120" i="24"/>
  <c r="O128" i="24"/>
  <c r="N128" i="24"/>
  <c r="O142" i="24"/>
  <c r="N142" i="24"/>
  <c r="O150" i="24"/>
  <c r="N150" i="24"/>
  <c r="O164" i="24"/>
  <c r="N164" i="24"/>
  <c r="O172" i="24"/>
  <c r="N172" i="24"/>
  <c r="O186" i="24"/>
  <c r="N186" i="24"/>
  <c r="O194" i="24"/>
  <c r="N194" i="24"/>
  <c r="O208" i="24"/>
  <c r="N208" i="24"/>
  <c r="O216" i="24"/>
  <c r="N216" i="24"/>
  <c r="O230" i="24"/>
  <c r="N230" i="24"/>
  <c r="O238" i="24"/>
  <c r="N238" i="24"/>
  <c r="O256" i="24"/>
  <c r="N256" i="24"/>
  <c r="O264" i="24"/>
  <c r="N264" i="24"/>
  <c r="O15" i="25"/>
  <c r="N15" i="25"/>
  <c r="L15" i="26"/>
  <c r="I15" i="26"/>
  <c r="M15" i="26"/>
  <c r="K15" i="26"/>
  <c r="J15" i="26"/>
  <c r="I16" i="26"/>
  <c r="L16" i="26"/>
  <c r="K16" i="26"/>
  <c r="J16" i="26"/>
  <c r="M16" i="26"/>
  <c r="K17" i="26"/>
  <c r="L17" i="26"/>
  <c r="J17" i="26"/>
  <c r="I17" i="26"/>
  <c r="M17" i="26"/>
  <c r="J22" i="26"/>
  <c r="L22" i="26"/>
  <c r="K22" i="26"/>
  <c r="I22" i="26"/>
  <c r="M22" i="26"/>
  <c r="J36" i="26"/>
  <c r="M36" i="26"/>
  <c r="K36" i="26"/>
  <c r="I36" i="26"/>
  <c r="L36" i="26"/>
  <c r="L131" i="26"/>
  <c r="M131" i="26"/>
  <c r="K131" i="26"/>
  <c r="J131" i="26"/>
  <c r="I131" i="26"/>
  <c r="J24" i="27"/>
  <c r="L24" i="27"/>
  <c r="K24" i="27"/>
  <c r="M24" i="27"/>
  <c r="I24" i="27"/>
  <c r="I44" i="27"/>
  <c r="K44" i="27"/>
  <c r="J44" i="27"/>
  <c r="M44" i="27"/>
  <c r="L44" i="27"/>
  <c r="O103" i="24"/>
  <c r="N103" i="24"/>
  <c r="O125" i="24"/>
  <c r="N125" i="24"/>
  <c r="O147" i="24"/>
  <c r="N147" i="24"/>
  <c r="O169" i="24"/>
  <c r="N169" i="24"/>
  <c r="O191" i="24"/>
  <c r="N191" i="24"/>
  <c r="O213" i="24"/>
  <c r="N213" i="24"/>
  <c r="O235" i="24"/>
  <c r="N235" i="24"/>
  <c r="O12" i="25"/>
  <c r="N12" i="25"/>
  <c r="O20" i="25"/>
  <c r="N20" i="25"/>
  <c r="I65" i="26"/>
  <c r="M65" i="26"/>
  <c r="L65" i="26"/>
  <c r="K65" i="26"/>
  <c r="J65" i="26"/>
  <c r="J70" i="26"/>
  <c r="M70" i="26"/>
  <c r="L70" i="26"/>
  <c r="K70" i="26"/>
  <c r="I70" i="26"/>
  <c r="L98" i="26"/>
  <c r="I98" i="26"/>
  <c r="M98" i="26"/>
  <c r="K98" i="26"/>
  <c r="J98" i="26"/>
  <c r="M103" i="26"/>
  <c r="J103" i="26"/>
  <c r="L103" i="26"/>
  <c r="K103" i="26"/>
  <c r="I103" i="26"/>
  <c r="I151" i="26"/>
  <c r="J151" i="26"/>
  <c r="M151" i="26"/>
  <c r="L151" i="26"/>
  <c r="K151" i="26"/>
  <c r="J41" i="27"/>
  <c r="L41" i="27"/>
  <c r="K41" i="27"/>
  <c r="M41" i="27"/>
  <c r="I41" i="27"/>
  <c r="I96" i="27"/>
  <c r="H104" i="27"/>
  <c r="K96" i="27"/>
  <c r="J96" i="27"/>
  <c r="M96" i="27"/>
  <c r="L96" i="27"/>
  <c r="L103" i="27"/>
  <c r="K103" i="27"/>
  <c r="J103" i="27"/>
  <c r="I103" i="27"/>
  <c r="M103" i="27"/>
  <c r="N100" i="24"/>
  <c r="O100" i="24"/>
  <c r="N108" i="24"/>
  <c r="O108" i="24"/>
  <c r="N122" i="24"/>
  <c r="O122" i="24"/>
  <c r="N130" i="24"/>
  <c r="O130" i="24"/>
  <c r="N144" i="24"/>
  <c r="O144" i="24"/>
  <c r="N152" i="24"/>
  <c r="O152" i="24"/>
  <c r="N166" i="24"/>
  <c r="O166" i="24"/>
  <c r="N174" i="24"/>
  <c r="O174" i="24"/>
  <c r="N188" i="24"/>
  <c r="O188" i="24"/>
  <c r="N196" i="24"/>
  <c r="O196" i="24"/>
  <c r="N210" i="24"/>
  <c r="O210" i="24"/>
  <c r="N218" i="24"/>
  <c r="O218" i="24"/>
  <c r="N232" i="24"/>
  <c r="O232" i="24"/>
  <c r="N240" i="24"/>
  <c r="O240" i="24"/>
  <c r="N258" i="24"/>
  <c r="O258" i="24"/>
  <c r="N9" i="25"/>
  <c r="O9" i="25"/>
  <c r="N17" i="25"/>
  <c r="O17" i="25"/>
  <c r="J96" i="26"/>
  <c r="M96" i="26"/>
  <c r="L96" i="26"/>
  <c r="I96" i="26"/>
  <c r="K96" i="26"/>
  <c r="M129" i="26"/>
  <c r="J129" i="26"/>
  <c r="L129" i="26"/>
  <c r="I129" i="26"/>
  <c r="K129" i="26"/>
  <c r="K135" i="26"/>
  <c r="M135" i="26"/>
  <c r="L135" i="26"/>
  <c r="J135" i="26"/>
  <c r="I135" i="26"/>
  <c r="J58" i="27"/>
  <c r="L58" i="27"/>
  <c r="K58" i="27"/>
  <c r="M58" i="27"/>
  <c r="I58" i="27"/>
  <c r="M92" i="27"/>
  <c r="K92" i="27"/>
  <c r="J92" i="27"/>
  <c r="L92" i="27"/>
  <c r="I92" i="27"/>
  <c r="O13" i="24"/>
  <c r="N13" i="24"/>
  <c r="O32" i="24"/>
  <c r="N32" i="24"/>
  <c r="O40" i="24"/>
  <c r="N40" i="24"/>
  <c r="O97" i="24"/>
  <c r="N97" i="24"/>
  <c r="N105" i="24"/>
  <c r="O105" i="24"/>
  <c r="O14" i="25"/>
  <c r="N14" i="25"/>
  <c r="K24" i="26"/>
  <c r="L24" i="26"/>
  <c r="J24" i="26"/>
  <c r="M24" i="26"/>
  <c r="I24" i="26"/>
  <c r="L29" i="26"/>
  <c r="K29" i="26"/>
  <c r="J29" i="26"/>
  <c r="M29" i="26"/>
  <c r="I29" i="26"/>
  <c r="L158" i="26"/>
  <c r="I158" i="26"/>
  <c r="M158" i="26"/>
  <c r="K158" i="26"/>
  <c r="J158" i="26"/>
  <c r="M14" i="27"/>
  <c r="J14" i="27"/>
  <c r="L14" i="27"/>
  <c r="K14" i="27"/>
  <c r="I14" i="27"/>
  <c r="I30" i="26"/>
  <c r="M30" i="26"/>
  <c r="L30" i="26"/>
  <c r="J30" i="26"/>
  <c r="K30" i="26"/>
  <c r="L38" i="26"/>
  <c r="I38" i="26"/>
  <c r="M38" i="26"/>
  <c r="J38" i="26"/>
  <c r="K38" i="26"/>
  <c r="I39" i="26"/>
  <c r="M39" i="26"/>
  <c r="L39" i="26"/>
  <c r="J39" i="26"/>
  <c r="K39" i="26"/>
  <c r="K40" i="26"/>
  <c r="M40" i="26"/>
  <c r="L40" i="26"/>
  <c r="I40" i="26"/>
  <c r="J40" i="26"/>
  <c r="L72" i="26"/>
  <c r="I72" i="26"/>
  <c r="M72" i="26"/>
  <c r="K72" i="26"/>
  <c r="J72" i="26"/>
  <c r="I73" i="26"/>
  <c r="M73" i="26"/>
  <c r="L73" i="26"/>
  <c r="K73" i="26"/>
  <c r="J73" i="26"/>
  <c r="K74" i="26"/>
  <c r="M74" i="26"/>
  <c r="L74" i="26"/>
  <c r="J74" i="26"/>
  <c r="I74" i="26"/>
  <c r="L107" i="26"/>
  <c r="I107" i="26"/>
  <c r="M107" i="26"/>
  <c r="K107" i="26"/>
  <c r="J107" i="26"/>
  <c r="I108" i="26"/>
  <c r="M108" i="26"/>
  <c r="L108" i="26"/>
  <c r="K108" i="26"/>
  <c r="J108" i="26"/>
  <c r="K109" i="26"/>
  <c r="M109" i="26"/>
  <c r="L109" i="26"/>
  <c r="J109" i="26"/>
  <c r="I109" i="26"/>
  <c r="L141" i="26"/>
  <c r="I141" i="26"/>
  <c r="M141" i="26"/>
  <c r="K141" i="26"/>
  <c r="J141" i="26"/>
  <c r="J156" i="26"/>
  <c r="K156" i="26"/>
  <c r="M156" i="26"/>
  <c r="L156" i="26"/>
  <c r="I156" i="26"/>
  <c r="M23" i="27"/>
  <c r="J23" i="27"/>
  <c r="L23" i="27"/>
  <c r="K23" i="27"/>
  <c r="I23" i="27"/>
  <c r="M40" i="27"/>
  <c r="J40" i="27"/>
  <c r="H48" i="27"/>
  <c r="L40" i="27"/>
  <c r="K40" i="27"/>
  <c r="I40" i="27"/>
  <c r="M57" i="27"/>
  <c r="J57" i="27"/>
  <c r="L57" i="27"/>
  <c r="K57" i="27"/>
  <c r="I57" i="27"/>
  <c r="L69" i="27"/>
  <c r="J69" i="27"/>
  <c r="I69" i="27"/>
  <c r="M69" i="27"/>
  <c r="K69" i="27"/>
  <c r="M126" i="27"/>
  <c r="L126" i="27"/>
  <c r="K126" i="27"/>
  <c r="J126" i="27"/>
  <c r="I126" i="27"/>
  <c r="K10" i="26"/>
  <c r="M10" i="26"/>
  <c r="L10" i="26"/>
  <c r="J10" i="26"/>
  <c r="I10" i="26"/>
  <c r="K18" i="26"/>
  <c r="L18" i="26"/>
  <c r="J18" i="26"/>
  <c r="I18" i="26"/>
  <c r="M18" i="26"/>
  <c r="M26" i="26"/>
  <c r="K26" i="26"/>
  <c r="J26" i="26"/>
  <c r="I26" i="26"/>
  <c r="L26" i="26"/>
  <c r="K31" i="26"/>
  <c r="J31" i="26"/>
  <c r="M31" i="26"/>
  <c r="I31" i="26"/>
  <c r="L31" i="26"/>
  <c r="M43" i="26"/>
  <c r="J43" i="26"/>
  <c r="L43" i="26"/>
  <c r="K43" i="26"/>
  <c r="I43" i="26"/>
  <c r="J44" i="26"/>
  <c r="L44" i="26"/>
  <c r="K44" i="26"/>
  <c r="I44" i="26"/>
  <c r="M44" i="26"/>
  <c r="L45" i="26"/>
  <c r="K45" i="26"/>
  <c r="J45" i="26"/>
  <c r="I45" i="26"/>
  <c r="M45" i="26"/>
  <c r="M78" i="26"/>
  <c r="J78" i="26"/>
  <c r="L78" i="26"/>
  <c r="K78" i="26"/>
  <c r="I78" i="26"/>
  <c r="J79" i="26"/>
  <c r="L79" i="26"/>
  <c r="K79" i="26"/>
  <c r="I79" i="26"/>
  <c r="M79" i="26"/>
  <c r="L80" i="26"/>
  <c r="K80" i="26"/>
  <c r="J80" i="26"/>
  <c r="I80" i="26"/>
  <c r="M80" i="26"/>
  <c r="M112" i="26"/>
  <c r="J112" i="26"/>
  <c r="L112" i="26"/>
  <c r="K112" i="26"/>
  <c r="I112" i="26"/>
  <c r="J113" i="26"/>
  <c r="L113" i="26"/>
  <c r="K113" i="26"/>
  <c r="I113" i="26"/>
  <c r="M113" i="26"/>
  <c r="L114" i="26"/>
  <c r="K114" i="26"/>
  <c r="J114" i="26"/>
  <c r="I114" i="26"/>
  <c r="M114" i="26"/>
  <c r="J148" i="26"/>
  <c r="K148" i="26"/>
  <c r="M148" i="26"/>
  <c r="L148" i="26"/>
  <c r="I148" i="26"/>
  <c r="M155" i="26"/>
  <c r="J155" i="26"/>
  <c r="L155" i="26"/>
  <c r="K155" i="26"/>
  <c r="I155" i="26"/>
  <c r="K11" i="27"/>
  <c r="L11" i="27"/>
  <c r="J11" i="27"/>
  <c r="I11" i="27"/>
  <c r="M11" i="27"/>
  <c r="L26" i="27"/>
  <c r="I26" i="27"/>
  <c r="M26" i="27"/>
  <c r="K26" i="27"/>
  <c r="J26" i="27"/>
  <c r="H34" i="27"/>
  <c r="L43" i="27"/>
  <c r="I43" i="27"/>
  <c r="M43" i="27"/>
  <c r="K43" i="27"/>
  <c r="J43" i="27"/>
  <c r="L78" i="27"/>
  <c r="J78" i="27"/>
  <c r="I78" i="27"/>
  <c r="M78" i="27"/>
  <c r="K78" i="27"/>
  <c r="M117" i="27"/>
  <c r="L117" i="27"/>
  <c r="K117" i="27"/>
  <c r="J117" i="27"/>
  <c r="I117" i="27"/>
  <c r="I51" i="28"/>
  <c r="J51" i="28"/>
  <c r="L51" i="28"/>
  <c r="K51" i="28"/>
  <c r="M51" i="28"/>
  <c r="L46" i="26"/>
  <c r="I46" i="26"/>
  <c r="K46" i="26"/>
  <c r="J46" i="26"/>
  <c r="M46" i="26"/>
  <c r="I47" i="26"/>
  <c r="K47" i="26"/>
  <c r="J47" i="26"/>
  <c r="M47" i="26"/>
  <c r="L47" i="26"/>
  <c r="L81" i="26"/>
  <c r="I81" i="26"/>
  <c r="K81" i="26"/>
  <c r="J81" i="26"/>
  <c r="M81" i="26"/>
  <c r="I82" i="26"/>
  <c r="K82" i="26"/>
  <c r="J82" i="26"/>
  <c r="L82" i="26"/>
  <c r="M82" i="26"/>
  <c r="K83" i="26"/>
  <c r="J83" i="26"/>
  <c r="I83" i="26"/>
  <c r="M83" i="26"/>
  <c r="L83" i="26"/>
  <c r="L115" i="26"/>
  <c r="I115" i="26"/>
  <c r="K115" i="26"/>
  <c r="J115" i="26"/>
  <c r="M115" i="26"/>
  <c r="I116" i="26"/>
  <c r="K116" i="26"/>
  <c r="J116" i="26"/>
  <c r="M116" i="26"/>
  <c r="L116" i="26"/>
  <c r="K117" i="26"/>
  <c r="J117" i="26"/>
  <c r="I117" i="26"/>
  <c r="M117" i="26"/>
  <c r="L117" i="26"/>
  <c r="J139" i="26"/>
  <c r="K139" i="26"/>
  <c r="L139" i="26"/>
  <c r="I139" i="26"/>
  <c r="M139" i="26"/>
  <c r="I18" i="27"/>
  <c r="J18" i="27"/>
  <c r="L18" i="27"/>
  <c r="K18" i="27"/>
  <c r="M18" i="27"/>
  <c r="J32" i="27"/>
  <c r="L32" i="27"/>
  <c r="K32" i="27"/>
  <c r="M32" i="27"/>
  <c r="I32" i="27"/>
  <c r="J50" i="27"/>
  <c r="L50" i="27"/>
  <c r="K50" i="27"/>
  <c r="M50" i="27"/>
  <c r="I50" i="27"/>
  <c r="L86" i="27"/>
  <c r="J86" i="27"/>
  <c r="I86" i="27"/>
  <c r="M86" i="27"/>
  <c r="K86" i="27"/>
  <c r="O102" i="30"/>
  <c r="N102" i="30"/>
  <c r="J27" i="26"/>
  <c r="I27" i="26"/>
  <c r="L27" i="26"/>
  <c r="K27" i="26"/>
  <c r="M27" i="26"/>
  <c r="K32" i="26"/>
  <c r="I32" i="26"/>
  <c r="L32" i="26"/>
  <c r="J32" i="26"/>
  <c r="M32" i="26"/>
  <c r="M52" i="26"/>
  <c r="J52" i="26"/>
  <c r="I52" i="26"/>
  <c r="L52" i="26"/>
  <c r="K52" i="26"/>
  <c r="J53" i="26"/>
  <c r="I53" i="26"/>
  <c r="M53" i="26"/>
  <c r="L53" i="26"/>
  <c r="K53" i="26"/>
  <c r="L54" i="26"/>
  <c r="I54" i="26"/>
  <c r="K54" i="26"/>
  <c r="J54" i="26"/>
  <c r="M54" i="26"/>
  <c r="M86" i="26"/>
  <c r="J86" i="26"/>
  <c r="I86" i="26"/>
  <c r="L86" i="26"/>
  <c r="K86" i="26"/>
  <c r="J87" i="26"/>
  <c r="I87" i="26"/>
  <c r="L87" i="26"/>
  <c r="K87" i="26"/>
  <c r="M87" i="26"/>
  <c r="L88" i="26"/>
  <c r="I88" i="26"/>
  <c r="M88" i="26"/>
  <c r="J88" i="26"/>
  <c r="K88" i="26"/>
  <c r="M121" i="26"/>
  <c r="J121" i="26"/>
  <c r="I121" i="26"/>
  <c r="L121" i="26"/>
  <c r="K121" i="26"/>
  <c r="J122" i="26"/>
  <c r="I122" i="26"/>
  <c r="M122" i="26"/>
  <c r="K122" i="26"/>
  <c r="L122" i="26"/>
  <c r="L123" i="26"/>
  <c r="I123" i="26"/>
  <c r="M123" i="26"/>
  <c r="K123" i="26"/>
  <c r="J123" i="26"/>
  <c r="M138" i="26"/>
  <c r="J138" i="26"/>
  <c r="I138" i="26"/>
  <c r="L138" i="26"/>
  <c r="K138" i="26"/>
  <c r="I10" i="27"/>
  <c r="J10" i="27"/>
  <c r="K10" i="27"/>
  <c r="M10" i="27"/>
  <c r="L10" i="27"/>
  <c r="L17" i="27"/>
  <c r="I17" i="27"/>
  <c r="M17" i="27"/>
  <c r="J17" i="27"/>
  <c r="K17" i="27"/>
  <c r="I36" i="27"/>
  <c r="K36" i="27"/>
  <c r="J36" i="27"/>
  <c r="L36" i="27"/>
  <c r="M36" i="27"/>
  <c r="I53" i="27"/>
  <c r="K53" i="27"/>
  <c r="J53" i="27"/>
  <c r="L53" i="27"/>
  <c r="M53" i="27"/>
  <c r="I61" i="27"/>
  <c r="K61" i="27"/>
  <c r="J61" i="27"/>
  <c r="L61" i="27"/>
  <c r="M61" i="27"/>
  <c r="M66" i="27"/>
  <c r="K66" i="27"/>
  <c r="J66" i="27"/>
  <c r="I66" i="27"/>
  <c r="L66" i="27"/>
  <c r="L95" i="27"/>
  <c r="J95" i="27"/>
  <c r="I95" i="27"/>
  <c r="M95" i="27"/>
  <c r="K95" i="27"/>
  <c r="M109" i="27"/>
  <c r="L109" i="27"/>
  <c r="K109" i="27"/>
  <c r="J109" i="27"/>
  <c r="I109" i="27"/>
  <c r="N57" i="30"/>
  <c r="O57" i="30"/>
  <c r="M11" i="26"/>
  <c r="L11" i="26"/>
  <c r="K11" i="26"/>
  <c r="J11" i="26"/>
  <c r="I11" i="26"/>
  <c r="M19" i="26"/>
  <c r="K19" i="26"/>
  <c r="J19" i="26"/>
  <c r="I19" i="26"/>
  <c r="L19" i="26"/>
  <c r="M23" i="26"/>
  <c r="L23" i="26"/>
  <c r="K23" i="26"/>
  <c r="J23" i="26"/>
  <c r="I23" i="26"/>
  <c r="M28" i="26"/>
  <c r="L28" i="26"/>
  <c r="K28" i="26"/>
  <c r="J28" i="26"/>
  <c r="I28" i="26"/>
  <c r="L55" i="26"/>
  <c r="I55" i="26"/>
  <c r="M55" i="26"/>
  <c r="J55" i="26"/>
  <c r="K55" i="26"/>
  <c r="I56" i="26"/>
  <c r="M56" i="26"/>
  <c r="L56" i="26"/>
  <c r="K56" i="26"/>
  <c r="J56" i="26"/>
  <c r="K57" i="26"/>
  <c r="M57" i="26"/>
  <c r="I57" i="26"/>
  <c r="L57" i="26"/>
  <c r="J57" i="26"/>
  <c r="L89" i="26"/>
  <c r="I89" i="26"/>
  <c r="M89" i="26"/>
  <c r="K89" i="26"/>
  <c r="J89" i="26"/>
  <c r="K92" i="26"/>
  <c r="M92" i="26"/>
  <c r="L92" i="26"/>
  <c r="J92" i="26"/>
  <c r="I92" i="26"/>
  <c r="L124" i="26"/>
  <c r="I124" i="26"/>
  <c r="J124" i="26"/>
  <c r="M124" i="26"/>
  <c r="K124" i="26"/>
  <c r="I125" i="26"/>
  <c r="M125" i="26"/>
  <c r="L125" i="26"/>
  <c r="K125" i="26"/>
  <c r="J125" i="26"/>
  <c r="K126" i="26"/>
  <c r="M126" i="26"/>
  <c r="L126" i="26"/>
  <c r="J126" i="26"/>
  <c r="I126" i="26"/>
  <c r="K152" i="26"/>
  <c r="M152" i="26"/>
  <c r="I152" i="26"/>
  <c r="L152" i="26"/>
  <c r="J152" i="26"/>
  <c r="L9" i="27"/>
  <c r="I9" i="27"/>
  <c r="M9" i="27"/>
  <c r="K9" i="27"/>
  <c r="J9" i="27"/>
  <c r="M31" i="27"/>
  <c r="J31" i="27"/>
  <c r="L31" i="27"/>
  <c r="K31" i="27"/>
  <c r="I31" i="27"/>
  <c r="I70" i="27"/>
  <c r="K70" i="27"/>
  <c r="J70" i="27"/>
  <c r="L70" i="27"/>
  <c r="M70" i="27"/>
  <c r="M74" i="27"/>
  <c r="K74" i="27"/>
  <c r="J74" i="27"/>
  <c r="L74" i="27"/>
  <c r="I74" i="27"/>
  <c r="L112" i="27"/>
  <c r="K112" i="27"/>
  <c r="J112" i="27"/>
  <c r="I112" i="27"/>
  <c r="M112" i="27"/>
  <c r="I96" i="28"/>
  <c r="K96" i="28"/>
  <c r="M96" i="28"/>
  <c r="L96" i="28"/>
  <c r="H104" i="28"/>
  <c r="J96" i="28"/>
  <c r="M59" i="28"/>
  <c r="L59" i="28"/>
  <c r="I59" i="28"/>
  <c r="J59" i="28"/>
  <c r="K59" i="28"/>
  <c r="L140" i="26"/>
  <c r="M140" i="26"/>
  <c r="K140" i="26"/>
  <c r="J140" i="26"/>
  <c r="I140" i="26"/>
  <c r="L149" i="26"/>
  <c r="M149" i="26"/>
  <c r="K149" i="26"/>
  <c r="J149" i="26"/>
  <c r="I149" i="26"/>
  <c r="L157" i="26"/>
  <c r="M157" i="26"/>
  <c r="K157" i="26"/>
  <c r="J157" i="26"/>
  <c r="I157" i="26"/>
  <c r="L8" i="27"/>
  <c r="M8" i="27"/>
  <c r="I8" i="27"/>
  <c r="K8" i="27"/>
  <c r="J8" i="27"/>
  <c r="L16" i="27"/>
  <c r="I16" i="27"/>
  <c r="M16" i="27"/>
  <c r="K16" i="27"/>
  <c r="J16" i="27"/>
  <c r="L25" i="27"/>
  <c r="I25" i="27"/>
  <c r="J25" i="27"/>
  <c r="M25" i="27"/>
  <c r="K25" i="27"/>
  <c r="L33" i="27"/>
  <c r="I33" i="27"/>
  <c r="M33" i="27"/>
  <c r="K33" i="27"/>
  <c r="J33" i="27"/>
  <c r="L42" i="27"/>
  <c r="I42" i="27"/>
  <c r="J42" i="27"/>
  <c r="K42" i="27"/>
  <c r="M42" i="27"/>
  <c r="L51" i="27"/>
  <c r="I51" i="27"/>
  <c r="M51" i="27"/>
  <c r="K51" i="27"/>
  <c r="J51" i="27"/>
  <c r="M59" i="27"/>
  <c r="L59" i="27"/>
  <c r="I59" i="27"/>
  <c r="K59" i="27"/>
  <c r="J59" i="27"/>
  <c r="M68" i="27"/>
  <c r="L68" i="27"/>
  <c r="I68" i="27"/>
  <c r="H76" i="27"/>
  <c r="J68" i="27"/>
  <c r="K68" i="27"/>
  <c r="M85" i="27"/>
  <c r="L85" i="27"/>
  <c r="I85" i="27"/>
  <c r="K85" i="27"/>
  <c r="J85" i="27"/>
  <c r="M94" i="27"/>
  <c r="L94" i="27"/>
  <c r="I94" i="27"/>
  <c r="K94" i="27"/>
  <c r="J94" i="27"/>
  <c r="M102" i="27"/>
  <c r="L102" i="27"/>
  <c r="I102" i="27"/>
  <c r="K102" i="27"/>
  <c r="J102" i="27"/>
  <c r="M111" i="27"/>
  <c r="L111" i="27"/>
  <c r="I111" i="27"/>
  <c r="K111" i="27"/>
  <c r="J111" i="27"/>
  <c r="M120" i="27"/>
  <c r="L120" i="27"/>
  <c r="I120" i="27"/>
  <c r="K120" i="27"/>
  <c r="J120" i="27"/>
  <c r="M128" i="27"/>
  <c r="L128" i="27"/>
  <c r="K128" i="27"/>
  <c r="I128" i="27"/>
  <c r="J128" i="27"/>
  <c r="I143" i="27"/>
  <c r="K143" i="27"/>
  <c r="J143" i="27"/>
  <c r="L143" i="27"/>
  <c r="M143" i="27"/>
  <c r="M148" i="27"/>
  <c r="K148" i="27"/>
  <c r="J148" i="27"/>
  <c r="I148" i="27"/>
  <c r="L148" i="27"/>
  <c r="K19" i="27"/>
  <c r="M19" i="27"/>
  <c r="L19" i="27"/>
  <c r="J19" i="27"/>
  <c r="I19" i="27"/>
  <c r="K28" i="27"/>
  <c r="I28" i="27"/>
  <c r="M28" i="27"/>
  <c r="L28" i="27"/>
  <c r="J28" i="27"/>
  <c r="K37" i="27"/>
  <c r="M37" i="27"/>
  <c r="L37" i="27"/>
  <c r="J37" i="27"/>
  <c r="I37" i="27"/>
  <c r="K45" i="27"/>
  <c r="I45" i="27"/>
  <c r="M45" i="27"/>
  <c r="L45" i="27"/>
  <c r="J45" i="27"/>
  <c r="K54" i="27"/>
  <c r="H62" i="27"/>
  <c r="M54" i="27"/>
  <c r="L54" i="27"/>
  <c r="J54" i="27"/>
  <c r="I54" i="27"/>
  <c r="L71" i="27"/>
  <c r="K71" i="27"/>
  <c r="M71" i="27"/>
  <c r="J71" i="27"/>
  <c r="I71" i="27"/>
  <c r="L80" i="27"/>
  <c r="K80" i="27"/>
  <c r="M80" i="27"/>
  <c r="J80" i="27"/>
  <c r="I80" i="27"/>
  <c r="L88" i="27"/>
  <c r="K88" i="27"/>
  <c r="M88" i="27"/>
  <c r="J88" i="27"/>
  <c r="I88" i="27"/>
  <c r="L97" i="27"/>
  <c r="K97" i="27"/>
  <c r="J97" i="27"/>
  <c r="I97" i="27"/>
  <c r="M97" i="27"/>
  <c r="M106" i="27"/>
  <c r="L106" i="27"/>
  <c r="K106" i="27"/>
  <c r="J106" i="27"/>
  <c r="I106" i="27"/>
  <c r="M114" i="27"/>
  <c r="L114" i="27"/>
  <c r="K114" i="27"/>
  <c r="J114" i="27"/>
  <c r="I114" i="27"/>
  <c r="M123" i="27"/>
  <c r="L123" i="27"/>
  <c r="K123" i="27"/>
  <c r="J123" i="27"/>
  <c r="I123" i="27"/>
  <c r="I152" i="27"/>
  <c r="K152" i="27"/>
  <c r="J152" i="27"/>
  <c r="M152" i="27"/>
  <c r="L152" i="27"/>
  <c r="H160" i="27"/>
  <c r="M156" i="27"/>
  <c r="K156" i="27"/>
  <c r="J156" i="27"/>
  <c r="L156" i="27"/>
  <c r="I156" i="27"/>
  <c r="O31" i="30"/>
  <c r="N31" i="30"/>
  <c r="L121" i="27"/>
  <c r="K121" i="27"/>
  <c r="J121" i="27"/>
  <c r="I121" i="27"/>
  <c r="M121" i="27"/>
  <c r="L129" i="27"/>
  <c r="K129" i="27"/>
  <c r="J129" i="27"/>
  <c r="I129" i="27"/>
  <c r="M129" i="27"/>
  <c r="L134" i="27"/>
  <c r="J134" i="27"/>
  <c r="I134" i="27"/>
  <c r="M134" i="27"/>
  <c r="K134" i="27"/>
  <c r="N84" i="30"/>
  <c r="O84" i="30"/>
  <c r="K41" i="26"/>
  <c r="M41" i="26"/>
  <c r="L41" i="26"/>
  <c r="I41" i="26"/>
  <c r="J41" i="26"/>
  <c r="K50" i="26"/>
  <c r="J50" i="26"/>
  <c r="I50" i="26"/>
  <c r="M50" i="26"/>
  <c r="L50" i="26"/>
  <c r="K58" i="26"/>
  <c r="M58" i="26"/>
  <c r="L58" i="26"/>
  <c r="J58" i="26"/>
  <c r="I58" i="26"/>
  <c r="K67" i="26"/>
  <c r="M67" i="26"/>
  <c r="L67" i="26"/>
  <c r="J67" i="26"/>
  <c r="I67" i="26"/>
  <c r="K75" i="26"/>
  <c r="M75" i="26"/>
  <c r="L75" i="26"/>
  <c r="J75" i="26"/>
  <c r="I75" i="26"/>
  <c r="K84" i="26"/>
  <c r="J84" i="26"/>
  <c r="I84" i="26"/>
  <c r="M84" i="26"/>
  <c r="L84" i="26"/>
  <c r="K93" i="26"/>
  <c r="M93" i="26"/>
  <c r="L93" i="26"/>
  <c r="J93" i="26"/>
  <c r="I93" i="26"/>
  <c r="K101" i="26"/>
  <c r="M101" i="26"/>
  <c r="L101" i="26"/>
  <c r="J101" i="26"/>
  <c r="I101" i="26"/>
  <c r="K110" i="26"/>
  <c r="M110" i="26"/>
  <c r="L110" i="26"/>
  <c r="J110" i="26"/>
  <c r="I110" i="26"/>
  <c r="K127" i="26"/>
  <c r="M127" i="26"/>
  <c r="J127" i="26"/>
  <c r="L127" i="26"/>
  <c r="I127" i="26"/>
  <c r="K136" i="26"/>
  <c r="L136" i="26"/>
  <c r="M136" i="26"/>
  <c r="I136" i="26"/>
  <c r="J136" i="26"/>
  <c r="K144" i="26"/>
  <c r="L144" i="26"/>
  <c r="M144" i="26"/>
  <c r="J144" i="26"/>
  <c r="I144" i="26"/>
  <c r="K153" i="26"/>
  <c r="L153" i="26"/>
  <c r="I153" i="26"/>
  <c r="M153" i="26"/>
  <c r="J153" i="26"/>
  <c r="K12" i="27"/>
  <c r="H20" i="27"/>
  <c r="L12" i="27"/>
  <c r="M12" i="27"/>
  <c r="J12" i="27"/>
  <c r="I12" i="27"/>
  <c r="K29" i="27"/>
  <c r="M29" i="27"/>
  <c r="L29" i="27"/>
  <c r="J29" i="27"/>
  <c r="I29" i="27"/>
  <c r="K38" i="27"/>
  <c r="M38" i="27"/>
  <c r="L38" i="27"/>
  <c r="I38" i="27"/>
  <c r="J38" i="27"/>
  <c r="K46" i="27"/>
  <c r="M46" i="27"/>
  <c r="L46" i="27"/>
  <c r="J46" i="27"/>
  <c r="I46" i="27"/>
  <c r="K55" i="27"/>
  <c r="M55" i="27"/>
  <c r="L55" i="27"/>
  <c r="J55" i="27"/>
  <c r="I55" i="27"/>
  <c r="K64" i="27"/>
  <c r="I64" i="27"/>
  <c r="M64" i="27"/>
  <c r="L64" i="27"/>
  <c r="J64" i="27"/>
  <c r="K72" i="27"/>
  <c r="I72" i="27"/>
  <c r="M72" i="27"/>
  <c r="L72" i="27"/>
  <c r="J72" i="27"/>
  <c r="K81" i="27"/>
  <c r="I81" i="27"/>
  <c r="M81" i="27"/>
  <c r="L81" i="27"/>
  <c r="J81" i="27"/>
  <c r="K89" i="27"/>
  <c r="I89" i="27"/>
  <c r="M89" i="27"/>
  <c r="L89" i="27"/>
  <c r="J89" i="27"/>
  <c r="K98" i="27"/>
  <c r="I98" i="27"/>
  <c r="M98" i="27"/>
  <c r="L98" i="27"/>
  <c r="J98" i="27"/>
  <c r="K107" i="27"/>
  <c r="J107" i="27"/>
  <c r="I107" i="27"/>
  <c r="M107" i="27"/>
  <c r="L107" i="27"/>
  <c r="K115" i="27"/>
  <c r="J115" i="27"/>
  <c r="I115" i="27"/>
  <c r="M115" i="27"/>
  <c r="L115" i="27"/>
  <c r="H132" i="27"/>
  <c r="K124" i="27"/>
  <c r="J124" i="27"/>
  <c r="I124" i="27"/>
  <c r="M124" i="27"/>
  <c r="L124" i="27"/>
  <c r="L142" i="27"/>
  <c r="J142" i="27"/>
  <c r="I142" i="27"/>
  <c r="M142" i="27"/>
  <c r="K142" i="27"/>
  <c r="N19" i="30"/>
  <c r="O19" i="30"/>
  <c r="J67" i="27"/>
  <c r="L67" i="27"/>
  <c r="K67" i="27"/>
  <c r="M67" i="27"/>
  <c r="I67" i="27"/>
  <c r="J75" i="27"/>
  <c r="L75" i="27"/>
  <c r="K75" i="27"/>
  <c r="M75" i="27"/>
  <c r="I75" i="27"/>
  <c r="J84" i="27"/>
  <c r="L84" i="27"/>
  <c r="K84" i="27"/>
  <c r="M84" i="27"/>
  <c r="I84" i="27"/>
  <c r="J93" i="27"/>
  <c r="L93" i="27"/>
  <c r="K93" i="27"/>
  <c r="M93" i="27"/>
  <c r="I93" i="27"/>
  <c r="J101" i="27"/>
  <c r="I101" i="27"/>
  <c r="L101" i="27"/>
  <c r="K101" i="27"/>
  <c r="M101" i="27"/>
  <c r="J110" i="27"/>
  <c r="I110" i="27"/>
  <c r="H118" i="27"/>
  <c r="L110" i="27"/>
  <c r="K110" i="27"/>
  <c r="M110" i="27"/>
  <c r="J127" i="27"/>
  <c r="I127" i="27"/>
  <c r="L127" i="27"/>
  <c r="K127" i="27"/>
  <c r="M127" i="27"/>
  <c r="L151" i="27"/>
  <c r="J151" i="27"/>
  <c r="I151" i="27"/>
  <c r="M151" i="27"/>
  <c r="K151" i="27"/>
  <c r="O12" i="30"/>
  <c r="N12" i="30"/>
  <c r="N141" i="30"/>
  <c r="O141" i="30"/>
  <c r="I113" i="27"/>
  <c r="K113" i="27"/>
  <c r="J113" i="27"/>
  <c r="M113" i="27"/>
  <c r="L113" i="27"/>
  <c r="I122" i="27"/>
  <c r="M122" i="27"/>
  <c r="K122" i="27"/>
  <c r="J122" i="27"/>
  <c r="L122" i="27"/>
  <c r="I130" i="27"/>
  <c r="M130" i="27"/>
  <c r="K130" i="27"/>
  <c r="J130" i="27"/>
  <c r="L130" i="27"/>
  <c r="L159" i="27"/>
  <c r="J159" i="27"/>
  <c r="I159" i="27"/>
  <c r="M159" i="27"/>
  <c r="K159" i="27"/>
  <c r="M25" i="26"/>
  <c r="L25" i="26"/>
  <c r="J25" i="26"/>
  <c r="I25" i="26"/>
  <c r="K25" i="26"/>
  <c r="M33" i="26"/>
  <c r="L33" i="26"/>
  <c r="K33" i="26"/>
  <c r="J33" i="26"/>
  <c r="I33" i="26"/>
  <c r="M42" i="26"/>
  <c r="L42" i="26"/>
  <c r="K42" i="26"/>
  <c r="J42" i="26"/>
  <c r="I42" i="26"/>
  <c r="M51" i="26"/>
  <c r="J51" i="26"/>
  <c r="I51" i="26"/>
  <c r="L51" i="26"/>
  <c r="K51" i="26"/>
  <c r="M59" i="26"/>
  <c r="L59" i="26"/>
  <c r="K59" i="26"/>
  <c r="J59" i="26"/>
  <c r="I59" i="26"/>
  <c r="M68" i="26"/>
  <c r="L68" i="26"/>
  <c r="K68" i="26"/>
  <c r="J68" i="26"/>
  <c r="I68" i="26"/>
  <c r="M85" i="26"/>
  <c r="J85" i="26"/>
  <c r="I85" i="26"/>
  <c r="L85" i="26"/>
  <c r="K85" i="26"/>
  <c r="M94" i="26"/>
  <c r="L94" i="26"/>
  <c r="J94" i="26"/>
  <c r="K94" i="26"/>
  <c r="I94" i="26"/>
  <c r="M102" i="26"/>
  <c r="L102" i="26"/>
  <c r="K102" i="26"/>
  <c r="J102" i="26"/>
  <c r="I102" i="26"/>
  <c r="M111" i="26"/>
  <c r="L111" i="26"/>
  <c r="K111" i="26"/>
  <c r="J111" i="26"/>
  <c r="I111" i="26"/>
  <c r="M120" i="26"/>
  <c r="J120" i="26"/>
  <c r="I120" i="26"/>
  <c r="L120" i="26"/>
  <c r="K120" i="26"/>
  <c r="M128" i="26"/>
  <c r="L128" i="26"/>
  <c r="K128" i="26"/>
  <c r="J128" i="26"/>
  <c r="I128" i="26"/>
  <c r="M137" i="26"/>
  <c r="I137" i="26"/>
  <c r="L137" i="26"/>
  <c r="K137" i="26"/>
  <c r="J137" i="26"/>
  <c r="M145" i="26"/>
  <c r="I145" i="26"/>
  <c r="J145" i="26"/>
  <c r="L145" i="26"/>
  <c r="K145" i="26"/>
  <c r="M154" i="26"/>
  <c r="I154" i="26"/>
  <c r="K154" i="26"/>
  <c r="J154" i="26"/>
  <c r="L154" i="26"/>
  <c r="M13" i="27"/>
  <c r="I13" i="27"/>
  <c r="L13" i="27"/>
  <c r="K13" i="27"/>
  <c r="J13" i="27"/>
  <c r="M22" i="27"/>
  <c r="J22" i="27"/>
  <c r="I22" i="27"/>
  <c r="K22" i="27"/>
  <c r="L22" i="27"/>
  <c r="M30" i="27"/>
  <c r="J30" i="27"/>
  <c r="I30" i="27"/>
  <c r="L30" i="27"/>
  <c r="K30" i="27"/>
  <c r="M39" i="27"/>
  <c r="J39" i="27"/>
  <c r="I39" i="27"/>
  <c r="K39" i="27"/>
  <c r="L39" i="27"/>
  <c r="M47" i="27"/>
  <c r="J47" i="27"/>
  <c r="I47" i="27"/>
  <c r="L47" i="27"/>
  <c r="K47" i="27"/>
  <c r="M56" i="27"/>
  <c r="J56" i="27"/>
  <c r="I56" i="27"/>
  <c r="K56" i="27"/>
  <c r="L56" i="27"/>
  <c r="M65" i="27"/>
  <c r="J65" i="27"/>
  <c r="I65" i="27"/>
  <c r="L65" i="27"/>
  <c r="K65" i="27"/>
  <c r="M73" i="27"/>
  <c r="J73" i="27"/>
  <c r="I73" i="27"/>
  <c r="L73" i="27"/>
  <c r="K73" i="27"/>
  <c r="H90" i="27"/>
  <c r="M82" i="27"/>
  <c r="J82" i="27"/>
  <c r="I82" i="27"/>
  <c r="L82" i="27"/>
  <c r="K82" i="27"/>
  <c r="M99" i="27"/>
  <c r="J99" i="27"/>
  <c r="I99" i="27"/>
  <c r="L99" i="27"/>
  <c r="K99" i="27"/>
  <c r="M108" i="27"/>
  <c r="J108" i="27"/>
  <c r="I108" i="27"/>
  <c r="L108" i="27"/>
  <c r="K108" i="27"/>
  <c r="M116" i="27"/>
  <c r="J116" i="27"/>
  <c r="I116" i="27"/>
  <c r="L116" i="27"/>
  <c r="K116" i="27"/>
  <c r="M125" i="27"/>
  <c r="L125" i="27"/>
  <c r="J125" i="27"/>
  <c r="I125" i="27"/>
  <c r="K125" i="27"/>
  <c r="I135" i="27"/>
  <c r="K135" i="27"/>
  <c r="J135" i="27"/>
  <c r="M135" i="27"/>
  <c r="L135" i="27"/>
  <c r="M139" i="27"/>
  <c r="K139" i="27"/>
  <c r="J139" i="27"/>
  <c r="L139" i="27"/>
  <c r="I139" i="27"/>
  <c r="M141" i="27"/>
  <c r="L141" i="27"/>
  <c r="I141" i="27"/>
  <c r="K141" i="27"/>
  <c r="J141" i="27"/>
  <c r="M150" i="27"/>
  <c r="L150" i="27"/>
  <c r="I150" i="27"/>
  <c r="J150" i="27"/>
  <c r="K150" i="27"/>
  <c r="M158" i="27"/>
  <c r="L158" i="27"/>
  <c r="I158" i="27"/>
  <c r="K158" i="27"/>
  <c r="J158" i="27"/>
  <c r="O58" i="30"/>
  <c r="N58" i="30"/>
  <c r="N103" i="30"/>
  <c r="O103" i="30"/>
  <c r="O258" i="30"/>
  <c r="N258" i="30"/>
  <c r="L136" i="27"/>
  <c r="K136" i="27"/>
  <c r="M136" i="27"/>
  <c r="J136" i="27"/>
  <c r="I136" i="27"/>
  <c r="L144" i="27"/>
  <c r="K144" i="27"/>
  <c r="M144" i="27"/>
  <c r="J144" i="27"/>
  <c r="I144" i="27"/>
  <c r="L153" i="27"/>
  <c r="K153" i="27"/>
  <c r="M153" i="27"/>
  <c r="J153" i="27"/>
  <c r="I153" i="27"/>
  <c r="O124" i="30"/>
  <c r="N124" i="30"/>
  <c r="O170" i="30"/>
  <c r="N170" i="30"/>
  <c r="N191" i="30"/>
  <c r="O191" i="30"/>
  <c r="K137" i="27"/>
  <c r="I137" i="27"/>
  <c r="M137" i="27"/>
  <c r="L137" i="27"/>
  <c r="J137" i="27"/>
  <c r="K145" i="27"/>
  <c r="I145" i="27"/>
  <c r="M145" i="27"/>
  <c r="L145" i="27"/>
  <c r="J145" i="27"/>
  <c r="K154" i="27"/>
  <c r="I154" i="27"/>
  <c r="M154" i="27"/>
  <c r="L154" i="27"/>
  <c r="J154" i="27"/>
  <c r="O64" i="30"/>
  <c r="N64" i="30"/>
  <c r="K131" i="27"/>
  <c r="M131" i="27"/>
  <c r="J131" i="27"/>
  <c r="I131" i="27"/>
  <c r="L131" i="27"/>
  <c r="J140" i="27"/>
  <c r="L140" i="27"/>
  <c r="K140" i="27"/>
  <c r="M140" i="27"/>
  <c r="I140" i="27"/>
  <c r="J149" i="27"/>
  <c r="L149" i="27"/>
  <c r="K149" i="27"/>
  <c r="M149" i="27"/>
  <c r="I149" i="27"/>
  <c r="J157" i="27"/>
  <c r="L157" i="27"/>
  <c r="K157" i="27"/>
  <c r="M157" i="27"/>
  <c r="I157" i="27"/>
  <c r="O20" i="30"/>
  <c r="N20" i="30"/>
  <c r="N76" i="30"/>
  <c r="O76" i="30"/>
  <c r="H146" i="27"/>
  <c r="M138" i="27"/>
  <c r="J138" i="27"/>
  <c r="I138" i="27"/>
  <c r="L138" i="27"/>
  <c r="K138" i="27"/>
  <c r="M155" i="27"/>
  <c r="J155" i="27"/>
  <c r="I155" i="27"/>
  <c r="L155" i="27"/>
  <c r="K155" i="27"/>
  <c r="O39" i="30"/>
  <c r="N39" i="30"/>
  <c r="N281" i="30"/>
  <c r="O281" i="30"/>
  <c r="O32" i="30"/>
  <c r="N32" i="30"/>
  <c r="O105" i="30"/>
  <c r="N105" i="30"/>
  <c r="N10" i="30"/>
  <c r="O10" i="30"/>
  <c r="N37" i="30"/>
  <c r="O37" i="30"/>
  <c r="O97" i="30"/>
  <c r="N97" i="30"/>
  <c r="O13" i="30"/>
  <c r="N13" i="30"/>
  <c r="O40" i="30"/>
  <c r="N40" i="30"/>
  <c r="N18" i="30"/>
  <c r="O18" i="30"/>
  <c r="O173" i="30"/>
  <c r="N173" i="30"/>
  <c r="N235" i="30"/>
  <c r="O235" i="30"/>
  <c r="N11" i="30"/>
  <c r="O11" i="30"/>
  <c r="N38" i="30"/>
  <c r="O38" i="30"/>
  <c r="O214" i="30"/>
  <c r="N214" i="30"/>
  <c r="O16" i="30"/>
  <c r="N16" i="30"/>
  <c r="O35" i="30"/>
  <c r="N35" i="30"/>
  <c r="O100" i="30"/>
  <c r="N100" i="30"/>
  <c r="N108" i="30"/>
  <c r="O108" i="30"/>
  <c r="O216" i="30"/>
  <c r="N216" i="30"/>
  <c r="O231" i="30"/>
  <c r="N231" i="30"/>
  <c r="N261" i="30"/>
  <c r="O261" i="30"/>
  <c r="O195" i="30"/>
  <c r="N195" i="30"/>
  <c r="N213" i="30"/>
  <c r="O213" i="30"/>
  <c r="O253" i="30"/>
  <c r="N253" i="30"/>
  <c r="O56" i="31"/>
  <c r="N56" i="31"/>
  <c r="N17" i="33"/>
  <c r="O17" i="33"/>
  <c r="O15" i="30"/>
  <c r="N15" i="30"/>
  <c r="O34" i="30"/>
  <c r="N34" i="30"/>
  <c r="O42" i="30"/>
  <c r="N42" i="30"/>
  <c r="O99" i="30"/>
  <c r="N99" i="30"/>
  <c r="O107" i="30"/>
  <c r="N107" i="30"/>
  <c r="O187" i="30"/>
  <c r="N187" i="30"/>
  <c r="AX16" i="35"/>
  <c r="BB16" i="35"/>
  <c r="AZ16" i="35"/>
  <c r="BA16" i="35"/>
  <c r="AY16" i="35"/>
  <c r="O104" i="30"/>
  <c r="N104" i="30"/>
  <c r="O196" i="30"/>
  <c r="N196" i="30"/>
  <c r="O192" i="30"/>
  <c r="N192" i="30"/>
  <c r="O230" i="30"/>
  <c r="N230" i="30"/>
  <c r="N251" i="30"/>
  <c r="O251" i="30"/>
  <c r="N63" i="31"/>
  <c r="O63" i="31"/>
  <c r="N60" i="31"/>
  <c r="O60" i="31"/>
  <c r="O104" i="33"/>
  <c r="N104" i="33"/>
  <c r="N9" i="30"/>
  <c r="O9" i="30"/>
  <c r="N17" i="30"/>
  <c r="O17" i="30"/>
  <c r="N36" i="30"/>
  <c r="O36" i="30"/>
  <c r="N101" i="30"/>
  <c r="O101" i="30"/>
  <c r="O165" i="30"/>
  <c r="N165" i="30"/>
  <c r="O16" i="31"/>
  <c r="N16" i="31"/>
  <c r="O14" i="30"/>
  <c r="N14" i="30"/>
  <c r="O33" i="30"/>
  <c r="N33" i="30"/>
  <c r="O41" i="30"/>
  <c r="N41" i="30"/>
  <c r="O98" i="30"/>
  <c r="N98" i="30"/>
  <c r="O106" i="30"/>
  <c r="N106" i="30"/>
  <c r="O209" i="30"/>
  <c r="N209" i="30"/>
  <c r="N237" i="30"/>
  <c r="O237" i="30"/>
  <c r="N229" i="30"/>
  <c r="O229" i="30"/>
  <c r="O13" i="31"/>
  <c r="N13" i="31"/>
  <c r="O239" i="30"/>
  <c r="N239" i="30"/>
  <c r="O18" i="31"/>
  <c r="N18" i="31"/>
  <c r="N34" i="31"/>
  <c r="O34" i="31"/>
  <c r="O10" i="31"/>
  <c r="N10" i="31"/>
  <c r="N14" i="31"/>
  <c r="O14" i="31"/>
  <c r="N54" i="31"/>
  <c r="O54" i="31"/>
  <c r="O19" i="33"/>
  <c r="N19" i="33"/>
  <c r="L18" i="31"/>
  <c r="H87" i="31"/>
  <c r="L38" i="33"/>
  <c r="H57" i="33"/>
  <c r="H42" i="31"/>
  <c r="H53" i="31"/>
  <c r="H79" i="31"/>
  <c r="H81" i="31"/>
  <c r="H82" i="31"/>
  <c r="H85" i="31"/>
  <c r="J11" i="33"/>
  <c r="L19" i="33"/>
  <c r="J21" i="33"/>
  <c r="O32" i="33"/>
  <c r="N32" i="33"/>
  <c r="J35" i="33"/>
  <c r="F38" i="33"/>
  <c r="O40" i="33"/>
  <c r="N40" i="33"/>
  <c r="J43" i="33"/>
  <c r="L54" i="33"/>
  <c r="L57" i="33"/>
  <c r="L76" i="33"/>
  <c r="AX10" i="35"/>
  <c r="BB10" i="35"/>
  <c r="AZ10" i="35"/>
  <c r="BA10" i="35"/>
  <c r="AY10" i="35"/>
  <c r="T7" i="38"/>
  <c r="S7" i="38"/>
  <c r="AA19" i="38"/>
  <c r="R7" i="38"/>
  <c r="Q7" i="38"/>
  <c r="P7" i="38"/>
  <c r="L9" i="31"/>
  <c r="J11" i="31"/>
  <c r="H13" i="31"/>
  <c r="F15" i="31"/>
  <c r="O15" i="31"/>
  <c r="N15" i="31"/>
  <c r="L17" i="31"/>
  <c r="J19" i="31"/>
  <c r="H21" i="31"/>
  <c r="H34" i="31"/>
  <c r="H43" i="31"/>
  <c r="H54" i="31"/>
  <c r="J13" i="33"/>
  <c r="F15" i="33"/>
  <c r="J33" i="33"/>
  <c r="O38" i="33"/>
  <c r="N38" i="33"/>
  <c r="J41" i="33"/>
  <c r="H55" i="33"/>
  <c r="J58" i="33"/>
  <c r="L85" i="33"/>
  <c r="AF8" i="35"/>
  <c r="AE8" i="35"/>
  <c r="H10" i="31"/>
  <c r="F12" i="31"/>
  <c r="N12" i="31"/>
  <c r="O12" i="31"/>
  <c r="L14" i="31"/>
  <c r="J16" i="31"/>
  <c r="H18" i="31"/>
  <c r="F20" i="31"/>
  <c r="N20" i="31"/>
  <c r="O20" i="31"/>
  <c r="H39" i="31"/>
  <c r="H55" i="31"/>
  <c r="H58" i="31"/>
  <c r="H61" i="31"/>
  <c r="L13" i="33"/>
  <c r="H15" i="33"/>
  <c r="H31" i="33"/>
  <c r="L36" i="33"/>
  <c r="H39" i="33"/>
  <c r="N55" i="33"/>
  <c r="O55" i="33"/>
  <c r="AZ8" i="35"/>
  <c r="BB8" i="35"/>
  <c r="BA8" i="35"/>
  <c r="AY8" i="35"/>
  <c r="AX8" i="35"/>
  <c r="AO39" i="35"/>
  <c r="AN39" i="35"/>
  <c r="F9" i="31"/>
  <c r="O9" i="31"/>
  <c r="N9" i="31"/>
  <c r="L11" i="31"/>
  <c r="J13" i="31"/>
  <c r="H15" i="31"/>
  <c r="F17" i="31"/>
  <c r="O17" i="31"/>
  <c r="N17" i="31"/>
  <c r="L19" i="31"/>
  <c r="J21" i="31"/>
  <c r="J15" i="33"/>
  <c r="J31" i="33"/>
  <c r="O36" i="33"/>
  <c r="N36" i="33"/>
  <c r="J39" i="33"/>
  <c r="H53" i="33"/>
  <c r="H59" i="33"/>
  <c r="H80" i="33"/>
  <c r="J102" i="33"/>
  <c r="H31" i="31"/>
  <c r="H40" i="31"/>
  <c r="H98" i="31"/>
  <c r="H104" i="31"/>
  <c r="H85" i="33"/>
  <c r="F9" i="33"/>
  <c r="H17" i="33"/>
  <c r="L34" i="33"/>
  <c r="H37" i="33"/>
  <c r="L42" i="33"/>
  <c r="N53" i="33"/>
  <c r="O53" i="33"/>
  <c r="J56" i="33"/>
  <c r="L81" i="33"/>
  <c r="H15" i="35"/>
  <c r="I15" i="35"/>
  <c r="H9" i="31"/>
  <c r="F11" i="31"/>
  <c r="O11" i="31"/>
  <c r="N11" i="31"/>
  <c r="L13" i="31"/>
  <c r="J15" i="31"/>
  <c r="H17" i="31"/>
  <c r="F19" i="31"/>
  <c r="N19" i="31"/>
  <c r="O19" i="31"/>
  <c r="L21" i="31"/>
  <c r="J108" i="33"/>
  <c r="H9" i="33"/>
  <c r="L17" i="33"/>
  <c r="O34" i="33"/>
  <c r="N34" i="33"/>
  <c r="J37" i="33"/>
  <c r="O42" i="33"/>
  <c r="N42" i="33"/>
  <c r="L56" i="33"/>
  <c r="AR9" i="35"/>
  <c r="AQ9" i="35"/>
  <c r="AP9" i="35"/>
  <c r="AO9" i="35"/>
  <c r="AN9" i="35"/>
  <c r="AP10" i="35"/>
  <c r="AR10" i="35"/>
  <c r="AQ10" i="35"/>
  <c r="AO10" i="35"/>
  <c r="AN10" i="35"/>
  <c r="J6" i="38"/>
  <c r="I6" i="38"/>
  <c r="H6" i="38"/>
  <c r="J12" i="33"/>
  <c r="J20" i="33"/>
  <c r="F65" i="33"/>
  <c r="H9" i="35"/>
  <c r="I9" i="35"/>
  <c r="BB9" i="35"/>
  <c r="AZ9" i="35"/>
  <c r="BA9" i="35"/>
  <c r="AY9" i="35"/>
  <c r="AX9" i="35"/>
  <c r="H10" i="35"/>
  <c r="I10" i="35"/>
  <c r="Y30" i="35"/>
  <c r="X30" i="35"/>
  <c r="J14" i="33"/>
  <c r="H16" i="33"/>
  <c r="J65" i="33"/>
  <c r="H21" i="33"/>
  <c r="N31" i="33"/>
  <c r="O31" i="33"/>
  <c r="J32" i="33"/>
  <c r="N33" i="33"/>
  <c r="O33" i="33"/>
  <c r="J34" i="33"/>
  <c r="J36" i="33"/>
  <c r="J38" i="33"/>
  <c r="J40" i="33"/>
  <c r="J42" i="33"/>
  <c r="F43" i="33"/>
  <c r="L65" i="33"/>
  <c r="H65" i="33"/>
  <c r="H17" i="35"/>
  <c r="I17" i="35"/>
  <c r="H10" i="33"/>
  <c r="J16" i="33"/>
  <c r="H18" i="33"/>
  <c r="P9" i="35"/>
  <c r="O9" i="35"/>
  <c r="X31" i="35"/>
  <c r="Y31" i="35"/>
  <c r="O137" i="41"/>
  <c r="N137" i="41"/>
  <c r="M137" i="41"/>
  <c r="L137" i="41"/>
  <c r="AO34" i="35"/>
  <c r="AN34" i="35"/>
  <c r="AO36" i="35"/>
  <c r="AN36" i="35"/>
  <c r="T9" i="37"/>
  <c r="S9" i="37"/>
  <c r="N11" i="37"/>
  <c r="R9" i="37"/>
  <c r="Q9" i="37"/>
  <c r="P9" i="37"/>
  <c r="O9" i="37"/>
  <c r="N9" i="39"/>
  <c r="L9" i="39"/>
  <c r="AO30" i="35"/>
  <c r="AN30" i="35"/>
  <c r="J11" i="39"/>
  <c r="I11" i="39"/>
  <c r="H11" i="39"/>
  <c r="N9" i="40"/>
  <c r="L9" i="40"/>
  <c r="Y34" i="35"/>
  <c r="X34" i="35"/>
  <c r="O126" i="37"/>
  <c r="N126" i="37"/>
  <c r="M126" i="37"/>
  <c r="L126" i="37"/>
  <c r="K126" i="37"/>
  <c r="J12" i="40"/>
  <c r="I12" i="40"/>
  <c r="H12" i="40"/>
  <c r="T11" i="43"/>
  <c r="S11" i="43"/>
  <c r="R11" i="43"/>
  <c r="P11" i="43"/>
  <c r="Q11" i="43"/>
  <c r="AO31" i="35"/>
  <c r="AN31" i="35"/>
  <c r="Y33" i="35"/>
  <c r="X33" i="35"/>
  <c r="C129" i="37"/>
  <c r="O124" i="37"/>
  <c r="N124" i="37"/>
  <c r="M124" i="37"/>
  <c r="L124" i="37"/>
  <c r="D129" i="37"/>
  <c r="N10" i="38"/>
  <c r="M10" i="38"/>
  <c r="L10" i="38"/>
  <c r="O134" i="39"/>
  <c r="N134" i="39"/>
  <c r="M134" i="39"/>
  <c r="L134" i="39"/>
  <c r="K134" i="39"/>
  <c r="E11" i="37"/>
  <c r="E129" i="37"/>
  <c r="J8" i="38"/>
  <c r="I8" i="38"/>
  <c r="M8" i="38"/>
  <c r="H8" i="38"/>
  <c r="F13" i="41"/>
  <c r="Y37" i="35"/>
  <c r="X37" i="35"/>
  <c r="Y39" i="35"/>
  <c r="X39" i="35"/>
  <c r="M7" i="37"/>
  <c r="L7" i="37"/>
  <c r="K7" i="37"/>
  <c r="F11" i="37"/>
  <c r="I9" i="37"/>
  <c r="H9" i="37"/>
  <c r="G9" i="37"/>
  <c r="J11" i="38"/>
  <c r="I11" i="38"/>
  <c r="H11" i="38"/>
  <c r="I135" i="38"/>
  <c r="H135" i="38"/>
  <c r="G135" i="38"/>
  <c r="F7" i="39"/>
  <c r="T7" i="39"/>
  <c r="S7" i="39"/>
  <c r="R7" i="39"/>
  <c r="Q7" i="39"/>
  <c r="P7" i="39"/>
  <c r="AA19" i="39"/>
  <c r="F12" i="41"/>
  <c r="N13" i="41"/>
  <c r="M13" i="41"/>
  <c r="L13" i="41"/>
  <c r="L6" i="37"/>
  <c r="K6" i="37"/>
  <c r="S12" i="38"/>
  <c r="R12" i="38"/>
  <c r="Q12" i="38"/>
  <c r="T12" i="38"/>
  <c r="P12" i="38"/>
  <c r="O136" i="38"/>
  <c r="N136" i="38"/>
  <c r="M136" i="38"/>
  <c r="L136" i="38"/>
  <c r="K136" i="38"/>
  <c r="F8" i="39"/>
  <c r="T11" i="39"/>
  <c r="S11" i="39"/>
  <c r="R11" i="39"/>
  <c r="Q11" i="39"/>
  <c r="P11" i="39"/>
  <c r="O136" i="39"/>
  <c r="N136" i="39"/>
  <c r="M136" i="39"/>
  <c r="L136" i="39"/>
  <c r="K136" i="39"/>
  <c r="J8" i="42"/>
  <c r="H8" i="42"/>
  <c r="I8" i="42"/>
  <c r="M8" i="37"/>
  <c r="L8" i="37"/>
  <c r="K8" i="37"/>
  <c r="I10" i="37"/>
  <c r="H10" i="37"/>
  <c r="G10" i="37"/>
  <c r="R10" i="37"/>
  <c r="Q10" i="37"/>
  <c r="P10" i="37"/>
  <c r="O10" i="37"/>
  <c r="T10" i="37"/>
  <c r="S10" i="37"/>
  <c r="F12" i="38"/>
  <c r="I134" i="38"/>
  <c r="H134" i="38"/>
  <c r="G134" i="38"/>
  <c r="N7" i="40"/>
  <c r="M7" i="40"/>
  <c r="L7" i="40"/>
  <c r="F10" i="40"/>
  <c r="N14" i="41"/>
  <c r="M14" i="41"/>
  <c r="L14" i="41"/>
  <c r="N6" i="38"/>
  <c r="M6" i="38"/>
  <c r="L6" i="38"/>
  <c r="M135" i="38"/>
  <c r="L135" i="38"/>
  <c r="K135" i="38"/>
  <c r="O135" i="38"/>
  <c r="N135" i="38"/>
  <c r="F12" i="39"/>
  <c r="C16" i="41"/>
  <c r="T15" i="41"/>
  <c r="S15" i="41"/>
  <c r="R15" i="41"/>
  <c r="Q15" i="41"/>
  <c r="P15" i="41"/>
  <c r="P6" i="37"/>
  <c r="O6" i="37"/>
  <c r="R6" i="37"/>
  <c r="Q6" i="37"/>
  <c r="H7" i="37"/>
  <c r="G7" i="37"/>
  <c r="I7" i="37"/>
  <c r="P7" i="37"/>
  <c r="O7" i="37"/>
  <c r="T7" i="37"/>
  <c r="S7" i="37"/>
  <c r="R7" i="37"/>
  <c r="Q7" i="37"/>
  <c r="L9" i="37"/>
  <c r="K9" i="37"/>
  <c r="J11" i="37"/>
  <c r="M9" i="37"/>
  <c r="J12" i="38"/>
  <c r="I12" i="38"/>
  <c r="H12" i="38"/>
  <c r="I135" i="39"/>
  <c r="H135" i="39"/>
  <c r="G135" i="39"/>
  <c r="F9" i="40"/>
  <c r="C11" i="37"/>
  <c r="T11" i="38"/>
  <c r="S11" i="38"/>
  <c r="P11" i="38"/>
  <c r="R11" i="38"/>
  <c r="Q11" i="38"/>
  <c r="I137" i="38"/>
  <c r="H137" i="38"/>
  <c r="G137" i="38"/>
  <c r="J7" i="39"/>
  <c r="I7" i="39"/>
  <c r="H7" i="39"/>
  <c r="J7" i="40"/>
  <c r="I7" i="40"/>
  <c r="H7" i="40"/>
  <c r="F8" i="40"/>
  <c r="J11" i="40"/>
  <c r="I11" i="40"/>
  <c r="H11" i="40"/>
  <c r="H6" i="37"/>
  <c r="G6" i="37"/>
  <c r="I8" i="37"/>
  <c r="H8" i="37"/>
  <c r="G8" i="37"/>
  <c r="T8" i="37"/>
  <c r="S8" i="37"/>
  <c r="R8" i="37"/>
  <c r="Q8" i="37"/>
  <c r="P8" i="37"/>
  <c r="O8" i="37"/>
  <c r="D11" i="37"/>
  <c r="M10" i="37"/>
  <c r="L10" i="37"/>
  <c r="K10" i="37"/>
  <c r="T8" i="40"/>
  <c r="S8" i="40"/>
  <c r="P8" i="40"/>
  <c r="R8" i="40"/>
  <c r="Q8" i="40"/>
  <c r="I134" i="40"/>
  <c r="H134" i="40"/>
  <c r="G134" i="40"/>
  <c r="F146" i="41"/>
  <c r="I136" i="41"/>
  <c r="H136" i="41"/>
  <c r="K136" i="41" s="1"/>
  <c r="G136" i="41"/>
  <c r="O138" i="38"/>
  <c r="N138" i="38"/>
  <c r="M138" i="38"/>
  <c r="L138" i="38"/>
  <c r="K138" i="38"/>
  <c r="I137" i="39"/>
  <c r="H137" i="39"/>
  <c r="G137" i="39"/>
  <c r="L8" i="40"/>
  <c r="N8" i="40"/>
  <c r="O136" i="40"/>
  <c r="N136" i="40"/>
  <c r="M136" i="40"/>
  <c r="L136" i="40"/>
  <c r="K136" i="40"/>
  <c r="T7" i="41"/>
  <c r="S7" i="41"/>
  <c r="R7" i="41"/>
  <c r="Q7" i="41"/>
  <c r="P7" i="41"/>
  <c r="T8" i="41"/>
  <c r="S8" i="41"/>
  <c r="R8" i="41"/>
  <c r="Q8" i="41"/>
  <c r="P8" i="41"/>
  <c r="J11" i="41"/>
  <c r="I11" i="41"/>
  <c r="H11" i="41"/>
  <c r="J12" i="41"/>
  <c r="I12" i="41"/>
  <c r="H12" i="41"/>
  <c r="N6" i="42"/>
  <c r="L6" i="42"/>
  <c r="K16" i="42"/>
  <c r="M6" i="42"/>
  <c r="L8" i="42"/>
  <c r="N8" i="42"/>
  <c r="M8" i="42"/>
  <c r="J8" i="39"/>
  <c r="I8" i="39"/>
  <c r="H8" i="39"/>
  <c r="M8" i="39"/>
  <c r="S8" i="39"/>
  <c r="R8" i="39"/>
  <c r="Q8" i="39"/>
  <c r="P8" i="39"/>
  <c r="T8" i="39"/>
  <c r="J12" i="39"/>
  <c r="I12" i="39"/>
  <c r="H12" i="39"/>
  <c r="S12" i="39"/>
  <c r="R12" i="39"/>
  <c r="Q12" i="39"/>
  <c r="P12" i="39"/>
  <c r="T12" i="39"/>
  <c r="I134" i="39"/>
  <c r="H134" i="39"/>
  <c r="G134" i="39"/>
  <c r="N138" i="39"/>
  <c r="M138" i="39"/>
  <c r="L138" i="39"/>
  <c r="K138" i="39"/>
  <c r="O138" i="39"/>
  <c r="R7" i="40"/>
  <c r="T7" i="40"/>
  <c r="AA19" i="40" s="1"/>
  <c r="S7" i="40"/>
  <c r="Q7" i="40"/>
  <c r="P7" i="40"/>
  <c r="H8" i="40"/>
  <c r="M8" i="40"/>
  <c r="J8" i="40"/>
  <c r="I8" i="40"/>
  <c r="R9" i="40"/>
  <c r="Q9" i="40"/>
  <c r="T9" i="40"/>
  <c r="S9" i="40"/>
  <c r="P9" i="40"/>
  <c r="F9" i="42"/>
  <c r="D146" i="42"/>
  <c r="K16" i="43"/>
  <c r="N6" i="43"/>
  <c r="M6" i="43"/>
  <c r="L6" i="43"/>
  <c r="M11" i="38"/>
  <c r="L11" i="38"/>
  <c r="N11" i="38"/>
  <c r="H136" i="38"/>
  <c r="G136" i="38"/>
  <c r="I136" i="38"/>
  <c r="M135" i="39"/>
  <c r="L135" i="39"/>
  <c r="K135" i="39"/>
  <c r="N135" i="39"/>
  <c r="O135" i="39"/>
  <c r="T11" i="40"/>
  <c r="S11" i="40"/>
  <c r="R11" i="40"/>
  <c r="Q11" i="40"/>
  <c r="P11" i="40"/>
  <c r="T12" i="40"/>
  <c r="S12" i="40"/>
  <c r="R12" i="40"/>
  <c r="Q12" i="40"/>
  <c r="P12" i="40"/>
  <c r="I138" i="41"/>
  <c r="H138" i="41"/>
  <c r="G138" i="41"/>
  <c r="O16" i="42"/>
  <c r="P6" i="42"/>
  <c r="T6" i="42"/>
  <c r="R6" i="42"/>
  <c r="S6" i="42"/>
  <c r="Q6" i="42"/>
  <c r="J9" i="42"/>
  <c r="H9" i="42"/>
  <c r="I9" i="42"/>
  <c r="O136" i="42"/>
  <c r="M136" i="42"/>
  <c r="J146" i="42"/>
  <c r="N136" i="42"/>
  <c r="L136" i="42"/>
  <c r="D18" i="44"/>
  <c r="K137" i="38"/>
  <c r="O137" i="38"/>
  <c r="L137" i="38"/>
  <c r="N137" i="38"/>
  <c r="M137" i="38"/>
  <c r="M11" i="39"/>
  <c r="L11" i="39"/>
  <c r="N11" i="39"/>
  <c r="H136" i="39"/>
  <c r="G136" i="39"/>
  <c r="I136" i="39"/>
  <c r="O138" i="40"/>
  <c r="N138" i="40"/>
  <c r="M138" i="40"/>
  <c r="L138" i="40"/>
  <c r="K138" i="40"/>
  <c r="T11" i="41"/>
  <c r="S11" i="41"/>
  <c r="R11" i="41"/>
  <c r="Q11" i="41"/>
  <c r="P11" i="41"/>
  <c r="T12" i="41"/>
  <c r="S12" i="41"/>
  <c r="R12" i="41"/>
  <c r="Q12" i="41"/>
  <c r="P12" i="41"/>
  <c r="J15" i="41"/>
  <c r="I15" i="41"/>
  <c r="H15" i="41"/>
  <c r="O144" i="41"/>
  <c r="M144" i="41"/>
  <c r="N144" i="41"/>
  <c r="L144" i="41"/>
  <c r="F11" i="38"/>
  <c r="L12" i="38"/>
  <c r="N12" i="38"/>
  <c r="M12" i="38"/>
  <c r="I138" i="38"/>
  <c r="H138" i="38"/>
  <c r="G138" i="38"/>
  <c r="K137" i="39"/>
  <c r="O137" i="39"/>
  <c r="N137" i="39"/>
  <c r="M137" i="39"/>
  <c r="L137" i="39"/>
  <c r="H10" i="40"/>
  <c r="J10" i="40"/>
  <c r="I10" i="40"/>
  <c r="I137" i="40"/>
  <c r="H137" i="40"/>
  <c r="G137" i="40"/>
  <c r="N7" i="42"/>
  <c r="L7" i="42"/>
  <c r="M7" i="42"/>
  <c r="J14" i="42"/>
  <c r="H14" i="42"/>
  <c r="I14" i="42"/>
  <c r="O138" i="42"/>
  <c r="N138" i="42"/>
  <c r="M138" i="42"/>
  <c r="L138" i="42"/>
  <c r="J9" i="43"/>
  <c r="I9" i="43"/>
  <c r="H9" i="43"/>
  <c r="J6" i="39"/>
  <c r="I6" i="39"/>
  <c r="H6" i="39"/>
  <c r="T6" i="39"/>
  <c r="S6" i="39"/>
  <c r="R6" i="39"/>
  <c r="Q6" i="39"/>
  <c r="P6" i="39"/>
  <c r="J10" i="39"/>
  <c r="I10" i="39"/>
  <c r="H10" i="39"/>
  <c r="T10" i="39"/>
  <c r="AA20" i="39" s="1"/>
  <c r="S10" i="39"/>
  <c r="R10" i="39"/>
  <c r="Q10" i="39"/>
  <c r="P10" i="39"/>
  <c r="F11" i="39"/>
  <c r="N12" i="39"/>
  <c r="M12" i="39"/>
  <c r="L12" i="39"/>
  <c r="I138" i="39"/>
  <c r="G138" i="39"/>
  <c r="H138" i="39"/>
  <c r="H6" i="40"/>
  <c r="I6" i="40"/>
  <c r="J6" i="40"/>
  <c r="F12" i="40"/>
  <c r="J7" i="41"/>
  <c r="I7" i="41"/>
  <c r="H7" i="41"/>
  <c r="J8" i="41"/>
  <c r="I8" i="41"/>
  <c r="H8" i="41"/>
  <c r="F10" i="42"/>
  <c r="M140" i="42"/>
  <c r="L140" i="42"/>
  <c r="O140" i="42"/>
  <c r="N140" i="42"/>
  <c r="J11" i="43"/>
  <c r="I11" i="43"/>
  <c r="H11" i="43"/>
  <c r="L141" i="43"/>
  <c r="O141" i="43"/>
  <c r="N141" i="43"/>
  <c r="M141" i="43"/>
  <c r="T14" i="42"/>
  <c r="S14" i="42"/>
  <c r="R14" i="42"/>
  <c r="P14" i="42"/>
  <c r="Q14" i="42"/>
  <c r="N9" i="43"/>
  <c r="M9" i="43"/>
  <c r="L9" i="43"/>
  <c r="F14" i="43"/>
  <c r="N135" i="40"/>
  <c r="M135" i="40"/>
  <c r="L135" i="40"/>
  <c r="K135" i="40"/>
  <c r="O135" i="40"/>
  <c r="N139" i="41"/>
  <c r="O139" i="41"/>
  <c r="M139" i="41"/>
  <c r="L139" i="41"/>
  <c r="T7" i="42"/>
  <c r="R7" i="42"/>
  <c r="P7" i="42"/>
  <c r="S7" i="42"/>
  <c r="Q7" i="42"/>
  <c r="N9" i="42"/>
  <c r="L9" i="42"/>
  <c r="M9" i="42"/>
  <c r="L10" i="42"/>
  <c r="M10" i="42"/>
  <c r="N10" i="42"/>
  <c r="J13" i="42"/>
  <c r="I13" i="42"/>
  <c r="H13" i="42"/>
  <c r="N7" i="43"/>
  <c r="M7" i="43"/>
  <c r="L7" i="43"/>
  <c r="J12" i="43"/>
  <c r="H12" i="43"/>
  <c r="I12" i="43"/>
  <c r="N11" i="40"/>
  <c r="M11" i="40"/>
  <c r="L11" i="40"/>
  <c r="I136" i="40"/>
  <c r="H136" i="40"/>
  <c r="G136" i="40"/>
  <c r="J146" i="41"/>
  <c r="M136" i="41"/>
  <c r="L136" i="41"/>
  <c r="O136" i="41"/>
  <c r="N136" i="41"/>
  <c r="C16" i="42"/>
  <c r="T8" i="42"/>
  <c r="R8" i="42"/>
  <c r="P8" i="42"/>
  <c r="S8" i="42"/>
  <c r="Q8" i="42"/>
  <c r="N13" i="42"/>
  <c r="M13" i="42"/>
  <c r="L13" i="42"/>
  <c r="T7" i="43"/>
  <c r="S7" i="43"/>
  <c r="R7" i="43"/>
  <c r="Q7" i="43"/>
  <c r="P7" i="43"/>
  <c r="I143" i="43"/>
  <c r="H143" i="43"/>
  <c r="G143" i="43"/>
  <c r="D14" i="45"/>
  <c r="L137" i="40"/>
  <c r="K137" i="40"/>
  <c r="O137" i="40"/>
  <c r="N137" i="40"/>
  <c r="M137" i="40"/>
  <c r="F6" i="42"/>
  <c r="E16" i="42"/>
  <c r="F16" i="42" s="1"/>
  <c r="R9" i="42"/>
  <c r="P9" i="42"/>
  <c r="T9" i="42"/>
  <c r="S9" i="42"/>
  <c r="Q9" i="42"/>
  <c r="F12" i="42"/>
  <c r="T13" i="42"/>
  <c r="S13" i="42"/>
  <c r="R13" i="42"/>
  <c r="P13" i="42"/>
  <c r="Q13" i="42"/>
  <c r="J15" i="42"/>
  <c r="I15" i="42"/>
  <c r="H15" i="42"/>
  <c r="O144" i="42"/>
  <c r="M144" i="42"/>
  <c r="L144" i="42"/>
  <c r="N144" i="42"/>
  <c r="F8" i="43"/>
  <c r="N10" i="43"/>
  <c r="L10" i="43"/>
  <c r="M10" i="43"/>
  <c r="J15" i="43"/>
  <c r="H15" i="43"/>
  <c r="I15" i="43"/>
  <c r="H137" i="43"/>
  <c r="G137" i="43"/>
  <c r="I137" i="43"/>
  <c r="F11" i="40"/>
  <c r="L12" i="40"/>
  <c r="N12" i="40"/>
  <c r="M12" i="40"/>
  <c r="G138" i="40"/>
  <c r="I138" i="40"/>
  <c r="H138" i="40"/>
  <c r="G16" i="42"/>
  <c r="H6" i="42"/>
  <c r="J6" i="42"/>
  <c r="I6" i="42"/>
  <c r="F7" i="42"/>
  <c r="N15" i="42"/>
  <c r="L15" i="42"/>
  <c r="M15" i="42"/>
  <c r="I142" i="42"/>
  <c r="G142" i="42"/>
  <c r="H142" i="42"/>
  <c r="K142" i="42" s="1"/>
  <c r="I144" i="42"/>
  <c r="H144" i="42"/>
  <c r="G144" i="42"/>
  <c r="J8" i="43"/>
  <c r="I8" i="43"/>
  <c r="H8" i="43"/>
  <c r="I138" i="43"/>
  <c r="H138" i="43"/>
  <c r="G138" i="43"/>
  <c r="O137" i="43"/>
  <c r="N137" i="43"/>
  <c r="M137" i="43"/>
  <c r="L137" i="43"/>
  <c r="D8" i="46"/>
  <c r="I135" i="40"/>
  <c r="H135" i="40"/>
  <c r="G135" i="40"/>
  <c r="J7" i="42"/>
  <c r="H7" i="42"/>
  <c r="I7" i="42"/>
  <c r="F8" i="42"/>
  <c r="F11" i="42"/>
  <c r="F14" i="42"/>
  <c r="I140" i="42"/>
  <c r="H140" i="42"/>
  <c r="K140" i="42" s="1"/>
  <c r="G140" i="42"/>
  <c r="T8" i="43"/>
  <c r="S8" i="43"/>
  <c r="R8" i="43"/>
  <c r="P8" i="43"/>
  <c r="Q8" i="43"/>
  <c r="N13" i="43"/>
  <c r="L13" i="43"/>
  <c r="M13" i="43"/>
  <c r="M11" i="42"/>
  <c r="N11" i="42"/>
  <c r="L11" i="42"/>
  <c r="M12" i="42"/>
  <c r="L12" i="42"/>
  <c r="N12" i="42"/>
  <c r="M136" i="43"/>
  <c r="J146" i="43"/>
  <c r="L136" i="43"/>
  <c r="O136" i="43"/>
  <c r="N136" i="43"/>
  <c r="D12" i="44"/>
  <c r="D16" i="42"/>
  <c r="H143" i="42"/>
  <c r="K143" i="42" s="1"/>
  <c r="I143" i="42"/>
  <c r="G143" i="42"/>
  <c r="I139" i="42"/>
  <c r="H139" i="42"/>
  <c r="K139" i="42" s="1"/>
  <c r="G139" i="42"/>
  <c r="O142" i="43"/>
  <c r="N142" i="43"/>
  <c r="M142" i="43"/>
  <c r="L142" i="43"/>
  <c r="D14" i="44"/>
  <c r="D20" i="44"/>
  <c r="D12" i="46"/>
  <c r="C16" i="43"/>
  <c r="J7" i="43"/>
  <c r="I7" i="43"/>
  <c r="H7" i="43"/>
  <c r="F10" i="43"/>
  <c r="F13" i="43"/>
  <c r="R13" i="43"/>
  <c r="Q13" i="43"/>
  <c r="T13" i="43"/>
  <c r="S13" i="43"/>
  <c r="P13" i="43"/>
  <c r="N15" i="43"/>
  <c r="M15" i="43"/>
  <c r="L15" i="43"/>
  <c r="D8" i="44"/>
  <c r="T10" i="42"/>
  <c r="Q10" i="42"/>
  <c r="P10" i="42"/>
  <c r="S10" i="42"/>
  <c r="R10" i="42"/>
  <c r="R11" i="42"/>
  <c r="Q11" i="42"/>
  <c r="P11" i="42"/>
  <c r="T11" i="42"/>
  <c r="S11" i="42"/>
  <c r="P12" i="42"/>
  <c r="R12" i="42"/>
  <c r="Q12" i="42"/>
  <c r="T12" i="42"/>
  <c r="S12" i="42"/>
  <c r="E146" i="42"/>
  <c r="H145" i="42"/>
  <c r="K145" i="42" s="1"/>
  <c r="G145" i="42"/>
  <c r="I145" i="42"/>
  <c r="D16" i="43"/>
  <c r="D18" i="45"/>
  <c r="H10" i="42"/>
  <c r="J10" i="42"/>
  <c r="I10" i="42"/>
  <c r="J11" i="42"/>
  <c r="H11" i="42"/>
  <c r="I11" i="42"/>
  <c r="H12" i="42"/>
  <c r="I12" i="42"/>
  <c r="J12" i="42"/>
  <c r="F15" i="42"/>
  <c r="R15" i="42"/>
  <c r="Q15" i="42"/>
  <c r="P15" i="42"/>
  <c r="T15" i="42"/>
  <c r="S15" i="42"/>
  <c r="I136" i="42"/>
  <c r="F146" i="42"/>
  <c r="H136" i="42"/>
  <c r="K136" i="42" s="1"/>
  <c r="G136" i="42"/>
  <c r="F6" i="43"/>
  <c r="E16" i="43"/>
  <c r="F16" i="43" s="1"/>
  <c r="F9" i="43"/>
  <c r="R9" i="43"/>
  <c r="Q9" i="43"/>
  <c r="P9" i="43"/>
  <c r="T9" i="43"/>
  <c r="S9" i="43"/>
  <c r="N11" i="43"/>
  <c r="M11" i="43"/>
  <c r="L11" i="43"/>
  <c r="F12" i="43"/>
  <c r="T12" i="43"/>
  <c r="S12" i="43"/>
  <c r="P12" i="43"/>
  <c r="R12" i="43"/>
  <c r="Q12" i="43"/>
  <c r="J13" i="43"/>
  <c r="I13" i="43"/>
  <c r="H13" i="43"/>
  <c r="L14" i="43"/>
  <c r="N14" i="43"/>
  <c r="M14" i="43"/>
  <c r="P15" i="43"/>
  <c r="T15" i="43"/>
  <c r="R15" i="43"/>
  <c r="Q15" i="43"/>
  <c r="S15" i="43"/>
  <c r="M143" i="43"/>
  <c r="L143" i="43"/>
  <c r="O143" i="43"/>
  <c r="N143" i="43"/>
  <c r="N139" i="43"/>
  <c r="M139" i="43"/>
  <c r="O139" i="43"/>
  <c r="L139" i="43"/>
  <c r="D10" i="44"/>
  <c r="D16" i="44"/>
  <c r="D16" i="46"/>
  <c r="H137" i="42"/>
  <c r="K137" i="42" s="1"/>
  <c r="I137" i="42"/>
  <c r="G137" i="42"/>
  <c r="H141" i="42"/>
  <c r="K141" i="42" s="1"/>
  <c r="G141" i="42"/>
  <c r="I141" i="42"/>
  <c r="O140" i="43"/>
  <c r="N140" i="43"/>
  <c r="L140" i="43"/>
  <c r="M140" i="43"/>
  <c r="M144" i="43"/>
  <c r="L144" i="43"/>
  <c r="N144" i="43"/>
  <c r="O144" i="43"/>
  <c r="O145" i="43"/>
  <c r="L145" i="43"/>
  <c r="M145" i="43"/>
  <c r="N145" i="43"/>
  <c r="D10" i="45"/>
  <c r="D8" i="45"/>
  <c r="D12" i="45"/>
  <c r="D16" i="45"/>
  <c r="D20" i="45"/>
  <c r="D10" i="46"/>
  <c r="D14" i="46"/>
  <c r="D18" i="46"/>
  <c r="D11" i="44"/>
  <c r="D15" i="44"/>
  <c r="D19" i="44"/>
  <c r="D9" i="45"/>
  <c r="D13" i="45"/>
  <c r="D17" i="45"/>
  <c r="D11" i="46"/>
  <c r="D15" i="46"/>
  <c r="D19" i="46"/>
  <c r="D20" i="46"/>
  <c r="F13" i="42"/>
  <c r="L14" i="42"/>
  <c r="N14" i="42"/>
  <c r="M14" i="42"/>
  <c r="H6" i="43"/>
  <c r="G16" i="43"/>
  <c r="J6" i="43"/>
  <c r="I6" i="43"/>
  <c r="P6" i="43"/>
  <c r="R6" i="43"/>
  <c r="Q6" i="43"/>
  <c r="O16" i="43"/>
  <c r="T6" i="43"/>
  <c r="S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D9" i="44"/>
  <c r="D13" i="44"/>
  <c r="D17" i="44"/>
  <c r="D11" i="45"/>
  <c r="D15" i="45"/>
  <c r="D19" i="45"/>
  <c r="D9" i="46"/>
  <c r="D13" i="46"/>
  <c r="D17" i="46"/>
  <c r="M56" i="2"/>
  <c r="J6" i="2"/>
  <c r="N56" i="2"/>
  <c r="K6" i="3"/>
  <c r="M79" i="3"/>
  <c r="U20" i="13"/>
  <c r="H17" i="2"/>
  <c r="K6" i="2"/>
  <c r="H18" i="2"/>
  <c r="L6" i="3"/>
  <c r="J6" i="3"/>
  <c r="M6" i="6"/>
  <c r="L6" i="2"/>
  <c r="J31" i="2"/>
  <c r="M6" i="3"/>
  <c r="L152" i="3"/>
  <c r="J6" i="5"/>
  <c r="S6" i="5"/>
  <c r="W6" i="5"/>
  <c r="V6" i="5"/>
  <c r="H61" i="10"/>
  <c r="H53" i="10"/>
  <c r="H64" i="10"/>
  <c r="H56" i="10"/>
  <c r="H52" i="10"/>
  <c r="H59" i="10"/>
  <c r="H62" i="10"/>
  <c r="H54" i="10"/>
  <c r="H65" i="10"/>
  <c r="H57" i="10"/>
  <c r="H60" i="10"/>
  <c r="H55" i="10"/>
  <c r="H63" i="10"/>
  <c r="H58" i="10"/>
  <c r="M6" i="2"/>
  <c r="K31" i="2"/>
  <c r="M152" i="3"/>
  <c r="F58" i="8"/>
  <c r="F61" i="8"/>
  <c r="F53" i="8"/>
  <c r="F52" i="8"/>
  <c r="F64" i="8"/>
  <c r="F56" i="8"/>
  <c r="F59" i="8"/>
  <c r="F62" i="8"/>
  <c r="F54" i="8"/>
  <c r="F65" i="8"/>
  <c r="F57" i="8"/>
  <c r="F87" i="8"/>
  <c r="F60" i="8"/>
  <c r="N5" i="12"/>
  <c r="M5" i="12"/>
  <c r="L5" i="12"/>
  <c r="K5" i="12"/>
  <c r="J5" i="12"/>
  <c r="I5" i="12"/>
  <c r="N6" i="2"/>
  <c r="E17" i="2"/>
  <c r="L31" i="2"/>
  <c r="J56" i="2"/>
  <c r="L6" i="6"/>
  <c r="K6" i="6"/>
  <c r="J6" i="6"/>
  <c r="I6" i="6"/>
  <c r="F17" i="2"/>
  <c r="K79" i="3"/>
  <c r="F63" i="8"/>
  <c r="H83" i="8"/>
  <c r="H75" i="8"/>
  <c r="H86" i="8"/>
  <c r="H78" i="8"/>
  <c r="H74" i="8"/>
  <c r="H81" i="8"/>
  <c r="H84" i="8"/>
  <c r="H76" i="8"/>
  <c r="H79" i="8"/>
  <c r="H82" i="8"/>
  <c r="H85" i="8"/>
  <c r="H77" i="8"/>
  <c r="H58" i="8"/>
  <c r="J75" i="8"/>
  <c r="J83" i="8"/>
  <c r="F150" i="8"/>
  <c r="F164" i="8"/>
  <c r="F175" i="8"/>
  <c r="F185" i="8"/>
  <c r="F215" i="8"/>
  <c r="F216" i="8"/>
  <c r="F218" i="8"/>
  <c r="F219" i="8"/>
  <c r="L241" i="8"/>
  <c r="H237" i="8"/>
  <c r="J235" i="8"/>
  <c r="L233" i="8"/>
  <c r="H229" i="8"/>
  <c r="H240" i="8"/>
  <c r="J238" i="8"/>
  <c r="L236" i="8"/>
  <c r="H232" i="8"/>
  <c r="J230" i="8"/>
  <c r="H241" i="8"/>
  <c r="J239" i="8"/>
  <c r="L237" i="8"/>
  <c r="H233" i="8"/>
  <c r="J231" i="8"/>
  <c r="L229" i="8"/>
  <c r="L230" i="8"/>
  <c r="J233" i="8"/>
  <c r="J234" i="8"/>
  <c r="J236" i="8"/>
  <c r="J237" i="8"/>
  <c r="J240" i="8"/>
  <c r="J59" i="10"/>
  <c r="J52" i="10"/>
  <c r="J62" i="10"/>
  <c r="J54" i="10"/>
  <c r="J65" i="10"/>
  <c r="J57" i="10"/>
  <c r="J60" i="10"/>
  <c r="J63" i="10"/>
  <c r="J55" i="10"/>
  <c r="J61" i="10"/>
  <c r="AA6" i="13"/>
  <c r="Z6" i="13"/>
  <c r="Y6" i="13"/>
  <c r="X6" i="13"/>
  <c r="W6" i="13"/>
  <c r="F283" i="8"/>
  <c r="F275" i="8"/>
  <c r="F261" i="8"/>
  <c r="F253" i="8"/>
  <c r="F239" i="8"/>
  <c r="F231" i="8"/>
  <c r="F217" i="8"/>
  <c r="F209" i="8"/>
  <c r="F195" i="8"/>
  <c r="F187" i="8"/>
  <c r="F173" i="8"/>
  <c r="F278" i="8"/>
  <c r="F256" i="8"/>
  <c r="F234" i="8"/>
  <c r="F212" i="8"/>
  <c r="F190" i="8"/>
  <c r="F284" i="8"/>
  <c r="F276" i="8"/>
  <c r="F279" i="8"/>
  <c r="F257" i="8"/>
  <c r="F235" i="8"/>
  <c r="F213" i="8"/>
  <c r="F191" i="8"/>
  <c r="F11" i="8"/>
  <c r="F19" i="8"/>
  <c r="F38" i="8"/>
  <c r="J53" i="8"/>
  <c r="H55" i="8"/>
  <c r="L59" i="8"/>
  <c r="J61" i="8"/>
  <c r="H63" i="8"/>
  <c r="O74" i="8"/>
  <c r="F76" i="8"/>
  <c r="L78" i="8"/>
  <c r="J80" i="8"/>
  <c r="F84" i="8"/>
  <c r="L86" i="8"/>
  <c r="F103" i="8"/>
  <c r="F125" i="8"/>
  <c r="F147" i="8"/>
  <c r="F186" i="8"/>
  <c r="L188" i="8"/>
  <c r="H190" i="8"/>
  <c r="F192" i="8"/>
  <c r="J207" i="8"/>
  <c r="J210" i="8"/>
  <c r="H213" i="8"/>
  <c r="H214" i="8"/>
  <c r="H216" i="8"/>
  <c r="L231" i="8"/>
  <c r="L232" i="8"/>
  <c r="L234" i="8"/>
  <c r="L235" i="8"/>
  <c r="L238" i="8"/>
  <c r="J241" i="8"/>
  <c r="J278" i="8"/>
  <c r="F282" i="8"/>
  <c r="J53" i="10"/>
  <c r="N74" i="10"/>
  <c r="N96" i="10"/>
  <c r="C146" i="13"/>
  <c r="C76" i="13"/>
  <c r="C132" i="13"/>
  <c r="C90" i="13"/>
  <c r="C104" i="13"/>
  <c r="C118" i="13"/>
  <c r="C160" i="13"/>
  <c r="C34" i="13"/>
  <c r="C48" i="13"/>
  <c r="J152" i="3"/>
  <c r="F16" i="8"/>
  <c r="F35" i="8"/>
  <c r="F43" i="8"/>
  <c r="L56" i="8"/>
  <c r="J58" i="8"/>
  <c r="H60" i="8"/>
  <c r="L64" i="8"/>
  <c r="L75" i="8"/>
  <c r="J77" i="8"/>
  <c r="F81" i="8"/>
  <c r="L83" i="8"/>
  <c r="J85" i="8"/>
  <c r="H87" i="8"/>
  <c r="F100" i="8"/>
  <c r="F108" i="8"/>
  <c r="F122" i="8"/>
  <c r="F130" i="8"/>
  <c r="F144" i="8"/>
  <c r="F152" i="8"/>
  <c r="F166" i="8"/>
  <c r="F171" i="8"/>
  <c r="L197" i="8"/>
  <c r="H193" i="8"/>
  <c r="J191" i="8"/>
  <c r="L189" i="8"/>
  <c r="H185" i="8"/>
  <c r="H196" i="8"/>
  <c r="J194" i="8"/>
  <c r="L192" i="8"/>
  <c r="H188" i="8"/>
  <c r="J186" i="8"/>
  <c r="H197" i="8"/>
  <c r="J195" i="8"/>
  <c r="L193" i="8"/>
  <c r="J185" i="8"/>
  <c r="J189" i="8"/>
  <c r="F193" i="8"/>
  <c r="F194" i="8"/>
  <c r="F196" i="8"/>
  <c r="F197" i="8"/>
  <c r="L219" i="8"/>
  <c r="H215" i="8"/>
  <c r="J213" i="8"/>
  <c r="L211" i="8"/>
  <c r="H207" i="8"/>
  <c r="H218" i="8"/>
  <c r="J216" i="8"/>
  <c r="L214" i="8"/>
  <c r="H210" i="8"/>
  <c r="J208" i="8"/>
  <c r="H219" i="8"/>
  <c r="J217" i="8"/>
  <c r="L215" i="8"/>
  <c r="H211" i="8"/>
  <c r="J209" i="8"/>
  <c r="L207" i="8"/>
  <c r="L208" i="8"/>
  <c r="J211" i="8"/>
  <c r="J212" i="8"/>
  <c r="J214" i="8"/>
  <c r="J215" i="8"/>
  <c r="J218" i="8"/>
  <c r="L239" i="8"/>
  <c r="L240" i="8"/>
  <c r="L285" i="8"/>
  <c r="H281" i="8"/>
  <c r="J279" i="8"/>
  <c r="L277" i="8"/>
  <c r="H273" i="8"/>
  <c r="H284" i="8"/>
  <c r="J282" i="8"/>
  <c r="L280" i="8"/>
  <c r="H276" i="8"/>
  <c r="J274" i="8"/>
  <c r="H282" i="8"/>
  <c r="J280" i="8"/>
  <c r="L278" i="8"/>
  <c r="H274" i="8"/>
  <c r="H285" i="8"/>
  <c r="J283" i="8"/>
  <c r="L281" i="8"/>
  <c r="H277" i="8"/>
  <c r="J275" i="8"/>
  <c r="L273" i="8"/>
  <c r="J277" i="8"/>
  <c r="F281" i="8"/>
  <c r="L283" i="8"/>
  <c r="F17" i="10"/>
  <c r="F9" i="10"/>
  <c r="F8" i="10"/>
  <c r="F20" i="10"/>
  <c r="F12" i="10"/>
  <c r="F15" i="10"/>
  <c r="F18" i="10"/>
  <c r="F10" i="10"/>
  <c r="F21" i="10"/>
  <c r="F13" i="10"/>
  <c r="J30" i="10"/>
  <c r="J58" i="10"/>
  <c r="O74" i="10"/>
  <c r="K152" i="3"/>
  <c r="S6" i="6"/>
  <c r="N8" i="8"/>
  <c r="F13" i="8"/>
  <c r="F21" i="8"/>
  <c r="F32" i="8"/>
  <c r="F40" i="8"/>
  <c r="L53" i="8"/>
  <c r="J55" i="8"/>
  <c r="H57" i="8"/>
  <c r="L61" i="8"/>
  <c r="J63" i="8"/>
  <c r="H65" i="8"/>
  <c r="F78" i="8"/>
  <c r="L80" i="8"/>
  <c r="J82" i="8"/>
  <c r="F86" i="8"/>
  <c r="F97" i="8"/>
  <c r="F105" i="8"/>
  <c r="F119" i="8"/>
  <c r="L121" i="8"/>
  <c r="J123" i="8"/>
  <c r="H125" i="8"/>
  <c r="F127" i="8"/>
  <c r="L129" i="8"/>
  <c r="F141" i="8"/>
  <c r="L143" i="8"/>
  <c r="J145" i="8"/>
  <c r="H147" i="8"/>
  <c r="F149" i="8"/>
  <c r="L151" i="8"/>
  <c r="L175" i="8"/>
  <c r="H171" i="8"/>
  <c r="J169" i="8"/>
  <c r="H174" i="8"/>
  <c r="J172" i="8"/>
  <c r="L170" i="8"/>
  <c r="F163" i="8"/>
  <c r="L165" i="8"/>
  <c r="J167" i="8"/>
  <c r="J170" i="8"/>
  <c r="F172" i="8"/>
  <c r="L174" i="8"/>
  <c r="H186" i="8"/>
  <c r="J190" i="8"/>
  <c r="H191" i="8"/>
  <c r="H192" i="8"/>
  <c r="H194" i="8"/>
  <c r="H195" i="8"/>
  <c r="L209" i="8"/>
  <c r="L210" i="8"/>
  <c r="L212" i="8"/>
  <c r="L213" i="8"/>
  <c r="L216" i="8"/>
  <c r="J219" i="8"/>
  <c r="F251" i="8"/>
  <c r="F252" i="8"/>
  <c r="F254" i="8"/>
  <c r="F255" i="8"/>
  <c r="F258" i="8"/>
  <c r="F263" i="8"/>
  <c r="J276" i="8"/>
  <c r="F280" i="8"/>
  <c r="L282" i="8"/>
  <c r="H15" i="10"/>
  <c r="H18" i="10"/>
  <c r="H10" i="10"/>
  <c r="H21" i="10"/>
  <c r="H13" i="10"/>
  <c r="H16" i="10"/>
  <c r="H19" i="10"/>
  <c r="H11" i="10"/>
  <c r="F14" i="10"/>
  <c r="H17" i="10"/>
  <c r="J37" i="10"/>
  <c r="J86" i="10"/>
  <c r="J78" i="10"/>
  <c r="J81" i="10"/>
  <c r="J74" i="10"/>
  <c r="J84" i="10"/>
  <c r="J76" i="10"/>
  <c r="J87" i="10"/>
  <c r="J79" i="10"/>
  <c r="J82" i="10"/>
  <c r="J83" i="10"/>
  <c r="I6" i="5"/>
  <c r="T6" i="6"/>
  <c r="F10" i="8"/>
  <c r="F18" i="8"/>
  <c r="F37" i="8"/>
  <c r="H54" i="8"/>
  <c r="L58" i="8"/>
  <c r="J60" i="8"/>
  <c r="H62" i="8"/>
  <c r="F74" i="8"/>
  <c r="F75" i="8"/>
  <c r="L77" i="8"/>
  <c r="J79" i="8"/>
  <c r="F83" i="8"/>
  <c r="F102" i="8"/>
  <c r="F124" i="8"/>
  <c r="F146" i="8"/>
  <c r="F168" i="8"/>
  <c r="N184" i="8"/>
  <c r="L185" i="8"/>
  <c r="H187" i="8"/>
  <c r="J192" i="8"/>
  <c r="J193" i="8"/>
  <c r="J196" i="8"/>
  <c r="L217" i="8"/>
  <c r="L218" i="8"/>
  <c r="H252" i="8"/>
  <c r="H253" i="8"/>
  <c r="F259" i="8"/>
  <c r="F260" i="8"/>
  <c r="F262" i="8"/>
  <c r="H275" i="8"/>
  <c r="J281" i="8"/>
  <c r="F285" i="8"/>
  <c r="F19" i="10"/>
  <c r="F36" i="10"/>
  <c r="F39" i="10"/>
  <c r="F31" i="10"/>
  <c r="F30" i="10"/>
  <c r="F42" i="10"/>
  <c r="F34" i="10"/>
  <c r="F37" i="10"/>
  <c r="F40" i="10"/>
  <c r="F32" i="10"/>
  <c r="A15" i="12"/>
  <c r="C62" i="13"/>
  <c r="H59" i="8"/>
  <c r="J76" i="8"/>
  <c r="J84" i="8"/>
  <c r="F107" i="8"/>
  <c r="F121" i="8"/>
  <c r="F129" i="8"/>
  <c r="F143" i="8"/>
  <c r="F151" i="8"/>
  <c r="F165" i="8"/>
  <c r="F188" i="8"/>
  <c r="F229" i="8"/>
  <c r="F230" i="8"/>
  <c r="F232" i="8"/>
  <c r="F233" i="8"/>
  <c r="F236" i="8"/>
  <c r="F274" i="8"/>
  <c r="H42" i="10"/>
  <c r="H34" i="10"/>
  <c r="H30" i="10"/>
  <c r="H37" i="10"/>
  <c r="H40" i="10"/>
  <c r="H32" i="10"/>
  <c r="H43" i="10"/>
  <c r="H35" i="10"/>
  <c r="H38" i="10"/>
  <c r="H31" i="10"/>
  <c r="F119" i="17"/>
  <c r="F93" i="17"/>
  <c r="F133" i="17"/>
  <c r="F107" i="17"/>
  <c r="F147" i="17"/>
  <c r="F121" i="17"/>
  <c r="F161" i="17"/>
  <c r="F135" i="17"/>
  <c r="F149" i="17"/>
  <c r="F63" i="17"/>
  <c r="F77" i="17"/>
  <c r="F51" i="17"/>
  <c r="F105" i="17"/>
  <c r="F91" i="17"/>
  <c r="F79" i="17"/>
  <c r="F65" i="17"/>
  <c r="V6" i="6"/>
  <c r="F20" i="8"/>
  <c r="F31" i="8"/>
  <c r="F39" i="8"/>
  <c r="H52" i="8"/>
  <c r="H56" i="8"/>
  <c r="J74" i="8"/>
  <c r="F77" i="8"/>
  <c r="F104" i="8"/>
  <c r="F126" i="8"/>
  <c r="F148" i="8"/>
  <c r="F169" i="8"/>
  <c r="F189" i="8"/>
  <c r="H230" i="8"/>
  <c r="H231" i="8"/>
  <c r="H234" i="8"/>
  <c r="F237" i="8"/>
  <c r="F238" i="8"/>
  <c r="F240" i="8"/>
  <c r="F241" i="8"/>
  <c r="L263" i="8"/>
  <c r="H259" i="8"/>
  <c r="J257" i="8"/>
  <c r="L255" i="8"/>
  <c r="H251" i="8"/>
  <c r="H262" i="8"/>
  <c r="J260" i="8"/>
  <c r="L258" i="8"/>
  <c r="H254" i="8"/>
  <c r="J252" i="8"/>
  <c r="H263" i="8"/>
  <c r="J261" i="8"/>
  <c r="L259" i="8"/>
  <c r="H255" i="8"/>
  <c r="J253" i="8"/>
  <c r="L251" i="8"/>
  <c r="L252" i="8"/>
  <c r="J255" i="8"/>
  <c r="J256" i="8"/>
  <c r="J258" i="8"/>
  <c r="J259" i="8"/>
  <c r="J262" i="8"/>
  <c r="F273" i="8"/>
  <c r="J285" i="8"/>
  <c r="F16" i="10"/>
  <c r="J40" i="10"/>
  <c r="J32" i="10"/>
  <c r="J43" i="10"/>
  <c r="J35" i="10"/>
  <c r="J38" i="10"/>
  <c r="J41" i="10"/>
  <c r="J33" i="10"/>
  <c r="J36" i="10"/>
  <c r="H36" i="10"/>
  <c r="J39" i="10"/>
  <c r="J64" i="10"/>
  <c r="G53" i="12"/>
  <c r="A11" i="12"/>
  <c r="A12" i="12"/>
  <c r="G54" i="12"/>
  <c r="A13" i="12"/>
  <c r="A14" i="12"/>
  <c r="G55" i="12"/>
  <c r="N8" i="10"/>
  <c r="J9" i="10"/>
  <c r="L15" i="10"/>
  <c r="J17" i="10"/>
  <c r="O30" i="10"/>
  <c r="L34" i="10"/>
  <c r="L42" i="10"/>
  <c r="L53" i="10"/>
  <c r="L61" i="10"/>
  <c r="L80" i="10"/>
  <c r="H84" i="10"/>
  <c r="F86" i="10"/>
  <c r="F96" i="10"/>
  <c r="F97" i="10"/>
  <c r="L99" i="10"/>
  <c r="J101" i="10"/>
  <c r="H103" i="10"/>
  <c r="F105" i="10"/>
  <c r="L107" i="10"/>
  <c r="J109" i="10"/>
  <c r="C53" i="12"/>
  <c r="C57" i="12" s="1"/>
  <c r="E54" i="12"/>
  <c r="E57" i="12" s="1"/>
  <c r="W16" i="12"/>
  <c r="W20" i="12"/>
  <c r="W24" i="12"/>
  <c r="W28" i="12"/>
  <c r="W32" i="12"/>
  <c r="W36" i="12"/>
  <c r="W40" i="12"/>
  <c r="W44" i="12"/>
  <c r="W48" i="12"/>
  <c r="W52" i="12"/>
  <c r="W56" i="12"/>
  <c r="D146" i="13"/>
  <c r="D160" i="13"/>
  <c r="L6" i="13"/>
  <c r="E20" i="13"/>
  <c r="D48" i="13"/>
  <c r="E62" i="13"/>
  <c r="F76" i="13"/>
  <c r="G90" i="13"/>
  <c r="AA7" i="16"/>
  <c r="Z7" i="16"/>
  <c r="Y7" i="16"/>
  <c r="X7" i="16"/>
  <c r="W7" i="16"/>
  <c r="O8" i="10"/>
  <c r="L12" i="10"/>
  <c r="L20" i="10"/>
  <c r="L58" i="10"/>
  <c r="L77" i="10"/>
  <c r="L85" i="10"/>
  <c r="F102" i="10"/>
  <c r="L104" i="10"/>
  <c r="J106" i="10"/>
  <c r="H108" i="10"/>
  <c r="F54" i="12"/>
  <c r="W9" i="12"/>
  <c r="E132" i="13"/>
  <c r="E160" i="13"/>
  <c r="F20" i="13"/>
  <c r="Q20" i="13"/>
  <c r="D34" i="13"/>
  <c r="E48" i="13"/>
  <c r="F62" i="13"/>
  <c r="G76" i="13"/>
  <c r="L63" i="10"/>
  <c r="L82" i="10"/>
  <c r="F99" i="10"/>
  <c r="L101" i="10"/>
  <c r="F107" i="10"/>
  <c r="L109" i="10"/>
  <c r="C56" i="12"/>
  <c r="W15" i="12"/>
  <c r="W19" i="12"/>
  <c r="W23" i="12"/>
  <c r="W27" i="12"/>
  <c r="W31" i="12"/>
  <c r="W35" i="12"/>
  <c r="W39" i="12"/>
  <c r="W43" i="12"/>
  <c r="W47" i="12"/>
  <c r="W51" i="12"/>
  <c r="W55" i="12"/>
  <c r="F146" i="13"/>
  <c r="G20" i="13"/>
  <c r="R20" i="13"/>
  <c r="E34" i="13"/>
  <c r="F48" i="13"/>
  <c r="G62" i="13"/>
  <c r="M7" i="15"/>
  <c r="L7" i="15"/>
  <c r="K7" i="15"/>
  <c r="J7" i="15"/>
  <c r="I7" i="15"/>
  <c r="L14" i="10"/>
  <c r="J16" i="10"/>
  <c r="L33" i="10"/>
  <c r="L41" i="10"/>
  <c r="F58" i="10"/>
  <c r="L60" i="10"/>
  <c r="H75" i="10"/>
  <c r="F77" i="10"/>
  <c r="L79" i="10"/>
  <c r="H83" i="10"/>
  <c r="F85" i="10"/>
  <c r="L87" i="10"/>
  <c r="L98" i="10"/>
  <c r="J100" i="10"/>
  <c r="H102" i="10"/>
  <c r="F104" i="10"/>
  <c r="L106" i="10"/>
  <c r="J108" i="10"/>
  <c r="F53" i="12"/>
  <c r="F57" i="12" s="1"/>
  <c r="W8" i="12"/>
  <c r="D56" i="12"/>
  <c r="W14" i="12"/>
  <c r="G160" i="13"/>
  <c r="G132" i="13"/>
  <c r="S20" i="13"/>
  <c r="F34" i="13"/>
  <c r="G48" i="13"/>
  <c r="D118" i="13"/>
  <c r="E146" i="13"/>
  <c r="L11" i="10"/>
  <c r="J13" i="10"/>
  <c r="L38" i="10"/>
  <c r="F55" i="10"/>
  <c r="L57" i="10"/>
  <c r="L65" i="10"/>
  <c r="L76" i="10"/>
  <c r="L84" i="10"/>
  <c r="J97" i="10"/>
  <c r="H99" i="10"/>
  <c r="F101" i="10"/>
  <c r="U5" i="12"/>
  <c r="C55" i="12"/>
  <c r="W13" i="12"/>
  <c r="W18" i="12"/>
  <c r="W22" i="12"/>
  <c r="W26" i="12"/>
  <c r="W30" i="12"/>
  <c r="W34" i="12"/>
  <c r="W38" i="12"/>
  <c r="W42" i="12"/>
  <c r="W46" i="12"/>
  <c r="W50" i="12"/>
  <c r="T20" i="13"/>
  <c r="G34" i="13"/>
  <c r="D104" i="13"/>
  <c r="E118" i="13"/>
  <c r="G146" i="13"/>
  <c r="J9" i="14"/>
  <c r="D90" i="13"/>
  <c r="E104" i="13"/>
  <c r="F118" i="13"/>
  <c r="D132" i="13"/>
  <c r="Q23" i="14"/>
  <c r="U21" i="15"/>
  <c r="R9" i="16"/>
  <c r="G133" i="17"/>
  <c r="G107" i="17"/>
  <c r="G147" i="17"/>
  <c r="G121" i="17"/>
  <c r="G161" i="17"/>
  <c r="G135" i="17"/>
  <c r="G149" i="17"/>
  <c r="G63" i="17"/>
  <c r="G77" i="17"/>
  <c r="G51" i="17"/>
  <c r="G91" i="17"/>
  <c r="G65" i="17"/>
  <c r="U9" i="17"/>
  <c r="S21" i="17"/>
  <c r="R23" i="14"/>
  <c r="M7" i="16"/>
  <c r="S9" i="16"/>
  <c r="Q21" i="16"/>
  <c r="T21" i="17"/>
  <c r="C135" i="17"/>
  <c r="V7" i="19"/>
  <c r="U21" i="17"/>
  <c r="X7" i="19"/>
  <c r="W7" i="15"/>
  <c r="U9" i="16"/>
  <c r="S21" i="16"/>
  <c r="J7" i="17"/>
  <c r="E51" i="17"/>
  <c r="D63" i="17"/>
  <c r="G79" i="17"/>
  <c r="X7" i="15"/>
  <c r="Q21" i="15"/>
  <c r="T21" i="16"/>
  <c r="C77" i="17"/>
  <c r="C51" i="17"/>
  <c r="C91" i="17"/>
  <c r="C65" i="17"/>
  <c r="C105" i="17"/>
  <c r="C79" i="17"/>
  <c r="C119" i="17"/>
  <c r="C93" i="17"/>
  <c r="C133" i="17"/>
  <c r="C107" i="17"/>
  <c r="C147" i="17"/>
  <c r="C121" i="17"/>
  <c r="K7" i="17"/>
  <c r="Q9" i="17"/>
  <c r="C149" i="17"/>
  <c r="Y7" i="15"/>
  <c r="U21" i="16"/>
  <c r="D91" i="17"/>
  <c r="D65" i="17"/>
  <c r="D105" i="17"/>
  <c r="D79" i="17"/>
  <c r="D119" i="17"/>
  <c r="D93" i="17"/>
  <c r="D133" i="17"/>
  <c r="D107" i="17"/>
  <c r="D147" i="17"/>
  <c r="D121" i="17"/>
  <c r="D161" i="17"/>
  <c r="D135" i="17"/>
  <c r="L7" i="17"/>
  <c r="R9" i="17"/>
  <c r="D149" i="17"/>
  <c r="C161" i="17"/>
  <c r="O23" i="14"/>
  <c r="S21" i="15"/>
  <c r="E105" i="17"/>
  <c r="E79" i="17"/>
  <c r="E119" i="17"/>
  <c r="E93" i="17"/>
  <c r="E133" i="17"/>
  <c r="E107" i="17"/>
  <c r="E147" i="17"/>
  <c r="E121" i="17"/>
  <c r="E161" i="17"/>
  <c r="E135" i="17"/>
  <c r="E149" i="17"/>
  <c r="E63" i="17"/>
  <c r="M7" i="17"/>
  <c r="S9" i="17"/>
  <c r="Q21" i="17"/>
  <c r="E65" i="17"/>
  <c r="D77" i="17"/>
  <c r="G93" i="17"/>
  <c r="I6" i="18"/>
  <c r="J6" i="18"/>
  <c r="R6" i="18"/>
  <c r="Z6" i="18"/>
  <c r="S6" i="18"/>
  <c r="AA6" i="18"/>
  <c r="N7" i="19"/>
  <c r="P7" i="19" s="1"/>
  <c r="R7" i="19"/>
  <c r="F7" i="19"/>
  <c r="H7" i="19" s="1"/>
  <c r="J7" i="19"/>
  <c r="T8" i="21"/>
  <c r="S8" i="21"/>
  <c r="R8" i="21"/>
  <c r="L7" i="22"/>
  <c r="J7" i="22"/>
  <c r="P22" i="21"/>
  <c r="F149" i="24"/>
  <c r="F141" i="24"/>
  <c r="F140" i="24"/>
  <c r="F152" i="24"/>
  <c r="F144" i="24"/>
  <c r="F147" i="24"/>
  <c r="F150" i="24"/>
  <c r="F142" i="24"/>
  <c r="F153" i="24"/>
  <c r="F145" i="24"/>
  <c r="F148" i="24"/>
  <c r="F143" i="24"/>
  <c r="F151" i="24"/>
  <c r="F146" i="24"/>
  <c r="M22" i="21"/>
  <c r="N22" i="21"/>
  <c r="L80" i="24"/>
  <c r="L86" i="24"/>
  <c r="L83" i="24"/>
  <c r="L77" i="24"/>
  <c r="L79" i="24"/>
  <c r="L82" i="24"/>
  <c r="L81" i="24"/>
  <c r="L76" i="24"/>
  <c r="L78" i="24"/>
  <c r="L84" i="24"/>
  <c r="L75" i="24"/>
  <c r="AB7" i="22"/>
  <c r="L85" i="24"/>
  <c r="F193" i="24"/>
  <c r="F185" i="24"/>
  <c r="F184" i="24"/>
  <c r="F196" i="24"/>
  <c r="F188" i="24"/>
  <c r="F191" i="24"/>
  <c r="F194" i="24"/>
  <c r="F186" i="24"/>
  <c r="F197" i="24"/>
  <c r="F189" i="24"/>
  <c r="F192" i="24"/>
  <c r="F187" i="24"/>
  <c r="F195" i="24"/>
  <c r="O52" i="25"/>
  <c r="N52" i="25"/>
  <c r="F237" i="24"/>
  <c r="F229" i="24"/>
  <c r="F228" i="24"/>
  <c r="F240" i="24"/>
  <c r="F232" i="24"/>
  <c r="F235" i="24"/>
  <c r="F238" i="24"/>
  <c r="F230" i="24"/>
  <c r="F241" i="24"/>
  <c r="F233" i="24"/>
  <c r="F236" i="24"/>
  <c r="F231" i="24"/>
  <c r="F239" i="24"/>
  <c r="S21" i="22"/>
  <c r="T21" i="22"/>
  <c r="J63" i="24"/>
  <c r="J55" i="24"/>
  <c r="J65" i="24"/>
  <c r="J53" i="24"/>
  <c r="J60" i="24"/>
  <c r="J62" i="24"/>
  <c r="J87" i="24"/>
  <c r="J64" i="24"/>
  <c r="J57" i="24"/>
  <c r="J59" i="24"/>
  <c r="J56" i="24"/>
  <c r="J61" i="24"/>
  <c r="H84" i="24"/>
  <c r="H76" i="24"/>
  <c r="H82" i="24"/>
  <c r="H78" i="24"/>
  <c r="H80" i="24"/>
  <c r="H75" i="24"/>
  <c r="H74" i="24"/>
  <c r="H83" i="24"/>
  <c r="H77" i="24"/>
  <c r="H79" i="24"/>
  <c r="H86" i="24"/>
  <c r="L61" i="24"/>
  <c r="L53" i="24"/>
  <c r="F57" i="24"/>
  <c r="L58" i="24"/>
  <c r="H59" i="24"/>
  <c r="L65" i="24"/>
  <c r="J78" i="24"/>
  <c r="F79" i="24"/>
  <c r="F82" i="24"/>
  <c r="J85" i="24"/>
  <c r="F124" i="24"/>
  <c r="L78" i="25"/>
  <c r="L99" i="25"/>
  <c r="F21" i="24"/>
  <c r="F13" i="24"/>
  <c r="F10" i="24"/>
  <c r="F17" i="24"/>
  <c r="F53" i="24"/>
  <c r="L56" i="24"/>
  <c r="F60" i="24"/>
  <c r="H62" i="24"/>
  <c r="F75" i="24"/>
  <c r="J86" i="24"/>
  <c r="H87" i="24"/>
  <c r="D162" i="24"/>
  <c r="D206" i="24"/>
  <c r="L42" i="25"/>
  <c r="N74" i="25"/>
  <c r="L75" i="25"/>
  <c r="L109" i="25"/>
  <c r="L6" i="26"/>
  <c r="I6" i="26"/>
  <c r="M6" i="26"/>
  <c r="K6" i="26"/>
  <c r="J6" i="26"/>
  <c r="F15" i="24"/>
  <c r="F40" i="24"/>
  <c r="F32" i="24"/>
  <c r="F34" i="24"/>
  <c r="F41" i="24"/>
  <c r="F52" i="24"/>
  <c r="L54" i="24"/>
  <c r="H55" i="24"/>
  <c r="F58" i="24"/>
  <c r="F65" i="24"/>
  <c r="F74" i="24"/>
  <c r="J79" i="24"/>
  <c r="F80" i="24"/>
  <c r="F105" i="24"/>
  <c r="F97" i="24"/>
  <c r="F96" i="24"/>
  <c r="F108" i="24"/>
  <c r="F100" i="24"/>
  <c r="F103" i="24"/>
  <c r="F171" i="24"/>
  <c r="F163" i="24"/>
  <c r="F162" i="24"/>
  <c r="F174" i="24"/>
  <c r="F166" i="24"/>
  <c r="F169" i="24"/>
  <c r="F172" i="24"/>
  <c r="F164" i="24"/>
  <c r="F175" i="24"/>
  <c r="F167" i="24"/>
  <c r="F215" i="24"/>
  <c r="F207" i="24"/>
  <c r="F206" i="24"/>
  <c r="F218" i="24"/>
  <c r="F210" i="24"/>
  <c r="F213" i="24"/>
  <c r="F216" i="24"/>
  <c r="F208" i="24"/>
  <c r="F219" i="24"/>
  <c r="F211" i="24"/>
  <c r="F263" i="24"/>
  <c r="F255" i="24"/>
  <c r="F254" i="24"/>
  <c r="F266" i="24"/>
  <c r="F258" i="24"/>
  <c r="F261" i="24"/>
  <c r="F264" i="24"/>
  <c r="F256" i="24"/>
  <c r="F267" i="24"/>
  <c r="F259" i="24"/>
  <c r="J30" i="25"/>
  <c r="L34" i="25"/>
  <c r="L59" i="25"/>
  <c r="F20" i="24"/>
  <c r="F39" i="24"/>
  <c r="H52" i="24"/>
  <c r="H53" i="24"/>
  <c r="F56" i="24"/>
  <c r="L59" i="24"/>
  <c r="H60" i="24"/>
  <c r="J8" i="25"/>
  <c r="L100" i="25"/>
  <c r="L81" i="25"/>
  <c r="L62" i="25"/>
  <c r="L54" i="25"/>
  <c r="L43" i="25"/>
  <c r="L35" i="25"/>
  <c r="L103" i="25"/>
  <c r="L84" i="25"/>
  <c r="L76" i="25"/>
  <c r="L65" i="25"/>
  <c r="L57" i="25"/>
  <c r="L38" i="25"/>
  <c r="L108" i="25"/>
  <c r="L106" i="25"/>
  <c r="L98" i="25"/>
  <c r="L87" i="25"/>
  <c r="L79" i="25"/>
  <c r="L60" i="25"/>
  <c r="L41" i="25"/>
  <c r="L33" i="25"/>
  <c r="L101" i="25"/>
  <c r="L82" i="25"/>
  <c r="L63" i="25"/>
  <c r="L55" i="25"/>
  <c r="L36" i="25"/>
  <c r="L104" i="25"/>
  <c r="L85" i="25"/>
  <c r="L77" i="25"/>
  <c r="L58" i="25"/>
  <c r="L39" i="25"/>
  <c r="L31" i="25"/>
  <c r="L102" i="25"/>
  <c r="L64" i="25"/>
  <c r="F61" i="24"/>
  <c r="L64" i="24"/>
  <c r="J83" i="24"/>
  <c r="L87" i="24"/>
  <c r="D118" i="24"/>
  <c r="F260" i="24"/>
  <c r="L56" i="25"/>
  <c r="O96" i="25"/>
  <c r="N96" i="25"/>
  <c r="L97" i="25"/>
  <c r="L107" i="25"/>
  <c r="N8" i="24"/>
  <c r="H65" i="24"/>
  <c r="H57" i="24"/>
  <c r="F54" i="24"/>
  <c r="L55" i="24"/>
  <c r="H56" i="24"/>
  <c r="L62" i="24"/>
  <c r="H63" i="24"/>
  <c r="F86" i="24"/>
  <c r="F78" i="24"/>
  <c r="F84" i="24"/>
  <c r="F76" i="24"/>
  <c r="F81" i="24"/>
  <c r="J84" i="24"/>
  <c r="F127" i="24"/>
  <c r="F119" i="24"/>
  <c r="F118" i="24"/>
  <c r="F130" i="24"/>
  <c r="F122" i="24"/>
  <c r="F125" i="24"/>
  <c r="F128" i="24"/>
  <c r="F120" i="24"/>
  <c r="F131" i="24"/>
  <c r="F126" i="24"/>
  <c r="F129" i="24"/>
  <c r="D140" i="24"/>
  <c r="D184" i="24"/>
  <c r="F265" i="24"/>
  <c r="L61" i="25"/>
  <c r="L105" i="25"/>
  <c r="H259" i="24"/>
  <c r="L263" i="24"/>
  <c r="J265" i="24"/>
  <c r="H267" i="24"/>
  <c r="J6" i="27"/>
  <c r="K6" i="27"/>
  <c r="M6" i="27"/>
  <c r="L6" i="27"/>
  <c r="J262" i="24"/>
  <c r="H264" i="24"/>
  <c r="I6" i="27"/>
  <c r="L121" i="24"/>
  <c r="J123" i="24"/>
  <c r="H125" i="24"/>
  <c r="L129" i="24"/>
  <c r="L143" i="24"/>
  <c r="J145" i="24"/>
  <c r="H147" i="24"/>
  <c r="L151" i="24"/>
  <c r="L165" i="24"/>
  <c r="J167" i="24"/>
  <c r="H169" i="24"/>
  <c r="L173" i="24"/>
  <c r="L187" i="24"/>
  <c r="J189" i="24"/>
  <c r="H191" i="24"/>
  <c r="L195" i="24"/>
  <c r="L209" i="24"/>
  <c r="J211" i="24"/>
  <c r="H213" i="24"/>
  <c r="L217" i="24"/>
  <c r="L231" i="24"/>
  <c r="J233" i="24"/>
  <c r="H235" i="24"/>
  <c r="L239" i="24"/>
  <c r="L257" i="24"/>
  <c r="J259" i="24"/>
  <c r="H261" i="24"/>
  <c r="L265" i="24"/>
  <c r="M6" i="28"/>
  <c r="K6" i="28"/>
  <c r="J6" i="28"/>
  <c r="I6" i="28"/>
  <c r="L6" i="28"/>
  <c r="F96" i="30"/>
  <c r="D160" i="28"/>
  <c r="D146" i="28"/>
  <c r="D132" i="28"/>
  <c r="D76" i="28"/>
  <c r="D118" i="28"/>
  <c r="D62" i="28"/>
  <c r="D20" i="28"/>
  <c r="D34" i="28"/>
  <c r="D90" i="28"/>
  <c r="D104" i="28"/>
  <c r="F146" i="28"/>
  <c r="F132" i="28"/>
  <c r="F90" i="28"/>
  <c r="F104" i="28"/>
  <c r="F160" i="28"/>
  <c r="G20" i="28"/>
  <c r="E62" i="28"/>
  <c r="C90" i="28"/>
  <c r="E118" i="28"/>
  <c r="C160" i="28"/>
  <c r="G160" i="28"/>
  <c r="G146" i="28"/>
  <c r="G104" i="28"/>
  <c r="G118" i="28"/>
  <c r="F62" i="28"/>
  <c r="E104" i="28"/>
  <c r="F118" i="28"/>
  <c r="C132" i="28"/>
  <c r="C20" i="28"/>
  <c r="E48" i="28"/>
  <c r="G76" i="28"/>
  <c r="C146" i="28"/>
  <c r="C104" i="28"/>
  <c r="E34" i="28"/>
  <c r="F48" i="28"/>
  <c r="J83" i="30"/>
  <c r="J75" i="30"/>
  <c r="J64" i="30"/>
  <c r="J56" i="30"/>
  <c r="J86" i="30"/>
  <c r="J78" i="30"/>
  <c r="J59" i="30"/>
  <c r="J52" i="30"/>
  <c r="J81" i="30"/>
  <c r="J62" i="30"/>
  <c r="J84" i="30"/>
  <c r="J76" i="30"/>
  <c r="J65" i="30"/>
  <c r="J57" i="30"/>
  <c r="J85" i="30"/>
  <c r="J77" i="30"/>
  <c r="J58" i="30"/>
  <c r="J82" i="30"/>
  <c r="J53" i="30"/>
  <c r="J80" i="30"/>
  <c r="J60" i="30"/>
  <c r="J55" i="30"/>
  <c r="J79" i="30"/>
  <c r="J61" i="30"/>
  <c r="J87" i="30"/>
  <c r="F130" i="30"/>
  <c r="H128" i="30"/>
  <c r="J126" i="30"/>
  <c r="L124" i="30"/>
  <c r="L130" i="30"/>
  <c r="F128" i="30"/>
  <c r="H126" i="30"/>
  <c r="J124" i="30"/>
  <c r="F131" i="30"/>
  <c r="H129" i="30"/>
  <c r="J127" i="30"/>
  <c r="L125" i="30"/>
  <c r="H131" i="30"/>
  <c r="H130" i="30"/>
  <c r="H127" i="30"/>
  <c r="H124" i="30"/>
  <c r="J123" i="30"/>
  <c r="L122" i="30"/>
  <c r="F120" i="30"/>
  <c r="F129" i="30"/>
  <c r="F126" i="30"/>
  <c r="H125" i="30"/>
  <c r="H123" i="30"/>
  <c r="H121" i="30"/>
  <c r="J119" i="30"/>
  <c r="F127" i="30"/>
  <c r="F125" i="30"/>
  <c r="F124" i="30"/>
  <c r="F123" i="30"/>
  <c r="J122" i="30"/>
  <c r="L120" i="30"/>
  <c r="F121" i="30"/>
  <c r="H119" i="30"/>
  <c r="J130" i="30"/>
  <c r="L129" i="30"/>
  <c r="L127" i="30"/>
  <c r="L126" i="30"/>
  <c r="L123" i="30"/>
  <c r="F122" i="30"/>
  <c r="H120" i="30"/>
  <c r="J121" i="30"/>
  <c r="J129" i="30"/>
  <c r="J125" i="30"/>
  <c r="L119" i="30"/>
  <c r="L131" i="30"/>
  <c r="J120" i="30"/>
  <c r="J131" i="30"/>
  <c r="L121" i="30"/>
  <c r="L128" i="30"/>
  <c r="E132" i="28"/>
  <c r="E160" i="28"/>
  <c r="E76" i="28"/>
  <c r="E90" i="28"/>
  <c r="G34" i="28"/>
  <c r="C118" i="28"/>
  <c r="O52" i="30"/>
  <c r="O96" i="30"/>
  <c r="N96" i="30"/>
  <c r="N8" i="30"/>
  <c r="O30" i="30"/>
  <c r="O118" i="30"/>
  <c r="N118" i="30"/>
  <c r="J96" i="33"/>
  <c r="L96" i="33"/>
  <c r="H184" i="30"/>
  <c r="J184" i="30"/>
  <c r="H284" i="30"/>
  <c r="J282" i="30"/>
  <c r="L280" i="30"/>
  <c r="F278" i="30"/>
  <c r="H276" i="30"/>
  <c r="J274" i="30"/>
  <c r="F284" i="30"/>
  <c r="H282" i="30"/>
  <c r="J280" i="30"/>
  <c r="L278" i="30"/>
  <c r="F276" i="30"/>
  <c r="H274" i="30"/>
  <c r="H285" i="30"/>
  <c r="J283" i="30"/>
  <c r="L281" i="30"/>
  <c r="F279" i="30"/>
  <c r="H277" i="30"/>
  <c r="J275" i="30"/>
  <c r="L273" i="30"/>
  <c r="L284" i="30"/>
  <c r="F282" i="30"/>
  <c r="H280" i="30"/>
  <c r="J278" i="30"/>
  <c r="L276" i="30"/>
  <c r="F274" i="30"/>
  <c r="L283" i="30"/>
  <c r="F281" i="30"/>
  <c r="J277" i="30"/>
  <c r="H283" i="30"/>
  <c r="J284" i="30"/>
  <c r="H278" i="30"/>
  <c r="L274" i="30"/>
  <c r="L285" i="30"/>
  <c r="F283" i="30"/>
  <c r="J279" i="30"/>
  <c r="H273" i="30"/>
  <c r="L282" i="30"/>
  <c r="F280" i="30"/>
  <c r="J276" i="30"/>
  <c r="H281" i="30"/>
  <c r="L277" i="30"/>
  <c r="F275" i="30"/>
  <c r="J285" i="30"/>
  <c r="J281" i="30"/>
  <c r="F285" i="30"/>
  <c r="F277" i="30"/>
  <c r="J273" i="30"/>
  <c r="L279" i="30"/>
  <c r="F273" i="30"/>
  <c r="L275" i="30"/>
  <c r="F54" i="30"/>
  <c r="L56" i="30"/>
  <c r="F62" i="30"/>
  <c r="L64" i="30"/>
  <c r="L75" i="30"/>
  <c r="F81" i="30"/>
  <c r="L83" i="30"/>
  <c r="H87" i="30"/>
  <c r="H149" i="30"/>
  <c r="F174" i="30"/>
  <c r="H172" i="30"/>
  <c r="J170" i="30"/>
  <c r="L168" i="30"/>
  <c r="F166" i="30"/>
  <c r="H164" i="30"/>
  <c r="L174" i="30"/>
  <c r="F172" i="30"/>
  <c r="H170" i="30"/>
  <c r="J168" i="30"/>
  <c r="L166" i="30"/>
  <c r="F164" i="30"/>
  <c r="F175" i="30"/>
  <c r="H173" i="30"/>
  <c r="J171" i="30"/>
  <c r="L169" i="30"/>
  <c r="F167" i="30"/>
  <c r="H165" i="30"/>
  <c r="J163" i="30"/>
  <c r="H174" i="30"/>
  <c r="J172" i="30"/>
  <c r="L170" i="30"/>
  <c r="F168" i="30"/>
  <c r="H166" i="30"/>
  <c r="J164" i="30"/>
  <c r="J175" i="30"/>
  <c r="L173" i="30"/>
  <c r="F171" i="30"/>
  <c r="H169" i="30"/>
  <c r="J167" i="30"/>
  <c r="L175" i="30"/>
  <c r="L250" i="30"/>
  <c r="O184" i="30"/>
  <c r="N184" i="30"/>
  <c r="H206" i="30"/>
  <c r="J107" i="31"/>
  <c r="J99" i="31"/>
  <c r="J108" i="31"/>
  <c r="J100" i="31"/>
  <c r="J81" i="31"/>
  <c r="J62" i="31"/>
  <c r="J54" i="31"/>
  <c r="J43" i="31"/>
  <c r="J35" i="31"/>
  <c r="J103" i="31"/>
  <c r="J84" i="31"/>
  <c r="J76" i="31"/>
  <c r="J65" i="31"/>
  <c r="J57" i="31"/>
  <c r="J109" i="31"/>
  <c r="J101" i="31"/>
  <c r="J82" i="31"/>
  <c r="J63" i="31"/>
  <c r="J55" i="31"/>
  <c r="J36" i="31"/>
  <c r="J104" i="31"/>
  <c r="J98" i="31"/>
  <c r="J40" i="31"/>
  <c r="J97" i="31"/>
  <c r="J64" i="31"/>
  <c r="J61" i="31"/>
  <c r="J60" i="31"/>
  <c r="J58" i="31"/>
  <c r="J39" i="31"/>
  <c r="J105" i="31"/>
  <c r="J59" i="31"/>
  <c r="J56" i="31"/>
  <c r="J34" i="31"/>
  <c r="J106" i="31"/>
  <c r="J38" i="31"/>
  <c r="J87" i="31"/>
  <c r="J85" i="31"/>
  <c r="J53" i="31"/>
  <c r="J42" i="31"/>
  <c r="J33" i="31"/>
  <c r="J78" i="31"/>
  <c r="J75" i="31"/>
  <c r="J41" i="31"/>
  <c r="J32" i="31"/>
  <c r="J83" i="31"/>
  <c r="J79" i="31"/>
  <c r="J30" i="31"/>
  <c r="J86" i="31"/>
  <c r="J80" i="31"/>
  <c r="J31" i="31"/>
  <c r="J37" i="31"/>
  <c r="F52" i="30"/>
  <c r="F53" i="30"/>
  <c r="L55" i="30"/>
  <c r="H59" i="30"/>
  <c r="F61" i="30"/>
  <c r="L63" i="30"/>
  <c r="H78" i="30"/>
  <c r="F80" i="30"/>
  <c r="L82" i="30"/>
  <c r="H86" i="30"/>
  <c r="O140" i="30"/>
  <c r="N140" i="30"/>
  <c r="F143" i="30"/>
  <c r="F146" i="30"/>
  <c r="H147" i="30"/>
  <c r="J153" i="30"/>
  <c r="H162" i="30"/>
  <c r="J165" i="30"/>
  <c r="H171" i="30"/>
  <c r="J174" i="30"/>
  <c r="N228" i="30"/>
  <c r="O228" i="30"/>
  <c r="J272" i="30"/>
  <c r="L272" i="30"/>
  <c r="J8" i="31"/>
  <c r="H141" i="30"/>
  <c r="H144" i="30"/>
  <c r="H145" i="30"/>
  <c r="J147" i="30"/>
  <c r="F151" i="30"/>
  <c r="F163" i="30"/>
  <c r="L165" i="30"/>
  <c r="F173" i="30"/>
  <c r="F55" i="30"/>
  <c r="F63" i="30"/>
  <c r="L76" i="30"/>
  <c r="F82" i="30"/>
  <c r="L84" i="30"/>
  <c r="F152" i="30"/>
  <c r="H150" i="30"/>
  <c r="J148" i="30"/>
  <c r="L146" i="30"/>
  <c r="F144" i="30"/>
  <c r="H142" i="30"/>
  <c r="L152" i="30"/>
  <c r="F150" i="30"/>
  <c r="H148" i="30"/>
  <c r="J146" i="30"/>
  <c r="L144" i="30"/>
  <c r="F142" i="30"/>
  <c r="F153" i="30"/>
  <c r="H151" i="30"/>
  <c r="J149" i="30"/>
  <c r="L147" i="30"/>
  <c r="F145" i="30"/>
  <c r="H143" i="30"/>
  <c r="J141" i="30"/>
  <c r="H152" i="30"/>
  <c r="J150" i="30"/>
  <c r="L148" i="30"/>
  <c r="J142" i="30"/>
  <c r="J143" i="30"/>
  <c r="J145" i="30"/>
  <c r="H146" i="30"/>
  <c r="J152" i="30"/>
  <c r="L171" i="30"/>
  <c r="O206" i="30"/>
  <c r="N206" i="30"/>
  <c r="L52" i="30"/>
  <c r="L54" i="30"/>
  <c r="H58" i="30"/>
  <c r="F60" i="30"/>
  <c r="L62" i="30"/>
  <c r="N74" i="30"/>
  <c r="H77" i="30"/>
  <c r="F79" i="30"/>
  <c r="L141" i="30"/>
  <c r="L143" i="30"/>
  <c r="J144" i="30"/>
  <c r="J151" i="30"/>
  <c r="O162" i="30"/>
  <c r="N162" i="30"/>
  <c r="L164" i="30"/>
  <c r="F170" i="30"/>
  <c r="J173" i="30"/>
  <c r="F185" i="30"/>
  <c r="L187" i="30"/>
  <c r="J189" i="30"/>
  <c r="H191" i="30"/>
  <c r="F193" i="30"/>
  <c r="L195" i="30"/>
  <c r="J197" i="30"/>
  <c r="H218" i="30"/>
  <c r="J216" i="30"/>
  <c r="F218" i="30"/>
  <c r="H216" i="30"/>
  <c r="F207" i="30"/>
  <c r="L209" i="30"/>
  <c r="J211" i="30"/>
  <c r="H213" i="30"/>
  <c r="F215" i="30"/>
  <c r="H217" i="30"/>
  <c r="H236" i="30"/>
  <c r="F237" i="30"/>
  <c r="L239" i="30"/>
  <c r="H253" i="30"/>
  <c r="H256" i="30"/>
  <c r="H257" i="30"/>
  <c r="J259" i="30"/>
  <c r="D8" i="31"/>
  <c r="F103" i="31"/>
  <c r="F104" i="31"/>
  <c r="F85" i="31"/>
  <c r="F77" i="31"/>
  <c r="F58" i="31"/>
  <c r="F39" i="31"/>
  <c r="F107" i="31"/>
  <c r="F99" i="31"/>
  <c r="F80" i="31"/>
  <c r="F61" i="31"/>
  <c r="F105" i="31"/>
  <c r="F97" i="31"/>
  <c r="F86" i="31"/>
  <c r="F78" i="31"/>
  <c r="F59" i="31"/>
  <c r="F40" i="31"/>
  <c r="F32" i="31"/>
  <c r="F108" i="31"/>
  <c r="F82" i="31"/>
  <c r="F79" i="31"/>
  <c r="F76" i="31"/>
  <c r="F75" i="31"/>
  <c r="F37" i="31"/>
  <c r="F41" i="31"/>
  <c r="F109" i="31"/>
  <c r="F36" i="31"/>
  <c r="F98" i="31"/>
  <c r="F65" i="31"/>
  <c r="F64" i="31"/>
  <c r="F62" i="31"/>
  <c r="F35" i="31"/>
  <c r="F31" i="31"/>
  <c r="F30" i="31"/>
  <c r="F100" i="31"/>
  <c r="F63" i="31"/>
  <c r="F60" i="31"/>
  <c r="F57" i="31"/>
  <c r="F56" i="31"/>
  <c r="F101" i="31"/>
  <c r="F38" i="31"/>
  <c r="F34" i="31"/>
  <c r="F84" i="31"/>
  <c r="F106" i="31"/>
  <c r="J186" i="30"/>
  <c r="H188" i="30"/>
  <c r="F190" i="30"/>
  <c r="L192" i="30"/>
  <c r="J194" i="30"/>
  <c r="H196" i="30"/>
  <c r="J208" i="30"/>
  <c r="H210" i="30"/>
  <c r="F212" i="30"/>
  <c r="L214" i="30"/>
  <c r="L216" i="30"/>
  <c r="H262" i="30"/>
  <c r="J260" i="30"/>
  <c r="L258" i="30"/>
  <c r="F256" i="30"/>
  <c r="H254" i="30"/>
  <c r="J252" i="30"/>
  <c r="F262" i="30"/>
  <c r="H260" i="30"/>
  <c r="J258" i="30"/>
  <c r="L256" i="30"/>
  <c r="F254" i="30"/>
  <c r="H252" i="30"/>
  <c r="H263" i="30"/>
  <c r="J261" i="30"/>
  <c r="L259" i="30"/>
  <c r="F257" i="30"/>
  <c r="H255" i="30"/>
  <c r="J253" i="30"/>
  <c r="L251" i="30"/>
  <c r="L262" i="30"/>
  <c r="F260" i="30"/>
  <c r="H258" i="30"/>
  <c r="J251" i="30"/>
  <c r="J254" i="30"/>
  <c r="J255" i="30"/>
  <c r="J257" i="30"/>
  <c r="J263" i="30"/>
  <c r="F102" i="31"/>
  <c r="J185" i="30"/>
  <c r="H187" i="30"/>
  <c r="F189" i="30"/>
  <c r="L191" i="30"/>
  <c r="J193" i="30"/>
  <c r="H195" i="30"/>
  <c r="F197" i="30"/>
  <c r="J207" i="30"/>
  <c r="H209" i="30"/>
  <c r="F211" i="30"/>
  <c r="L213" i="30"/>
  <c r="J215" i="30"/>
  <c r="H219" i="30"/>
  <c r="H240" i="30"/>
  <c r="J238" i="30"/>
  <c r="L236" i="30"/>
  <c r="F234" i="30"/>
  <c r="H232" i="30"/>
  <c r="J230" i="30"/>
  <c r="F240" i="30"/>
  <c r="H238" i="30"/>
  <c r="J236" i="30"/>
  <c r="L234" i="30"/>
  <c r="F232" i="30"/>
  <c r="H230" i="30"/>
  <c r="F230" i="30"/>
  <c r="L232" i="30"/>
  <c r="J233" i="30"/>
  <c r="H234" i="30"/>
  <c r="H250" i="30"/>
  <c r="H261" i="30"/>
  <c r="O30" i="31"/>
  <c r="F186" i="30"/>
  <c r="L188" i="30"/>
  <c r="J190" i="30"/>
  <c r="H192" i="30"/>
  <c r="F194" i="30"/>
  <c r="L196" i="30"/>
  <c r="F208" i="30"/>
  <c r="L210" i="30"/>
  <c r="J212" i="30"/>
  <c r="H214" i="30"/>
  <c r="F216" i="30"/>
  <c r="L218" i="30"/>
  <c r="J219" i="30"/>
  <c r="L233" i="30"/>
  <c r="F235" i="30"/>
  <c r="L237" i="30"/>
  <c r="H239" i="30"/>
  <c r="F259" i="30"/>
  <c r="L261" i="30"/>
  <c r="F33" i="31"/>
  <c r="F54" i="31"/>
  <c r="H186" i="30"/>
  <c r="F188" i="30"/>
  <c r="L190" i="30"/>
  <c r="J192" i="30"/>
  <c r="H194" i="30"/>
  <c r="F196" i="30"/>
  <c r="H208" i="30"/>
  <c r="F210" i="30"/>
  <c r="L212" i="30"/>
  <c r="J214" i="30"/>
  <c r="H228" i="30"/>
  <c r="L229" i="30"/>
  <c r="H231" i="30"/>
  <c r="J235" i="30"/>
  <c r="J239" i="30"/>
  <c r="F241" i="30"/>
  <c r="H251" i="30"/>
  <c r="F252" i="30"/>
  <c r="F255" i="30"/>
  <c r="F258" i="30"/>
  <c r="L260" i="30"/>
  <c r="N30" i="31"/>
  <c r="F55" i="31"/>
  <c r="L105" i="31"/>
  <c r="L106" i="31"/>
  <c r="L98" i="31"/>
  <c r="L87" i="31"/>
  <c r="L79" i="31"/>
  <c r="L60" i="31"/>
  <c r="L41" i="31"/>
  <c r="L33" i="31"/>
  <c r="L109" i="31"/>
  <c r="L101" i="31"/>
  <c r="L82" i="31"/>
  <c r="L63" i="31"/>
  <c r="L55" i="31"/>
  <c r="L107" i="31"/>
  <c r="L99" i="31"/>
  <c r="L80" i="31"/>
  <c r="L61" i="31"/>
  <c r="L53" i="31"/>
  <c r="L42" i="31"/>
  <c r="L34" i="31"/>
  <c r="L31" i="31"/>
  <c r="L40" i="31"/>
  <c r="L103" i="31"/>
  <c r="H107" i="31"/>
  <c r="O8" i="33"/>
  <c r="N8" i="33"/>
  <c r="F106" i="33"/>
  <c r="L32" i="31"/>
  <c r="J52" i="31"/>
  <c r="L75" i="31"/>
  <c r="L77" i="31"/>
  <c r="L78" i="31"/>
  <c r="L81" i="31"/>
  <c r="L84" i="31"/>
  <c r="L102" i="31"/>
  <c r="H106" i="31"/>
  <c r="F36" i="33"/>
  <c r="L37" i="31"/>
  <c r="N74" i="31"/>
  <c r="L83" i="31"/>
  <c r="L85" i="31"/>
  <c r="L86" i="31"/>
  <c r="H100" i="31"/>
  <c r="F30" i="33"/>
  <c r="D30" i="33"/>
  <c r="F53" i="33"/>
  <c r="F59" i="33"/>
  <c r="H30" i="31"/>
  <c r="H35" i="31"/>
  <c r="L38" i="31"/>
  <c r="H52" i="31"/>
  <c r="H60" i="31"/>
  <c r="H62" i="31"/>
  <c r="H63" i="31"/>
  <c r="L96" i="31"/>
  <c r="F64" i="33"/>
  <c r="F62" i="33"/>
  <c r="F60" i="33"/>
  <c r="F58" i="33"/>
  <c r="F85" i="33"/>
  <c r="F83" i="33"/>
  <c r="F81" i="33"/>
  <c r="F79" i="33"/>
  <c r="F77" i="33"/>
  <c r="F63" i="33"/>
  <c r="F61" i="33"/>
  <c r="F86" i="33"/>
  <c r="F84" i="33"/>
  <c r="F82" i="33"/>
  <c r="F80" i="33"/>
  <c r="F78" i="33"/>
  <c r="F76" i="33"/>
  <c r="F104" i="33"/>
  <c r="F20" i="33"/>
  <c r="F12" i="33"/>
  <c r="F102" i="33"/>
  <c r="F57" i="33"/>
  <c r="F41" i="33"/>
  <c r="F39" i="33"/>
  <c r="F37" i="33"/>
  <c r="F35" i="33"/>
  <c r="F33" i="33"/>
  <c r="F31" i="33"/>
  <c r="F107" i="33"/>
  <c r="F100" i="33"/>
  <c r="F18" i="33"/>
  <c r="F10" i="33"/>
  <c r="F105" i="33"/>
  <c r="F98" i="33"/>
  <c r="F56" i="33"/>
  <c r="F54" i="33"/>
  <c r="F21" i="33"/>
  <c r="F13" i="33"/>
  <c r="F103" i="33"/>
  <c r="F16" i="33"/>
  <c r="F108" i="33"/>
  <c r="F99" i="33"/>
  <c r="F14" i="33"/>
  <c r="F17" i="33"/>
  <c r="F34" i="33"/>
  <c r="F42" i="33"/>
  <c r="F52" i="33"/>
  <c r="N74" i="33"/>
  <c r="L43" i="31"/>
  <c r="L54" i="31"/>
  <c r="L57" i="31"/>
  <c r="L100" i="31"/>
  <c r="Y7" i="35"/>
  <c r="X7" i="35"/>
  <c r="H109" i="31"/>
  <c r="H101" i="31"/>
  <c r="H102" i="31"/>
  <c r="H83" i="31"/>
  <c r="H75" i="31"/>
  <c r="H64" i="31"/>
  <c r="H56" i="31"/>
  <c r="H37" i="31"/>
  <c r="H105" i="31"/>
  <c r="H97" i="31"/>
  <c r="H86" i="31"/>
  <c r="H78" i="31"/>
  <c r="H59" i="31"/>
  <c r="H103" i="31"/>
  <c r="H84" i="31"/>
  <c r="H76" i="31"/>
  <c r="H65" i="31"/>
  <c r="H57" i="31"/>
  <c r="H38" i="31"/>
  <c r="L30" i="31"/>
  <c r="H36" i="31"/>
  <c r="L39" i="31"/>
  <c r="L56" i="31"/>
  <c r="L58" i="31"/>
  <c r="L59" i="31"/>
  <c r="L62" i="31"/>
  <c r="L65" i="31"/>
  <c r="J74" i="31"/>
  <c r="F19" i="33"/>
  <c r="J30" i="33"/>
  <c r="F32" i="33"/>
  <c r="F40" i="33"/>
  <c r="O74" i="33"/>
  <c r="C109" i="33"/>
  <c r="H8" i="33"/>
  <c r="J10" i="33"/>
  <c r="H12" i="33"/>
  <c r="L16" i="33"/>
  <c r="J18" i="33"/>
  <c r="H20" i="33"/>
  <c r="H78" i="33"/>
  <c r="L83" i="33"/>
  <c r="J104" i="33"/>
  <c r="H64" i="33"/>
  <c r="H62" i="33"/>
  <c r="H60" i="33"/>
  <c r="H108" i="33"/>
  <c r="H106" i="33"/>
  <c r="H104" i="33"/>
  <c r="H102" i="33"/>
  <c r="H100" i="33"/>
  <c r="H98" i="33"/>
  <c r="H107" i="33"/>
  <c r="H105" i="33"/>
  <c r="H103" i="33"/>
  <c r="H101" i="33"/>
  <c r="H99" i="33"/>
  <c r="L8" i="33"/>
  <c r="L10" i="33"/>
  <c r="H14" i="33"/>
  <c r="L18" i="33"/>
  <c r="N30" i="33"/>
  <c r="L60" i="33"/>
  <c r="H63" i="33"/>
  <c r="L64" i="33"/>
  <c r="C87" i="33"/>
  <c r="L78" i="33"/>
  <c r="H82" i="33"/>
  <c r="J101" i="33"/>
  <c r="O7" i="35"/>
  <c r="J63" i="33"/>
  <c r="J61" i="33"/>
  <c r="J59" i="33"/>
  <c r="J57" i="33"/>
  <c r="J86" i="33"/>
  <c r="J84" i="33"/>
  <c r="J82" i="33"/>
  <c r="J80" i="33"/>
  <c r="J78" i="33"/>
  <c r="J76" i="33"/>
  <c r="J64" i="33"/>
  <c r="J62" i="33"/>
  <c r="J60" i="33"/>
  <c r="J85" i="33"/>
  <c r="J83" i="33"/>
  <c r="J81" i="33"/>
  <c r="J79" i="33"/>
  <c r="J77" i="33"/>
  <c r="J9" i="33"/>
  <c r="H11" i="33"/>
  <c r="L15" i="33"/>
  <c r="J17" i="33"/>
  <c r="H19" i="33"/>
  <c r="O30" i="33"/>
  <c r="L31" i="33"/>
  <c r="H32" i="33"/>
  <c r="L33" i="33"/>
  <c r="H34" i="33"/>
  <c r="L35" i="33"/>
  <c r="H36" i="33"/>
  <c r="L37" i="33"/>
  <c r="H38" i="33"/>
  <c r="L39" i="33"/>
  <c r="H40" i="33"/>
  <c r="L41" i="33"/>
  <c r="H42" i="33"/>
  <c r="J53" i="33"/>
  <c r="J55" i="33"/>
  <c r="L58" i="33"/>
  <c r="L59" i="33"/>
  <c r="F74" i="33"/>
  <c r="H84" i="33"/>
  <c r="J103" i="33"/>
  <c r="I123" i="37"/>
  <c r="H123" i="37"/>
  <c r="G123" i="37"/>
  <c r="L63" i="33"/>
  <c r="L61" i="33"/>
  <c r="L107" i="33"/>
  <c r="L105" i="33"/>
  <c r="L103" i="33"/>
  <c r="L101" i="33"/>
  <c r="L99" i="33"/>
  <c r="L108" i="33"/>
  <c r="L106" i="33"/>
  <c r="L104" i="33"/>
  <c r="L102" i="33"/>
  <c r="L100" i="33"/>
  <c r="L98" i="33"/>
  <c r="L12" i="33"/>
  <c r="L20" i="33"/>
  <c r="N52" i="33"/>
  <c r="H77" i="33"/>
  <c r="L82" i="33"/>
  <c r="H86" i="33"/>
  <c r="J105" i="33"/>
  <c r="BA7" i="35"/>
  <c r="AZ7" i="35"/>
  <c r="AY7" i="35"/>
  <c r="AX7" i="35"/>
  <c r="BB7" i="35"/>
  <c r="L53" i="33"/>
  <c r="H54" i="33"/>
  <c r="L55" i="33"/>
  <c r="H56" i="33"/>
  <c r="L77" i="33"/>
  <c r="H79" i="33"/>
  <c r="L84" i="33"/>
  <c r="J98" i="33"/>
  <c r="J107" i="33"/>
  <c r="H29" i="35"/>
  <c r="L14" i="33"/>
  <c r="H61" i="33"/>
  <c r="L62" i="33"/>
  <c r="L79" i="33"/>
  <c r="H81" i="33"/>
  <c r="L86" i="33"/>
  <c r="J100" i="33"/>
  <c r="AF7" i="35"/>
  <c r="I29" i="35"/>
  <c r="AP7" i="35"/>
  <c r="M123" i="37"/>
  <c r="AQ7" i="35"/>
  <c r="R5" i="42"/>
  <c r="P5" i="42"/>
  <c r="T5" i="42"/>
  <c r="S5" i="42"/>
  <c r="Q5" i="42"/>
  <c r="F7" i="38"/>
  <c r="F10" i="38"/>
  <c r="F6" i="38"/>
  <c r="F8" i="38"/>
  <c r="I5" i="38"/>
  <c r="F9" i="38"/>
  <c r="F5" i="38"/>
  <c r="I7" i="35"/>
  <c r="Y29" i="35"/>
  <c r="M5" i="37"/>
  <c r="L5" i="37"/>
  <c r="K5" i="37"/>
  <c r="P5" i="38"/>
  <c r="T5" i="38"/>
  <c r="S5" i="38"/>
  <c r="R5" i="38"/>
  <c r="Q5" i="38"/>
  <c r="S5" i="37"/>
  <c r="H5" i="38"/>
  <c r="J5" i="38"/>
  <c r="Q5" i="39"/>
  <c r="N5" i="39"/>
  <c r="M5" i="39"/>
  <c r="L5" i="39"/>
  <c r="K123" i="37"/>
  <c r="O133" i="38"/>
  <c r="N133" i="38"/>
  <c r="M133" i="38"/>
  <c r="P5" i="39"/>
  <c r="G5" i="37"/>
  <c r="O5" i="37"/>
  <c r="L123" i="37"/>
  <c r="L5" i="38"/>
  <c r="R5" i="39"/>
  <c r="AN29" i="35"/>
  <c r="M5" i="38"/>
  <c r="L133" i="38"/>
  <c r="S5" i="39"/>
  <c r="F15" i="41"/>
  <c r="F11" i="41"/>
  <c r="F7" i="41"/>
  <c r="F14" i="41"/>
  <c r="F10" i="41"/>
  <c r="F5" i="41"/>
  <c r="F9" i="41"/>
  <c r="F8" i="41"/>
  <c r="C146" i="41"/>
  <c r="O135" i="41"/>
  <c r="N135" i="41"/>
  <c r="N5" i="41"/>
  <c r="D146" i="41"/>
  <c r="F9" i="39"/>
  <c r="K133" i="39"/>
  <c r="L5" i="40"/>
  <c r="L5" i="41"/>
  <c r="E146" i="41"/>
  <c r="H135" i="41"/>
  <c r="G135" i="41"/>
  <c r="F5" i="39"/>
  <c r="L133" i="39"/>
  <c r="M5" i="40"/>
  <c r="F7" i="40"/>
  <c r="O133" i="40"/>
  <c r="N133" i="40"/>
  <c r="M133" i="40"/>
  <c r="L133" i="40"/>
  <c r="M5" i="41"/>
  <c r="F6" i="39"/>
  <c r="F10" i="39"/>
  <c r="M133" i="39"/>
  <c r="F5" i="40"/>
  <c r="N5" i="40"/>
  <c r="F6" i="40"/>
  <c r="K133" i="40"/>
  <c r="R5" i="41"/>
  <c r="N133" i="39"/>
  <c r="R5" i="40"/>
  <c r="S5" i="41"/>
  <c r="O133" i="39"/>
  <c r="P5" i="40"/>
  <c r="D16" i="41"/>
  <c r="J5" i="43"/>
  <c r="I5" i="43"/>
  <c r="H5" i="43"/>
  <c r="C146" i="43"/>
  <c r="O135" i="43"/>
  <c r="H5" i="41"/>
  <c r="P5" i="41"/>
  <c r="J5" i="42"/>
  <c r="H5" i="42"/>
  <c r="R5" i="43"/>
  <c r="Q5" i="43"/>
  <c r="T5" i="43"/>
  <c r="P5" i="43"/>
  <c r="E146" i="43"/>
  <c r="G133" i="40"/>
  <c r="I5" i="41"/>
  <c r="Q5" i="41"/>
  <c r="I135" i="41"/>
  <c r="I5" i="42"/>
  <c r="C146" i="42"/>
  <c r="S5" i="43"/>
  <c r="N5" i="42"/>
  <c r="L5" i="42"/>
  <c r="O135" i="42"/>
  <c r="L135" i="42"/>
  <c r="D146" i="43"/>
  <c r="M135" i="43"/>
  <c r="I135" i="43"/>
  <c r="G135" i="43"/>
  <c r="L5" i="43"/>
  <c r="H135" i="43"/>
  <c r="M5" i="43"/>
  <c r="N135" i="42"/>
  <c r="M135" i="42"/>
  <c r="J99" i="19" l="1"/>
  <c r="AB73" i="18"/>
  <c r="AB103" i="18"/>
  <c r="T103" i="18"/>
  <c r="AB27" i="18"/>
  <c r="M141" i="16"/>
  <c r="M55" i="16"/>
  <c r="M103" i="16"/>
  <c r="M43" i="16"/>
  <c r="M160" i="16"/>
  <c r="M18" i="16"/>
  <c r="M45" i="16"/>
  <c r="M128" i="16"/>
  <c r="AB140" i="18"/>
  <c r="AB123" i="18"/>
  <c r="AB93" i="18"/>
  <c r="AB88" i="18"/>
  <c r="AB71" i="18"/>
  <c r="AB41" i="18"/>
  <c r="AB156" i="18"/>
  <c r="AB126" i="18"/>
  <c r="AB109" i="18"/>
  <c r="AB74" i="18"/>
  <c r="AB57" i="18"/>
  <c r="R102" i="19"/>
  <c r="AB26" i="18"/>
  <c r="AB17" i="18"/>
  <c r="T9" i="18"/>
  <c r="R10" i="19"/>
  <c r="T47" i="18"/>
  <c r="AB33" i="18"/>
  <c r="AB12" i="18"/>
  <c r="T129" i="18"/>
  <c r="T43" i="18"/>
  <c r="AB32" i="18"/>
  <c r="AB15" i="18"/>
  <c r="T159" i="18"/>
  <c r="AB121" i="18"/>
  <c r="AB69" i="18"/>
  <c r="M125" i="16"/>
  <c r="M73" i="16"/>
  <c r="K60" i="18"/>
  <c r="M113" i="16"/>
  <c r="M27" i="16"/>
  <c r="M12" i="16"/>
  <c r="AB65" i="18"/>
  <c r="M127" i="16"/>
  <c r="M41" i="16"/>
  <c r="M89" i="16"/>
  <c r="M29" i="16"/>
  <c r="T69" i="18"/>
  <c r="M138" i="16"/>
  <c r="M109" i="16"/>
  <c r="M74" i="16"/>
  <c r="M48" i="16"/>
  <c r="M13" i="17"/>
  <c r="M131" i="16"/>
  <c r="M97" i="16"/>
  <c r="M71" i="16"/>
  <c r="M33" i="16"/>
  <c r="M76" i="16"/>
  <c r="M59" i="17"/>
  <c r="T23" i="18"/>
  <c r="M137" i="16"/>
  <c r="M25" i="17"/>
  <c r="M19" i="16"/>
  <c r="K144" i="42"/>
  <c r="K138" i="41"/>
  <c r="AB154" i="18"/>
  <c r="AB137" i="18"/>
  <c r="AB107" i="18"/>
  <c r="AB102" i="18"/>
  <c r="AB85" i="18"/>
  <c r="AB55" i="18"/>
  <c r="J10" i="19"/>
  <c r="AB79" i="18"/>
  <c r="T116" i="18"/>
  <c r="T65" i="18"/>
  <c r="T29" i="18"/>
  <c r="AB108" i="18"/>
  <c r="J12" i="19"/>
  <c r="T28" i="18"/>
  <c r="T11" i="18"/>
  <c r="T39" i="18"/>
  <c r="R75" i="19"/>
  <c r="AB14" i="18"/>
  <c r="M75" i="16"/>
  <c r="K43" i="18"/>
  <c r="M124" i="16"/>
  <c r="M108" i="17"/>
  <c r="M12" i="17"/>
  <c r="M86" i="16"/>
  <c r="M26" i="16"/>
  <c r="AB23" i="18"/>
  <c r="M143" i="16"/>
  <c r="AB99" i="18"/>
  <c r="M94" i="16"/>
  <c r="M42" i="16"/>
  <c r="AB149" i="18"/>
  <c r="AB144" i="18"/>
  <c r="AB127" i="18"/>
  <c r="AB97" i="18"/>
  <c r="AB75" i="18"/>
  <c r="AB54" i="18"/>
  <c r="AB45" i="18"/>
  <c r="AB130" i="18"/>
  <c r="AB113" i="18"/>
  <c r="AB83" i="18"/>
  <c r="AB61" i="18"/>
  <c r="AB30" i="18"/>
  <c r="AB95" i="18"/>
  <c r="AB16" i="18"/>
  <c r="AB159" i="18"/>
  <c r="T60" i="18"/>
  <c r="K33" i="18"/>
  <c r="K99" i="18"/>
  <c r="AB19" i="18"/>
  <c r="M48" i="17"/>
  <c r="AB138" i="18"/>
  <c r="AB86" i="18"/>
  <c r="M47" i="16"/>
  <c r="M156" i="16"/>
  <c r="M96" i="16"/>
  <c r="T155" i="18"/>
  <c r="M30" i="17"/>
  <c r="M11" i="17"/>
  <c r="M110" i="16"/>
  <c r="T14" i="18"/>
  <c r="M42" i="17"/>
  <c r="M150" i="16"/>
  <c r="M72" i="16"/>
  <c r="M13" i="16"/>
  <c r="T138" i="18"/>
  <c r="M112" i="16"/>
  <c r="M52" i="16"/>
  <c r="M19" i="17"/>
  <c r="M31" i="16"/>
  <c r="M10" i="16"/>
  <c r="M114" i="16"/>
  <c r="M54" i="16"/>
  <c r="M94" i="17"/>
  <c r="M11" i="16"/>
  <c r="AB158" i="18"/>
  <c r="AB141" i="18"/>
  <c r="AB111" i="18"/>
  <c r="AB89" i="18"/>
  <c r="AB68" i="18"/>
  <c r="AB59" i="18"/>
  <c r="T51" i="18"/>
  <c r="AB38" i="18"/>
  <c r="T140" i="18"/>
  <c r="T123" i="18"/>
  <c r="T88" i="18"/>
  <c r="T71" i="18"/>
  <c r="T41" i="18"/>
  <c r="T156" i="18"/>
  <c r="T152" i="18"/>
  <c r="AB135" i="18"/>
  <c r="T126" i="18"/>
  <c r="T109" i="18"/>
  <c r="T74" i="18"/>
  <c r="T57" i="18"/>
  <c r="AB40" i="18"/>
  <c r="T17" i="18"/>
  <c r="T151" i="18"/>
  <c r="AB43" i="18"/>
  <c r="K155" i="18"/>
  <c r="T33" i="18"/>
  <c r="AB125" i="18"/>
  <c r="AB39" i="18"/>
  <c r="K16" i="18"/>
  <c r="M26" i="17"/>
  <c r="T32" i="18"/>
  <c r="T15" i="18"/>
  <c r="AB155" i="18"/>
  <c r="T56" i="18"/>
  <c r="K28" i="18"/>
  <c r="AB82" i="18"/>
  <c r="M142" i="16"/>
  <c r="M82" i="16"/>
  <c r="AB31" i="18"/>
  <c r="M122" i="16"/>
  <c r="M44" i="16"/>
  <c r="M16" i="16"/>
  <c r="M136" i="16"/>
  <c r="M58" i="16"/>
  <c r="J11" i="19"/>
  <c r="M98" i="16"/>
  <c r="M38" i="16"/>
  <c r="AB47" i="18"/>
  <c r="M142" i="17"/>
  <c r="M39" i="17"/>
  <c r="M146" i="16"/>
  <c r="K95" i="18"/>
  <c r="M117" i="16"/>
  <c r="M83" i="16"/>
  <c r="M57" i="16"/>
  <c r="K31" i="18"/>
  <c r="M47" i="17"/>
  <c r="M140" i="16"/>
  <c r="M80" i="16"/>
  <c r="M102" i="16"/>
  <c r="M145" i="16"/>
  <c r="M151" i="17"/>
  <c r="AB153" i="18"/>
  <c r="AB131" i="18"/>
  <c r="AB110" i="18"/>
  <c r="AB101" i="18"/>
  <c r="T93" i="18"/>
  <c r="AB80" i="18"/>
  <c r="AB58" i="18"/>
  <c r="AB139" i="18"/>
  <c r="AB117" i="18"/>
  <c r="AB87" i="18"/>
  <c r="AB66" i="18"/>
  <c r="AB44" i="18"/>
  <c r="T26" i="18"/>
  <c r="AB9" i="18"/>
  <c r="AB112" i="18"/>
  <c r="AB25" i="18"/>
  <c r="T12" i="18"/>
  <c r="T95" i="18"/>
  <c r="AB24" i="18"/>
  <c r="T108" i="18"/>
  <c r="K15" i="18"/>
  <c r="M45" i="17"/>
  <c r="AB151" i="18"/>
  <c r="M10" i="17"/>
  <c r="M108" i="16"/>
  <c r="M30" i="16"/>
  <c r="M70" i="16"/>
  <c r="K23" i="18"/>
  <c r="M84" i="16"/>
  <c r="M24" i="16"/>
  <c r="T31" i="18"/>
  <c r="M158" i="16"/>
  <c r="M132" i="16"/>
  <c r="M16" i="17"/>
  <c r="M95" i="16"/>
  <c r="M60" i="16"/>
  <c r="M34" i="16"/>
  <c r="M152" i="16"/>
  <c r="M14" i="16"/>
  <c r="T52" i="18"/>
  <c r="M28" i="16"/>
  <c r="AB18" i="18"/>
  <c r="M59" i="16"/>
  <c r="M85" i="16"/>
  <c r="M154" i="16"/>
  <c r="M111" i="16"/>
  <c r="AB60" i="18"/>
  <c r="AB142" i="18"/>
  <c r="AB56" i="18"/>
  <c r="AB37" i="18"/>
  <c r="T86" i="18"/>
  <c r="AB10" i="18"/>
  <c r="AB116" i="18"/>
  <c r="T10" i="18"/>
  <c r="M100" i="16"/>
  <c r="M40" i="16"/>
  <c r="T121" i="18"/>
  <c r="T37" i="18"/>
  <c r="M123" i="16"/>
  <c r="M88" i="16"/>
  <c r="M62" i="16"/>
  <c r="M15" i="16"/>
  <c r="M68" i="16"/>
  <c r="G57" i="12"/>
  <c r="J70" i="19"/>
  <c r="AB28" i="18"/>
  <c r="AB11" i="18"/>
  <c r="M157" i="16"/>
  <c r="N138" i="43"/>
  <c r="M138" i="43"/>
  <c r="L138" i="43"/>
  <c r="O138" i="43"/>
  <c r="G138" i="42"/>
  <c r="I138" i="42"/>
  <c r="H138" i="42"/>
  <c r="K138" i="42" s="1"/>
  <c r="O142" i="42"/>
  <c r="N142" i="42"/>
  <c r="M142" i="42"/>
  <c r="L142" i="42"/>
  <c r="L139" i="42"/>
  <c r="N139" i="42"/>
  <c r="O139" i="42"/>
  <c r="M139" i="42"/>
  <c r="G141" i="43"/>
  <c r="I141" i="43"/>
  <c r="H141" i="43"/>
  <c r="K141" i="43" s="1"/>
  <c r="H145" i="43"/>
  <c r="K145" i="43" s="1"/>
  <c r="G145" i="43"/>
  <c r="I145" i="43"/>
  <c r="I140" i="43"/>
  <c r="H140" i="43"/>
  <c r="G140" i="43"/>
  <c r="H136" i="43"/>
  <c r="K136" i="43" s="1"/>
  <c r="G136" i="43"/>
  <c r="F146" i="43"/>
  <c r="I136" i="43"/>
  <c r="N143" i="42"/>
  <c r="M143" i="42"/>
  <c r="L143" i="42"/>
  <c r="O143" i="42"/>
  <c r="I144" i="43"/>
  <c r="H144" i="43"/>
  <c r="K144" i="43" s="1"/>
  <c r="G144" i="43"/>
  <c r="G142" i="43"/>
  <c r="H142" i="43"/>
  <c r="I142" i="43"/>
  <c r="I139" i="43"/>
  <c r="H139" i="43"/>
  <c r="G139" i="43"/>
  <c r="L137" i="42"/>
  <c r="O137" i="42"/>
  <c r="N137" i="42"/>
  <c r="M137" i="42"/>
  <c r="L145" i="42"/>
  <c r="N145" i="42"/>
  <c r="O145" i="42"/>
  <c r="M145" i="42"/>
  <c r="O141" i="42"/>
  <c r="N141" i="42"/>
  <c r="L141" i="42"/>
  <c r="M141" i="42"/>
  <c r="I139" i="41"/>
  <c r="H139" i="41"/>
  <c r="K139" i="41" s="1"/>
  <c r="G139" i="41"/>
  <c r="N143" i="41"/>
  <c r="L143" i="41"/>
  <c r="M143" i="41"/>
  <c r="O143" i="41"/>
  <c r="L145" i="41"/>
  <c r="O145" i="41"/>
  <c r="N145" i="41"/>
  <c r="M145" i="41"/>
  <c r="O142" i="41"/>
  <c r="L142" i="41"/>
  <c r="N142" i="41"/>
  <c r="M142" i="41"/>
  <c r="N141" i="41"/>
  <c r="L141" i="41"/>
  <c r="O141" i="41"/>
  <c r="M141" i="41"/>
  <c r="M140" i="41"/>
  <c r="L140" i="41"/>
  <c r="O140" i="41"/>
  <c r="N140" i="41"/>
  <c r="O138" i="41"/>
  <c r="N138" i="41"/>
  <c r="M138" i="41"/>
  <c r="L138" i="41"/>
  <c r="P14" i="41"/>
  <c r="T14" i="41"/>
  <c r="S14" i="41"/>
  <c r="R14" i="41"/>
  <c r="Q14" i="41"/>
  <c r="H14" i="41"/>
  <c r="I14" i="41"/>
  <c r="J14" i="41"/>
  <c r="P10" i="41"/>
  <c r="T10" i="41"/>
  <c r="Q10" i="41"/>
  <c r="S10" i="41"/>
  <c r="R10" i="41"/>
  <c r="H10" i="41"/>
  <c r="J10" i="41"/>
  <c r="I10" i="41"/>
  <c r="P6" i="41"/>
  <c r="T6" i="41"/>
  <c r="S6" i="41"/>
  <c r="R6" i="41"/>
  <c r="Q6" i="41"/>
  <c r="O16" i="41"/>
  <c r="H6" i="41"/>
  <c r="G16" i="41"/>
  <c r="J6" i="41"/>
  <c r="I6" i="41"/>
  <c r="H137" i="41"/>
  <c r="K137" i="41" s="1"/>
  <c r="G137" i="41"/>
  <c r="I137" i="41"/>
  <c r="H145" i="41"/>
  <c r="K145" i="41" s="1"/>
  <c r="I145" i="41"/>
  <c r="G145" i="41"/>
  <c r="I144" i="41"/>
  <c r="G144" i="41"/>
  <c r="H144" i="41"/>
  <c r="K144" i="41" s="1"/>
  <c r="I142" i="41"/>
  <c r="G142" i="41"/>
  <c r="H142" i="41"/>
  <c r="K142" i="41" s="1"/>
  <c r="R13" i="41"/>
  <c r="Q13" i="41"/>
  <c r="P13" i="41"/>
  <c r="T13" i="41"/>
  <c r="S13" i="41"/>
  <c r="J13" i="41"/>
  <c r="I13" i="41"/>
  <c r="H13" i="41"/>
  <c r="R9" i="41"/>
  <c r="Q9" i="41"/>
  <c r="P9" i="41"/>
  <c r="T9" i="41"/>
  <c r="S9" i="41"/>
  <c r="J9" i="41"/>
  <c r="I9" i="41"/>
  <c r="H9" i="41"/>
  <c r="I140" i="41"/>
  <c r="H140" i="41"/>
  <c r="K140" i="41" s="1"/>
  <c r="G140" i="41"/>
  <c r="H141" i="41"/>
  <c r="K141" i="41" s="1"/>
  <c r="I141" i="41"/>
  <c r="G141" i="41"/>
  <c r="I143" i="41"/>
  <c r="H143" i="41"/>
  <c r="K143" i="41" s="1"/>
  <c r="G143" i="41"/>
  <c r="N10" i="41"/>
  <c r="M10" i="41"/>
  <c r="L10" i="41"/>
  <c r="N9" i="41"/>
  <c r="L9" i="41"/>
  <c r="M9" i="41"/>
  <c r="J9" i="40"/>
  <c r="I9" i="40"/>
  <c r="H9" i="40"/>
  <c r="M9" i="40"/>
  <c r="P6" i="40"/>
  <c r="T6" i="40"/>
  <c r="Q6" i="40"/>
  <c r="S6" i="40"/>
  <c r="R6" i="40"/>
  <c r="P10" i="40"/>
  <c r="T10" i="40"/>
  <c r="S10" i="40"/>
  <c r="AA20" i="40"/>
  <c r="R10" i="40"/>
  <c r="Q10" i="40"/>
  <c r="Q9" i="39"/>
  <c r="P9" i="39"/>
  <c r="T9" i="39"/>
  <c r="S9" i="39"/>
  <c r="R9" i="39"/>
  <c r="I9" i="39"/>
  <c r="H9" i="39"/>
  <c r="M9" i="39"/>
  <c r="J9" i="39"/>
  <c r="K134" i="40"/>
  <c r="O134" i="40"/>
  <c r="N134" i="40"/>
  <c r="M134" i="40"/>
  <c r="L134" i="40"/>
  <c r="K16" i="41"/>
  <c r="N6" i="41"/>
  <c r="M6" i="41"/>
  <c r="L6" i="41"/>
  <c r="N10" i="40"/>
  <c r="L10" i="40"/>
  <c r="M10" i="40"/>
  <c r="N7" i="41"/>
  <c r="M7" i="41"/>
  <c r="L7" i="41"/>
  <c r="N11" i="41"/>
  <c r="M11" i="41"/>
  <c r="L11" i="41"/>
  <c r="N15" i="41"/>
  <c r="M15" i="41"/>
  <c r="L15" i="41"/>
  <c r="L8" i="41"/>
  <c r="N8" i="41"/>
  <c r="M8" i="41"/>
  <c r="L12" i="41"/>
  <c r="N12" i="41"/>
  <c r="M12" i="41"/>
  <c r="N6" i="40"/>
  <c r="M6" i="40"/>
  <c r="L6" i="40"/>
  <c r="F6" i="41"/>
  <c r="E16" i="41"/>
  <c r="F16" i="41" s="1"/>
  <c r="K127" i="37"/>
  <c r="O127" i="37"/>
  <c r="N127" i="37"/>
  <c r="L127" i="37"/>
  <c r="J129" i="37"/>
  <c r="M127" i="37"/>
  <c r="X40" i="35"/>
  <c r="Y40" i="35"/>
  <c r="AN37" i="35"/>
  <c r="AO37" i="35"/>
  <c r="X32" i="35"/>
  <c r="Y32" i="35"/>
  <c r="N134" i="38"/>
  <c r="M134" i="38"/>
  <c r="L134" i="38"/>
  <c r="K134" i="38"/>
  <c r="O134" i="38"/>
  <c r="L9" i="38"/>
  <c r="N9" i="38"/>
  <c r="M7" i="38"/>
  <c r="L7" i="38"/>
  <c r="N7" i="38"/>
  <c r="N8" i="38"/>
  <c r="L8" i="38"/>
  <c r="AO40" i="35"/>
  <c r="AN40" i="35"/>
  <c r="Y35" i="35"/>
  <c r="X35" i="35"/>
  <c r="AO32" i="35"/>
  <c r="AN32" i="35"/>
  <c r="N6" i="39"/>
  <c r="M6" i="39"/>
  <c r="L6" i="39"/>
  <c r="N10" i="39"/>
  <c r="M10" i="39"/>
  <c r="L10" i="39"/>
  <c r="M7" i="39"/>
  <c r="L7" i="39"/>
  <c r="N7" i="39"/>
  <c r="N8" i="39"/>
  <c r="L8" i="39"/>
  <c r="J7" i="38"/>
  <c r="I7" i="38"/>
  <c r="H7" i="38"/>
  <c r="M125" i="37"/>
  <c r="L125" i="37"/>
  <c r="K125" i="37"/>
  <c r="N125" i="37"/>
  <c r="O125" i="37"/>
  <c r="Y38" i="35"/>
  <c r="X38" i="35"/>
  <c r="AO35" i="35"/>
  <c r="AN35" i="35"/>
  <c r="N128" i="37"/>
  <c r="M128" i="37"/>
  <c r="L128" i="37"/>
  <c r="K128" i="37"/>
  <c r="O128" i="37"/>
  <c r="AO38" i="35"/>
  <c r="AN38" i="35"/>
  <c r="I9" i="38"/>
  <c r="H9" i="38"/>
  <c r="M9" i="38"/>
  <c r="J9" i="38"/>
  <c r="I10" i="38"/>
  <c r="H10" i="38"/>
  <c r="J10" i="38"/>
  <c r="Y36" i="35"/>
  <c r="X36" i="35"/>
  <c r="AO33" i="35"/>
  <c r="AN33" i="35"/>
  <c r="S8" i="38"/>
  <c r="R8" i="38"/>
  <c r="Q8" i="38"/>
  <c r="T8" i="38"/>
  <c r="P8" i="38"/>
  <c r="Q9" i="38"/>
  <c r="P9" i="38"/>
  <c r="T9" i="38"/>
  <c r="S9" i="38"/>
  <c r="R9" i="38"/>
  <c r="Q6" i="38"/>
  <c r="P6" i="38"/>
  <c r="T6" i="38"/>
  <c r="S6" i="38"/>
  <c r="R6" i="38"/>
  <c r="T10" i="38"/>
  <c r="AA20" i="38" s="1"/>
  <c r="S10" i="38"/>
  <c r="R10" i="38"/>
  <c r="Q10" i="38"/>
  <c r="P10" i="38"/>
  <c r="H13" i="35"/>
  <c r="I13" i="35"/>
  <c r="I8" i="35"/>
  <c r="H8" i="35"/>
  <c r="H16" i="35"/>
  <c r="I16" i="35"/>
  <c r="H12" i="35"/>
  <c r="I12" i="35"/>
  <c r="P8" i="35"/>
  <c r="O8" i="35"/>
  <c r="P10" i="35"/>
  <c r="O10" i="35"/>
  <c r="P11" i="35"/>
  <c r="O11" i="35"/>
  <c r="P12" i="35"/>
  <c r="O12" i="35"/>
  <c r="P13" i="35"/>
  <c r="O13" i="35"/>
  <c r="P14" i="35"/>
  <c r="O14" i="35"/>
  <c r="P15" i="35"/>
  <c r="O15" i="35"/>
  <c r="P16" i="35"/>
  <c r="O16" i="35"/>
  <c r="P17" i="35"/>
  <c r="O17" i="35"/>
  <c r="O18" i="35"/>
  <c r="P18" i="35"/>
  <c r="AQ18" i="35"/>
  <c r="AP18" i="35"/>
  <c r="AR18" i="35"/>
  <c r="AN18" i="35"/>
  <c r="AO18" i="35"/>
  <c r="AP11" i="35"/>
  <c r="AR11" i="35"/>
  <c r="AQ11" i="35"/>
  <c r="AO11" i="35"/>
  <c r="AN11" i="35"/>
  <c r="AR8" i="35"/>
  <c r="AQ8" i="35"/>
  <c r="AP8" i="35"/>
  <c r="AO8" i="35"/>
  <c r="AN8" i="35"/>
  <c r="AP12" i="35"/>
  <c r="AN12" i="35"/>
  <c r="AR12" i="35"/>
  <c r="AO12" i="35"/>
  <c r="AQ12" i="35"/>
  <c r="AP13" i="35"/>
  <c r="AN13" i="35"/>
  <c r="AR13" i="35"/>
  <c r="AO13" i="35"/>
  <c r="AQ13" i="35"/>
  <c r="AP14" i="35"/>
  <c r="AN14" i="35"/>
  <c r="AR14" i="35"/>
  <c r="AQ14" i="35"/>
  <c r="AO14" i="35"/>
  <c r="AP15" i="35"/>
  <c r="AN15" i="35"/>
  <c r="AR15" i="35"/>
  <c r="AQ15" i="35"/>
  <c r="AO15" i="35"/>
  <c r="AP16" i="35"/>
  <c r="AN16" i="35"/>
  <c r="AR16" i="35"/>
  <c r="AO16" i="35"/>
  <c r="AQ16" i="35"/>
  <c r="AP17" i="35"/>
  <c r="AN17" i="35"/>
  <c r="AR17" i="35"/>
  <c r="AO17" i="35"/>
  <c r="AQ17" i="35"/>
  <c r="H18" i="35"/>
  <c r="I18" i="35"/>
  <c r="H14" i="35"/>
  <c r="I14" i="35"/>
  <c r="H11" i="35"/>
  <c r="I11" i="35"/>
  <c r="H34" i="35"/>
  <c r="I34" i="35"/>
  <c r="AF9" i="35"/>
  <c r="AE9" i="35"/>
  <c r="AF11" i="35"/>
  <c r="AE11" i="35"/>
  <c r="AF10" i="35"/>
  <c r="AE10" i="35"/>
  <c r="AF18" i="35"/>
  <c r="AE18" i="35"/>
  <c r="AF12" i="35"/>
  <c r="AE12" i="35"/>
  <c r="AF13" i="35"/>
  <c r="AE13" i="35"/>
  <c r="AF14" i="35"/>
  <c r="AE14" i="35"/>
  <c r="AF15" i="35"/>
  <c r="AE15" i="35"/>
  <c r="AF16" i="35"/>
  <c r="AE16" i="35"/>
  <c r="AF17" i="35"/>
  <c r="AE17" i="35"/>
  <c r="O59" i="33"/>
  <c r="N59" i="33"/>
  <c r="O61" i="33"/>
  <c r="N61" i="33"/>
  <c r="O63" i="33"/>
  <c r="N63" i="33"/>
  <c r="O56" i="33"/>
  <c r="N56" i="33"/>
  <c r="O58" i="33"/>
  <c r="N58" i="33"/>
  <c r="O60" i="33"/>
  <c r="N60" i="33"/>
  <c r="O62" i="33"/>
  <c r="N62" i="33"/>
  <c r="O64" i="33"/>
  <c r="N64" i="33"/>
  <c r="I37" i="35"/>
  <c r="H37" i="35"/>
  <c r="H31" i="35"/>
  <c r="I31" i="35"/>
  <c r="I39" i="35"/>
  <c r="H39" i="35"/>
  <c r="I36" i="35"/>
  <c r="H36" i="35"/>
  <c r="I33" i="35"/>
  <c r="H33" i="35"/>
  <c r="I30" i="35"/>
  <c r="H30" i="35"/>
  <c r="I38" i="35"/>
  <c r="H38" i="35"/>
  <c r="H35" i="35"/>
  <c r="I35" i="35"/>
  <c r="H32" i="35"/>
  <c r="I32" i="35"/>
  <c r="I40" i="35"/>
  <c r="H40" i="35"/>
  <c r="AX12" i="35"/>
  <c r="BB12" i="35"/>
  <c r="AZ12" i="35"/>
  <c r="BA12" i="35"/>
  <c r="AY12" i="35"/>
  <c r="N41" i="33"/>
  <c r="O41" i="33"/>
  <c r="N39" i="33"/>
  <c r="O39" i="33"/>
  <c r="N37" i="33"/>
  <c r="O37" i="33"/>
  <c r="N35" i="33"/>
  <c r="O35" i="33"/>
  <c r="AX15" i="35"/>
  <c r="BB15" i="35"/>
  <c r="AZ15" i="35"/>
  <c r="AY15" i="35"/>
  <c r="BA15" i="35"/>
  <c r="AX13" i="35"/>
  <c r="BB13" i="35"/>
  <c r="AZ13" i="35"/>
  <c r="BA13" i="35"/>
  <c r="AY13" i="35"/>
  <c r="AX17" i="35"/>
  <c r="BB17" i="35"/>
  <c r="AZ17" i="35"/>
  <c r="BA17" i="35"/>
  <c r="AY17" i="35"/>
  <c r="AX14" i="35"/>
  <c r="BB14" i="35"/>
  <c r="AZ14" i="35"/>
  <c r="AY14" i="35"/>
  <c r="BA14" i="35"/>
  <c r="AX11" i="35"/>
  <c r="AW22" i="35"/>
  <c r="BB11" i="35"/>
  <c r="AZ11" i="35"/>
  <c r="BA11" i="35"/>
  <c r="AY11" i="35"/>
  <c r="AY18" i="35"/>
  <c r="AX18" i="35"/>
  <c r="BA18" i="35"/>
  <c r="BB18" i="35"/>
  <c r="AZ18" i="35"/>
  <c r="L75" i="33"/>
  <c r="K87" i="33"/>
  <c r="L87" i="33" s="1"/>
  <c r="L97" i="33"/>
  <c r="K109" i="33"/>
  <c r="L109" i="33" s="1"/>
  <c r="I125" i="37"/>
  <c r="H125" i="37"/>
  <c r="G125" i="37"/>
  <c r="I127" i="37"/>
  <c r="F129" i="37"/>
  <c r="H127" i="37"/>
  <c r="G127" i="37"/>
  <c r="H124" i="37"/>
  <c r="G124" i="37"/>
  <c r="H126" i="37"/>
  <c r="G126" i="37"/>
  <c r="I126" i="37"/>
  <c r="I128" i="37"/>
  <c r="G128" i="37"/>
  <c r="H128" i="37"/>
  <c r="H75" i="33"/>
  <c r="G87" i="33"/>
  <c r="O57" i="33"/>
  <c r="N57" i="33"/>
  <c r="O54" i="33"/>
  <c r="N54" i="33"/>
  <c r="J75" i="33"/>
  <c r="I87" i="33"/>
  <c r="H97" i="33"/>
  <c r="G109" i="33"/>
  <c r="H109" i="33" s="1"/>
  <c r="I109" i="33"/>
  <c r="J109" i="33" s="1"/>
  <c r="J97" i="33"/>
  <c r="F97" i="33"/>
  <c r="E109" i="33"/>
  <c r="F109" i="33" s="1"/>
  <c r="X13" i="35"/>
  <c r="Y13" i="35"/>
  <c r="Y8" i="35"/>
  <c r="X8" i="35"/>
  <c r="X17" i="35"/>
  <c r="Y17" i="35"/>
  <c r="X10" i="35"/>
  <c r="Y10" i="35"/>
  <c r="X11" i="35"/>
  <c r="Y11" i="35"/>
  <c r="X12" i="35"/>
  <c r="Y12" i="35"/>
  <c r="X16" i="35"/>
  <c r="Y16" i="35"/>
  <c r="X14" i="35"/>
  <c r="Y14" i="35"/>
  <c r="Y9" i="35"/>
  <c r="X9" i="35"/>
  <c r="X15" i="35"/>
  <c r="Y15" i="35"/>
  <c r="Y18" i="35"/>
  <c r="X18" i="35"/>
  <c r="N15" i="33"/>
  <c r="O15" i="33"/>
  <c r="N76" i="33"/>
  <c r="O76" i="33"/>
  <c r="N78" i="33"/>
  <c r="O78" i="33"/>
  <c r="N80" i="33"/>
  <c r="O80" i="33"/>
  <c r="N82" i="33"/>
  <c r="O82" i="33"/>
  <c r="N84" i="33"/>
  <c r="O84" i="33"/>
  <c r="N86" i="33"/>
  <c r="O86" i="33"/>
  <c r="N75" i="33"/>
  <c r="M87" i="33"/>
  <c r="O75" i="33"/>
  <c r="N77" i="33"/>
  <c r="O77" i="33"/>
  <c r="N79" i="33"/>
  <c r="O79" i="33"/>
  <c r="N81" i="33"/>
  <c r="O81" i="33"/>
  <c r="N83" i="33"/>
  <c r="O83" i="33"/>
  <c r="N85" i="33"/>
  <c r="O85" i="33"/>
  <c r="F75" i="33"/>
  <c r="E87" i="33"/>
  <c r="F87" i="33" s="1"/>
  <c r="N107" i="33"/>
  <c r="O107" i="33"/>
  <c r="O100" i="33"/>
  <c r="N100" i="33"/>
  <c r="O11" i="33"/>
  <c r="N11" i="33"/>
  <c r="N9" i="33"/>
  <c r="O9" i="33"/>
  <c r="O14" i="33"/>
  <c r="N14" i="33"/>
  <c r="O102" i="33"/>
  <c r="N102" i="33"/>
  <c r="O16" i="33"/>
  <c r="N16" i="33"/>
  <c r="N97" i="33"/>
  <c r="O97" i="33"/>
  <c r="M109" i="33"/>
  <c r="O106" i="33"/>
  <c r="N106" i="33"/>
  <c r="N13" i="33"/>
  <c r="O13" i="33"/>
  <c r="N99" i="33"/>
  <c r="O99" i="33"/>
  <c r="O108" i="33"/>
  <c r="N108" i="33"/>
  <c r="O10" i="33"/>
  <c r="N10" i="33"/>
  <c r="O18" i="33"/>
  <c r="N18" i="33"/>
  <c r="N101" i="33"/>
  <c r="O101" i="33"/>
  <c r="N103" i="33"/>
  <c r="O103" i="33"/>
  <c r="O12" i="33"/>
  <c r="N12" i="33"/>
  <c r="O20" i="33"/>
  <c r="N20" i="33"/>
  <c r="O98" i="33"/>
  <c r="N98" i="33"/>
  <c r="N105" i="33"/>
  <c r="O105" i="33"/>
  <c r="O233" i="30"/>
  <c r="N233" i="30"/>
  <c r="O210" i="30"/>
  <c r="N210" i="30"/>
  <c r="O188" i="30"/>
  <c r="N188" i="30"/>
  <c r="O208" i="30"/>
  <c r="N208" i="30"/>
  <c r="O194" i="30"/>
  <c r="N194" i="30"/>
  <c r="O186" i="30"/>
  <c r="N186" i="30"/>
  <c r="O57" i="31"/>
  <c r="N57" i="31"/>
  <c r="N35" i="31"/>
  <c r="O35" i="31"/>
  <c r="N62" i="31"/>
  <c r="O62" i="31"/>
  <c r="O64" i="31"/>
  <c r="N64" i="31"/>
  <c r="O98" i="31"/>
  <c r="N98" i="31"/>
  <c r="O36" i="31"/>
  <c r="N36" i="31"/>
  <c r="N108" i="31"/>
  <c r="O108" i="31"/>
  <c r="O41" i="31"/>
  <c r="N41" i="31"/>
  <c r="O75" i="31"/>
  <c r="N75" i="31"/>
  <c r="O76" i="31"/>
  <c r="N76" i="31"/>
  <c r="O79" i="31"/>
  <c r="N79" i="31"/>
  <c r="O82" i="31"/>
  <c r="N82" i="31"/>
  <c r="O102" i="31"/>
  <c r="N102" i="31"/>
  <c r="O37" i="31"/>
  <c r="N37" i="31"/>
  <c r="N81" i="31"/>
  <c r="O81" i="31"/>
  <c r="O83" i="31"/>
  <c r="N83" i="31"/>
  <c r="O84" i="31"/>
  <c r="N84" i="31"/>
  <c r="O101" i="31"/>
  <c r="N101" i="31"/>
  <c r="N33" i="31"/>
  <c r="O33" i="31"/>
  <c r="N42" i="31"/>
  <c r="O42" i="31"/>
  <c r="N53" i="31"/>
  <c r="O53" i="31"/>
  <c r="N106" i="31"/>
  <c r="O106" i="31"/>
  <c r="O38" i="31"/>
  <c r="N38" i="31"/>
  <c r="O55" i="31"/>
  <c r="N55" i="31"/>
  <c r="N100" i="31"/>
  <c r="O100" i="31"/>
  <c r="O32" i="31"/>
  <c r="N32" i="31"/>
  <c r="O40" i="31"/>
  <c r="N40" i="31"/>
  <c r="O59" i="31"/>
  <c r="N59" i="31"/>
  <c r="O78" i="31"/>
  <c r="N78" i="31"/>
  <c r="O86" i="31"/>
  <c r="N86" i="31"/>
  <c r="O97" i="31"/>
  <c r="N97" i="31"/>
  <c r="O105" i="31"/>
  <c r="N105" i="31"/>
  <c r="N61" i="31"/>
  <c r="O61" i="31"/>
  <c r="N80" i="31"/>
  <c r="O80" i="31"/>
  <c r="N99" i="31"/>
  <c r="O99" i="31"/>
  <c r="N107" i="31"/>
  <c r="O107" i="31"/>
  <c r="O31" i="31"/>
  <c r="N31" i="31"/>
  <c r="N39" i="31"/>
  <c r="O39" i="31"/>
  <c r="O58" i="31"/>
  <c r="N58" i="31"/>
  <c r="O77" i="31"/>
  <c r="N77" i="31"/>
  <c r="O85" i="31"/>
  <c r="N85" i="31"/>
  <c r="N104" i="31"/>
  <c r="O104" i="31"/>
  <c r="O103" i="31"/>
  <c r="N103" i="31"/>
  <c r="O255" i="30"/>
  <c r="N255" i="30"/>
  <c r="O252" i="30"/>
  <c r="N252" i="30"/>
  <c r="N236" i="30"/>
  <c r="O236" i="30"/>
  <c r="O232" i="30"/>
  <c r="N232" i="30"/>
  <c r="O240" i="30"/>
  <c r="N240" i="30"/>
  <c r="N234" i="30"/>
  <c r="O234" i="30"/>
  <c r="N217" i="30"/>
  <c r="O217" i="30"/>
  <c r="N211" i="30"/>
  <c r="O211" i="30"/>
  <c r="N189" i="30"/>
  <c r="O189" i="30"/>
  <c r="N259" i="30"/>
  <c r="O259" i="30"/>
  <c r="O260" i="30"/>
  <c r="N260" i="30"/>
  <c r="N257" i="30"/>
  <c r="O257" i="30"/>
  <c r="O254" i="30"/>
  <c r="N254" i="30"/>
  <c r="O262" i="30"/>
  <c r="N262" i="30"/>
  <c r="O256" i="30"/>
  <c r="N256" i="30"/>
  <c r="O212" i="30"/>
  <c r="N212" i="30"/>
  <c r="O190" i="30"/>
  <c r="N190" i="30"/>
  <c r="O238" i="30"/>
  <c r="N238" i="30"/>
  <c r="N215" i="30"/>
  <c r="O215" i="30"/>
  <c r="N207" i="30"/>
  <c r="O207" i="30"/>
  <c r="O218" i="30"/>
  <c r="N218" i="30"/>
  <c r="N193" i="30"/>
  <c r="O193" i="30"/>
  <c r="N185" i="30"/>
  <c r="O185" i="30"/>
  <c r="N147" i="30"/>
  <c r="O147" i="30"/>
  <c r="O148" i="30"/>
  <c r="N148" i="30"/>
  <c r="N146" i="30"/>
  <c r="O146" i="30"/>
  <c r="N145" i="30"/>
  <c r="O145" i="30"/>
  <c r="O142" i="30"/>
  <c r="N142" i="30"/>
  <c r="O150" i="30"/>
  <c r="N150" i="30"/>
  <c r="N144" i="30"/>
  <c r="O144" i="30"/>
  <c r="O152" i="30"/>
  <c r="N152" i="30"/>
  <c r="N169" i="30"/>
  <c r="O169" i="30"/>
  <c r="N149" i="30"/>
  <c r="O149" i="30"/>
  <c r="N163" i="30"/>
  <c r="O163" i="30"/>
  <c r="N171" i="30"/>
  <c r="O171" i="30"/>
  <c r="O168" i="30"/>
  <c r="N168" i="30"/>
  <c r="N167" i="30"/>
  <c r="O167" i="30"/>
  <c r="O164" i="30"/>
  <c r="N164" i="30"/>
  <c r="O172" i="30"/>
  <c r="N172" i="30"/>
  <c r="O166" i="30"/>
  <c r="N166" i="30"/>
  <c r="O174" i="30"/>
  <c r="N174" i="30"/>
  <c r="O151" i="30"/>
  <c r="N151" i="30"/>
  <c r="O143" i="30"/>
  <c r="N143" i="30"/>
  <c r="O277" i="30"/>
  <c r="N277" i="30"/>
  <c r="N283" i="30"/>
  <c r="O283" i="30"/>
  <c r="N275" i="30"/>
  <c r="O275" i="30"/>
  <c r="O280" i="30"/>
  <c r="N280" i="30"/>
  <c r="N273" i="30"/>
  <c r="O273" i="30"/>
  <c r="O274" i="30"/>
  <c r="N274" i="30"/>
  <c r="O282" i="30"/>
  <c r="N282" i="30"/>
  <c r="N279" i="30"/>
  <c r="O279" i="30"/>
  <c r="O276" i="30"/>
  <c r="N276" i="30"/>
  <c r="O284" i="30"/>
  <c r="N284" i="30"/>
  <c r="O278" i="30"/>
  <c r="N278" i="30"/>
  <c r="O75" i="30"/>
  <c r="N75" i="30"/>
  <c r="O78" i="30"/>
  <c r="N78" i="30"/>
  <c r="N56" i="30"/>
  <c r="O56" i="30"/>
  <c r="O86" i="30"/>
  <c r="N86" i="30"/>
  <c r="O59" i="30"/>
  <c r="N59" i="30"/>
  <c r="O54" i="30"/>
  <c r="N54" i="30"/>
  <c r="O62" i="30"/>
  <c r="N62" i="30"/>
  <c r="O81" i="30"/>
  <c r="N81" i="30"/>
  <c r="O53" i="30"/>
  <c r="N53" i="30"/>
  <c r="O61" i="30"/>
  <c r="N61" i="30"/>
  <c r="O80" i="30"/>
  <c r="N80" i="30"/>
  <c r="O77" i="30"/>
  <c r="N77" i="30"/>
  <c r="O85" i="30"/>
  <c r="N85" i="30"/>
  <c r="N55" i="30"/>
  <c r="O55" i="30"/>
  <c r="N63" i="30"/>
  <c r="O63" i="30"/>
  <c r="N82" i="30"/>
  <c r="O82" i="30"/>
  <c r="O60" i="30"/>
  <c r="N60" i="30"/>
  <c r="O79" i="30"/>
  <c r="N79" i="30"/>
  <c r="O127" i="30"/>
  <c r="N127" i="30"/>
  <c r="O119" i="30"/>
  <c r="N119" i="30"/>
  <c r="N125" i="30"/>
  <c r="O125" i="30"/>
  <c r="O126" i="30"/>
  <c r="N126" i="30"/>
  <c r="O129" i="30"/>
  <c r="N129" i="30"/>
  <c r="O121" i="30"/>
  <c r="N121" i="30"/>
  <c r="O120" i="30"/>
  <c r="N120" i="30"/>
  <c r="N123" i="30"/>
  <c r="O123" i="30"/>
  <c r="O128" i="30"/>
  <c r="N128" i="30"/>
  <c r="N122" i="30"/>
  <c r="O122" i="30"/>
  <c r="O130" i="30"/>
  <c r="N130" i="30"/>
  <c r="K61" i="28"/>
  <c r="M61" i="28"/>
  <c r="J61" i="28"/>
  <c r="I61" i="28"/>
  <c r="L61" i="28"/>
  <c r="M41" i="28"/>
  <c r="K41" i="28"/>
  <c r="J41" i="28"/>
  <c r="L41" i="28"/>
  <c r="I41" i="28"/>
  <c r="I37" i="28"/>
  <c r="K37" i="28"/>
  <c r="J37" i="28"/>
  <c r="M37" i="28"/>
  <c r="L37" i="28"/>
  <c r="M151" i="28"/>
  <c r="J151" i="28"/>
  <c r="L151" i="28"/>
  <c r="K151" i="28"/>
  <c r="I151" i="28"/>
  <c r="M102" i="28"/>
  <c r="L102" i="28"/>
  <c r="I102" i="28"/>
  <c r="K102" i="28"/>
  <c r="J102" i="28"/>
  <c r="J78" i="28"/>
  <c r="I78" i="28"/>
  <c r="L78" i="28"/>
  <c r="K78" i="28"/>
  <c r="M78" i="28"/>
  <c r="K74" i="28"/>
  <c r="J74" i="28"/>
  <c r="I74" i="28"/>
  <c r="M74" i="28"/>
  <c r="L74" i="28"/>
  <c r="M32" i="28"/>
  <c r="K32" i="28"/>
  <c r="J32" i="28"/>
  <c r="I32" i="28"/>
  <c r="L32" i="28"/>
  <c r="I28" i="28"/>
  <c r="K28" i="28"/>
  <c r="J28" i="28"/>
  <c r="L28" i="28"/>
  <c r="M28" i="28"/>
  <c r="M116" i="28"/>
  <c r="J116" i="28"/>
  <c r="I116" i="28"/>
  <c r="L116" i="28"/>
  <c r="K116" i="28"/>
  <c r="M85" i="28"/>
  <c r="L85" i="28"/>
  <c r="I85" i="28"/>
  <c r="K85" i="28"/>
  <c r="J85" i="28"/>
  <c r="M24" i="28"/>
  <c r="K24" i="28"/>
  <c r="J24" i="28"/>
  <c r="L24" i="28"/>
  <c r="I24" i="28"/>
  <c r="I19" i="28"/>
  <c r="K19" i="28"/>
  <c r="J19" i="28"/>
  <c r="M19" i="28"/>
  <c r="L19" i="28"/>
  <c r="L44" i="28"/>
  <c r="J44" i="28"/>
  <c r="I44" i="28"/>
  <c r="M44" i="28"/>
  <c r="K44" i="28"/>
  <c r="M15" i="28"/>
  <c r="K15" i="28"/>
  <c r="J15" i="28"/>
  <c r="L15" i="28"/>
  <c r="I15" i="28"/>
  <c r="I11" i="28"/>
  <c r="K11" i="28"/>
  <c r="J11" i="28"/>
  <c r="M11" i="28"/>
  <c r="L11" i="28"/>
  <c r="K70" i="28"/>
  <c r="L70" i="28"/>
  <c r="J70" i="28"/>
  <c r="M70" i="28"/>
  <c r="I70" i="28"/>
  <c r="L36" i="28"/>
  <c r="J36" i="28"/>
  <c r="I36" i="28"/>
  <c r="M36" i="28"/>
  <c r="K36" i="28"/>
  <c r="M9" i="28"/>
  <c r="L9" i="28"/>
  <c r="I9" i="28"/>
  <c r="K9" i="28"/>
  <c r="J9" i="28"/>
  <c r="M17" i="28"/>
  <c r="L17" i="28"/>
  <c r="I17" i="28"/>
  <c r="K17" i="28"/>
  <c r="J17" i="28"/>
  <c r="M26" i="28"/>
  <c r="L26" i="28"/>
  <c r="I26" i="28"/>
  <c r="H34" i="28"/>
  <c r="K26" i="28"/>
  <c r="J26" i="28"/>
  <c r="M43" i="28"/>
  <c r="L43" i="28"/>
  <c r="I43" i="28"/>
  <c r="K43" i="28"/>
  <c r="J43" i="28"/>
  <c r="K57" i="28"/>
  <c r="J57" i="28"/>
  <c r="I57" i="28"/>
  <c r="M57" i="28"/>
  <c r="L57" i="28"/>
  <c r="M65" i="28"/>
  <c r="J65" i="28"/>
  <c r="I65" i="28"/>
  <c r="K65" i="28"/>
  <c r="L65" i="28"/>
  <c r="M83" i="28"/>
  <c r="K83" i="28"/>
  <c r="J83" i="28"/>
  <c r="I83" i="28"/>
  <c r="L83" i="28"/>
  <c r="M100" i="28"/>
  <c r="K100" i="28"/>
  <c r="J100" i="28"/>
  <c r="I100" i="28"/>
  <c r="L100" i="28"/>
  <c r="I121" i="28"/>
  <c r="K121" i="28"/>
  <c r="M121" i="28"/>
  <c r="L121" i="28"/>
  <c r="J121" i="28"/>
  <c r="L128" i="28"/>
  <c r="I128" i="28"/>
  <c r="M128" i="28"/>
  <c r="K128" i="28"/>
  <c r="J128" i="28"/>
  <c r="L136" i="28"/>
  <c r="I136" i="28"/>
  <c r="M136" i="28"/>
  <c r="K136" i="28"/>
  <c r="J136" i="28"/>
  <c r="J143" i="28"/>
  <c r="L143" i="28"/>
  <c r="M143" i="28"/>
  <c r="K143" i="28"/>
  <c r="I143" i="28"/>
  <c r="L12" i="28"/>
  <c r="K12" i="28"/>
  <c r="H20" i="28"/>
  <c r="J12" i="28"/>
  <c r="I12" i="28"/>
  <c r="M12" i="28"/>
  <c r="L29" i="28"/>
  <c r="K29" i="28"/>
  <c r="M29" i="28"/>
  <c r="J29" i="28"/>
  <c r="I29" i="28"/>
  <c r="L38" i="28"/>
  <c r="K38" i="28"/>
  <c r="M38" i="28"/>
  <c r="J38" i="28"/>
  <c r="I38" i="28"/>
  <c r="J47" i="28"/>
  <c r="M47" i="28"/>
  <c r="L47" i="28"/>
  <c r="I47" i="28"/>
  <c r="K47" i="28"/>
  <c r="K53" i="28"/>
  <c r="M53" i="28"/>
  <c r="L53" i="28"/>
  <c r="I53" i="28"/>
  <c r="J53" i="28"/>
  <c r="M56" i="28"/>
  <c r="J56" i="28"/>
  <c r="L56" i="28"/>
  <c r="K56" i="28"/>
  <c r="I56" i="28"/>
  <c r="K79" i="28"/>
  <c r="M79" i="28"/>
  <c r="L79" i="28"/>
  <c r="J79" i="28"/>
  <c r="I79" i="28"/>
  <c r="L86" i="28"/>
  <c r="J86" i="28"/>
  <c r="I86" i="28"/>
  <c r="K86" i="28"/>
  <c r="M86" i="28"/>
  <c r="L103" i="28"/>
  <c r="J103" i="28"/>
  <c r="I103" i="28"/>
  <c r="M103" i="28"/>
  <c r="K103" i="28"/>
  <c r="I155" i="28"/>
  <c r="K155" i="28"/>
  <c r="J155" i="28"/>
  <c r="M155" i="28"/>
  <c r="L155" i="28"/>
  <c r="K13" i="28"/>
  <c r="I13" i="28"/>
  <c r="M13" i="28"/>
  <c r="L13" i="28"/>
  <c r="J13" i="28"/>
  <c r="K22" i="28"/>
  <c r="I22" i="28"/>
  <c r="M22" i="28"/>
  <c r="L22" i="28"/>
  <c r="J22" i="28"/>
  <c r="K30" i="28"/>
  <c r="I30" i="28"/>
  <c r="M30" i="28"/>
  <c r="L30" i="28"/>
  <c r="J30" i="28"/>
  <c r="K39" i="28"/>
  <c r="I39" i="28"/>
  <c r="M39" i="28"/>
  <c r="L39" i="28"/>
  <c r="J39" i="28"/>
  <c r="L50" i="28"/>
  <c r="K50" i="28"/>
  <c r="I50" i="28"/>
  <c r="M50" i="28"/>
  <c r="J50" i="28"/>
  <c r="J69" i="28"/>
  <c r="I69" i="28"/>
  <c r="M69" i="28"/>
  <c r="K69" i="28"/>
  <c r="L69" i="28"/>
  <c r="M92" i="28"/>
  <c r="K92" i="28"/>
  <c r="J92" i="28"/>
  <c r="I92" i="28"/>
  <c r="L92" i="28"/>
  <c r="M109" i="28"/>
  <c r="K109" i="28"/>
  <c r="J109" i="28"/>
  <c r="I109" i="28"/>
  <c r="L109" i="28"/>
  <c r="J8" i="28"/>
  <c r="L8" i="28"/>
  <c r="K8" i="28"/>
  <c r="M8" i="28"/>
  <c r="I8" i="28"/>
  <c r="J16" i="28"/>
  <c r="L16" i="28"/>
  <c r="K16" i="28"/>
  <c r="I16" i="28"/>
  <c r="M16" i="28"/>
  <c r="J25" i="28"/>
  <c r="L25" i="28"/>
  <c r="K25" i="28"/>
  <c r="M25" i="28"/>
  <c r="I25" i="28"/>
  <c r="J33" i="28"/>
  <c r="L33" i="28"/>
  <c r="K33" i="28"/>
  <c r="M33" i="28"/>
  <c r="I33" i="28"/>
  <c r="J42" i="28"/>
  <c r="L42" i="28"/>
  <c r="K42" i="28"/>
  <c r="M42" i="28"/>
  <c r="I42" i="28"/>
  <c r="J60" i="28"/>
  <c r="I60" i="28"/>
  <c r="L60" i="28"/>
  <c r="M60" i="28"/>
  <c r="K60" i="28"/>
  <c r="M68" i="28"/>
  <c r="L68" i="28"/>
  <c r="I68" i="28"/>
  <c r="K68" i="28"/>
  <c r="H76" i="28"/>
  <c r="J68" i="28"/>
  <c r="L95" i="28"/>
  <c r="J95" i="28"/>
  <c r="I95" i="28"/>
  <c r="M95" i="28"/>
  <c r="K95" i="28"/>
  <c r="L120" i="28"/>
  <c r="I120" i="28"/>
  <c r="K120" i="28"/>
  <c r="J120" i="28"/>
  <c r="M120" i="28"/>
  <c r="L127" i="28"/>
  <c r="I127" i="28"/>
  <c r="K127" i="28"/>
  <c r="J127" i="28"/>
  <c r="M127" i="28"/>
  <c r="J135" i="28"/>
  <c r="L135" i="28"/>
  <c r="K135" i="28"/>
  <c r="I135" i="28"/>
  <c r="M135" i="28"/>
  <c r="M142" i="28"/>
  <c r="J142" i="28"/>
  <c r="K142" i="28"/>
  <c r="I142" i="28"/>
  <c r="L142" i="28"/>
  <c r="M14" i="28"/>
  <c r="J14" i="28"/>
  <c r="I14" i="28"/>
  <c r="K14" i="28"/>
  <c r="L14" i="28"/>
  <c r="M23" i="28"/>
  <c r="J23" i="28"/>
  <c r="I23" i="28"/>
  <c r="L23" i="28"/>
  <c r="K23" i="28"/>
  <c r="M31" i="28"/>
  <c r="J31" i="28"/>
  <c r="I31" i="28"/>
  <c r="L31" i="28"/>
  <c r="K31" i="28"/>
  <c r="M40" i="28"/>
  <c r="J40" i="28"/>
  <c r="I40" i="28"/>
  <c r="L40" i="28"/>
  <c r="K40" i="28"/>
  <c r="H48" i="28"/>
  <c r="M46" i="28"/>
  <c r="J46" i="28"/>
  <c r="I46" i="28"/>
  <c r="L46" i="28"/>
  <c r="K46" i="28"/>
  <c r="M52" i="28"/>
  <c r="J52" i="28"/>
  <c r="I52" i="28"/>
  <c r="L52" i="28"/>
  <c r="K52" i="28"/>
  <c r="K66" i="28"/>
  <c r="J66" i="28"/>
  <c r="L66" i="28"/>
  <c r="I66" i="28"/>
  <c r="M66" i="28"/>
  <c r="M73" i="28"/>
  <c r="J73" i="28"/>
  <c r="K73" i="28"/>
  <c r="I73" i="28"/>
  <c r="L73" i="28"/>
  <c r="M94" i="28"/>
  <c r="L94" i="28"/>
  <c r="I94" i="28"/>
  <c r="K94" i="28"/>
  <c r="J94" i="28"/>
  <c r="L111" i="28"/>
  <c r="M111" i="28"/>
  <c r="I111" i="28"/>
  <c r="K111" i="28"/>
  <c r="J111" i="28"/>
  <c r="I138" i="28"/>
  <c r="K138" i="28"/>
  <c r="H146" i="28"/>
  <c r="J138" i="28"/>
  <c r="M138" i="28"/>
  <c r="L138" i="28"/>
  <c r="L145" i="28"/>
  <c r="I145" i="28"/>
  <c r="J145" i="28"/>
  <c r="M145" i="28"/>
  <c r="K145" i="28"/>
  <c r="L153" i="28"/>
  <c r="I153" i="28"/>
  <c r="J153" i="28"/>
  <c r="M153" i="28"/>
  <c r="K153" i="28"/>
  <c r="M159" i="28"/>
  <c r="L159" i="28"/>
  <c r="J159" i="28"/>
  <c r="I159" i="28"/>
  <c r="K159" i="28"/>
  <c r="J45" i="28"/>
  <c r="L45" i="28"/>
  <c r="K45" i="28"/>
  <c r="M45" i="28"/>
  <c r="I45" i="28"/>
  <c r="K54" i="28"/>
  <c r="H62" i="28"/>
  <c r="L54" i="28"/>
  <c r="J54" i="28"/>
  <c r="M54" i="28"/>
  <c r="I54" i="28"/>
  <c r="L71" i="28"/>
  <c r="K71" i="28"/>
  <c r="M71" i="28"/>
  <c r="J71" i="28"/>
  <c r="I71" i="28"/>
  <c r="L80" i="28"/>
  <c r="K80" i="28"/>
  <c r="J80" i="28"/>
  <c r="I80" i="28"/>
  <c r="M80" i="28"/>
  <c r="L88" i="28"/>
  <c r="K88" i="28"/>
  <c r="J88" i="28"/>
  <c r="I88" i="28"/>
  <c r="M88" i="28"/>
  <c r="L97" i="28"/>
  <c r="K97" i="28"/>
  <c r="J97" i="28"/>
  <c r="I97" i="28"/>
  <c r="M97" i="28"/>
  <c r="L106" i="28"/>
  <c r="K106" i="28"/>
  <c r="J106" i="28"/>
  <c r="I106" i="28"/>
  <c r="M106" i="28"/>
  <c r="I112" i="28"/>
  <c r="M112" i="28"/>
  <c r="L112" i="28"/>
  <c r="K112" i="28"/>
  <c r="J112" i="28"/>
  <c r="K113" i="28"/>
  <c r="M113" i="28"/>
  <c r="L113" i="28"/>
  <c r="J113" i="28"/>
  <c r="I113" i="28"/>
  <c r="I129" i="28"/>
  <c r="K129" i="28"/>
  <c r="M129" i="28"/>
  <c r="L129" i="28"/>
  <c r="J129" i="28"/>
  <c r="L137" i="28"/>
  <c r="I137" i="28"/>
  <c r="M137" i="28"/>
  <c r="K137" i="28"/>
  <c r="J137" i="28"/>
  <c r="L144" i="28"/>
  <c r="I144" i="28"/>
  <c r="M144" i="28"/>
  <c r="K144" i="28"/>
  <c r="J144" i="28"/>
  <c r="J152" i="28"/>
  <c r="L152" i="28"/>
  <c r="M152" i="28"/>
  <c r="H160" i="28"/>
  <c r="I152" i="28"/>
  <c r="K152" i="28"/>
  <c r="I55" i="28"/>
  <c r="M55" i="28"/>
  <c r="L55" i="28"/>
  <c r="K55" i="28"/>
  <c r="J55" i="28"/>
  <c r="I64" i="28"/>
  <c r="M64" i="28"/>
  <c r="L64" i="28"/>
  <c r="K64" i="28"/>
  <c r="J64" i="28"/>
  <c r="I72" i="28"/>
  <c r="M72" i="28"/>
  <c r="J72" i="28"/>
  <c r="K72" i="28"/>
  <c r="L72" i="28"/>
  <c r="K81" i="28"/>
  <c r="I81" i="28"/>
  <c r="M81" i="28"/>
  <c r="L81" i="28"/>
  <c r="J81" i="28"/>
  <c r="K89" i="28"/>
  <c r="I89" i="28"/>
  <c r="M89" i="28"/>
  <c r="L89" i="28"/>
  <c r="J89" i="28"/>
  <c r="K98" i="28"/>
  <c r="I98" i="28"/>
  <c r="M98" i="28"/>
  <c r="L98" i="28"/>
  <c r="J98" i="28"/>
  <c r="K107" i="28"/>
  <c r="I107" i="28"/>
  <c r="M107" i="28"/>
  <c r="L107" i="28"/>
  <c r="J107" i="28"/>
  <c r="J126" i="28"/>
  <c r="L126" i="28"/>
  <c r="M126" i="28"/>
  <c r="I126" i="28"/>
  <c r="K126" i="28"/>
  <c r="M134" i="28"/>
  <c r="J134" i="28"/>
  <c r="L134" i="28"/>
  <c r="I134" i="28"/>
  <c r="K134" i="28"/>
  <c r="L58" i="28"/>
  <c r="I58" i="28"/>
  <c r="K58" i="28"/>
  <c r="J58" i="28"/>
  <c r="M58" i="28"/>
  <c r="L67" i="28"/>
  <c r="J67" i="28"/>
  <c r="M67" i="28"/>
  <c r="K67" i="28"/>
  <c r="I67" i="28"/>
  <c r="L75" i="28"/>
  <c r="K75" i="28"/>
  <c r="I75" i="28"/>
  <c r="M75" i="28"/>
  <c r="J75" i="28"/>
  <c r="J84" i="28"/>
  <c r="L84" i="28"/>
  <c r="K84" i="28"/>
  <c r="M84" i="28"/>
  <c r="I84" i="28"/>
  <c r="J93" i="28"/>
  <c r="L93" i="28"/>
  <c r="M93" i="28"/>
  <c r="K93" i="28"/>
  <c r="I93" i="28"/>
  <c r="J101" i="28"/>
  <c r="L101" i="28"/>
  <c r="K101" i="28"/>
  <c r="M101" i="28"/>
  <c r="I101" i="28"/>
  <c r="J110" i="28"/>
  <c r="H118" i="28"/>
  <c r="L110" i="28"/>
  <c r="M110" i="28"/>
  <c r="K110" i="28"/>
  <c r="I110" i="28"/>
  <c r="J117" i="28"/>
  <c r="L117" i="28"/>
  <c r="K117" i="28"/>
  <c r="M117" i="28"/>
  <c r="I117" i="28"/>
  <c r="M125" i="28"/>
  <c r="J125" i="28"/>
  <c r="K125" i="28"/>
  <c r="L125" i="28"/>
  <c r="I125" i="28"/>
  <c r="H90" i="28"/>
  <c r="M82" i="28"/>
  <c r="J82" i="28"/>
  <c r="L82" i="28"/>
  <c r="K82" i="28"/>
  <c r="I82" i="28"/>
  <c r="M99" i="28"/>
  <c r="J99" i="28"/>
  <c r="L99" i="28"/>
  <c r="K99" i="28"/>
  <c r="I99" i="28"/>
  <c r="M108" i="28"/>
  <c r="J108" i="28"/>
  <c r="I108" i="28"/>
  <c r="L108" i="28"/>
  <c r="K108" i="28"/>
  <c r="L154" i="28"/>
  <c r="I154" i="28"/>
  <c r="K154" i="28"/>
  <c r="J154" i="28"/>
  <c r="M154" i="28"/>
  <c r="K122" i="28"/>
  <c r="M122" i="28"/>
  <c r="I122" i="28"/>
  <c r="L122" i="28"/>
  <c r="J122" i="28"/>
  <c r="K130" i="28"/>
  <c r="J130" i="28"/>
  <c r="I130" i="28"/>
  <c r="M130" i="28"/>
  <c r="L130" i="28"/>
  <c r="K139" i="28"/>
  <c r="I139" i="28"/>
  <c r="L139" i="28"/>
  <c r="M139" i="28"/>
  <c r="J139" i="28"/>
  <c r="K148" i="28"/>
  <c r="J148" i="28"/>
  <c r="M148" i="28"/>
  <c r="L148" i="28"/>
  <c r="I148" i="28"/>
  <c r="K156" i="28"/>
  <c r="L156" i="28"/>
  <c r="I156" i="28"/>
  <c r="M156" i="28"/>
  <c r="J156" i="28"/>
  <c r="K114" i="28"/>
  <c r="M114" i="28"/>
  <c r="I114" i="28"/>
  <c r="L114" i="28"/>
  <c r="J114" i="28"/>
  <c r="K123" i="28"/>
  <c r="M123" i="28"/>
  <c r="J123" i="28"/>
  <c r="I123" i="28"/>
  <c r="L123" i="28"/>
  <c r="K131" i="28"/>
  <c r="M131" i="28"/>
  <c r="I131" i="28"/>
  <c r="L131" i="28"/>
  <c r="J131" i="28"/>
  <c r="K140" i="28"/>
  <c r="M140" i="28"/>
  <c r="J140" i="28"/>
  <c r="L140" i="28"/>
  <c r="I140" i="28"/>
  <c r="K149" i="28"/>
  <c r="M149" i="28"/>
  <c r="L149" i="28"/>
  <c r="I149" i="28"/>
  <c r="J149" i="28"/>
  <c r="K157" i="28"/>
  <c r="M157" i="28"/>
  <c r="J157" i="28"/>
  <c r="I157" i="28"/>
  <c r="L157" i="28"/>
  <c r="M115" i="28"/>
  <c r="J115" i="28"/>
  <c r="K115" i="28"/>
  <c r="I115" i="28"/>
  <c r="L115" i="28"/>
  <c r="H132" i="28"/>
  <c r="M124" i="28"/>
  <c r="J124" i="28"/>
  <c r="I124" i="28"/>
  <c r="L124" i="28"/>
  <c r="K124" i="28"/>
  <c r="M141" i="28"/>
  <c r="J141" i="28"/>
  <c r="L141" i="28"/>
  <c r="I141" i="28"/>
  <c r="K141" i="28"/>
  <c r="M150" i="28"/>
  <c r="J150" i="28"/>
  <c r="K150" i="28"/>
  <c r="I150" i="28"/>
  <c r="L150" i="28"/>
  <c r="M158" i="28"/>
  <c r="J158" i="28"/>
  <c r="L158" i="28"/>
  <c r="K158" i="28"/>
  <c r="I158" i="28"/>
  <c r="I87" i="28"/>
  <c r="K87" i="28"/>
  <c r="J87" i="28"/>
  <c r="M87" i="28"/>
  <c r="L87" i="28"/>
  <c r="L18" i="28"/>
  <c r="J18" i="28"/>
  <c r="I18" i="28"/>
  <c r="M18" i="28"/>
  <c r="K18" i="28"/>
  <c r="L10" i="28"/>
  <c r="J10" i="28"/>
  <c r="I10" i="28"/>
  <c r="M10" i="28"/>
  <c r="K10" i="28"/>
  <c r="O106" i="25"/>
  <c r="N106" i="25"/>
  <c r="O98" i="25"/>
  <c r="N98" i="25"/>
  <c r="N79" i="25"/>
  <c r="O79" i="25"/>
  <c r="O60" i="25"/>
  <c r="N60" i="25"/>
  <c r="O41" i="25"/>
  <c r="N41" i="25"/>
  <c r="N33" i="25"/>
  <c r="O33" i="25"/>
  <c r="O263" i="24"/>
  <c r="N263" i="24"/>
  <c r="N255" i="24"/>
  <c r="O255" i="24"/>
  <c r="O237" i="24"/>
  <c r="N237" i="24"/>
  <c r="O229" i="24"/>
  <c r="N229" i="24"/>
  <c r="O215" i="24"/>
  <c r="N215" i="24"/>
  <c r="N207" i="24"/>
  <c r="O207" i="24"/>
  <c r="O193" i="24"/>
  <c r="N193" i="24"/>
  <c r="O185" i="24"/>
  <c r="N185" i="24"/>
  <c r="O171" i="24"/>
  <c r="N171" i="24"/>
  <c r="N163" i="24"/>
  <c r="O163" i="24"/>
  <c r="O149" i="24"/>
  <c r="N149" i="24"/>
  <c r="O141" i="24"/>
  <c r="N141" i="24"/>
  <c r="O127" i="24"/>
  <c r="N127" i="24"/>
  <c r="O119" i="24"/>
  <c r="N119" i="24"/>
  <c r="N59" i="24"/>
  <c r="O59" i="24"/>
  <c r="N101" i="25"/>
  <c r="O101" i="25"/>
  <c r="N82" i="25"/>
  <c r="O82" i="25"/>
  <c r="N63" i="25"/>
  <c r="O63" i="25"/>
  <c r="N55" i="25"/>
  <c r="O55" i="25"/>
  <c r="N36" i="25"/>
  <c r="O36" i="25"/>
  <c r="N266" i="24"/>
  <c r="O266" i="24"/>
  <c r="O104" i="25"/>
  <c r="N104" i="25"/>
  <c r="O85" i="25"/>
  <c r="N85" i="25"/>
  <c r="O77" i="25"/>
  <c r="N77" i="25"/>
  <c r="O58" i="25"/>
  <c r="N58" i="25"/>
  <c r="O39" i="25"/>
  <c r="N39" i="25"/>
  <c r="O31" i="25"/>
  <c r="N31" i="25"/>
  <c r="O261" i="24"/>
  <c r="N261" i="24"/>
  <c r="O99" i="25"/>
  <c r="N99" i="25"/>
  <c r="O80" i="25"/>
  <c r="N80" i="25"/>
  <c r="O61" i="25"/>
  <c r="N61" i="25"/>
  <c r="O53" i="25"/>
  <c r="N53" i="25"/>
  <c r="O42" i="25"/>
  <c r="N42" i="25"/>
  <c r="O34" i="25"/>
  <c r="N34" i="25"/>
  <c r="O107" i="25"/>
  <c r="N107" i="25"/>
  <c r="O102" i="25"/>
  <c r="N102" i="25"/>
  <c r="O83" i="25"/>
  <c r="N83" i="25"/>
  <c r="O75" i="25"/>
  <c r="N75" i="25"/>
  <c r="O64" i="25"/>
  <c r="N64" i="25"/>
  <c r="O56" i="25"/>
  <c r="N56" i="25"/>
  <c r="O37" i="25"/>
  <c r="N37" i="25"/>
  <c r="N81" i="24"/>
  <c r="O81" i="24"/>
  <c r="O85" i="24"/>
  <c r="N85" i="24"/>
  <c r="O80" i="24"/>
  <c r="N80" i="24"/>
  <c r="O84" i="24"/>
  <c r="N84" i="24"/>
  <c r="O78" i="24"/>
  <c r="N78" i="24"/>
  <c r="O86" i="24"/>
  <c r="N86" i="24"/>
  <c r="X9" i="22"/>
  <c r="AB9" i="22"/>
  <c r="Z9" i="22"/>
  <c r="Y9" i="22"/>
  <c r="AA9" i="22"/>
  <c r="Z19" i="22"/>
  <c r="Y19" i="22"/>
  <c r="X19" i="22"/>
  <c r="AB19" i="22"/>
  <c r="AA19" i="22"/>
  <c r="AB17" i="22"/>
  <c r="Z17" i="22"/>
  <c r="Y17" i="22"/>
  <c r="X17" i="22"/>
  <c r="AA17" i="22"/>
  <c r="Z15" i="22"/>
  <c r="AA15" i="22"/>
  <c r="Y15" i="22"/>
  <c r="X15" i="22"/>
  <c r="AB15" i="22"/>
  <c r="Z11" i="22"/>
  <c r="Y11" i="22"/>
  <c r="X11" i="22"/>
  <c r="AB11" i="22"/>
  <c r="AA11" i="22"/>
  <c r="X20" i="22"/>
  <c r="AB20" i="22"/>
  <c r="Z20" i="22"/>
  <c r="AA20" i="22"/>
  <c r="Y20" i="22"/>
  <c r="AA12" i="22"/>
  <c r="Z12" i="22"/>
  <c r="Y12" i="22"/>
  <c r="X12" i="22"/>
  <c r="AB12" i="22"/>
  <c r="S20" i="21"/>
  <c r="R20" i="21"/>
  <c r="T20" i="21"/>
  <c r="S16" i="21"/>
  <c r="R16" i="21"/>
  <c r="T16" i="21"/>
  <c r="S12" i="21"/>
  <c r="R12" i="21"/>
  <c r="T12" i="21"/>
  <c r="S21" i="21"/>
  <c r="T21" i="21"/>
  <c r="R21" i="21"/>
  <c r="S17" i="21"/>
  <c r="T17" i="21"/>
  <c r="R17" i="21"/>
  <c r="S13" i="21"/>
  <c r="T13" i="21"/>
  <c r="R13" i="21"/>
  <c r="P42" i="19"/>
  <c r="R42" i="19"/>
  <c r="Q42" i="19"/>
  <c r="H42" i="19"/>
  <c r="J42" i="19"/>
  <c r="I42" i="19"/>
  <c r="H95" i="19"/>
  <c r="J95" i="19"/>
  <c r="I95" i="19"/>
  <c r="J13" i="19"/>
  <c r="I13" i="19"/>
  <c r="H13" i="19"/>
  <c r="G21" i="19"/>
  <c r="J14" i="19"/>
  <c r="I14" i="19"/>
  <c r="H14" i="19"/>
  <c r="J15" i="19"/>
  <c r="I15" i="19"/>
  <c r="H15" i="19"/>
  <c r="J16" i="19"/>
  <c r="I16" i="19"/>
  <c r="H16" i="19"/>
  <c r="J17" i="19"/>
  <c r="I17" i="19"/>
  <c r="H17" i="19"/>
  <c r="J18" i="19"/>
  <c r="I18" i="19"/>
  <c r="H18" i="19"/>
  <c r="J19" i="19"/>
  <c r="I19" i="19"/>
  <c r="H19" i="19"/>
  <c r="J20" i="19"/>
  <c r="I20" i="19"/>
  <c r="H20" i="19"/>
  <c r="J24" i="19"/>
  <c r="I24" i="19"/>
  <c r="H24" i="19"/>
  <c r="G23" i="19"/>
  <c r="J25" i="19"/>
  <c r="I25" i="19"/>
  <c r="H25" i="19"/>
  <c r="J26" i="19"/>
  <c r="I26" i="19"/>
  <c r="H26" i="19"/>
  <c r="J27" i="19"/>
  <c r="I27" i="19"/>
  <c r="H27" i="19"/>
  <c r="G35" i="19"/>
  <c r="J28" i="19"/>
  <c r="I28" i="19"/>
  <c r="H28" i="19"/>
  <c r="J29" i="19"/>
  <c r="I29" i="19"/>
  <c r="H29" i="19"/>
  <c r="J30" i="19"/>
  <c r="I30" i="19"/>
  <c r="H30" i="19"/>
  <c r="J31" i="19"/>
  <c r="I31" i="19"/>
  <c r="H31" i="19"/>
  <c r="J32" i="19"/>
  <c r="I32" i="19"/>
  <c r="H32" i="19"/>
  <c r="J33" i="19"/>
  <c r="I33" i="19"/>
  <c r="H33" i="19"/>
  <c r="J34" i="19"/>
  <c r="I34" i="19"/>
  <c r="H34" i="19"/>
  <c r="J38" i="19"/>
  <c r="I38" i="19"/>
  <c r="H38" i="19"/>
  <c r="G37" i="19"/>
  <c r="H39" i="19"/>
  <c r="J39" i="19"/>
  <c r="I39" i="19"/>
  <c r="H47" i="19"/>
  <c r="J47" i="19"/>
  <c r="I47" i="19"/>
  <c r="H55" i="19"/>
  <c r="J55" i="19"/>
  <c r="I55" i="19"/>
  <c r="G63" i="19"/>
  <c r="H57" i="19"/>
  <c r="J57" i="19"/>
  <c r="I57" i="19"/>
  <c r="H59" i="19"/>
  <c r="J59" i="19"/>
  <c r="I59" i="19"/>
  <c r="H61" i="19"/>
  <c r="J61" i="19"/>
  <c r="I61" i="19"/>
  <c r="H66" i="19"/>
  <c r="G65" i="19"/>
  <c r="J66" i="19"/>
  <c r="I66" i="19"/>
  <c r="H68" i="19"/>
  <c r="J68" i="19"/>
  <c r="I68" i="19"/>
  <c r="H71" i="19"/>
  <c r="J71" i="19"/>
  <c r="I71" i="19"/>
  <c r="H74" i="19"/>
  <c r="J74" i="19"/>
  <c r="I74" i="19"/>
  <c r="H87" i="19"/>
  <c r="J87" i="19"/>
  <c r="I87" i="19"/>
  <c r="H114" i="19"/>
  <c r="I114" i="19"/>
  <c r="J114" i="19"/>
  <c r="H44" i="19"/>
  <c r="J44" i="19"/>
  <c r="I44" i="19"/>
  <c r="H53" i="19"/>
  <c r="J53" i="19"/>
  <c r="I53" i="19"/>
  <c r="H90" i="19"/>
  <c r="J90" i="19"/>
  <c r="I90" i="19"/>
  <c r="H94" i="19"/>
  <c r="G93" i="19"/>
  <c r="J94" i="19"/>
  <c r="I94" i="19"/>
  <c r="H41" i="19"/>
  <c r="J41" i="19"/>
  <c r="I41" i="19"/>
  <c r="G49" i="19"/>
  <c r="H75" i="19"/>
  <c r="J75" i="19"/>
  <c r="I75" i="19"/>
  <c r="H82" i="19"/>
  <c r="J82" i="19"/>
  <c r="I82" i="19"/>
  <c r="H86" i="19"/>
  <c r="J86" i="19"/>
  <c r="I86" i="19"/>
  <c r="H46" i="19"/>
  <c r="J46" i="19"/>
  <c r="I46" i="19"/>
  <c r="H54" i="19"/>
  <c r="J54" i="19"/>
  <c r="I54" i="19"/>
  <c r="H69" i="19"/>
  <c r="G77" i="19"/>
  <c r="J69" i="19"/>
  <c r="I69" i="19"/>
  <c r="H72" i="19"/>
  <c r="J72" i="19"/>
  <c r="I72" i="19"/>
  <c r="H81" i="19"/>
  <c r="J81" i="19"/>
  <c r="I81" i="19"/>
  <c r="H97" i="19"/>
  <c r="I97" i="19"/>
  <c r="J97" i="19"/>
  <c r="G105" i="19"/>
  <c r="H108" i="19"/>
  <c r="J108" i="19"/>
  <c r="I108" i="19"/>
  <c r="G107" i="19"/>
  <c r="H43" i="19"/>
  <c r="I43" i="19"/>
  <c r="J43" i="19"/>
  <c r="H52" i="19"/>
  <c r="I52" i="19"/>
  <c r="G51" i="19"/>
  <c r="J52" i="19"/>
  <c r="H56" i="19"/>
  <c r="I56" i="19"/>
  <c r="J56" i="19"/>
  <c r="H58" i="19"/>
  <c r="I58" i="19"/>
  <c r="J58" i="19"/>
  <c r="H60" i="19"/>
  <c r="I60" i="19"/>
  <c r="J60" i="19"/>
  <c r="H62" i="19"/>
  <c r="I62" i="19"/>
  <c r="J62" i="19"/>
  <c r="H67" i="19"/>
  <c r="I67" i="19"/>
  <c r="J67" i="19"/>
  <c r="H80" i="19"/>
  <c r="I80" i="19"/>
  <c r="G79" i="19"/>
  <c r="J80" i="19"/>
  <c r="H85" i="19"/>
  <c r="I85" i="19"/>
  <c r="J85" i="19"/>
  <c r="H102" i="19"/>
  <c r="I102" i="19"/>
  <c r="J102" i="19"/>
  <c r="H113" i="19"/>
  <c r="J113" i="19"/>
  <c r="I113" i="19"/>
  <c r="H122" i="19"/>
  <c r="G121" i="19"/>
  <c r="J122" i="19"/>
  <c r="I122" i="19"/>
  <c r="H40" i="19"/>
  <c r="J40" i="19"/>
  <c r="I40" i="19"/>
  <c r="H48" i="19"/>
  <c r="J48" i="19"/>
  <c r="I48" i="19"/>
  <c r="H73" i="19"/>
  <c r="J73" i="19"/>
  <c r="I73" i="19"/>
  <c r="H76" i="19"/>
  <c r="J76" i="19"/>
  <c r="I76" i="19"/>
  <c r="H96" i="19"/>
  <c r="J96" i="19"/>
  <c r="I96" i="19"/>
  <c r="H104" i="19"/>
  <c r="J104" i="19"/>
  <c r="I104" i="19"/>
  <c r="H130" i="19"/>
  <c r="J130" i="19"/>
  <c r="I130" i="19"/>
  <c r="H123" i="19"/>
  <c r="J123" i="19"/>
  <c r="I123" i="19"/>
  <c r="H131" i="19"/>
  <c r="J131" i="19"/>
  <c r="I131" i="19"/>
  <c r="H89" i="19"/>
  <c r="J89" i="19"/>
  <c r="I89" i="19"/>
  <c r="H98" i="19"/>
  <c r="J98" i="19"/>
  <c r="I98" i="19"/>
  <c r="H115" i="19"/>
  <c r="J115" i="19"/>
  <c r="I115" i="19"/>
  <c r="H124" i="19"/>
  <c r="J124" i="19"/>
  <c r="I124" i="19"/>
  <c r="H132" i="19"/>
  <c r="J132" i="19"/>
  <c r="I132" i="19"/>
  <c r="J151" i="19"/>
  <c r="I151" i="19"/>
  <c r="H151" i="19"/>
  <c r="H116" i="19"/>
  <c r="J116" i="19"/>
  <c r="I116" i="19"/>
  <c r="H125" i="19"/>
  <c r="G133" i="19"/>
  <c r="J125" i="19"/>
  <c r="I125" i="19"/>
  <c r="H83" i="19"/>
  <c r="I83" i="19"/>
  <c r="G91" i="19"/>
  <c r="J83" i="19"/>
  <c r="H100" i="19"/>
  <c r="I100" i="19"/>
  <c r="J100" i="19"/>
  <c r="H109" i="19"/>
  <c r="J109" i="19"/>
  <c r="I109" i="19"/>
  <c r="H117" i="19"/>
  <c r="J117" i="19"/>
  <c r="I117" i="19"/>
  <c r="H126" i="19"/>
  <c r="J126" i="19"/>
  <c r="I126" i="19"/>
  <c r="J159" i="19"/>
  <c r="I159" i="19"/>
  <c r="H159" i="19"/>
  <c r="H84" i="19"/>
  <c r="J84" i="19"/>
  <c r="I84" i="19"/>
  <c r="H101" i="19"/>
  <c r="J101" i="19"/>
  <c r="I101" i="19"/>
  <c r="H110" i="19"/>
  <c r="J110" i="19"/>
  <c r="I110" i="19"/>
  <c r="H118" i="19"/>
  <c r="J118" i="19"/>
  <c r="I118" i="19"/>
  <c r="H127" i="19"/>
  <c r="J127" i="19"/>
  <c r="I127" i="19"/>
  <c r="J156" i="19"/>
  <c r="I156" i="19"/>
  <c r="H156" i="19"/>
  <c r="H111" i="19"/>
  <c r="I111" i="19"/>
  <c r="G119" i="19"/>
  <c r="J111" i="19"/>
  <c r="H128" i="19"/>
  <c r="I128" i="19"/>
  <c r="J128" i="19"/>
  <c r="H103" i="19"/>
  <c r="J103" i="19"/>
  <c r="I103" i="19"/>
  <c r="H112" i="19"/>
  <c r="J112" i="19"/>
  <c r="I112" i="19"/>
  <c r="H129" i="19"/>
  <c r="J129" i="19"/>
  <c r="I129" i="19"/>
  <c r="H136" i="19"/>
  <c r="G135" i="19"/>
  <c r="J136" i="19"/>
  <c r="I136" i="19"/>
  <c r="H137" i="19"/>
  <c r="J137" i="19"/>
  <c r="I137" i="19"/>
  <c r="H138" i="19"/>
  <c r="J138" i="19"/>
  <c r="I138" i="19"/>
  <c r="H139" i="19"/>
  <c r="G147" i="19"/>
  <c r="J139" i="19"/>
  <c r="I139" i="19"/>
  <c r="H140" i="19"/>
  <c r="J140" i="19"/>
  <c r="I140" i="19"/>
  <c r="H157" i="19"/>
  <c r="J157" i="19"/>
  <c r="I157" i="19"/>
  <c r="J145" i="19"/>
  <c r="I145" i="19"/>
  <c r="H145" i="19"/>
  <c r="J154" i="19"/>
  <c r="I154" i="19"/>
  <c r="H154" i="19"/>
  <c r="J144" i="19"/>
  <c r="I144" i="19"/>
  <c r="H144" i="19"/>
  <c r="J153" i="19"/>
  <c r="I153" i="19"/>
  <c r="H153" i="19"/>
  <c r="G161" i="19"/>
  <c r="I141" i="19"/>
  <c r="H141" i="19"/>
  <c r="J141" i="19"/>
  <c r="I150" i="19"/>
  <c r="H150" i="19"/>
  <c r="J150" i="19"/>
  <c r="G149" i="19"/>
  <c r="I158" i="19"/>
  <c r="H158" i="19"/>
  <c r="J158" i="19"/>
  <c r="H146" i="19"/>
  <c r="J146" i="19"/>
  <c r="I146" i="19"/>
  <c r="H155" i="19"/>
  <c r="J155" i="19"/>
  <c r="I155" i="19"/>
  <c r="I143" i="19"/>
  <c r="H143" i="19"/>
  <c r="J143" i="19"/>
  <c r="I152" i="19"/>
  <c r="H152" i="19"/>
  <c r="J152" i="19"/>
  <c r="I160" i="19"/>
  <c r="H160" i="19"/>
  <c r="J160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149" i="19"/>
  <c r="F161" i="19"/>
  <c r="F51" i="19"/>
  <c r="F49" i="19"/>
  <c r="F37" i="19"/>
  <c r="F35" i="19"/>
  <c r="F23" i="19"/>
  <c r="E7" i="19"/>
  <c r="F9" i="19"/>
  <c r="F21" i="19"/>
  <c r="J142" i="19"/>
  <c r="I142" i="19"/>
  <c r="H142" i="19"/>
  <c r="P72" i="19"/>
  <c r="R72" i="19"/>
  <c r="Q72" i="19"/>
  <c r="R12" i="19"/>
  <c r="Q12" i="19"/>
  <c r="P12" i="19"/>
  <c r="P39" i="19"/>
  <c r="R39" i="19"/>
  <c r="Q39" i="19"/>
  <c r="P47" i="19"/>
  <c r="R47" i="19"/>
  <c r="Q47" i="19"/>
  <c r="P69" i="19"/>
  <c r="R69" i="19"/>
  <c r="O77" i="19"/>
  <c r="Q69" i="19"/>
  <c r="P76" i="19"/>
  <c r="R76" i="19"/>
  <c r="Q76" i="19"/>
  <c r="P85" i="19"/>
  <c r="Q85" i="19"/>
  <c r="R85" i="19"/>
  <c r="P96" i="19"/>
  <c r="R96" i="19"/>
  <c r="Q96" i="19"/>
  <c r="P99" i="19"/>
  <c r="R99" i="19"/>
  <c r="Q99" i="19"/>
  <c r="P104" i="19"/>
  <c r="R104" i="19"/>
  <c r="Q104" i="19"/>
  <c r="P111" i="19"/>
  <c r="Q111" i="19"/>
  <c r="O119" i="19"/>
  <c r="R111" i="19"/>
  <c r="R13" i="19"/>
  <c r="Q13" i="19"/>
  <c r="P13" i="19"/>
  <c r="O21" i="19"/>
  <c r="R14" i="19"/>
  <c r="Q14" i="19"/>
  <c r="P14" i="19"/>
  <c r="R15" i="19"/>
  <c r="Q15" i="19"/>
  <c r="P15" i="19"/>
  <c r="R16" i="19"/>
  <c r="Q16" i="19"/>
  <c r="P16" i="19"/>
  <c r="R17" i="19"/>
  <c r="Q17" i="19"/>
  <c r="P17" i="19"/>
  <c r="R18" i="19"/>
  <c r="Q18" i="19"/>
  <c r="P18" i="19"/>
  <c r="R19" i="19"/>
  <c r="Q19" i="19"/>
  <c r="P19" i="19"/>
  <c r="R20" i="19"/>
  <c r="Q20" i="19"/>
  <c r="P20" i="19"/>
  <c r="R24" i="19"/>
  <c r="Q24" i="19"/>
  <c r="P24" i="19"/>
  <c r="O23" i="19"/>
  <c r="R25" i="19"/>
  <c r="Q25" i="19"/>
  <c r="P25" i="19"/>
  <c r="R26" i="19"/>
  <c r="Q26" i="19"/>
  <c r="P26" i="19"/>
  <c r="R27" i="19"/>
  <c r="Q27" i="19"/>
  <c r="P27" i="19"/>
  <c r="O35" i="19"/>
  <c r="R28" i="19"/>
  <c r="Q28" i="19"/>
  <c r="P28" i="19"/>
  <c r="R29" i="19"/>
  <c r="Q29" i="19"/>
  <c r="P29" i="19"/>
  <c r="R30" i="19"/>
  <c r="Q30" i="19"/>
  <c r="P30" i="19"/>
  <c r="R31" i="19"/>
  <c r="Q31" i="19"/>
  <c r="P31" i="19"/>
  <c r="R32" i="19"/>
  <c r="Q32" i="19"/>
  <c r="P32" i="19"/>
  <c r="R33" i="19"/>
  <c r="Q33" i="19"/>
  <c r="P33" i="19"/>
  <c r="R34" i="19"/>
  <c r="Q34" i="19"/>
  <c r="P34" i="19"/>
  <c r="R38" i="19"/>
  <c r="Q38" i="19"/>
  <c r="P38" i="19"/>
  <c r="O37" i="19"/>
  <c r="P44" i="19"/>
  <c r="R44" i="19"/>
  <c r="Q44" i="19"/>
  <c r="P53" i="19"/>
  <c r="R53" i="19"/>
  <c r="Q53" i="19"/>
  <c r="P54" i="19"/>
  <c r="R54" i="19"/>
  <c r="Q54" i="19"/>
  <c r="P56" i="19"/>
  <c r="R56" i="19"/>
  <c r="Q56" i="19"/>
  <c r="P58" i="19"/>
  <c r="R58" i="19"/>
  <c r="Q58" i="19"/>
  <c r="P60" i="19"/>
  <c r="R60" i="19"/>
  <c r="Q60" i="19"/>
  <c r="P62" i="19"/>
  <c r="R62" i="19"/>
  <c r="Q62" i="19"/>
  <c r="P67" i="19"/>
  <c r="R67" i="19"/>
  <c r="Q67" i="19"/>
  <c r="P41" i="19"/>
  <c r="R41" i="19"/>
  <c r="Q41" i="19"/>
  <c r="O49" i="19"/>
  <c r="P70" i="19"/>
  <c r="R70" i="19"/>
  <c r="Q70" i="19"/>
  <c r="P73" i="19"/>
  <c r="R73" i="19"/>
  <c r="Q73" i="19"/>
  <c r="P84" i="19"/>
  <c r="R84" i="19"/>
  <c r="Q84" i="19"/>
  <c r="P101" i="19"/>
  <c r="R101" i="19"/>
  <c r="Q101" i="19"/>
  <c r="P118" i="19"/>
  <c r="R118" i="19"/>
  <c r="Q118" i="19"/>
  <c r="P46" i="19"/>
  <c r="R46" i="19"/>
  <c r="Q46" i="19"/>
  <c r="P83" i="19"/>
  <c r="R83" i="19"/>
  <c r="Q83" i="19"/>
  <c r="O91" i="19"/>
  <c r="P87" i="19"/>
  <c r="R87" i="19"/>
  <c r="Q87" i="19"/>
  <c r="P90" i="19"/>
  <c r="R90" i="19"/>
  <c r="Q90" i="19"/>
  <c r="P127" i="19"/>
  <c r="R127" i="19"/>
  <c r="Q127" i="19"/>
  <c r="P43" i="19"/>
  <c r="R43" i="19"/>
  <c r="Q43" i="19"/>
  <c r="P52" i="19"/>
  <c r="R52" i="19"/>
  <c r="Q52" i="19"/>
  <c r="O51" i="19"/>
  <c r="P74" i="19"/>
  <c r="R74" i="19"/>
  <c r="Q74" i="19"/>
  <c r="P82" i="19"/>
  <c r="R82" i="19"/>
  <c r="Q82" i="19"/>
  <c r="P110" i="19"/>
  <c r="R110" i="19"/>
  <c r="Q110" i="19"/>
  <c r="P40" i="19"/>
  <c r="Q40" i="19"/>
  <c r="R40" i="19"/>
  <c r="P48" i="19"/>
  <c r="Q48" i="19"/>
  <c r="R48" i="19"/>
  <c r="P55" i="19"/>
  <c r="Q55" i="19"/>
  <c r="O63" i="19"/>
  <c r="R55" i="19"/>
  <c r="P57" i="19"/>
  <c r="Q57" i="19"/>
  <c r="R57" i="19"/>
  <c r="P59" i="19"/>
  <c r="Q59" i="19"/>
  <c r="R59" i="19"/>
  <c r="P61" i="19"/>
  <c r="Q61" i="19"/>
  <c r="R61" i="19"/>
  <c r="P66" i="19"/>
  <c r="Q66" i="19"/>
  <c r="O65" i="19"/>
  <c r="R66" i="19"/>
  <c r="P68" i="19"/>
  <c r="Q68" i="19"/>
  <c r="R68" i="19"/>
  <c r="P71" i="19"/>
  <c r="R71" i="19"/>
  <c r="Q71" i="19"/>
  <c r="P94" i="19"/>
  <c r="Q94" i="19"/>
  <c r="R94" i="19"/>
  <c r="O93" i="19"/>
  <c r="P108" i="19"/>
  <c r="Q108" i="19"/>
  <c r="O107" i="19"/>
  <c r="R108" i="19"/>
  <c r="P45" i="19"/>
  <c r="R45" i="19"/>
  <c r="Q45" i="19"/>
  <c r="P128" i="19"/>
  <c r="R128" i="19"/>
  <c r="Q128" i="19"/>
  <c r="P86" i="19"/>
  <c r="R86" i="19"/>
  <c r="Q86" i="19"/>
  <c r="P95" i="19"/>
  <c r="R95" i="19"/>
  <c r="Q95" i="19"/>
  <c r="P103" i="19"/>
  <c r="R103" i="19"/>
  <c r="Q103" i="19"/>
  <c r="P112" i="19"/>
  <c r="R112" i="19"/>
  <c r="Q112" i="19"/>
  <c r="P129" i="19"/>
  <c r="R129" i="19"/>
  <c r="Q129" i="19"/>
  <c r="P122" i="19"/>
  <c r="R122" i="19"/>
  <c r="Q122" i="19"/>
  <c r="O121" i="19"/>
  <c r="P130" i="19"/>
  <c r="R130" i="19"/>
  <c r="Q130" i="19"/>
  <c r="P80" i="19"/>
  <c r="Q80" i="19"/>
  <c r="O79" i="19"/>
  <c r="R80" i="19"/>
  <c r="P88" i="19"/>
  <c r="Q88" i="19"/>
  <c r="R88" i="19"/>
  <c r="P97" i="19"/>
  <c r="Q97" i="19"/>
  <c r="O105" i="19"/>
  <c r="R97" i="19"/>
  <c r="P114" i="19"/>
  <c r="R114" i="19"/>
  <c r="Q114" i="19"/>
  <c r="P123" i="19"/>
  <c r="R123" i="19"/>
  <c r="Q123" i="19"/>
  <c r="P131" i="19"/>
  <c r="R131" i="19"/>
  <c r="Q131" i="19"/>
  <c r="P81" i="19"/>
  <c r="Q81" i="19"/>
  <c r="R81" i="19"/>
  <c r="P89" i="19"/>
  <c r="Q89" i="19"/>
  <c r="R89" i="19"/>
  <c r="P98" i="19"/>
  <c r="R98" i="19"/>
  <c r="Q98" i="19"/>
  <c r="P115" i="19"/>
  <c r="R115" i="19"/>
  <c r="Q115" i="19"/>
  <c r="P124" i="19"/>
  <c r="R124" i="19"/>
  <c r="Q124" i="19"/>
  <c r="P132" i="19"/>
  <c r="R132" i="19"/>
  <c r="Q132" i="19"/>
  <c r="R144" i="19"/>
  <c r="Q144" i="19"/>
  <c r="P144" i="19"/>
  <c r="P116" i="19"/>
  <c r="Q116" i="19"/>
  <c r="R116" i="19"/>
  <c r="P125" i="19"/>
  <c r="O133" i="19"/>
  <c r="Q125" i="19"/>
  <c r="R125" i="19"/>
  <c r="R156" i="19"/>
  <c r="Q156" i="19"/>
  <c r="P156" i="19"/>
  <c r="P100" i="19"/>
  <c r="Q100" i="19"/>
  <c r="R100" i="19"/>
  <c r="P109" i="19"/>
  <c r="R109" i="19"/>
  <c r="Q109" i="19"/>
  <c r="P117" i="19"/>
  <c r="R117" i="19"/>
  <c r="Q117" i="19"/>
  <c r="P126" i="19"/>
  <c r="R126" i="19"/>
  <c r="Q126" i="19"/>
  <c r="R153" i="19"/>
  <c r="Q153" i="19"/>
  <c r="P153" i="19"/>
  <c r="O161" i="19"/>
  <c r="P136" i="19"/>
  <c r="O135" i="19"/>
  <c r="R136" i="19"/>
  <c r="Q136" i="19"/>
  <c r="P137" i="19"/>
  <c r="R137" i="19"/>
  <c r="Q137" i="19"/>
  <c r="P138" i="19"/>
  <c r="R138" i="19"/>
  <c r="Q138" i="19"/>
  <c r="P139" i="19"/>
  <c r="O147" i="19"/>
  <c r="R139" i="19"/>
  <c r="Q139" i="19"/>
  <c r="P145" i="19"/>
  <c r="R145" i="19"/>
  <c r="Q145" i="19"/>
  <c r="P154" i="19"/>
  <c r="R154" i="19"/>
  <c r="Q154" i="19"/>
  <c r="R142" i="19"/>
  <c r="Q142" i="19"/>
  <c r="P142" i="19"/>
  <c r="R151" i="19"/>
  <c r="Q151" i="19"/>
  <c r="P151" i="19"/>
  <c r="R159" i="19"/>
  <c r="Q159" i="19"/>
  <c r="P159" i="19"/>
  <c r="R141" i="19"/>
  <c r="Q141" i="19"/>
  <c r="P141" i="19"/>
  <c r="R150" i="19"/>
  <c r="O149" i="19"/>
  <c r="Q150" i="19"/>
  <c r="P150" i="19"/>
  <c r="R158" i="19"/>
  <c r="Q158" i="19"/>
  <c r="P158" i="19"/>
  <c r="Q146" i="19"/>
  <c r="P146" i="19"/>
  <c r="R146" i="19"/>
  <c r="Q155" i="19"/>
  <c r="P155" i="19"/>
  <c r="R155" i="19"/>
  <c r="P143" i="19"/>
  <c r="R143" i="19"/>
  <c r="Q143" i="19"/>
  <c r="P152" i="19"/>
  <c r="R152" i="19"/>
  <c r="Q152" i="19"/>
  <c r="P160" i="19"/>
  <c r="R160" i="19"/>
  <c r="Q160" i="19"/>
  <c r="Q140" i="19"/>
  <c r="P140" i="19"/>
  <c r="R140" i="19"/>
  <c r="Q157" i="19"/>
  <c r="P157" i="19"/>
  <c r="R157" i="19"/>
  <c r="R11" i="19"/>
  <c r="Q11" i="19"/>
  <c r="P11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149" i="19"/>
  <c r="N161" i="19"/>
  <c r="N51" i="19"/>
  <c r="N49" i="19"/>
  <c r="N37" i="19"/>
  <c r="N35" i="19"/>
  <c r="N23" i="19"/>
  <c r="N9" i="19"/>
  <c r="N21" i="19"/>
  <c r="M7" i="19"/>
  <c r="H88" i="19"/>
  <c r="I88" i="19"/>
  <c r="J88" i="19"/>
  <c r="M159" i="17"/>
  <c r="L159" i="17"/>
  <c r="K159" i="17"/>
  <c r="J159" i="17"/>
  <c r="I159" i="17"/>
  <c r="M125" i="17"/>
  <c r="L125" i="17"/>
  <c r="K125" i="17"/>
  <c r="J125" i="17"/>
  <c r="H133" i="17"/>
  <c r="I125" i="17"/>
  <c r="M90" i="17"/>
  <c r="L90" i="17"/>
  <c r="K90" i="17"/>
  <c r="J90" i="17"/>
  <c r="I90" i="17"/>
  <c r="M56" i="17"/>
  <c r="L56" i="17"/>
  <c r="K56" i="17"/>
  <c r="J56" i="17"/>
  <c r="I56" i="17"/>
  <c r="AA17" i="16"/>
  <c r="Z17" i="16"/>
  <c r="Y17" i="16"/>
  <c r="X17" i="16"/>
  <c r="W17" i="16"/>
  <c r="V21" i="16"/>
  <c r="AA13" i="16"/>
  <c r="Z13" i="16"/>
  <c r="Y13" i="16"/>
  <c r="X13" i="16"/>
  <c r="W13" i="16"/>
  <c r="V19" i="14"/>
  <c r="U19" i="14"/>
  <c r="T19" i="14"/>
  <c r="M137" i="17"/>
  <c r="L137" i="17"/>
  <c r="K137" i="17"/>
  <c r="J137" i="17"/>
  <c r="I137" i="17"/>
  <c r="M102" i="17"/>
  <c r="L102" i="17"/>
  <c r="K102" i="17"/>
  <c r="J102" i="17"/>
  <c r="I102" i="17"/>
  <c r="M68" i="17"/>
  <c r="L68" i="17"/>
  <c r="K68" i="17"/>
  <c r="J68" i="17"/>
  <c r="I68" i="17"/>
  <c r="W16" i="17"/>
  <c r="Z16" i="17"/>
  <c r="Y16" i="17"/>
  <c r="X16" i="17"/>
  <c r="W12" i="17"/>
  <c r="Z12" i="17"/>
  <c r="Y12" i="17"/>
  <c r="X12" i="17"/>
  <c r="M99" i="17"/>
  <c r="L99" i="17"/>
  <c r="K99" i="17"/>
  <c r="J99" i="17"/>
  <c r="I99" i="17"/>
  <c r="X18" i="16"/>
  <c r="W18" i="16"/>
  <c r="AA18" i="16"/>
  <c r="Z18" i="16"/>
  <c r="Y18" i="16"/>
  <c r="X14" i="16"/>
  <c r="W14" i="16"/>
  <c r="AA14" i="16"/>
  <c r="Z14" i="16"/>
  <c r="Y14" i="16"/>
  <c r="X10" i="16"/>
  <c r="V9" i="16"/>
  <c r="W10" i="16"/>
  <c r="AA10" i="16"/>
  <c r="Z10" i="16"/>
  <c r="Y10" i="16"/>
  <c r="U17" i="14"/>
  <c r="V17" i="14"/>
  <c r="T17" i="14"/>
  <c r="M145" i="17"/>
  <c r="L145" i="17"/>
  <c r="K145" i="17"/>
  <c r="J145" i="17"/>
  <c r="I145" i="17"/>
  <c r="M111" i="17"/>
  <c r="L111" i="17"/>
  <c r="K111" i="17"/>
  <c r="J111" i="17"/>
  <c r="I111" i="17"/>
  <c r="H119" i="17"/>
  <c r="M76" i="17"/>
  <c r="L76" i="17"/>
  <c r="K76" i="17"/>
  <c r="J76" i="17"/>
  <c r="I76" i="17"/>
  <c r="V21" i="17"/>
  <c r="Y13" i="17"/>
  <c r="X13" i="17"/>
  <c r="W13" i="17"/>
  <c r="Z13" i="17"/>
  <c r="Y20" i="15"/>
  <c r="X20" i="15"/>
  <c r="W20" i="15"/>
  <c r="AA20" i="15"/>
  <c r="Z20" i="15"/>
  <c r="Y16" i="15"/>
  <c r="X16" i="15"/>
  <c r="W16" i="15"/>
  <c r="AA16" i="15"/>
  <c r="Z16" i="15"/>
  <c r="Y12" i="15"/>
  <c r="X12" i="15"/>
  <c r="W12" i="15"/>
  <c r="AA12" i="15"/>
  <c r="Z12" i="15"/>
  <c r="V16" i="14"/>
  <c r="T16" i="14"/>
  <c r="U16" i="14"/>
  <c r="X97" i="19"/>
  <c r="W105" i="19"/>
  <c r="Y97" i="19"/>
  <c r="X53" i="19"/>
  <c r="Y53" i="19"/>
  <c r="Y10" i="19"/>
  <c r="X10" i="19"/>
  <c r="W9" i="19"/>
  <c r="X47" i="19"/>
  <c r="Y47" i="19"/>
  <c r="Y11" i="19"/>
  <c r="X11" i="19"/>
  <c r="X82" i="19"/>
  <c r="Y82" i="19"/>
  <c r="X108" i="19"/>
  <c r="Y108" i="19"/>
  <c r="W107" i="19"/>
  <c r="Y12" i="19"/>
  <c r="X12" i="19"/>
  <c r="X44" i="19"/>
  <c r="Y44" i="19"/>
  <c r="X71" i="19"/>
  <c r="Y71" i="19"/>
  <c r="X74" i="19"/>
  <c r="Y74" i="19"/>
  <c r="X81" i="19"/>
  <c r="Y81" i="19"/>
  <c r="X89" i="19"/>
  <c r="Y89" i="19"/>
  <c r="X124" i="19"/>
  <c r="Y124" i="19"/>
  <c r="Y13" i="19"/>
  <c r="X13" i="19"/>
  <c r="W21" i="19"/>
  <c r="Y14" i="19"/>
  <c r="X14" i="19"/>
  <c r="Y15" i="19"/>
  <c r="X15" i="19"/>
  <c r="Y16" i="19"/>
  <c r="X16" i="19"/>
  <c r="Y17" i="19"/>
  <c r="X17" i="19"/>
  <c r="Y18" i="19"/>
  <c r="X18" i="19"/>
  <c r="Y19" i="19"/>
  <c r="X19" i="19"/>
  <c r="Y20" i="19"/>
  <c r="X20" i="19"/>
  <c r="Y24" i="19"/>
  <c r="X24" i="19"/>
  <c r="W23" i="19"/>
  <c r="Y25" i="19"/>
  <c r="X25" i="19"/>
  <c r="Y26" i="19"/>
  <c r="X26" i="19"/>
  <c r="Y27" i="19"/>
  <c r="X27" i="19"/>
  <c r="W35" i="19"/>
  <c r="Y28" i="19"/>
  <c r="X28" i="19"/>
  <c r="Y29" i="19"/>
  <c r="X29" i="19"/>
  <c r="Y30" i="19"/>
  <c r="X30" i="19"/>
  <c r="Y31" i="19"/>
  <c r="X31" i="19"/>
  <c r="Y32" i="19"/>
  <c r="X32" i="19"/>
  <c r="Y33" i="19"/>
  <c r="X33" i="19"/>
  <c r="Y34" i="19"/>
  <c r="X34" i="19"/>
  <c r="Y38" i="19"/>
  <c r="X38" i="19"/>
  <c r="W37" i="19"/>
  <c r="X41" i="19"/>
  <c r="Y41" i="19"/>
  <c r="W49" i="19"/>
  <c r="X55" i="19"/>
  <c r="Y55" i="19"/>
  <c r="W63" i="19"/>
  <c r="X57" i="19"/>
  <c r="Y57" i="19"/>
  <c r="X59" i="19"/>
  <c r="Y59" i="19"/>
  <c r="X61" i="19"/>
  <c r="Y61" i="19"/>
  <c r="X66" i="19"/>
  <c r="W65" i="19"/>
  <c r="Y66" i="19"/>
  <c r="X68" i="19"/>
  <c r="Y68" i="19"/>
  <c r="X80" i="19"/>
  <c r="Y80" i="19"/>
  <c r="W79" i="19"/>
  <c r="X96" i="19"/>
  <c r="Y96" i="19"/>
  <c r="X104" i="19"/>
  <c r="Y104" i="19"/>
  <c r="X46" i="19"/>
  <c r="Y46" i="19"/>
  <c r="X75" i="19"/>
  <c r="Y75" i="19"/>
  <c r="X88" i="19"/>
  <c r="Y88" i="19"/>
  <c r="X43" i="19"/>
  <c r="Y43" i="19"/>
  <c r="X52" i="19"/>
  <c r="W51" i="19"/>
  <c r="Y52" i="19"/>
  <c r="X69" i="19"/>
  <c r="W77" i="19"/>
  <c r="Y69" i="19"/>
  <c r="X72" i="19"/>
  <c r="Y72" i="19"/>
  <c r="X99" i="19"/>
  <c r="Y99" i="19"/>
  <c r="X40" i="19"/>
  <c r="Y40" i="19"/>
  <c r="X48" i="19"/>
  <c r="Y48" i="19"/>
  <c r="X76" i="19"/>
  <c r="Y76" i="19"/>
  <c r="X84" i="19"/>
  <c r="Y84" i="19"/>
  <c r="X87" i="19"/>
  <c r="Y87" i="19"/>
  <c r="X101" i="19"/>
  <c r="Y101" i="19"/>
  <c r="X45" i="19"/>
  <c r="Y45" i="19"/>
  <c r="X54" i="19"/>
  <c r="Y54" i="19"/>
  <c r="X56" i="19"/>
  <c r="Y56" i="19"/>
  <c r="X58" i="19"/>
  <c r="Y58" i="19"/>
  <c r="X60" i="19"/>
  <c r="Y60" i="19"/>
  <c r="X62" i="19"/>
  <c r="Y62" i="19"/>
  <c r="X67" i="19"/>
  <c r="Y67" i="19"/>
  <c r="X73" i="19"/>
  <c r="Y73" i="19"/>
  <c r="X98" i="19"/>
  <c r="Y98" i="19"/>
  <c r="X42" i="19"/>
  <c r="Y42" i="19"/>
  <c r="X70" i="19"/>
  <c r="Y70" i="19"/>
  <c r="X83" i="19"/>
  <c r="W91" i="19"/>
  <c r="Y83" i="19"/>
  <c r="X90" i="19"/>
  <c r="Y90" i="19"/>
  <c r="X110" i="19"/>
  <c r="Y110" i="19"/>
  <c r="X115" i="19"/>
  <c r="Y115" i="19"/>
  <c r="Y153" i="19"/>
  <c r="W161" i="19"/>
  <c r="X153" i="19"/>
  <c r="X116" i="19"/>
  <c r="Y116" i="19"/>
  <c r="X125" i="19"/>
  <c r="W133" i="19"/>
  <c r="Y125" i="19"/>
  <c r="W149" i="19"/>
  <c r="Y150" i="19"/>
  <c r="X150" i="19"/>
  <c r="X100" i="19"/>
  <c r="Y100" i="19"/>
  <c r="X109" i="19"/>
  <c r="Y109" i="19"/>
  <c r="X117" i="19"/>
  <c r="Y117" i="19"/>
  <c r="X126" i="19"/>
  <c r="Y126" i="19"/>
  <c r="X118" i="19"/>
  <c r="Y118" i="19"/>
  <c r="X127" i="19"/>
  <c r="Y127" i="19"/>
  <c r="Y158" i="19"/>
  <c r="X158" i="19"/>
  <c r="X85" i="19"/>
  <c r="Y85" i="19"/>
  <c r="X94" i="19"/>
  <c r="Y94" i="19"/>
  <c r="W93" i="19"/>
  <c r="X102" i="19"/>
  <c r="Y102" i="19"/>
  <c r="X111" i="19"/>
  <c r="Y111" i="19"/>
  <c r="W119" i="19"/>
  <c r="X128" i="19"/>
  <c r="Y128" i="19"/>
  <c r="X86" i="19"/>
  <c r="Y86" i="19"/>
  <c r="X95" i="19"/>
  <c r="Y95" i="19"/>
  <c r="X103" i="19"/>
  <c r="Y103" i="19"/>
  <c r="X112" i="19"/>
  <c r="Y112" i="19"/>
  <c r="X129" i="19"/>
  <c r="Y129" i="19"/>
  <c r="X113" i="19"/>
  <c r="Y113" i="19"/>
  <c r="X122" i="19"/>
  <c r="Y122" i="19"/>
  <c r="W121" i="19"/>
  <c r="X130" i="19"/>
  <c r="Y130" i="19"/>
  <c r="Y144" i="19"/>
  <c r="X144" i="19"/>
  <c r="X114" i="19"/>
  <c r="Y114" i="19"/>
  <c r="X123" i="19"/>
  <c r="Y123" i="19"/>
  <c r="X131" i="19"/>
  <c r="Y131" i="19"/>
  <c r="Y141" i="19"/>
  <c r="X141" i="19"/>
  <c r="X132" i="19"/>
  <c r="Y132" i="19"/>
  <c r="X136" i="19"/>
  <c r="W135" i="19"/>
  <c r="Y136" i="19"/>
  <c r="X137" i="19"/>
  <c r="Y137" i="19"/>
  <c r="X138" i="19"/>
  <c r="Y138" i="19"/>
  <c r="W147" i="19"/>
  <c r="X139" i="19"/>
  <c r="Y139" i="19"/>
  <c r="X142" i="19"/>
  <c r="Y142" i="19"/>
  <c r="X151" i="19"/>
  <c r="Y151" i="19"/>
  <c r="X159" i="19"/>
  <c r="Y159" i="19"/>
  <c r="Y156" i="19"/>
  <c r="X156" i="19"/>
  <c r="Y146" i="19"/>
  <c r="X146" i="19"/>
  <c r="Y155" i="19"/>
  <c r="X155" i="19"/>
  <c r="Y143" i="19"/>
  <c r="X143" i="19"/>
  <c r="Y152" i="19"/>
  <c r="X152" i="19"/>
  <c r="Y160" i="19"/>
  <c r="X160" i="19"/>
  <c r="X140" i="19"/>
  <c r="Y140" i="19"/>
  <c r="X157" i="19"/>
  <c r="Y157" i="19"/>
  <c r="Y145" i="19"/>
  <c r="X145" i="19"/>
  <c r="Y154" i="19"/>
  <c r="X154" i="19"/>
  <c r="Z20" i="17"/>
  <c r="Y20" i="17"/>
  <c r="X20" i="17"/>
  <c r="W20" i="17"/>
  <c r="Y19" i="17"/>
  <c r="X19" i="17"/>
  <c r="W19" i="17"/>
  <c r="Z19" i="17"/>
  <c r="W18" i="17"/>
  <c r="AA18" i="17"/>
  <c r="Z18" i="17"/>
  <c r="X18" i="17"/>
  <c r="Y18" i="17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161" i="19"/>
  <c r="V149" i="19"/>
  <c r="V51" i="19"/>
  <c r="V49" i="19"/>
  <c r="V37" i="19"/>
  <c r="V35" i="19"/>
  <c r="V23" i="19"/>
  <c r="U7" i="19"/>
  <c r="V21" i="19"/>
  <c r="V9" i="19"/>
  <c r="M154" i="17"/>
  <c r="L154" i="17"/>
  <c r="K154" i="17"/>
  <c r="J154" i="17"/>
  <c r="I154" i="17"/>
  <c r="M85" i="17"/>
  <c r="L85" i="17"/>
  <c r="K85" i="17"/>
  <c r="J85" i="17"/>
  <c r="I85" i="17"/>
  <c r="Z14" i="17"/>
  <c r="Y14" i="17"/>
  <c r="X14" i="17"/>
  <c r="W14" i="17"/>
  <c r="Z10" i="17"/>
  <c r="Y10" i="17"/>
  <c r="X10" i="17"/>
  <c r="V9" i="17"/>
  <c r="AA10" i="17" s="1"/>
  <c r="W10" i="17"/>
  <c r="M54" i="17"/>
  <c r="L54" i="17"/>
  <c r="K54" i="17"/>
  <c r="J54" i="17"/>
  <c r="I54" i="17"/>
  <c r="M62" i="17"/>
  <c r="L62" i="17"/>
  <c r="K62" i="17"/>
  <c r="J62" i="17"/>
  <c r="I62" i="17"/>
  <c r="M71" i="17"/>
  <c r="L71" i="17"/>
  <c r="K71" i="17"/>
  <c r="J71" i="17"/>
  <c r="I71" i="17"/>
  <c r="M80" i="17"/>
  <c r="H79" i="17"/>
  <c r="L80" i="17"/>
  <c r="K80" i="17"/>
  <c r="J80" i="17"/>
  <c r="I80" i="17"/>
  <c r="M88" i="17"/>
  <c r="L88" i="17"/>
  <c r="K88" i="17"/>
  <c r="J88" i="17"/>
  <c r="I88" i="17"/>
  <c r="M97" i="17"/>
  <c r="L97" i="17"/>
  <c r="K97" i="17"/>
  <c r="J97" i="17"/>
  <c r="I97" i="17"/>
  <c r="H105" i="17"/>
  <c r="M114" i="17"/>
  <c r="L114" i="17"/>
  <c r="K114" i="17"/>
  <c r="J114" i="17"/>
  <c r="I114" i="17"/>
  <c r="M123" i="17"/>
  <c r="L123" i="17"/>
  <c r="K123" i="17"/>
  <c r="J123" i="17"/>
  <c r="I123" i="17"/>
  <c r="M131" i="17"/>
  <c r="L131" i="17"/>
  <c r="K131" i="17"/>
  <c r="J131" i="17"/>
  <c r="I131" i="17"/>
  <c r="M140" i="17"/>
  <c r="L140" i="17"/>
  <c r="K140" i="17"/>
  <c r="J140" i="17"/>
  <c r="I140" i="17"/>
  <c r="M157" i="17"/>
  <c r="L157" i="17"/>
  <c r="K157" i="17"/>
  <c r="J157" i="17"/>
  <c r="I157" i="17"/>
  <c r="L57" i="17"/>
  <c r="K57" i="17"/>
  <c r="J57" i="17"/>
  <c r="I57" i="17"/>
  <c r="M57" i="17"/>
  <c r="L66" i="17"/>
  <c r="K66" i="17"/>
  <c r="J66" i="17"/>
  <c r="I66" i="17"/>
  <c r="H65" i="17"/>
  <c r="M66" i="17"/>
  <c r="L74" i="17"/>
  <c r="K74" i="17"/>
  <c r="J74" i="17"/>
  <c r="I74" i="17"/>
  <c r="M74" i="17"/>
  <c r="L83" i="17"/>
  <c r="K83" i="17"/>
  <c r="J83" i="17"/>
  <c r="I83" i="17"/>
  <c r="H91" i="17"/>
  <c r="M83" i="17"/>
  <c r="L100" i="17"/>
  <c r="K100" i="17"/>
  <c r="J100" i="17"/>
  <c r="I100" i="17"/>
  <c r="M100" i="17"/>
  <c r="L109" i="17"/>
  <c r="K109" i="17"/>
  <c r="J109" i="17"/>
  <c r="I109" i="17"/>
  <c r="M109" i="17"/>
  <c r="L117" i="17"/>
  <c r="K117" i="17"/>
  <c r="J117" i="17"/>
  <c r="I117" i="17"/>
  <c r="M117" i="17"/>
  <c r="L126" i="17"/>
  <c r="K126" i="17"/>
  <c r="J126" i="17"/>
  <c r="I126" i="17"/>
  <c r="M126" i="17"/>
  <c r="L143" i="17"/>
  <c r="K143" i="17"/>
  <c r="J143" i="17"/>
  <c r="I143" i="17"/>
  <c r="M143" i="17"/>
  <c r="L152" i="17"/>
  <c r="K152" i="17"/>
  <c r="J152" i="17"/>
  <c r="I152" i="17"/>
  <c r="M152" i="17"/>
  <c r="L160" i="17"/>
  <c r="K160" i="17"/>
  <c r="J160" i="17"/>
  <c r="I160" i="17"/>
  <c r="M160" i="17"/>
  <c r="K52" i="17"/>
  <c r="J52" i="17"/>
  <c r="I52" i="17"/>
  <c r="M52" i="17"/>
  <c r="L52" i="17"/>
  <c r="H51" i="17"/>
  <c r="K60" i="17"/>
  <c r="J60" i="17"/>
  <c r="I60" i="17"/>
  <c r="M60" i="17"/>
  <c r="L60" i="17"/>
  <c r="K69" i="17"/>
  <c r="J69" i="17"/>
  <c r="I69" i="17"/>
  <c r="H77" i="17"/>
  <c r="M69" i="17"/>
  <c r="L69" i="17"/>
  <c r="K86" i="17"/>
  <c r="J86" i="17"/>
  <c r="I86" i="17"/>
  <c r="M86" i="17"/>
  <c r="L86" i="17"/>
  <c r="K95" i="17"/>
  <c r="J95" i="17"/>
  <c r="I95" i="17"/>
  <c r="M95" i="17"/>
  <c r="L95" i="17"/>
  <c r="K103" i="17"/>
  <c r="J103" i="17"/>
  <c r="I103" i="17"/>
  <c r="M103" i="17"/>
  <c r="L103" i="17"/>
  <c r="K112" i="17"/>
  <c r="J112" i="17"/>
  <c r="I112" i="17"/>
  <c r="L112" i="17"/>
  <c r="M112" i="17"/>
  <c r="K129" i="17"/>
  <c r="J129" i="17"/>
  <c r="I129" i="17"/>
  <c r="M129" i="17"/>
  <c r="L129" i="17"/>
  <c r="K138" i="17"/>
  <c r="J138" i="17"/>
  <c r="I138" i="17"/>
  <c r="M138" i="17"/>
  <c r="L138" i="17"/>
  <c r="K146" i="17"/>
  <c r="J146" i="17"/>
  <c r="I146" i="17"/>
  <c r="L146" i="17"/>
  <c r="M146" i="17"/>
  <c r="K155" i="17"/>
  <c r="J155" i="17"/>
  <c r="I155" i="17"/>
  <c r="M155" i="17"/>
  <c r="L155" i="17"/>
  <c r="J55" i="17"/>
  <c r="I55" i="17"/>
  <c r="H63" i="17"/>
  <c r="M55" i="17"/>
  <c r="L55" i="17"/>
  <c r="K55" i="17"/>
  <c r="J72" i="17"/>
  <c r="I72" i="17"/>
  <c r="M72" i="17"/>
  <c r="L72" i="17"/>
  <c r="K72" i="17"/>
  <c r="J81" i="17"/>
  <c r="I81" i="17"/>
  <c r="M81" i="17"/>
  <c r="K81" i="17"/>
  <c r="L81" i="17"/>
  <c r="J89" i="17"/>
  <c r="I89" i="17"/>
  <c r="M89" i="17"/>
  <c r="L89" i="17"/>
  <c r="K89" i="17"/>
  <c r="J98" i="17"/>
  <c r="I98" i="17"/>
  <c r="M98" i="17"/>
  <c r="L98" i="17"/>
  <c r="K98" i="17"/>
  <c r="J115" i="17"/>
  <c r="I115" i="17"/>
  <c r="M115" i="17"/>
  <c r="K115" i="17"/>
  <c r="L115" i="17"/>
  <c r="J124" i="17"/>
  <c r="I124" i="17"/>
  <c r="M124" i="17"/>
  <c r="L124" i="17"/>
  <c r="K124" i="17"/>
  <c r="J132" i="17"/>
  <c r="I132" i="17"/>
  <c r="M132" i="17"/>
  <c r="L132" i="17"/>
  <c r="K132" i="17"/>
  <c r="J141" i="17"/>
  <c r="I141" i="17"/>
  <c r="M141" i="17"/>
  <c r="L141" i="17"/>
  <c r="K141" i="17"/>
  <c r="J150" i="17"/>
  <c r="I150" i="17"/>
  <c r="M150" i="17"/>
  <c r="H149" i="17"/>
  <c r="K150" i="17"/>
  <c r="L150" i="17"/>
  <c r="J158" i="17"/>
  <c r="I158" i="17"/>
  <c r="M158" i="17"/>
  <c r="L158" i="17"/>
  <c r="K158" i="17"/>
  <c r="I58" i="17"/>
  <c r="M58" i="17"/>
  <c r="L58" i="17"/>
  <c r="K58" i="17"/>
  <c r="J58" i="17"/>
  <c r="I67" i="17"/>
  <c r="M67" i="17"/>
  <c r="L67" i="17"/>
  <c r="K67" i="17"/>
  <c r="J67" i="17"/>
  <c r="I75" i="17"/>
  <c r="M75" i="17"/>
  <c r="L75" i="17"/>
  <c r="K75" i="17"/>
  <c r="J75" i="17"/>
  <c r="I84" i="17"/>
  <c r="M84" i="17"/>
  <c r="L84" i="17"/>
  <c r="J84" i="17"/>
  <c r="K84" i="17"/>
  <c r="I101" i="17"/>
  <c r="M101" i="17"/>
  <c r="L101" i="17"/>
  <c r="K101" i="17"/>
  <c r="J101" i="17"/>
  <c r="I110" i="17"/>
  <c r="M110" i="17"/>
  <c r="L110" i="17"/>
  <c r="K110" i="17"/>
  <c r="J110" i="17"/>
  <c r="I118" i="17"/>
  <c r="M118" i="17"/>
  <c r="L118" i="17"/>
  <c r="J118" i="17"/>
  <c r="K118" i="17"/>
  <c r="I127" i="17"/>
  <c r="M127" i="17"/>
  <c r="L127" i="17"/>
  <c r="K127" i="17"/>
  <c r="J127" i="17"/>
  <c r="I136" i="17"/>
  <c r="M136" i="17"/>
  <c r="H135" i="17"/>
  <c r="L136" i="17"/>
  <c r="K136" i="17"/>
  <c r="J136" i="17"/>
  <c r="I144" i="17"/>
  <c r="M144" i="17"/>
  <c r="L144" i="17"/>
  <c r="K144" i="17"/>
  <c r="J144" i="17"/>
  <c r="I153" i="17"/>
  <c r="H161" i="17"/>
  <c r="M153" i="17"/>
  <c r="L153" i="17"/>
  <c r="J153" i="17"/>
  <c r="K153" i="17"/>
  <c r="M53" i="17"/>
  <c r="L53" i="17"/>
  <c r="K53" i="17"/>
  <c r="I53" i="17"/>
  <c r="J53" i="17"/>
  <c r="M61" i="17"/>
  <c r="L61" i="17"/>
  <c r="K61" i="17"/>
  <c r="J61" i="17"/>
  <c r="I61" i="17"/>
  <c r="M70" i="17"/>
  <c r="L70" i="17"/>
  <c r="K70" i="17"/>
  <c r="J70" i="17"/>
  <c r="I70" i="17"/>
  <c r="M87" i="17"/>
  <c r="L87" i="17"/>
  <c r="K87" i="17"/>
  <c r="I87" i="17"/>
  <c r="J87" i="17"/>
  <c r="M96" i="17"/>
  <c r="L96" i="17"/>
  <c r="K96" i="17"/>
  <c r="J96" i="17"/>
  <c r="I96" i="17"/>
  <c r="M104" i="17"/>
  <c r="L104" i="17"/>
  <c r="K104" i="17"/>
  <c r="J104" i="17"/>
  <c r="I104" i="17"/>
  <c r="M113" i="17"/>
  <c r="L113" i="17"/>
  <c r="K113" i="17"/>
  <c r="J113" i="17"/>
  <c r="I113" i="17"/>
  <c r="M122" i="17"/>
  <c r="H121" i="17"/>
  <c r="L122" i="17"/>
  <c r="K122" i="17"/>
  <c r="I122" i="17"/>
  <c r="J122" i="17"/>
  <c r="M130" i="17"/>
  <c r="L130" i="17"/>
  <c r="K130" i="17"/>
  <c r="J130" i="17"/>
  <c r="I130" i="17"/>
  <c r="H147" i="17"/>
  <c r="M139" i="17"/>
  <c r="L139" i="17"/>
  <c r="K139" i="17"/>
  <c r="J139" i="17"/>
  <c r="I139" i="17"/>
  <c r="M156" i="17"/>
  <c r="L156" i="17"/>
  <c r="K156" i="17"/>
  <c r="I156" i="17"/>
  <c r="J156" i="17"/>
  <c r="AA17" i="15"/>
  <c r="Z17" i="15"/>
  <c r="Y17" i="15"/>
  <c r="X17" i="15"/>
  <c r="W17" i="15"/>
  <c r="AA13" i="15"/>
  <c r="Z13" i="15"/>
  <c r="Y13" i="15"/>
  <c r="X13" i="15"/>
  <c r="W13" i="15"/>
  <c r="V21" i="15"/>
  <c r="AA9" i="15"/>
  <c r="Z9" i="15"/>
  <c r="Y9" i="15"/>
  <c r="X9" i="15"/>
  <c r="W9" i="15"/>
  <c r="V22" i="14"/>
  <c r="U22" i="14"/>
  <c r="T22" i="14"/>
  <c r="V14" i="14"/>
  <c r="U14" i="14"/>
  <c r="T14" i="14"/>
  <c r="M116" i="17"/>
  <c r="L116" i="17"/>
  <c r="K116" i="17"/>
  <c r="J116" i="17"/>
  <c r="I116" i="17"/>
  <c r="M82" i="17"/>
  <c r="L82" i="17"/>
  <c r="K82" i="17"/>
  <c r="J82" i="17"/>
  <c r="I82" i="17"/>
  <c r="AA20" i="16"/>
  <c r="Z20" i="16"/>
  <c r="Y20" i="16"/>
  <c r="X20" i="16"/>
  <c r="W20" i="16"/>
  <c r="AA16" i="16"/>
  <c r="Z16" i="16"/>
  <c r="Y16" i="16"/>
  <c r="X16" i="16"/>
  <c r="W16" i="16"/>
  <c r="AA12" i="16"/>
  <c r="Z12" i="16"/>
  <c r="Y12" i="16"/>
  <c r="X12" i="16"/>
  <c r="W12" i="16"/>
  <c r="V21" i="14"/>
  <c r="T21" i="14"/>
  <c r="U21" i="14"/>
  <c r="V13" i="14"/>
  <c r="T13" i="14"/>
  <c r="U13" i="14"/>
  <c r="L144" i="13"/>
  <c r="J144" i="13"/>
  <c r="I144" i="13"/>
  <c r="K144" i="13"/>
  <c r="M144" i="13"/>
  <c r="M103" i="13"/>
  <c r="L103" i="13"/>
  <c r="K103" i="13"/>
  <c r="J103" i="13"/>
  <c r="I103" i="13"/>
  <c r="M95" i="13"/>
  <c r="L95" i="13"/>
  <c r="K95" i="13"/>
  <c r="I95" i="13"/>
  <c r="J95" i="13"/>
  <c r="M86" i="13"/>
  <c r="L86" i="13"/>
  <c r="K86" i="13"/>
  <c r="J86" i="13"/>
  <c r="I86" i="13"/>
  <c r="M78" i="13"/>
  <c r="L78" i="13"/>
  <c r="K78" i="13"/>
  <c r="J78" i="13"/>
  <c r="I78" i="13"/>
  <c r="M69" i="13"/>
  <c r="L69" i="13"/>
  <c r="K69" i="13"/>
  <c r="J69" i="13"/>
  <c r="I69" i="13"/>
  <c r="M60" i="13"/>
  <c r="L60" i="13"/>
  <c r="K60" i="13"/>
  <c r="I60" i="13"/>
  <c r="J60" i="13"/>
  <c r="M52" i="13"/>
  <c r="L52" i="13"/>
  <c r="K52" i="13"/>
  <c r="J52" i="13"/>
  <c r="I52" i="13"/>
  <c r="L136" i="13"/>
  <c r="J136" i="13"/>
  <c r="I136" i="13"/>
  <c r="K136" i="13"/>
  <c r="M136" i="13"/>
  <c r="I109" i="13"/>
  <c r="M109" i="13"/>
  <c r="L109" i="13"/>
  <c r="K109" i="13"/>
  <c r="J109" i="13"/>
  <c r="I100" i="13"/>
  <c r="M100" i="13"/>
  <c r="L100" i="13"/>
  <c r="K100" i="13"/>
  <c r="J100" i="13"/>
  <c r="I92" i="13"/>
  <c r="M92" i="13"/>
  <c r="L92" i="13"/>
  <c r="J92" i="13"/>
  <c r="K92" i="13"/>
  <c r="I83" i="13"/>
  <c r="M83" i="13"/>
  <c r="L83" i="13"/>
  <c r="K83" i="13"/>
  <c r="J83" i="13"/>
  <c r="I74" i="13"/>
  <c r="M74" i="13"/>
  <c r="L74" i="13"/>
  <c r="K74" i="13"/>
  <c r="J74" i="13"/>
  <c r="I66" i="13"/>
  <c r="M66" i="13"/>
  <c r="L66" i="13"/>
  <c r="K66" i="13"/>
  <c r="J66" i="13"/>
  <c r="I57" i="13"/>
  <c r="M57" i="13"/>
  <c r="L57" i="13"/>
  <c r="J57" i="13"/>
  <c r="K57" i="13"/>
  <c r="I40" i="13"/>
  <c r="H48" i="13"/>
  <c r="M40" i="13"/>
  <c r="L40" i="13"/>
  <c r="K40" i="13"/>
  <c r="J40" i="13"/>
  <c r="I31" i="13"/>
  <c r="M31" i="13"/>
  <c r="L31" i="13"/>
  <c r="K31" i="13"/>
  <c r="J31" i="13"/>
  <c r="I23" i="13"/>
  <c r="M23" i="13"/>
  <c r="L23" i="13"/>
  <c r="J23" i="13"/>
  <c r="K23" i="13"/>
  <c r="K112" i="13"/>
  <c r="J112" i="13"/>
  <c r="I112" i="13"/>
  <c r="M112" i="13"/>
  <c r="L112" i="13"/>
  <c r="K121" i="13"/>
  <c r="I121" i="13"/>
  <c r="M121" i="13"/>
  <c r="L121" i="13"/>
  <c r="J121" i="13"/>
  <c r="L129" i="13"/>
  <c r="K129" i="13"/>
  <c r="I129" i="13"/>
  <c r="M129" i="13"/>
  <c r="J129" i="13"/>
  <c r="L138" i="13"/>
  <c r="K138" i="13"/>
  <c r="I138" i="13"/>
  <c r="H146" i="13"/>
  <c r="J138" i="13"/>
  <c r="M138" i="13"/>
  <c r="L155" i="13"/>
  <c r="K155" i="13"/>
  <c r="I155" i="13"/>
  <c r="M155" i="13"/>
  <c r="J155" i="13"/>
  <c r="J115" i="13"/>
  <c r="M115" i="13"/>
  <c r="L115" i="13"/>
  <c r="K115" i="13"/>
  <c r="I115" i="13"/>
  <c r="M124" i="13"/>
  <c r="K124" i="13"/>
  <c r="J124" i="13"/>
  <c r="H132" i="13"/>
  <c r="L124" i="13"/>
  <c r="I124" i="13"/>
  <c r="M141" i="13"/>
  <c r="K141" i="13"/>
  <c r="J141" i="13"/>
  <c r="L141" i="13"/>
  <c r="I141" i="13"/>
  <c r="M150" i="13"/>
  <c r="K150" i="13"/>
  <c r="J150" i="13"/>
  <c r="L150" i="13"/>
  <c r="I150" i="13"/>
  <c r="M158" i="13"/>
  <c r="K158" i="13"/>
  <c r="J158" i="13"/>
  <c r="L158" i="13"/>
  <c r="I158" i="13"/>
  <c r="M113" i="13"/>
  <c r="J113" i="13"/>
  <c r="I113" i="13"/>
  <c r="L113" i="13"/>
  <c r="K113" i="13"/>
  <c r="K122" i="13"/>
  <c r="M122" i="13"/>
  <c r="J122" i="13"/>
  <c r="I122" i="13"/>
  <c r="L122" i="13"/>
  <c r="K130" i="13"/>
  <c r="I130" i="13"/>
  <c r="M130" i="13"/>
  <c r="L130" i="13"/>
  <c r="J130" i="13"/>
  <c r="K139" i="13"/>
  <c r="I139" i="13"/>
  <c r="M139" i="13"/>
  <c r="L139" i="13"/>
  <c r="J139" i="13"/>
  <c r="K148" i="13"/>
  <c r="I148" i="13"/>
  <c r="M148" i="13"/>
  <c r="L148" i="13"/>
  <c r="J148" i="13"/>
  <c r="K156" i="13"/>
  <c r="I156" i="13"/>
  <c r="M156" i="13"/>
  <c r="L156" i="13"/>
  <c r="J156" i="13"/>
  <c r="J125" i="13"/>
  <c r="M125" i="13"/>
  <c r="L125" i="13"/>
  <c r="K125" i="13"/>
  <c r="I125" i="13"/>
  <c r="J134" i="13"/>
  <c r="M134" i="13"/>
  <c r="L134" i="13"/>
  <c r="K134" i="13"/>
  <c r="I134" i="13"/>
  <c r="J142" i="13"/>
  <c r="M142" i="13"/>
  <c r="L142" i="13"/>
  <c r="I142" i="13"/>
  <c r="K142" i="13"/>
  <c r="J151" i="13"/>
  <c r="M151" i="13"/>
  <c r="L151" i="13"/>
  <c r="K151" i="13"/>
  <c r="I151" i="13"/>
  <c r="J159" i="13"/>
  <c r="M159" i="13"/>
  <c r="L159" i="13"/>
  <c r="K159" i="13"/>
  <c r="I159" i="13"/>
  <c r="M123" i="13"/>
  <c r="K123" i="13"/>
  <c r="J123" i="13"/>
  <c r="L123" i="13"/>
  <c r="I123" i="13"/>
  <c r="M131" i="13"/>
  <c r="K131" i="13"/>
  <c r="J131" i="13"/>
  <c r="L131" i="13"/>
  <c r="I131" i="13"/>
  <c r="M140" i="13"/>
  <c r="K140" i="13"/>
  <c r="J140" i="13"/>
  <c r="I140" i="13"/>
  <c r="L140" i="13"/>
  <c r="M149" i="13"/>
  <c r="K149" i="13"/>
  <c r="J149" i="13"/>
  <c r="L149" i="13"/>
  <c r="I149" i="13"/>
  <c r="M157" i="13"/>
  <c r="K157" i="13"/>
  <c r="J157" i="13"/>
  <c r="L157" i="13"/>
  <c r="I157" i="13"/>
  <c r="U51" i="12"/>
  <c r="X51" i="12"/>
  <c r="V51" i="12"/>
  <c r="U47" i="12"/>
  <c r="X47" i="12"/>
  <c r="V47" i="12"/>
  <c r="U43" i="12"/>
  <c r="X43" i="12"/>
  <c r="V43" i="12"/>
  <c r="U39" i="12"/>
  <c r="X39" i="12"/>
  <c r="V39" i="12"/>
  <c r="U35" i="12"/>
  <c r="X35" i="12"/>
  <c r="V35" i="12"/>
  <c r="U31" i="12"/>
  <c r="X31" i="12"/>
  <c r="V31" i="12"/>
  <c r="U27" i="12"/>
  <c r="X27" i="12"/>
  <c r="V27" i="12"/>
  <c r="U23" i="12"/>
  <c r="X23" i="12"/>
  <c r="V23" i="12"/>
  <c r="U19" i="12"/>
  <c r="X19" i="12"/>
  <c r="V19" i="12"/>
  <c r="U15" i="12"/>
  <c r="X15" i="12"/>
  <c r="V15" i="12"/>
  <c r="O55" i="10"/>
  <c r="N55" i="10"/>
  <c r="O36" i="10"/>
  <c r="N36" i="10"/>
  <c r="N9" i="10"/>
  <c r="O9" i="10"/>
  <c r="M114" i="13"/>
  <c r="K114" i="13"/>
  <c r="J114" i="13"/>
  <c r="L114" i="13"/>
  <c r="I114" i="13"/>
  <c r="J106" i="13"/>
  <c r="I106" i="13"/>
  <c r="M106" i="13"/>
  <c r="L106" i="13"/>
  <c r="K106" i="13"/>
  <c r="J97" i="13"/>
  <c r="I97" i="13"/>
  <c r="M97" i="13"/>
  <c r="L97" i="13"/>
  <c r="K97" i="13"/>
  <c r="J88" i="13"/>
  <c r="I88" i="13"/>
  <c r="M88" i="13"/>
  <c r="K88" i="13"/>
  <c r="L88" i="13"/>
  <c r="J80" i="13"/>
  <c r="I80" i="13"/>
  <c r="M80" i="13"/>
  <c r="L80" i="13"/>
  <c r="K80" i="13"/>
  <c r="J71" i="13"/>
  <c r="I71" i="13"/>
  <c r="M71" i="13"/>
  <c r="L71" i="13"/>
  <c r="K71" i="13"/>
  <c r="J54" i="13"/>
  <c r="I54" i="13"/>
  <c r="H62" i="13"/>
  <c r="M54" i="13"/>
  <c r="K54" i="13"/>
  <c r="L54" i="13"/>
  <c r="J45" i="13"/>
  <c r="I45" i="13"/>
  <c r="M45" i="13"/>
  <c r="L45" i="13"/>
  <c r="K45" i="13"/>
  <c r="J37" i="13"/>
  <c r="I37" i="13"/>
  <c r="M37" i="13"/>
  <c r="L37" i="13"/>
  <c r="K37" i="13"/>
  <c r="J28" i="13"/>
  <c r="I28" i="13"/>
  <c r="M28" i="13"/>
  <c r="L28" i="13"/>
  <c r="K28" i="13"/>
  <c r="J16" i="13"/>
  <c r="I16" i="13"/>
  <c r="M16" i="13"/>
  <c r="L16" i="13"/>
  <c r="K16" i="13"/>
  <c r="J12" i="13"/>
  <c r="I12" i="13"/>
  <c r="H20" i="13"/>
  <c r="M12" i="13"/>
  <c r="L12" i="13"/>
  <c r="K12" i="13"/>
  <c r="J8" i="13"/>
  <c r="I8" i="13"/>
  <c r="M8" i="13"/>
  <c r="L8" i="13"/>
  <c r="K8" i="13"/>
  <c r="V9" i="12"/>
  <c r="U9" i="12"/>
  <c r="X9" i="12"/>
  <c r="O104" i="10"/>
  <c r="N104" i="10"/>
  <c r="N58" i="10"/>
  <c r="O58" i="10"/>
  <c r="N39" i="10"/>
  <c r="O39" i="10"/>
  <c r="N31" i="10"/>
  <c r="O31" i="10"/>
  <c r="N20" i="10"/>
  <c r="O20" i="10"/>
  <c r="N12" i="10"/>
  <c r="O12" i="10"/>
  <c r="I154" i="13"/>
  <c r="L154" i="13"/>
  <c r="K154" i="13"/>
  <c r="M154" i="13"/>
  <c r="J154" i="13"/>
  <c r="M152" i="13"/>
  <c r="L152" i="13"/>
  <c r="J152" i="13"/>
  <c r="I152" i="13"/>
  <c r="H160" i="13"/>
  <c r="K152" i="13"/>
  <c r="K111" i="13"/>
  <c r="L111" i="13"/>
  <c r="J111" i="13"/>
  <c r="I111" i="13"/>
  <c r="M111" i="13"/>
  <c r="K102" i="13"/>
  <c r="J102" i="13"/>
  <c r="I102" i="13"/>
  <c r="M102" i="13"/>
  <c r="L102" i="13"/>
  <c r="K94" i="13"/>
  <c r="J94" i="13"/>
  <c r="I94" i="13"/>
  <c r="M94" i="13"/>
  <c r="L94" i="13"/>
  <c r="K85" i="13"/>
  <c r="J85" i="13"/>
  <c r="I85" i="13"/>
  <c r="L85" i="13"/>
  <c r="M85" i="13"/>
  <c r="K68" i="13"/>
  <c r="J68" i="13"/>
  <c r="I68" i="13"/>
  <c r="H76" i="13"/>
  <c r="M68" i="13"/>
  <c r="L68" i="13"/>
  <c r="K59" i="13"/>
  <c r="J59" i="13"/>
  <c r="I59" i="13"/>
  <c r="M59" i="13"/>
  <c r="L59" i="13"/>
  <c r="K51" i="13"/>
  <c r="J51" i="13"/>
  <c r="I51" i="13"/>
  <c r="L51" i="13"/>
  <c r="M51" i="13"/>
  <c r="K42" i="13"/>
  <c r="J42" i="13"/>
  <c r="I42" i="13"/>
  <c r="M42" i="13"/>
  <c r="L42" i="13"/>
  <c r="K33" i="13"/>
  <c r="J33" i="13"/>
  <c r="I33" i="13"/>
  <c r="M33" i="13"/>
  <c r="L33" i="13"/>
  <c r="K25" i="13"/>
  <c r="J25" i="13"/>
  <c r="I25" i="13"/>
  <c r="M25" i="13"/>
  <c r="L25" i="13"/>
  <c r="V56" i="12"/>
  <c r="U56" i="12"/>
  <c r="X56" i="12"/>
  <c r="V52" i="12"/>
  <c r="U52" i="12"/>
  <c r="X52" i="12"/>
  <c r="V48" i="12"/>
  <c r="U48" i="12"/>
  <c r="X48" i="12"/>
  <c r="V44" i="12"/>
  <c r="U44" i="12"/>
  <c r="X44" i="12"/>
  <c r="V40" i="12"/>
  <c r="U40" i="12"/>
  <c r="X40" i="12"/>
  <c r="V36" i="12"/>
  <c r="U36" i="12"/>
  <c r="X36" i="12"/>
  <c r="V32" i="12"/>
  <c r="U32" i="12"/>
  <c r="X32" i="12"/>
  <c r="V28" i="12"/>
  <c r="U28" i="12"/>
  <c r="X28" i="12"/>
  <c r="V24" i="12"/>
  <c r="U24" i="12"/>
  <c r="X24" i="12"/>
  <c r="V20" i="12"/>
  <c r="U20" i="12"/>
  <c r="X20" i="12"/>
  <c r="V16" i="12"/>
  <c r="U16" i="12"/>
  <c r="X16" i="12"/>
  <c r="O107" i="10"/>
  <c r="N107" i="10"/>
  <c r="O99" i="10"/>
  <c r="N99" i="10"/>
  <c r="O53" i="10"/>
  <c r="N53" i="10"/>
  <c r="O42" i="10"/>
  <c r="N42" i="10"/>
  <c r="O15" i="10"/>
  <c r="N15" i="10"/>
  <c r="I145" i="13"/>
  <c r="L145" i="13"/>
  <c r="K145" i="13"/>
  <c r="M145" i="13"/>
  <c r="J145" i="13"/>
  <c r="M143" i="13"/>
  <c r="L143" i="13"/>
  <c r="J143" i="13"/>
  <c r="I143" i="13"/>
  <c r="K143" i="13"/>
  <c r="I120" i="13"/>
  <c r="L120" i="13"/>
  <c r="K120" i="13"/>
  <c r="M120" i="13"/>
  <c r="J120" i="13"/>
  <c r="L108" i="13"/>
  <c r="K108" i="13"/>
  <c r="J108" i="13"/>
  <c r="I108" i="13"/>
  <c r="M108" i="13"/>
  <c r="L99" i="13"/>
  <c r="K99" i="13"/>
  <c r="J99" i="13"/>
  <c r="I99" i="13"/>
  <c r="M99" i="13"/>
  <c r="L82" i="13"/>
  <c r="K82" i="13"/>
  <c r="J82" i="13"/>
  <c r="I82" i="13"/>
  <c r="H90" i="13"/>
  <c r="M82" i="13"/>
  <c r="L73" i="13"/>
  <c r="K73" i="13"/>
  <c r="J73" i="13"/>
  <c r="I73" i="13"/>
  <c r="M73" i="13"/>
  <c r="L65" i="13"/>
  <c r="K65" i="13"/>
  <c r="J65" i="13"/>
  <c r="I65" i="13"/>
  <c r="M65" i="13"/>
  <c r="L56" i="13"/>
  <c r="K56" i="13"/>
  <c r="J56" i="13"/>
  <c r="I56" i="13"/>
  <c r="M56" i="13"/>
  <c r="L47" i="13"/>
  <c r="K47" i="13"/>
  <c r="J47" i="13"/>
  <c r="I47" i="13"/>
  <c r="M47" i="13"/>
  <c r="L39" i="13"/>
  <c r="K39" i="13"/>
  <c r="J39" i="13"/>
  <c r="I39" i="13"/>
  <c r="M39" i="13"/>
  <c r="L30" i="13"/>
  <c r="K30" i="13"/>
  <c r="J30" i="13"/>
  <c r="I30" i="13"/>
  <c r="M30" i="13"/>
  <c r="L22" i="13"/>
  <c r="K22" i="13"/>
  <c r="J22" i="13"/>
  <c r="I22" i="13"/>
  <c r="M22" i="13"/>
  <c r="L17" i="13"/>
  <c r="K17" i="13"/>
  <c r="J17" i="13"/>
  <c r="I17" i="13"/>
  <c r="M17" i="13"/>
  <c r="L13" i="13"/>
  <c r="K13" i="13"/>
  <c r="J13" i="13"/>
  <c r="I13" i="13"/>
  <c r="M13" i="13"/>
  <c r="L9" i="13"/>
  <c r="K9" i="13"/>
  <c r="J9" i="13"/>
  <c r="I9" i="13"/>
  <c r="M9" i="13"/>
  <c r="X10" i="12"/>
  <c r="V10" i="12"/>
  <c r="U10" i="12"/>
  <c r="O102" i="10"/>
  <c r="N102" i="10"/>
  <c r="O75" i="10"/>
  <c r="N75" i="10"/>
  <c r="O64" i="10"/>
  <c r="N64" i="10"/>
  <c r="O37" i="10"/>
  <c r="N37" i="10"/>
  <c r="O18" i="10"/>
  <c r="N18" i="10"/>
  <c r="O10" i="10"/>
  <c r="N10" i="10"/>
  <c r="I137" i="13"/>
  <c r="L137" i="13"/>
  <c r="K137" i="13"/>
  <c r="M137" i="13"/>
  <c r="J137" i="13"/>
  <c r="M135" i="13"/>
  <c r="L135" i="13"/>
  <c r="J135" i="13"/>
  <c r="I135" i="13"/>
  <c r="K135" i="13"/>
  <c r="J116" i="13"/>
  <c r="M116" i="13"/>
  <c r="L116" i="13"/>
  <c r="K116" i="13"/>
  <c r="I116" i="13"/>
  <c r="M96" i="13"/>
  <c r="L96" i="13"/>
  <c r="K96" i="13"/>
  <c r="J96" i="13"/>
  <c r="I96" i="13"/>
  <c r="H104" i="13"/>
  <c r="M87" i="13"/>
  <c r="L87" i="13"/>
  <c r="K87" i="13"/>
  <c r="J87" i="13"/>
  <c r="I87" i="13"/>
  <c r="M79" i="13"/>
  <c r="L79" i="13"/>
  <c r="K79" i="13"/>
  <c r="J79" i="13"/>
  <c r="I79" i="13"/>
  <c r="M70" i="13"/>
  <c r="L70" i="13"/>
  <c r="K70" i="13"/>
  <c r="J70" i="13"/>
  <c r="I70" i="13"/>
  <c r="M61" i="13"/>
  <c r="L61" i="13"/>
  <c r="K61" i="13"/>
  <c r="J61" i="13"/>
  <c r="I61" i="13"/>
  <c r="M53" i="13"/>
  <c r="L53" i="13"/>
  <c r="K53" i="13"/>
  <c r="J53" i="13"/>
  <c r="I53" i="13"/>
  <c r="M44" i="13"/>
  <c r="L44" i="13"/>
  <c r="K44" i="13"/>
  <c r="J44" i="13"/>
  <c r="I44" i="13"/>
  <c r="M36" i="13"/>
  <c r="L36" i="13"/>
  <c r="K36" i="13"/>
  <c r="J36" i="13"/>
  <c r="I36" i="13"/>
  <c r="M27" i="13"/>
  <c r="L27" i="13"/>
  <c r="K27" i="13"/>
  <c r="J27" i="13"/>
  <c r="I27" i="13"/>
  <c r="X57" i="12"/>
  <c r="V57" i="12"/>
  <c r="U57" i="12"/>
  <c r="X53" i="12"/>
  <c r="V53" i="12"/>
  <c r="U53" i="12"/>
  <c r="X49" i="12"/>
  <c r="V49" i="12"/>
  <c r="U49" i="12"/>
  <c r="X45" i="12"/>
  <c r="V45" i="12"/>
  <c r="U45" i="12"/>
  <c r="X41" i="12"/>
  <c r="V41" i="12"/>
  <c r="U41" i="12"/>
  <c r="X37" i="12"/>
  <c r="V37" i="12"/>
  <c r="U37" i="12"/>
  <c r="X33" i="12"/>
  <c r="V33" i="12"/>
  <c r="U33" i="12"/>
  <c r="X29" i="12"/>
  <c r="V29" i="12"/>
  <c r="U29" i="12"/>
  <c r="X25" i="12"/>
  <c r="V25" i="12"/>
  <c r="U25" i="12"/>
  <c r="X21" i="12"/>
  <c r="V21" i="12"/>
  <c r="U21" i="12"/>
  <c r="X17" i="12"/>
  <c r="V17" i="12"/>
  <c r="U17" i="12"/>
  <c r="X11" i="12"/>
  <c r="V11" i="12"/>
  <c r="U11" i="12"/>
  <c r="O105" i="10"/>
  <c r="N105" i="10"/>
  <c r="O97" i="10"/>
  <c r="N97" i="10"/>
  <c r="O59" i="10"/>
  <c r="N59" i="10"/>
  <c r="O40" i="10"/>
  <c r="N40" i="10"/>
  <c r="O32" i="10"/>
  <c r="N32" i="10"/>
  <c r="O13" i="10"/>
  <c r="N13" i="10"/>
  <c r="AA8" i="13"/>
  <c r="Z8" i="13"/>
  <c r="Y8" i="13"/>
  <c r="X8" i="13"/>
  <c r="W8" i="13"/>
  <c r="O257" i="8"/>
  <c r="N257" i="8"/>
  <c r="O262" i="8"/>
  <c r="N262" i="8"/>
  <c r="N256" i="8"/>
  <c r="O256" i="8"/>
  <c r="O253" i="8"/>
  <c r="N253" i="8"/>
  <c r="O261" i="8"/>
  <c r="N261" i="8"/>
  <c r="W37" i="6"/>
  <c r="V37" i="6"/>
  <c r="U37" i="6"/>
  <c r="T37" i="6"/>
  <c r="S37" i="6"/>
  <c r="W29" i="6"/>
  <c r="V29" i="6"/>
  <c r="U29" i="6"/>
  <c r="T29" i="6"/>
  <c r="S29" i="6"/>
  <c r="W21" i="6"/>
  <c r="V21" i="6"/>
  <c r="U21" i="6"/>
  <c r="T21" i="6"/>
  <c r="S21" i="6"/>
  <c r="O78" i="10"/>
  <c r="N78" i="10"/>
  <c r="O86" i="10"/>
  <c r="N86" i="10"/>
  <c r="O83" i="10"/>
  <c r="N83" i="10"/>
  <c r="O80" i="10"/>
  <c r="N80" i="10"/>
  <c r="N77" i="10"/>
  <c r="O77" i="10"/>
  <c r="N85" i="10"/>
  <c r="O85" i="10"/>
  <c r="O82" i="10"/>
  <c r="N82" i="10"/>
  <c r="AA12" i="13"/>
  <c r="Z12" i="13"/>
  <c r="Y12" i="13"/>
  <c r="X12" i="13"/>
  <c r="W12" i="13"/>
  <c r="V20" i="13"/>
  <c r="O277" i="8"/>
  <c r="N277" i="8"/>
  <c r="O214" i="8"/>
  <c r="N214" i="8"/>
  <c r="O211" i="8"/>
  <c r="N211" i="8"/>
  <c r="O210" i="8"/>
  <c r="N210" i="8"/>
  <c r="N208" i="8"/>
  <c r="O208" i="8"/>
  <c r="O207" i="8"/>
  <c r="N207" i="8"/>
  <c r="O189" i="8"/>
  <c r="N189" i="8"/>
  <c r="O75" i="8"/>
  <c r="N75" i="8"/>
  <c r="T51" i="6"/>
  <c r="S51" i="6"/>
  <c r="W51" i="6"/>
  <c r="V51" i="6"/>
  <c r="U51" i="6"/>
  <c r="T43" i="6"/>
  <c r="W43" i="6"/>
  <c r="V43" i="6"/>
  <c r="U43" i="6"/>
  <c r="S43" i="6"/>
  <c r="T35" i="6"/>
  <c r="W35" i="6"/>
  <c r="V35" i="6"/>
  <c r="U35" i="6"/>
  <c r="S35" i="6"/>
  <c r="T27" i="6"/>
  <c r="W27" i="6"/>
  <c r="V27" i="6"/>
  <c r="U27" i="6"/>
  <c r="S27" i="6"/>
  <c r="T19" i="6"/>
  <c r="W19" i="6"/>
  <c r="U19" i="6"/>
  <c r="S19" i="6"/>
  <c r="V19" i="6"/>
  <c r="T16" i="6"/>
  <c r="W16" i="6"/>
  <c r="V16" i="6"/>
  <c r="U16" i="6"/>
  <c r="S16" i="6"/>
  <c r="T8" i="6"/>
  <c r="W8" i="6"/>
  <c r="U8" i="6"/>
  <c r="S8" i="6"/>
  <c r="V8" i="6"/>
  <c r="O76" i="10"/>
  <c r="N76" i="10"/>
  <c r="O240" i="8"/>
  <c r="N240" i="8"/>
  <c r="N238" i="8"/>
  <c r="O238" i="8"/>
  <c r="O237" i="8"/>
  <c r="N237" i="8"/>
  <c r="O188" i="8"/>
  <c r="N188" i="8"/>
  <c r="O163" i="8"/>
  <c r="N163" i="8"/>
  <c r="N168" i="8"/>
  <c r="O168" i="8"/>
  <c r="O173" i="8"/>
  <c r="N173" i="8"/>
  <c r="O149" i="8"/>
  <c r="N149" i="8"/>
  <c r="O141" i="8"/>
  <c r="N141" i="8"/>
  <c r="O127" i="8"/>
  <c r="N127" i="8"/>
  <c r="O119" i="8"/>
  <c r="N119" i="8"/>
  <c r="O86" i="8"/>
  <c r="N86" i="8"/>
  <c r="O78" i="8"/>
  <c r="N78" i="8"/>
  <c r="U46" i="6"/>
  <c r="T46" i="6"/>
  <c r="S46" i="6"/>
  <c r="W46" i="6"/>
  <c r="V46" i="6"/>
  <c r="U38" i="6"/>
  <c r="S38" i="6"/>
  <c r="W38" i="6"/>
  <c r="V38" i="6"/>
  <c r="T38" i="6"/>
  <c r="U30" i="6"/>
  <c r="S30" i="6"/>
  <c r="W30" i="6"/>
  <c r="V30" i="6"/>
  <c r="T30" i="6"/>
  <c r="U22" i="6"/>
  <c r="S22" i="6"/>
  <c r="V22" i="6"/>
  <c r="T22" i="6"/>
  <c r="W22" i="6"/>
  <c r="U11" i="6"/>
  <c r="S11" i="6"/>
  <c r="V11" i="6"/>
  <c r="W11" i="6"/>
  <c r="T11" i="6"/>
  <c r="K41" i="5"/>
  <c r="I41" i="5"/>
  <c r="M41" i="5"/>
  <c r="L41" i="5"/>
  <c r="J41" i="5"/>
  <c r="K33" i="5"/>
  <c r="I33" i="5"/>
  <c r="L33" i="5"/>
  <c r="M33" i="5"/>
  <c r="J33" i="5"/>
  <c r="K25" i="5"/>
  <c r="I25" i="5"/>
  <c r="J25" i="5"/>
  <c r="M25" i="5"/>
  <c r="L25" i="5"/>
  <c r="K17" i="5"/>
  <c r="I17" i="5"/>
  <c r="J17" i="5"/>
  <c r="L17" i="5"/>
  <c r="M17" i="5"/>
  <c r="K14" i="5"/>
  <c r="I14" i="5"/>
  <c r="J14" i="5"/>
  <c r="M14" i="5"/>
  <c r="L14" i="5"/>
  <c r="J216" i="3"/>
  <c r="K216" i="3"/>
  <c r="N216" i="3"/>
  <c r="M216" i="3"/>
  <c r="L216" i="3"/>
  <c r="J212" i="3"/>
  <c r="M212" i="3"/>
  <c r="L212" i="3"/>
  <c r="K212" i="3"/>
  <c r="N212" i="3"/>
  <c r="J208" i="3"/>
  <c r="K208" i="3"/>
  <c r="N208" i="3"/>
  <c r="M208" i="3"/>
  <c r="L208" i="3"/>
  <c r="J185" i="3"/>
  <c r="N185" i="3"/>
  <c r="I196" i="3"/>
  <c r="M185" i="3"/>
  <c r="L185" i="3"/>
  <c r="K185" i="3"/>
  <c r="J181" i="3"/>
  <c r="I192" i="3"/>
  <c r="M181" i="3"/>
  <c r="L181" i="3"/>
  <c r="K181" i="3"/>
  <c r="N181" i="3"/>
  <c r="J177" i="3"/>
  <c r="I188" i="3"/>
  <c r="N177" i="3"/>
  <c r="M177" i="3"/>
  <c r="K177" i="3"/>
  <c r="L177" i="3"/>
  <c r="J173" i="3"/>
  <c r="M173" i="3"/>
  <c r="L173" i="3"/>
  <c r="K173" i="3"/>
  <c r="N173" i="3"/>
  <c r="J169" i="3"/>
  <c r="K169" i="3"/>
  <c r="N169" i="3"/>
  <c r="M169" i="3"/>
  <c r="L169" i="3"/>
  <c r="J165" i="3"/>
  <c r="M165" i="3"/>
  <c r="L165" i="3"/>
  <c r="K165" i="3"/>
  <c r="N165" i="3"/>
  <c r="J161" i="3"/>
  <c r="K161" i="3"/>
  <c r="N161" i="3"/>
  <c r="M161" i="3"/>
  <c r="L161" i="3"/>
  <c r="J157" i="3"/>
  <c r="M157" i="3"/>
  <c r="L157" i="3"/>
  <c r="N157" i="3"/>
  <c r="K157" i="3"/>
  <c r="J153" i="3"/>
  <c r="N153" i="3"/>
  <c r="M153" i="3"/>
  <c r="K153" i="3"/>
  <c r="L153" i="3"/>
  <c r="AA16" i="13"/>
  <c r="Z16" i="13"/>
  <c r="Y16" i="13"/>
  <c r="X16" i="13"/>
  <c r="W16" i="13"/>
  <c r="O84" i="10"/>
  <c r="N84" i="10"/>
  <c r="O273" i="8"/>
  <c r="N273" i="8"/>
  <c r="N279" i="8"/>
  <c r="O279" i="8"/>
  <c r="O276" i="8"/>
  <c r="N276" i="8"/>
  <c r="O284" i="8"/>
  <c r="N284" i="8"/>
  <c r="N278" i="8"/>
  <c r="O278" i="8"/>
  <c r="O275" i="8"/>
  <c r="N275" i="8"/>
  <c r="O283" i="8"/>
  <c r="N283" i="8"/>
  <c r="O236" i="8"/>
  <c r="N236" i="8"/>
  <c r="O233" i="8"/>
  <c r="N233" i="8"/>
  <c r="O232" i="8"/>
  <c r="N232" i="8"/>
  <c r="N230" i="8"/>
  <c r="O230" i="8"/>
  <c r="O229" i="8"/>
  <c r="N229" i="8"/>
  <c r="O213" i="8"/>
  <c r="N213" i="8"/>
  <c r="N212" i="8"/>
  <c r="O212" i="8"/>
  <c r="O209" i="8"/>
  <c r="N209" i="8"/>
  <c r="O217" i="8"/>
  <c r="N217" i="8"/>
  <c r="O191" i="8"/>
  <c r="N191" i="8"/>
  <c r="N190" i="8"/>
  <c r="O190" i="8"/>
  <c r="O187" i="8"/>
  <c r="N187" i="8"/>
  <c r="O195" i="8"/>
  <c r="N195" i="8"/>
  <c r="O81" i="8"/>
  <c r="N81" i="8"/>
  <c r="V49" i="6"/>
  <c r="U49" i="6"/>
  <c r="T49" i="6"/>
  <c r="S49" i="6"/>
  <c r="W49" i="6"/>
  <c r="V41" i="6"/>
  <c r="T41" i="6"/>
  <c r="S41" i="6"/>
  <c r="W41" i="6"/>
  <c r="U41" i="6"/>
  <c r="V33" i="6"/>
  <c r="T33" i="6"/>
  <c r="S33" i="6"/>
  <c r="W33" i="6"/>
  <c r="U33" i="6"/>
  <c r="V25" i="6"/>
  <c r="T25" i="6"/>
  <c r="S25" i="6"/>
  <c r="W25" i="6"/>
  <c r="U25" i="6"/>
  <c r="V17" i="6"/>
  <c r="T17" i="6"/>
  <c r="S17" i="6"/>
  <c r="U17" i="6"/>
  <c r="W17" i="6"/>
  <c r="V14" i="6"/>
  <c r="T14" i="6"/>
  <c r="S14" i="6"/>
  <c r="W14" i="6"/>
  <c r="U14" i="6"/>
  <c r="O79" i="10"/>
  <c r="N79" i="10"/>
  <c r="O274" i="8"/>
  <c r="N274" i="8"/>
  <c r="N260" i="8"/>
  <c r="O260" i="8"/>
  <c r="O259" i="8"/>
  <c r="N259" i="8"/>
  <c r="O84" i="8"/>
  <c r="N84" i="8"/>
  <c r="O76" i="8"/>
  <c r="N76" i="8"/>
  <c r="W52" i="6"/>
  <c r="V52" i="6"/>
  <c r="U52" i="6"/>
  <c r="T52" i="6"/>
  <c r="S52" i="6"/>
  <c r="W44" i="6"/>
  <c r="V44" i="6"/>
  <c r="U44" i="6"/>
  <c r="T44" i="6"/>
  <c r="S44" i="6"/>
  <c r="W36" i="6"/>
  <c r="U36" i="6"/>
  <c r="T36" i="6"/>
  <c r="S36" i="6"/>
  <c r="V36" i="6"/>
  <c r="W28" i="6"/>
  <c r="U28" i="6"/>
  <c r="T28" i="6"/>
  <c r="S28" i="6"/>
  <c r="V28" i="6"/>
  <c r="W20" i="6"/>
  <c r="U20" i="6"/>
  <c r="T20" i="6"/>
  <c r="S20" i="6"/>
  <c r="V20" i="6"/>
  <c r="W9" i="6"/>
  <c r="U9" i="6"/>
  <c r="T9" i="6"/>
  <c r="S9" i="6"/>
  <c r="V9" i="6"/>
  <c r="L215" i="3"/>
  <c r="K215" i="3"/>
  <c r="J215" i="3"/>
  <c r="N215" i="3"/>
  <c r="M215" i="3"/>
  <c r="L211" i="3"/>
  <c r="K211" i="3"/>
  <c r="J211" i="3"/>
  <c r="M211" i="3"/>
  <c r="N211" i="3"/>
  <c r="L184" i="3"/>
  <c r="K184" i="3"/>
  <c r="J184" i="3"/>
  <c r="I195" i="3"/>
  <c r="N184" i="3"/>
  <c r="M184" i="3"/>
  <c r="L180" i="3"/>
  <c r="K180" i="3"/>
  <c r="I191" i="3"/>
  <c r="J180" i="3"/>
  <c r="M180" i="3"/>
  <c r="N180" i="3"/>
  <c r="L176" i="3"/>
  <c r="K176" i="3"/>
  <c r="J176" i="3"/>
  <c r="N176" i="3"/>
  <c r="M176" i="3"/>
  <c r="I187" i="3"/>
  <c r="L172" i="3"/>
  <c r="K172" i="3"/>
  <c r="J172" i="3"/>
  <c r="M172" i="3"/>
  <c r="N172" i="3"/>
  <c r="L168" i="3"/>
  <c r="K168" i="3"/>
  <c r="J168" i="3"/>
  <c r="N168" i="3"/>
  <c r="M168" i="3"/>
  <c r="L164" i="3"/>
  <c r="K164" i="3"/>
  <c r="J164" i="3"/>
  <c r="M164" i="3"/>
  <c r="N164" i="3"/>
  <c r="L160" i="3"/>
  <c r="K160" i="3"/>
  <c r="J160" i="3"/>
  <c r="N160" i="3"/>
  <c r="M160" i="3"/>
  <c r="L156" i="3"/>
  <c r="K156" i="3"/>
  <c r="J156" i="3"/>
  <c r="M156" i="3"/>
  <c r="N156" i="3"/>
  <c r="AA11" i="13"/>
  <c r="Z11" i="13"/>
  <c r="Y11" i="13"/>
  <c r="X11" i="13"/>
  <c r="W11" i="13"/>
  <c r="AA15" i="13"/>
  <c r="Z15" i="13"/>
  <c r="Y15" i="13"/>
  <c r="X15" i="13"/>
  <c r="W15" i="13"/>
  <c r="AA19" i="13"/>
  <c r="Z19" i="13"/>
  <c r="Y19" i="13"/>
  <c r="X19" i="13"/>
  <c r="W19" i="13"/>
  <c r="Y10" i="13"/>
  <c r="X10" i="13"/>
  <c r="W10" i="13"/>
  <c r="AA10" i="13"/>
  <c r="Z10" i="13"/>
  <c r="Y14" i="13"/>
  <c r="X14" i="13"/>
  <c r="W14" i="13"/>
  <c r="AA14" i="13"/>
  <c r="Z14" i="13"/>
  <c r="Y18" i="13"/>
  <c r="X18" i="13"/>
  <c r="W18" i="13"/>
  <c r="Z18" i="13"/>
  <c r="AA18" i="13"/>
  <c r="W9" i="13"/>
  <c r="AA9" i="13"/>
  <c r="Z9" i="13"/>
  <c r="Y9" i="13"/>
  <c r="X9" i="13"/>
  <c r="W13" i="13"/>
  <c r="AA13" i="13"/>
  <c r="Z13" i="13"/>
  <c r="Y13" i="13"/>
  <c r="X13" i="13"/>
  <c r="W17" i="13"/>
  <c r="AA17" i="13"/>
  <c r="Z17" i="13"/>
  <c r="Y17" i="13"/>
  <c r="X17" i="13"/>
  <c r="O235" i="8"/>
  <c r="N235" i="8"/>
  <c r="N234" i="8"/>
  <c r="O234" i="8"/>
  <c r="O231" i="8"/>
  <c r="N231" i="8"/>
  <c r="O239" i="8"/>
  <c r="N239" i="8"/>
  <c r="I42" i="6"/>
  <c r="M42" i="6"/>
  <c r="L42" i="6"/>
  <c r="J42" i="6"/>
  <c r="K42" i="6"/>
  <c r="W51" i="5"/>
  <c r="V51" i="5"/>
  <c r="U51" i="5"/>
  <c r="T51" i="5"/>
  <c r="S51" i="5"/>
  <c r="S49" i="5"/>
  <c r="W49" i="5"/>
  <c r="V49" i="5"/>
  <c r="U49" i="5"/>
  <c r="T49" i="5"/>
  <c r="M21" i="5"/>
  <c r="L21" i="5"/>
  <c r="K21" i="5"/>
  <c r="J21" i="5"/>
  <c r="I21" i="5"/>
  <c r="I19" i="5"/>
  <c r="M19" i="5"/>
  <c r="L19" i="5"/>
  <c r="K19" i="5"/>
  <c r="J19" i="5"/>
  <c r="E196" i="3"/>
  <c r="G191" i="3"/>
  <c r="E188" i="3"/>
  <c r="M137" i="3"/>
  <c r="J137" i="3"/>
  <c r="K137" i="3"/>
  <c r="N137" i="3"/>
  <c r="L137" i="3"/>
  <c r="N139" i="3"/>
  <c r="M139" i="3"/>
  <c r="J139" i="3"/>
  <c r="L139" i="3"/>
  <c r="K139" i="3"/>
  <c r="N143" i="3"/>
  <c r="M143" i="3"/>
  <c r="L143" i="3"/>
  <c r="K143" i="3"/>
  <c r="J143" i="3"/>
  <c r="L33" i="6"/>
  <c r="K33" i="6"/>
  <c r="J33" i="6"/>
  <c r="I33" i="6"/>
  <c r="M33" i="6"/>
  <c r="I26" i="6"/>
  <c r="M26" i="6"/>
  <c r="L26" i="6"/>
  <c r="K26" i="6"/>
  <c r="J26" i="6"/>
  <c r="I34" i="6"/>
  <c r="M34" i="6"/>
  <c r="L34" i="6"/>
  <c r="K34" i="6"/>
  <c r="J34" i="6"/>
  <c r="M11" i="6"/>
  <c r="K11" i="6"/>
  <c r="J11" i="6"/>
  <c r="I11" i="6"/>
  <c r="L11" i="6"/>
  <c r="M22" i="6"/>
  <c r="K22" i="6"/>
  <c r="J22" i="6"/>
  <c r="I22" i="6"/>
  <c r="L22" i="6"/>
  <c r="M30" i="6"/>
  <c r="K30" i="6"/>
  <c r="J30" i="6"/>
  <c r="I30" i="6"/>
  <c r="L30" i="6"/>
  <c r="M38" i="6"/>
  <c r="K38" i="6"/>
  <c r="J38" i="6"/>
  <c r="I38" i="6"/>
  <c r="L38" i="6"/>
  <c r="M46" i="6"/>
  <c r="L46" i="6"/>
  <c r="K46" i="6"/>
  <c r="J46" i="6"/>
  <c r="I46" i="6"/>
  <c r="L8" i="6"/>
  <c r="J8" i="6"/>
  <c r="I8" i="6"/>
  <c r="M8" i="6"/>
  <c r="K8" i="6"/>
  <c r="L16" i="6"/>
  <c r="J16" i="6"/>
  <c r="I16" i="6"/>
  <c r="M16" i="6"/>
  <c r="K16" i="6"/>
  <c r="L19" i="6"/>
  <c r="J19" i="6"/>
  <c r="I19" i="6"/>
  <c r="M19" i="6"/>
  <c r="K19" i="6"/>
  <c r="L27" i="6"/>
  <c r="J27" i="6"/>
  <c r="I27" i="6"/>
  <c r="M27" i="6"/>
  <c r="K27" i="6"/>
  <c r="L35" i="6"/>
  <c r="J35" i="6"/>
  <c r="I35" i="6"/>
  <c r="K35" i="6"/>
  <c r="M35" i="6"/>
  <c r="L43" i="6"/>
  <c r="J43" i="6"/>
  <c r="I43" i="6"/>
  <c r="M43" i="6"/>
  <c r="K43" i="6"/>
  <c r="L51" i="6"/>
  <c r="K51" i="6"/>
  <c r="J51" i="6"/>
  <c r="I51" i="6"/>
  <c r="M51" i="6"/>
  <c r="K13" i="6"/>
  <c r="I13" i="6"/>
  <c r="M13" i="6"/>
  <c r="L13" i="6"/>
  <c r="J13" i="6"/>
  <c r="K24" i="6"/>
  <c r="I24" i="6"/>
  <c r="M24" i="6"/>
  <c r="L24" i="6"/>
  <c r="J24" i="6"/>
  <c r="K32" i="6"/>
  <c r="I32" i="6"/>
  <c r="J32" i="6"/>
  <c r="M32" i="6"/>
  <c r="L32" i="6"/>
  <c r="K40" i="6"/>
  <c r="I40" i="6"/>
  <c r="J40" i="6"/>
  <c r="M40" i="6"/>
  <c r="L40" i="6"/>
  <c r="K48" i="6"/>
  <c r="J48" i="6"/>
  <c r="I48" i="6"/>
  <c r="M48" i="6"/>
  <c r="L48" i="6"/>
  <c r="J10" i="6"/>
  <c r="M10" i="6"/>
  <c r="L10" i="6"/>
  <c r="K10" i="6"/>
  <c r="I10" i="6"/>
  <c r="J21" i="6"/>
  <c r="M21" i="6"/>
  <c r="L21" i="6"/>
  <c r="K21" i="6"/>
  <c r="I21" i="6"/>
  <c r="J29" i="6"/>
  <c r="M29" i="6"/>
  <c r="I29" i="6"/>
  <c r="L29" i="6"/>
  <c r="K29" i="6"/>
  <c r="J37" i="6"/>
  <c r="M37" i="6"/>
  <c r="I37" i="6"/>
  <c r="L37" i="6"/>
  <c r="K37" i="6"/>
  <c r="J45" i="6"/>
  <c r="I45" i="6"/>
  <c r="M45" i="6"/>
  <c r="L45" i="6"/>
  <c r="K45" i="6"/>
  <c r="I50" i="6"/>
  <c r="M50" i="6"/>
  <c r="L50" i="6"/>
  <c r="K50" i="6"/>
  <c r="J50" i="6"/>
  <c r="M12" i="6"/>
  <c r="L12" i="6"/>
  <c r="K12" i="6"/>
  <c r="J12" i="6"/>
  <c r="I12" i="6"/>
  <c r="M23" i="6"/>
  <c r="L23" i="6"/>
  <c r="K23" i="6"/>
  <c r="J23" i="6"/>
  <c r="I23" i="6"/>
  <c r="M31" i="6"/>
  <c r="L31" i="6"/>
  <c r="K31" i="6"/>
  <c r="J31" i="6"/>
  <c r="I31" i="6"/>
  <c r="M39" i="6"/>
  <c r="L39" i="6"/>
  <c r="K39" i="6"/>
  <c r="I39" i="6"/>
  <c r="J39" i="6"/>
  <c r="M47" i="6"/>
  <c r="L47" i="6"/>
  <c r="K47" i="6"/>
  <c r="J47" i="6"/>
  <c r="I47" i="6"/>
  <c r="N52" i="12"/>
  <c r="M52" i="12"/>
  <c r="L52" i="12"/>
  <c r="K52" i="12"/>
  <c r="J52" i="12"/>
  <c r="I52" i="12"/>
  <c r="H194" i="3"/>
  <c r="F191" i="3"/>
  <c r="H186" i="3"/>
  <c r="J136" i="3"/>
  <c r="K136" i="3"/>
  <c r="L136" i="3"/>
  <c r="N136" i="3"/>
  <c r="M136" i="3"/>
  <c r="J74" i="2"/>
  <c r="N74" i="2"/>
  <c r="L74" i="2"/>
  <c r="K74" i="2"/>
  <c r="M74" i="2"/>
  <c r="J64" i="2"/>
  <c r="K64" i="2"/>
  <c r="I67" i="2"/>
  <c r="N64" i="2"/>
  <c r="M64" i="2"/>
  <c r="L64" i="2"/>
  <c r="J60" i="2"/>
  <c r="L60" i="2"/>
  <c r="N60" i="2"/>
  <c r="M60" i="2"/>
  <c r="K60" i="2"/>
  <c r="J47" i="2"/>
  <c r="K47" i="2"/>
  <c r="N47" i="2"/>
  <c r="M47" i="2"/>
  <c r="L47" i="2"/>
  <c r="J40" i="2"/>
  <c r="N40" i="2"/>
  <c r="L40" i="2"/>
  <c r="K40" i="2"/>
  <c r="I43" i="2"/>
  <c r="M40" i="2"/>
  <c r="J36" i="2"/>
  <c r="L36" i="2"/>
  <c r="N36" i="2"/>
  <c r="M36" i="2"/>
  <c r="K36" i="2"/>
  <c r="J32" i="2"/>
  <c r="L32" i="2"/>
  <c r="N32" i="2"/>
  <c r="K32" i="2"/>
  <c r="M32" i="2"/>
  <c r="J16" i="2"/>
  <c r="K16" i="2"/>
  <c r="L16" i="2"/>
  <c r="M16" i="2"/>
  <c r="J12" i="2"/>
  <c r="N12" i="2"/>
  <c r="L12" i="2"/>
  <c r="M12" i="2"/>
  <c r="K12" i="2"/>
  <c r="J8" i="2"/>
  <c r="N8" i="2"/>
  <c r="K8" i="2"/>
  <c r="L8" i="2"/>
  <c r="M8" i="2"/>
  <c r="M49" i="6"/>
  <c r="L49" i="6"/>
  <c r="K49" i="6"/>
  <c r="J49" i="6"/>
  <c r="I49" i="6"/>
  <c r="E195" i="3"/>
  <c r="F42" i="2"/>
  <c r="N16" i="12"/>
  <c r="M16" i="12"/>
  <c r="L16" i="12"/>
  <c r="K16" i="12"/>
  <c r="J16" i="12"/>
  <c r="I16" i="12"/>
  <c r="N32" i="12"/>
  <c r="M32" i="12"/>
  <c r="L32" i="12"/>
  <c r="K32" i="12"/>
  <c r="J32" i="12"/>
  <c r="I32" i="12"/>
  <c r="N48" i="12"/>
  <c r="M48" i="12"/>
  <c r="L48" i="12"/>
  <c r="K48" i="12"/>
  <c r="J48" i="12"/>
  <c r="I48" i="12"/>
  <c r="N9" i="12"/>
  <c r="M9" i="12"/>
  <c r="L9" i="12"/>
  <c r="K9" i="12"/>
  <c r="J9" i="12"/>
  <c r="I9" i="12"/>
  <c r="H56" i="12"/>
  <c r="N28" i="12"/>
  <c r="M28" i="12"/>
  <c r="L28" i="12"/>
  <c r="K28" i="12"/>
  <c r="J28" i="12"/>
  <c r="I28" i="12"/>
  <c r="N44" i="12"/>
  <c r="M44" i="12"/>
  <c r="L44" i="12"/>
  <c r="K44" i="12"/>
  <c r="J44" i="12"/>
  <c r="I44" i="12"/>
  <c r="N24" i="12"/>
  <c r="M24" i="12"/>
  <c r="L24" i="12"/>
  <c r="K24" i="12"/>
  <c r="J24" i="12"/>
  <c r="I24" i="12"/>
  <c r="N40" i="12"/>
  <c r="M40" i="12"/>
  <c r="L40" i="12"/>
  <c r="K40" i="12"/>
  <c r="J40" i="12"/>
  <c r="I40" i="12"/>
  <c r="M15" i="12"/>
  <c r="L15" i="12"/>
  <c r="K15" i="12"/>
  <c r="J15" i="12"/>
  <c r="I15" i="12"/>
  <c r="N15" i="12"/>
  <c r="M19" i="12"/>
  <c r="L19" i="12"/>
  <c r="K19" i="12"/>
  <c r="J19" i="12"/>
  <c r="I19" i="12"/>
  <c r="N19" i="12"/>
  <c r="M23" i="12"/>
  <c r="L23" i="12"/>
  <c r="K23" i="12"/>
  <c r="J23" i="12"/>
  <c r="I23" i="12"/>
  <c r="N23" i="12"/>
  <c r="M27" i="12"/>
  <c r="L27" i="12"/>
  <c r="K27" i="12"/>
  <c r="J27" i="12"/>
  <c r="I27" i="12"/>
  <c r="N27" i="12"/>
  <c r="M31" i="12"/>
  <c r="L31" i="12"/>
  <c r="K31" i="12"/>
  <c r="J31" i="12"/>
  <c r="I31" i="12"/>
  <c r="N31" i="12"/>
  <c r="M35" i="12"/>
  <c r="L35" i="12"/>
  <c r="K35" i="12"/>
  <c r="J35" i="12"/>
  <c r="I35" i="12"/>
  <c r="N35" i="12"/>
  <c r="M39" i="12"/>
  <c r="L39" i="12"/>
  <c r="K39" i="12"/>
  <c r="J39" i="12"/>
  <c r="I39" i="12"/>
  <c r="N39" i="12"/>
  <c r="M43" i="12"/>
  <c r="L43" i="12"/>
  <c r="K43" i="12"/>
  <c r="J43" i="12"/>
  <c r="I43" i="12"/>
  <c r="N43" i="12"/>
  <c r="M47" i="12"/>
  <c r="L47" i="12"/>
  <c r="K47" i="12"/>
  <c r="J47" i="12"/>
  <c r="I47" i="12"/>
  <c r="N47" i="12"/>
  <c r="M51" i="12"/>
  <c r="L51" i="12"/>
  <c r="K51" i="12"/>
  <c r="J51" i="12"/>
  <c r="I51" i="12"/>
  <c r="N51" i="12"/>
  <c r="L8" i="12"/>
  <c r="K8" i="12"/>
  <c r="J8" i="12"/>
  <c r="I8" i="12"/>
  <c r="H55" i="12"/>
  <c r="N8" i="12"/>
  <c r="M8" i="12"/>
  <c r="L14" i="12"/>
  <c r="K14" i="12"/>
  <c r="J14" i="12"/>
  <c r="I14" i="12"/>
  <c r="N14" i="12"/>
  <c r="M14" i="12"/>
  <c r="K13" i="12"/>
  <c r="J13" i="12"/>
  <c r="I13" i="12"/>
  <c r="N13" i="12"/>
  <c r="M13" i="12"/>
  <c r="L13" i="12"/>
  <c r="K18" i="12"/>
  <c r="J18" i="12"/>
  <c r="I18" i="12"/>
  <c r="N18" i="12"/>
  <c r="M18" i="12"/>
  <c r="L18" i="12"/>
  <c r="K22" i="12"/>
  <c r="J22" i="12"/>
  <c r="I22" i="12"/>
  <c r="N22" i="12"/>
  <c r="M22" i="12"/>
  <c r="L22" i="12"/>
  <c r="K26" i="12"/>
  <c r="J26" i="12"/>
  <c r="I26" i="12"/>
  <c r="N26" i="12"/>
  <c r="M26" i="12"/>
  <c r="L26" i="12"/>
  <c r="K30" i="12"/>
  <c r="J30" i="12"/>
  <c r="I30" i="12"/>
  <c r="N30" i="12"/>
  <c r="M30" i="12"/>
  <c r="L30" i="12"/>
  <c r="K34" i="12"/>
  <c r="J34" i="12"/>
  <c r="I34" i="12"/>
  <c r="N34" i="12"/>
  <c r="M34" i="12"/>
  <c r="L34" i="12"/>
  <c r="K38" i="12"/>
  <c r="J38" i="12"/>
  <c r="I38" i="12"/>
  <c r="N38" i="12"/>
  <c r="M38" i="12"/>
  <c r="L38" i="12"/>
  <c r="K42" i="12"/>
  <c r="J42" i="12"/>
  <c r="I42" i="12"/>
  <c r="N42" i="12"/>
  <c r="M42" i="12"/>
  <c r="L42" i="12"/>
  <c r="K46" i="12"/>
  <c r="J46" i="12"/>
  <c r="I46" i="12"/>
  <c r="N46" i="12"/>
  <c r="M46" i="12"/>
  <c r="L46" i="12"/>
  <c r="K50" i="12"/>
  <c r="J50" i="12"/>
  <c r="I50" i="12"/>
  <c r="N50" i="12"/>
  <c r="M50" i="12"/>
  <c r="L50" i="12"/>
  <c r="J7" i="12"/>
  <c r="I7" i="12"/>
  <c r="H54" i="12"/>
  <c r="N7" i="12"/>
  <c r="M7" i="12"/>
  <c r="L7" i="12"/>
  <c r="K7" i="12"/>
  <c r="J12" i="12"/>
  <c r="I12" i="12"/>
  <c r="N12" i="12"/>
  <c r="M12" i="12"/>
  <c r="L12" i="12"/>
  <c r="K12" i="12"/>
  <c r="I11" i="12"/>
  <c r="N11" i="12"/>
  <c r="M11" i="12"/>
  <c r="L11" i="12"/>
  <c r="K11" i="12"/>
  <c r="J11" i="12"/>
  <c r="I17" i="12"/>
  <c r="N17" i="12"/>
  <c r="M17" i="12"/>
  <c r="L17" i="12"/>
  <c r="K17" i="12"/>
  <c r="J17" i="12"/>
  <c r="I21" i="12"/>
  <c r="N21" i="12"/>
  <c r="M21" i="12"/>
  <c r="L21" i="12"/>
  <c r="K21" i="12"/>
  <c r="J21" i="12"/>
  <c r="I25" i="12"/>
  <c r="N25" i="12"/>
  <c r="M25" i="12"/>
  <c r="L25" i="12"/>
  <c r="K25" i="12"/>
  <c r="J25" i="12"/>
  <c r="I29" i="12"/>
  <c r="N29" i="12"/>
  <c r="M29" i="12"/>
  <c r="L29" i="12"/>
  <c r="K29" i="12"/>
  <c r="J29" i="12"/>
  <c r="I33" i="12"/>
  <c r="N33" i="12"/>
  <c r="M33" i="12"/>
  <c r="L33" i="12"/>
  <c r="K33" i="12"/>
  <c r="J33" i="12"/>
  <c r="I37" i="12"/>
  <c r="N37" i="12"/>
  <c r="M37" i="12"/>
  <c r="L37" i="12"/>
  <c r="K37" i="12"/>
  <c r="J37" i="12"/>
  <c r="I41" i="12"/>
  <c r="N41" i="12"/>
  <c r="M41" i="12"/>
  <c r="L41" i="12"/>
  <c r="K41" i="12"/>
  <c r="J41" i="12"/>
  <c r="I45" i="12"/>
  <c r="N45" i="12"/>
  <c r="M45" i="12"/>
  <c r="L45" i="12"/>
  <c r="K45" i="12"/>
  <c r="J45" i="12"/>
  <c r="I49" i="12"/>
  <c r="N49" i="12"/>
  <c r="M49" i="12"/>
  <c r="L49" i="12"/>
  <c r="K49" i="12"/>
  <c r="J49" i="12"/>
  <c r="H53" i="12"/>
  <c r="N6" i="12"/>
  <c r="M6" i="12"/>
  <c r="L6" i="12"/>
  <c r="K6" i="12"/>
  <c r="J6" i="12"/>
  <c r="I6" i="12"/>
  <c r="N10" i="12"/>
  <c r="M10" i="12"/>
  <c r="L10" i="12"/>
  <c r="K10" i="12"/>
  <c r="J10" i="12"/>
  <c r="I10" i="12"/>
  <c r="L20" i="5"/>
  <c r="J20" i="5"/>
  <c r="I20" i="5"/>
  <c r="M20" i="5"/>
  <c r="K20" i="5"/>
  <c r="E191" i="3"/>
  <c r="M36" i="6"/>
  <c r="L36" i="6"/>
  <c r="K36" i="6"/>
  <c r="J36" i="6"/>
  <c r="I36" i="6"/>
  <c r="V13" i="5"/>
  <c r="U13" i="5"/>
  <c r="T13" i="5"/>
  <c r="S13" i="5"/>
  <c r="W13" i="5"/>
  <c r="W8" i="5"/>
  <c r="V8" i="5"/>
  <c r="U8" i="5"/>
  <c r="T8" i="5"/>
  <c r="S8" i="5"/>
  <c r="W10" i="5"/>
  <c r="U10" i="5"/>
  <c r="T10" i="5"/>
  <c r="S10" i="5"/>
  <c r="V10" i="5"/>
  <c r="W21" i="5"/>
  <c r="U21" i="5"/>
  <c r="T21" i="5"/>
  <c r="S21" i="5"/>
  <c r="V21" i="5"/>
  <c r="W29" i="5"/>
  <c r="U29" i="5"/>
  <c r="T29" i="5"/>
  <c r="S29" i="5"/>
  <c r="V29" i="5"/>
  <c r="W37" i="5"/>
  <c r="U37" i="5"/>
  <c r="T37" i="5"/>
  <c r="S37" i="5"/>
  <c r="V37" i="5"/>
  <c r="W45" i="5"/>
  <c r="U45" i="5"/>
  <c r="T45" i="5"/>
  <c r="S45" i="5"/>
  <c r="V45" i="5"/>
  <c r="V7" i="5"/>
  <c r="T7" i="5"/>
  <c r="S7" i="5"/>
  <c r="W7" i="5"/>
  <c r="U7" i="5"/>
  <c r="V15" i="5"/>
  <c r="T15" i="5"/>
  <c r="S15" i="5"/>
  <c r="W15" i="5"/>
  <c r="U15" i="5"/>
  <c r="V18" i="5"/>
  <c r="T18" i="5"/>
  <c r="S18" i="5"/>
  <c r="W18" i="5"/>
  <c r="U18" i="5"/>
  <c r="V26" i="5"/>
  <c r="T26" i="5"/>
  <c r="S26" i="5"/>
  <c r="W26" i="5"/>
  <c r="U26" i="5"/>
  <c r="V34" i="5"/>
  <c r="T34" i="5"/>
  <c r="S34" i="5"/>
  <c r="W34" i="5"/>
  <c r="U34" i="5"/>
  <c r="V42" i="5"/>
  <c r="T42" i="5"/>
  <c r="S42" i="5"/>
  <c r="U42" i="5"/>
  <c r="W42" i="5"/>
  <c r="V50" i="5"/>
  <c r="T50" i="5"/>
  <c r="S50" i="5"/>
  <c r="U50" i="5"/>
  <c r="W50" i="5"/>
  <c r="U12" i="5"/>
  <c r="S12" i="5"/>
  <c r="W12" i="5"/>
  <c r="V12" i="5"/>
  <c r="T12" i="5"/>
  <c r="U23" i="5"/>
  <c r="S23" i="5"/>
  <c r="W23" i="5"/>
  <c r="V23" i="5"/>
  <c r="T23" i="5"/>
  <c r="U31" i="5"/>
  <c r="S31" i="5"/>
  <c r="W31" i="5"/>
  <c r="V31" i="5"/>
  <c r="T31" i="5"/>
  <c r="U39" i="5"/>
  <c r="S39" i="5"/>
  <c r="T39" i="5"/>
  <c r="W39" i="5"/>
  <c r="V39" i="5"/>
  <c r="U47" i="5"/>
  <c r="S47" i="5"/>
  <c r="T47" i="5"/>
  <c r="V47" i="5"/>
  <c r="W47" i="5"/>
  <c r="T9" i="5"/>
  <c r="W9" i="5"/>
  <c r="V9" i="5"/>
  <c r="U9" i="5"/>
  <c r="S9" i="5"/>
  <c r="T20" i="5"/>
  <c r="W20" i="5"/>
  <c r="V20" i="5"/>
  <c r="U20" i="5"/>
  <c r="S20" i="5"/>
  <c r="T28" i="5"/>
  <c r="W28" i="5"/>
  <c r="V28" i="5"/>
  <c r="U28" i="5"/>
  <c r="S28" i="5"/>
  <c r="T36" i="5"/>
  <c r="W36" i="5"/>
  <c r="V36" i="5"/>
  <c r="S36" i="5"/>
  <c r="U36" i="5"/>
  <c r="T44" i="5"/>
  <c r="W44" i="5"/>
  <c r="U44" i="5"/>
  <c r="S44" i="5"/>
  <c r="V44" i="5"/>
  <c r="T52" i="5"/>
  <c r="W52" i="5"/>
  <c r="S52" i="5"/>
  <c r="V52" i="5"/>
  <c r="U52" i="5"/>
  <c r="W11" i="5"/>
  <c r="V11" i="5"/>
  <c r="U11" i="5"/>
  <c r="T11" i="5"/>
  <c r="S11" i="5"/>
  <c r="W22" i="5"/>
  <c r="V22" i="5"/>
  <c r="U22" i="5"/>
  <c r="T22" i="5"/>
  <c r="S22" i="5"/>
  <c r="W30" i="5"/>
  <c r="V30" i="5"/>
  <c r="U30" i="5"/>
  <c r="T30" i="5"/>
  <c r="S30" i="5"/>
  <c r="W38" i="5"/>
  <c r="V38" i="5"/>
  <c r="U38" i="5"/>
  <c r="S38" i="5"/>
  <c r="T38" i="5"/>
  <c r="W46" i="5"/>
  <c r="V46" i="5"/>
  <c r="U46" i="5"/>
  <c r="T46" i="5"/>
  <c r="S46" i="5"/>
  <c r="H195" i="3"/>
  <c r="F192" i="3"/>
  <c r="H187" i="3"/>
  <c r="L73" i="2"/>
  <c r="K73" i="2"/>
  <c r="J73" i="2"/>
  <c r="N73" i="2"/>
  <c r="M73" i="2"/>
  <c r="E68" i="2"/>
  <c r="G67" i="2"/>
  <c r="L63" i="2"/>
  <c r="K63" i="2"/>
  <c r="J63" i="2"/>
  <c r="M63" i="2"/>
  <c r="N63" i="2"/>
  <c r="L59" i="2"/>
  <c r="N59" i="2"/>
  <c r="K59" i="2"/>
  <c r="M59" i="2"/>
  <c r="J59" i="2"/>
  <c r="G43" i="2"/>
  <c r="L39" i="2"/>
  <c r="N39" i="2"/>
  <c r="K39" i="2"/>
  <c r="J39" i="2"/>
  <c r="I42" i="2"/>
  <c r="M39" i="2"/>
  <c r="L35" i="2"/>
  <c r="K35" i="2"/>
  <c r="J35" i="2"/>
  <c r="N35" i="2"/>
  <c r="M35" i="2"/>
  <c r="L22" i="2"/>
  <c r="K22" i="2"/>
  <c r="J22" i="2"/>
  <c r="N22" i="2"/>
  <c r="M22" i="2"/>
  <c r="L15" i="2"/>
  <c r="K15" i="2"/>
  <c r="N15" i="2"/>
  <c r="I18" i="2"/>
  <c r="M15" i="2"/>
  <c r="J15" i="2"/>
  <c r="L11" i="2"/>
  <c r="N11" i="2"/>
  <c r="K11" i="2"/>
  <c r="J11" i="2"/>
  <c r="M11" i="2"/>
  <c r="L7" i="2"/>
  <c r="N7" i="2"/>
  <c r="K7" i="2"/>
  <c r="J7" i="2"/>
  <c r="M7" i="2"/>
  <c r="E187" i="3"/>
  <c r="L17" i="6"/>
  <c r="K17" i="6"/>
  <c r="J17" i="6"/>
  <c r="I17" i="6"/>
  <c r="M17" i="6"/>
  <c r="W19" i="5"/>
  <c r="V19" i="5"/>
  <c r="U19" i="5"/>
  <c r="T19" i="5"/>
  <c r="S19" i="5"/>
  <c r="S17" i="5"/>
  <c r="W17" i="5"/>
  <c r="V17" i="5"/>
  <c r="U17" i="5"/>
  <c r="T17" i="5"/>
  <c r="E192" i="3"/>
  <c r="H188" i="3"/>
  <c r="H192" i="3"/>
  <c r="H196" i="3"/>
  <c r="H189" i="3"/>
  <c r="H193" i="3"/>
  <c r="K142" i="3"/>
  <c r="J142" i="3"/>
  <c r="N142" i="3"/>
  <c r="M142" i="3"/>
  <c r="L142" i="3"/>
  <c r="F43" i="2"/>
  <c r="M21" i="2"/>
  <c r="L21" i="2"/>
  <c r="K21" i="2"/>
  <c r="J21" i="2"/>
  <c r="I15" i="6"/>
  <c r="M15" i="6"/>
  <c r="L15" i="6"/>
  <c r="K15" i="6"/>
  <c r="J15" i="6"/>
  <c r="M19" i="2"/>
  <c r="L19" i="2"/>
  <c r="K19" i="2"/>
  <c r="J19" i="2"/>
  <c r="L25" i="6"/>
  <c r="K25" i="6"/>
  <c r="J25" i="6"/>
  <c r="I25" i="6"/>
  <c r="M25" i="6"/>
  <c r="M20" i="6"/>
  <c r="L20" i="6"/>
  <c r="K20" i="6"/>
  <c r="J20" i="6"/>
  <c r="I20" i="6"/>
  <c r="I18" i="6"/>
  <c r="M18" i="6"/>
  <c r="L18" i="6"/>
  <c r="K18" i="6"/>
  <c r="J18" i="6"/>
  <c r="L14" i="6"/>
  <c r="K14" i="6"/>
  <c r="J14" i="6"/>
  <c r="I14" i="6"/>
  <c r="M14" i="6"/>
  <c r="M9" i="6"/>
  <c r="L9" i="6"/>
  <c r="K9" i="6"/>
  <c r="J9" i="6"/>
  <c r="I9" i="6"/>
  <c r="I7" i="6"/>
  <c r="M7" i="6"/>
  <c r="L7" i="6"/>
  <c r="K7" i="6"/>
  <c r="J7" i="6"/>
  <c r="W27" i="5"/>
  <c r="V27" i="5"/>
  <c r="U27" i="5"/>
  <c r="T27" i="5"/>
  <c r="S27" i="5"/>
  <c r="S25" i="5"/>
  <c r="W25" i="5"/>
  <c r="V25" i="5"/>
  <c r="U25" i="5"/>
  <c r="T25" i="5"/>
  <c r="F195" i="3"/>
  <c r="H190" i="3"/>
  <c r="F187" i="3"/>
  <c r="G188" i="3"/>
  <c r="G192" i="3"/>
  <c r="G196" i="3"/>
  <c r="G189" i="3"/>
  <c r="G193" i="3"/>
  <c r="M141" i="3"/>
  <c r="N141" i="3"/>
  <c r="L141" i="3"/>
  <c r="K141" i="3"/>
  <c r="J141" i="3"/>
  <c r="N72" i="2"/>
  <c r="M72" i="2"/>
  <c r="L72" i="2"/>
  <c r="K72" i="2"/>
  <c r="J72" i="2"/>
  <c r="M66" i="2"/>
  <c r="L66" i="2"/>
  <c r="K66" i="2"/>
  <c r="J66" i="2"/>
  <c r="E67" i="2"/>
  <c r="N62" i="2"/>
  <c r="M62" i="2"/>
  <c r="L62" i="2"/>
  <c r="K62" i="2"/>
  <c r="J62" i="2"/>
  <c r="N58" i="2"/>
  <c r="M58" i="2"/>
  <c r="L58" i="2"/>
  <c r="K58" i="2"/>
  <c r="J58" i="2"/>
  <c r="N49" i="2"/>
  <c r="M49" i="2"/>
  <c r="L49" i="2"/>
  <c r="K49" i="2"/>
  <c r="J49" i="2"/>
  <c r="E43" i="2"/>
  <c r="G42" i="2"/>
  <c r="N38" i="2"/>
  <c r="M38" i="2"/>
  <c r="L38" i="2"/>
  <c r="K38" i="2"/>
  <c r="J38" i="2"/>
  <c r="N34" i="2"/>
  <c r="M34" i="2"/>
  <c r="L34" i="2"/>
  <c r="K34" i="2"/>
  <c r="J34" i="2"/>
  <c r="M20" i="2"/>
  <c r="L20" i="2"/>
  <c r="K20" i="2"/>
  <c r="J20" i="2"/>
  <c r="I17" i="2"/>
  <c r="N14" i="2"/>
  <c r="M14" i="2"/>
  <c r="L14" i="2"/>
  <c r="K14" i="2"/>
  <c r="J14" i="2"/>
  <c r="N10" i="2"/>
  <c r="M10" i="2"/>
  <c r="L10" i="2"/>
  <c r="K10" i="2"/>
  <c r="J10" i="2"/>
  <c r="M28" i="6"/>
  <c r="L28" i="6"/>
  <c r="K28" i="6"/>
  <c r="J28" i="6"/>
  <c r="I28" i="6"/>
  <c r="F189" i="3"/>
  <c r="F193" i="3"/>
  <c r="F186" i="3"/>
  <c r="F190" i="3"/>
  <c r="F194" i="3"/>
  <c r="M52" i="6"/>
  <c r="L52" i="6"/>
  <c r="K52" i="6"/>
  <c r="J52" i="6"/>
  <c r="I52" i="6"/>
  <c r="L41" i="6"/>
  <c r="K41" i="6"/>
  <c r="J41" i="6"/>
  <c r="I41" i="6"/>
  <c r="M41" i="6"/>
  <c r="E189" i="3"/>
  <c r="E193" i="3"/>
  <c r="E186" i="3"/>
  <c r="E190" i="3"/>
  <c r="E194" i="3"/>
  <c r="T16" i="43"/>
  <c r="S16" i="43"/>
  <c r="R16" i="43"/>
  <c r="Q16" i="43"/>
  <c r="P16" i="43"/>
  <c r="H16" i="43"/>
  <c r="J16" i="43"/>
  <c r="I16" i="43"/>
  <c r="G146" i="42"/>
  <c r="I146" i="42"/>
  <c r="H146" i="42"/>
  <c r="K146" i="42" s="1"/>
  <c r="O146" i="43"/>
  <c r="M146" i="43"/>
  <c r="N146" i="43"/>
  <c r="L146" i="43"/>
  <c r="H16" i="42"/>
  <c r="J16" i="42"/>
  <c r="I16" i="42"/>
  <c r="O146" i="41"/>
  <c r="M146" i="41"/>
  <c r="N146" i="41"/>
  <c r="L146" i="41"/>
  <c r="O146" i="42"/>
  <c r="N146" i="42"/>
  <c r="M146" i="42"/>
  <c r="L146" i="42"/>
  <c r="P16" i="42"/>
  <c r="T16" i="42"/>
  <c r="S16" i="42"/>
  <c r="R16" i="42"/>
  <c r="Q16" i="42"/>
  <c r="L16" i="43"/>
  <c r="N16" i="43"/>
  <c r="M16" i="43"/>
  <c r="N16" i="42"/>
  <c r="L16" i="42"/>
  <c r="M16" i="42"/>
  <c r="G146" i="41"/>
  <c r="I146" i="41"/>
  <c r="H146" i="41"/>
  <c r="K146" i="41" s="1"/>
  <c r="M11" i="37"/>
  <c r="L11" i="37"/>
  <c r="K11" i="37"/>
  <c r="H11" i="37"/>
  <c r="G11" i="37"/>
  <c r="I11" i="37"/>
  <c r="P11" i="37"/>
  <c r="O11" i="37"/>
  <c r="T11" i="37"/>
  <c r="S11" i="37"/>
  <c r="R11" i="37"/>
  <c r="Q11" i="37"/>
  <c r="M146" i="27"/>
  <c r="J146" i="27"/>
  <c r="I146" i="27"/>
  <c r="L146" i="27"/>
  <c r="K146" i="27"/>
  <c r="M90" i="27"/>
  <c r="J90" i="27"/>
  <c r="I90" i="27"/>
  <c r="L90" i="27"/>
  <c r="K90" i="27"/>
  <c r="M76" i="26"/>
  <c r="L76" i="26"/>
  <c r="K76" i="26"/>
  <c r="J76" i="26"/>
  <c r="I76" i="26"/>
  <c r="J118" i="27"/>
  <c r="I118" i="27"/>
  <c r="L118" i="27"/>
  <c r="K118" i="27"/>
  <c r="M118" i="27"/>
  <c r="M132" i="27"/>
  <c r="L132" i="27"/>
  <c r="I132" i="27"/>
  <c r="J132" i="27"/>
  <c r="K132" i="27"/>
  <c r="K20" i="27"/>
  <c r="M20" i="27"/>
  <c r="L20" i="27"/>
  <c r="J20" i="27"/>
  <c r="I20" i="27"/>
  <c r="K118" i="26"/>
  <c r="J118" i="26"/>
  <c r="I118" i="26"/>
  <c r="M118" i="26"/>
  <c r="L118" i="26"/>
  <c r="I160" i="27"/>
  <c r="K160" i="27"/>
  <c r="J160" i="27"/>
  <c r="M160" i="27"/>
  <c r="L160" i="27"/>
  <c r="L62" i="27"/>
  <c r="K62" i="27"/>
  <c r="M62" i="27"/>
  <c r="J62" i="27"/>
  <c r="I62" i="27"/>
  <c r="M76" i="27"/>
  <c r="L76" i="27"/>
  <c r="I76" i="27"/>
  <c r="K76" i="27"/>
  <c r="J76" i="27"/>
  <c r="I104" i="28"/>
  <c r="K104" i="28"/>
  <c r="J104" i="28"/>
  <c r="M104" i="28"/>
  <c r="L104" i="28"/>
  <c r="K160" i="26"/>
  <c r="I160" i="26"/>
  <c r="M160" i="26"/>
  <c r="L160" i="26"/>
  <c r="J160" i="26"/>
  <c r="L132" i="26"/>
  <c r="I132" i="26"/>
  <c r="M132" i="26"/>
  <c r="K132" i="26"/>
  <c r="J132" i="26"/>
  <c r="M146" i="26"/>
  <c r="J146" i="26"/>
  <c r="K146" i="26"/>
  <c r="I146" i="26"/>
  <c r="L146" i="26"/>
  <c r="L62" i="26"/>
  <c r="M62" i="26"/>
  <c r="K62" i="26"/>
  <c r="I62" i="26"/>
  <c r="J62" i="26"/>
  <c r="I90" i="26"/>
  <c r="M90" i="26"/>
  <c r="J90" i="26"/>
  <c r="L90" i="26"/>
  <c r="K90" i="26"/>
  <c r="L34" i="27"/>
  <c r="I34" i="27"/>
  <c r="M34" i="27"/>
  <c r="J34" i="27"/>
  <c r="K34" i="27"/>
  <c r="M34" i="26"/>
  <c r="K34" i="26"/>
  <c r="J34" i="26"/>
  <c r="L34" i="26"/>
  <c r="I34" i="26"/>
  <c r="M48" i="27"/>
  <c r="J48" i="27"/>
  <c r="L48" i="27"/>
  <c r="K48" i="27"/>
  <c r="I48" i="27"/>
  <c r="K48" i="26"/>
  <c r="J48" i="26"/>
  <c r="I48" i="26"/>
  <c r="L48" i="26"/>
  <c r="M48" i="26"/>
  <c r="J104" i="26"/>
  <c r="M104" i="26"/>
  <c r="L104" i="26"/>
  <c r="K104" i="26"/>
  <c r="I104" i="26"/>
  <c r="I104" i="27"/>
  <c r="K104" i="27"/>
  <c r="J104" i="27"/>
  <c r="M104" i="27"/>
  <c r="L104" i="27"/>
  <c r="M20" i="26"/>
  <c r="J20" i="26"/>
  <c r="K20" i="26"/>
  <c r="I20" i="26"/>
  <c r="L20" i="26"/>
  <c r="N119" i="22"/>
  <c r="M119" i="22"/>
  <c r="L119" i="22"/>
  <c r="K119" i="22"/>
  <c r="J119" i="22"/>
  <c r="L105" i="22"/>
  <c r="K105" i="22"/>
  <c r="J105" i="22"/>
  <c r="N105" i="22"/>
  <c r="M105" i="22"/>
  <c r="L77" i="22"/>
  <c r="K77" i="22"/>
  <c r="J77" i="22"/>
  <c r="N77" i="22"/>
  <c r="M77" i="22"/>
  <c r="J49" i="22"/>
  <c r="N49" i="22"/>
  <c r="M49" i="22"/>
  <c r="L49" i="22"/>
  <c r="K49" i="22"/>
  <c r="J161" i="22"/>
  <c r="L161" i="22"/>
  <c r="K161" i="22"/>
  <c r="N161" i="22"/>
  <c r="M161" i="22"/>
  <c r="N147" i="22"/>
  <c r="L147" i="22"/>
  <c r="K147" i="22"/>
  <c r="J147" i="22"/>
  <c r="M147" i="22"/>
  <c r="M21" i="22"/>
  <c r="L21" i="22"/>
  <c r="N21" i="22"/>
  <c r="J21" i="22"/>
  <c r="K21" i="22"/>
  <c r="I162" i="21"/>
  <c r="H162" i="21"/>
  <c r="J162" i="21"/>
  <c r="I148" i="21"/>
  <c r="J148" i="21"/>
  <c r="H148" i="21"/>
  <c r="I134" i="21"/>
  <c r="J134" i="21"/>
  <c r="H134" i="21"/>
  <c r="I120" i="21"/>
  <c r="H120" i="21"/>
  <c r="J120" i="21"/>
  <c r="I106" i="21"/>
  <c r="J106" i="21"/>
  <c r="H106" i="21"/>
  <c r="J133" i="22"/>
  <c r="M133" i="22"/>
  <c r="L133" i="22"/>
  <c r="K133" i="22"/>
  <c r="N133" i="22"/>
  <c r="N91" i="22"/>
  <c r="M91" i="22"/>
  <c r="L91" i="22"/>
  <c r="J91" i="22"/>
  <c r="K91" i="22"/>
  <c r="N35" i="22"/>
  <c r="M35" i="22"/>
  <c r="L35" i="22"/>
  <c r="J35" i="22"/>
  <c r="K35" i="22"/>
  <c r="N63" i="22"/>
  <c r="M63" i="22"/>
  <c r="L63" i="22"/>
  <c r="J63" i="22"/>
  <c r="K63" i="22"/>
  <c r="I78" i="21"/>
  <c r="J78" i="21"/>
  <c r="H78" i="21"/>
  <c r="I92" i="21"/>
  <c r="J92" i="21"/>
  <c r="H92" i="21"/>
  <c r="I36" i="21"/>
  <c r="J36" i="21"/>
  <c r="H36" i="21"/>
  <c r="I64" i="21"/>
  <c r="J64" i="21"/>
  <c r="H64" i="21"/>
  <c r="X21" i="22"/>
  <c r="AB21" i="22"/>
  <c r="AA21" i="22"/>
  <c r="Y21" i="22"/>
  <c r="Z21" i="22"/>
  <c r="I50" i="21"/>
  <c r="H50" i="21"/>
  <c r="J50" i="21"/>
  <c r="S22" i="21"/>
  <c r="T22" i="21"/>
  <c r="R22" i="21"/>
  <c r="I22" i="21"/>
  <c r="J22" i="21"/>
  <c r="H22" i="21"/>
  <c r="AB132" i="18"/>
  <c r="AA132" i="18"/>
  <c r="Z132" i="18"/>
  <c r="T132" i="18"/>
  <c r="R132" i="18"/>
  <c r="S132" i="18"/>
  <c r="AA106" i="18"/>
  <c r="Z106" i="18"/>
  <c r="AB106" i="18"/>
  <c r="S106" i="18"/>
  <c r="R106" i="18"/>
  <c r="T106" i="18"/>
  <c r="AB76" i="18"/>
  <c r="Z76" i="18"/>
  <c r="AA76" i="18"/>
  <c r="T76" i="18"/>
  <c r="S76" i="18"/>
  <c r="R76" i="18"/>
  <c r="AA50" i="18"/>
  <c r="Z50" i="18"/>
  <c r="AB50" i="18"/>
  <c r="S50" i="18"/>
  <c r="R50" i="18"/>
  <c r="T50" i="18"/>
  <c r="I132" i="18"/>
  <c r="K132" i="18"/>
  <c r="J132" i="18"/>
  <c r="K106" i="18"/>
  <c r="J106" i="18"/>
  <c r="I106" i="18"/>
  <c r="I76" i="18"/>
  <c r="K76" i="18"/>
  <c r="J76" i="18"/>
  <c r="K50" i="18"/>
  <c r="J50" i="18"/>
  <c r="I50" i="18"/>
  <c r="AB148" i="18"/>
  <c r="AA148" i="18"/>
  <c r="Z148" i="18"/>
  <c r="T148" i="18"/>
  <c r="S148" i="18"/>
  <c r="R148" i="18"/>
  <c r="AA118" i="18"/>
  <c r="Z118" i="18"/>
  <c r="AB118" i="18"/>
  <c r="S118" i="18"/>
  <c r="R118" i="18"/>
  <c r="T118" i="18"/>
  <c r="AB92" i="18"/>
  <c r="AA92" i="18"/>
  <c r="Z92" i="18"/>
  <c r="T92" i="18"/>
  <c r="S92" i="18"/>
  <c r="R92" i="18"/>
  <c r="AA62" i="18"/>
  <c r="Z62" i="18"/>
  <c r="AB62" i="18"/>
  <c r="S62" i="18"/>
  <c r="R62" i="18"/>
  <c r="T62" i="18"/>
  <c r="J9" i="19"/>
  <c r="H9" i="19"/>
  <c r="K148" i="18"/>
  <c r="J148" i="18"/>
  <c r="I148" i="18"/>
  <c r="K118" i="18"/>
  <c r="J118" i="18"/>
  <c r="I118" i="18"/>
  <c r="K92" i="18"/>
  <c r="J92" i="18"/>
  <c r="I92" i="18"/>
  <c r="K62" i="18"/>
  <c r="J62" i="18"/>
  <c r="I62" i="18"/>
  <c r="AB160" i="18"/>
  <c r="AA160" i="18"/>
  <c r="Z160" i="18"/>
  <c r="T160" i="18"/>
  <c r="S160" i="18"/>
  <c r="R160" i="18"/>
  <c r="AB134" i="18"/>
  <c r="AA134" i="18"/>
  <c r="Z134" i="18"/>
  <c r="T134" i="18"/>
  <c r="S134" i="18"/>
  <c r="R134" i="18"/>
  <c r="AB104" i="18"/>
  <c r="AA104" i="18"/>
  <c r="Z104" i="18"/>
  <c r="T104" i="18"/>
  <c r="S104" i="18"/>
  <c r="R104" i="18"/>
  <c r="AB78" i="18"/>
  <c r="AA78" i="18"/>
  <c r="Z78" i="18"/>
  <c r="T78" i="18"/>
  <c r="S78" i="18"/>
  <c r="R78" i="18"/>
  <c r="AB48" i="18"/>
  <c r="AA48" i="18"/>
  <c r="Z48" i="18"/>
  <c r="T48" i="18"/>
  <c r="S48" i="18"/>
  <c r="R48" i="18"/>
  <c r="K160" i="18"/>
  <c r="J160" i="18"/>
  <c r="I160" i="18"/>
  <c r="K134" i="18"/>
  <c r="J134" i="18"/>
  <c r="I134" i="18"/>
  <c r="K104" i="18"/>
  <c r="J104" i="18"/>
  <c r="I104" i="18"/>
  <c r="K78" i="18"/>
  <c r="J78" i="18"/>
  <c r="I78" i="18"/>
  <c r="K48" i="18"/>
  <c r="J48" i="18"/>
  <c r="I48" i="18"/>
  <c r="AB34" i="18"/>
  <c r="AA34" i="18"/>
  <c r="Z34" i="18"/>
  <c r="T34" i="18"/>
  <c r="R34" i="18"/>
  <c r="S34" i="18"/>
  <c r="AA8" i="18"/>
  <c r="Z8" i="18"/>
  <c r="AB8" i="18"/>
  <c r="S8" i="18"/>
  <c r="R8" i="18"/>
  <c r="T8" i="18"/>
  <c r="M35" i="17"/>
  <c r="L35" i="17"/>
  <c r="K35" i="17"/>
  <c r="J35" i="17"/>
  <c r="I35" i="17"/>
  <c r="R9" i="19"/>
  <c r="P9" i="19"/>
  <c r="T90" i="18"/>
  <c r="S90" i="18"/>
  <c r="R90" i="18"/>
  <c r="T64" i="18"/>
  <c r="R64" i="18"/>
  <c r="S64" i="18"/>
  <c r="I34" i="18"/>
  <c r="K34" i="18"/>
  <c r="J34" i="18"/>
  <c r="K8" i="18"/>
  <c r="J8" i="18"/>
  <c r="I8" i="18"/>
  <c r="I49" i="17"/>
  <c r="M49" i="17"/>
  <c r="L49" i="17"/>
  <c r="J49" i="17"/>
  <c r="K49" i="17"/>
  <c r="L23" i="17"/>
  <c r="K23" i="17"/>
  <c r="J23" i="17"/>
  <c r="I23" i="17"/>
  <c r="M23" i="17"/>
  <c r="K146" i="18"/>
  <c r="J146" i="18"/>
  <c r="I146" i="18"/>
  <c r="I120" i="18"/>
  <c r="J120" i="18"/>
  <c r="K120" i="18"/>
  <c r="AA20" i="18"/>
  <c r="Z20" i="18"/>
  <c r="AB20" i="18"/>
  <c r="S20" i="18"/>
  <c r="R20" i="18"/>
  <c r="T20" i="18"/>
  <c r="M37" i="17"/>
  <c r="L37" i="17"/>
  <c r="K37" i="17"/>
  <c r="J37" i="17"/>
  <c r="I37" i="17"/>
  <c r="AB36" i="18"/>
  <c r="AA36" i="18"/>
  <c r="Z36" i="18"/>
  <c r="K20" i="18"/>
  <c r="J20" i="18"/>
  <c r="I20" i="18"/>
  <c r="K90" i="18"/>
  <c r="J90" i="18"/>
  <c r="I90" i="18"/>
  <c r="I64" i="18"/>
  <c r="K64" i="18"/>
  <c r="J64" i="18"/>
  <c r="AB146" i="18"/>
  <c r="AA146" i="18"/>
  <c r="Z146" i="18"/>
  <c r="AB120" i="18"/>
  <c r="AA120" i="18"/>
  <c r="Z120" i="18"/>
  <c r="K36" i="18"/>
  <c r="J36" i="18"/>
  <c r="I36" i="18"/>
  <c r="AB90" i="18"/>
  <c r="AA90" i="18"/>
  <c r="Z90" i="18"/>
  <c r="M9" i="17"/>
  <c r="L9" i="17"/>
  <c r="K9" i="17"/>
  <c r="J9" i="17"/>
  <c r="I9" i="17"/>
  <c r="M133" i="16"/>
  <c r="L133" i="16"/>
  <c r="K133" i="16"/>
  <c r="J133" i="16"/>
  <c r="I133" i="16"/>
  <c r="K107" i="16"/>
  <c r="J107" i="16"/>
  <c r="I107" i="16"/>
  <c r="M107" i="16"/>
  <c r="L107" i="16"/>
  <c r="M63" i="15"/>
  <c r="L63" i="15"/>
  <c r="K63" i="15"/>
  <c r="J63" i="15"/>
  <c r="I63" i="15"/>
  <c r="M21" i="15"/>
  <c r="L21" i="15"/>
  <c r="K21" i="15"/>
  <c r="J21" i="15"/>
  <c r="I21" i="15"/>
  <c r="K79" i="14"/>
  <c r="J79" i="14"/>
  <c r="I79" i="14"/>
  <c r="I147" i="16"/>
  <c r="M147" i="16"/>
  <c r="L147" i="16"/>
  <c r="K147" i="16"/>
  <c r="J147" i="16"/>
  <c r="L121" i="16"/>
  <c r="K121" i="16"/>
  <c r="J121" i="16"/>
  <c r="I121" i="16"/>
  <c r="M121" i="16"/>
  <c r="I35" i="16"/>
  <c r="M35" i="16"/>
  <c r="L35" i="16"/>
  <c r="K35" i="16"/>
  <c r="J35" i="16"/>
  <c r="I77" i="15"/>
  <c r="M77" i="15"/>
  <c r="L77" i="15"/>
  <c r="K77" i="15"/>
  <c r="J77" i="15"/>
  <c r="I121" i="14"/>
  <c r="K121" i="14"/>
  <c r="J121" i="14"/>
  <c r="AB64" i="18"/>
  <c r="AA64" i="18"/>
  <c r="Z64" i="18"/>
  <c r="I22" i="18"/>
  <c r="J22" i="18"/>
  <c r="K22" i="18"/>
  <c r="J161" i="16"/>
  <c r="I161" i="16"/>
  <c r="M161" i="16"/>
  <c r="L161" i="16"/>
  <c r="K161" i="16"/>
  <c r="M135" i="16"/>
  <c r="L135" i="16"/>
  <c r="K135" i="16"/>
  <c r="J135" i="16"/>
  <c r="I135" i="16"/>
  <c r="J49" i="16"/>
  <c r="I49" i="16"/>
  <c r="M49" i="16"/>
  <c r="L49" i="16"/>
  <c r="K49" i="16"/>
  <c r="M23" i="16"/>
  <c r="L23" i="16"/>
  <c r="K23" i="16"/>
  <c r="J23" i="16"/>
  <c r="I23" i="16"/>
  <c r="J91" i="15"/>
  <c r="I91" i="15"/>
  <c r="M91" i="15"/>
  <c r="L91" i="15"/>
  <c r="K91" i="15"/>
  <c r="J163" i="14"/>
  <c r="I163" i="14"/>
  <c r="K163" i="14"/>
  <c r="J51" i="14"/>
  <c r="I51" i="14"/>
  <c r="K51" i="14"/>
  <c r="M149" i="16"/>
  <c r="L149" i="16"/>
  <c r="K149" i="16"/>
  <c r="J149" i="16"/>
  <c r="I149" i="16"/>
  <c r="K63" i="16"/>
  <c r="J63" i="16"/>
  <c r="I63" i="16"/>
  <c r="M63" i="16"/>
  <c r="L63" i="16"/>
  <c r="M37" i="16"/>
  <c r="L37" i="16"/>
  <c r="K37" i="16"/>
  <c r="J37" i="16"/>
  <c r="I37" i="16"/>
  <c r="K21" i="16"/>
  <c r="J21" i="16"/>
  <c r="I21" i="16"/>
  <c r="M21" i="16"/>
  <c r="L21" i="16"/>
  <c r="K105" i="15"/>
  <c r="J105" i="15"/>
  <c r="I105" i="15"/>
  <c r="M105" i="15"/>
  <c r="L105" i="15"/>
  <c r="K93" i="14"/>
  <c r="J93" i="14"/>
  <c r="I93" i="14"/>
  <c r="T146" i="18"/>
  <c r="S146" i="18"/>
  <c r="R146" i="18"/>
  <c r="J107" i="17"/>
  <c r="I107" i="17"/>
  <c r="M107" i="17"/>
  <c r="L107" i="17"/>
  <c r="K107" i="17"/>
  <c r="L77" i="16"/>
  <c r="K77" i="16"/>
  <c r="J77" i="16"/>
  <c r="I77" i="16"/>
  <c r="M77" i="16"/>
  <c r="M51" i="16"/>
  <c r="L51" i="16"/>
  <c r="K51" i="16"/>
  <c r="J51" i="16"/>
  <c r="I51" i="16"/>
  <c r="L119" i="15"/>
  <c r="K119" i="15"/>
  <c r="J119" i="15"/>
  <c r="I119" i="15"/>
  <c r="M119" i="15"/>
  <c r="K135" i="14"/>
  <c r="J135" i="14"/>
  <c r="I135" i="14"/>
  <c r="AB22" i="18"/>
  <c r="AA22" i="18"/>
  <c r="Z22" i="18"/>
  <c r="M91" i="16"/>
  <c r="L91" i="16"/>
  <c r="K91" i="16"/>
  <c r="J91" i="16"/>
  <c r="I91" i="16"/>
  <c r="M65" i="16"/>
  <c r="L65" i="16"/>
  <c r="K65" i="16"/>
  <c r="J65" i="16"/>
  <c r="I65" i="16"/>
  <c r="K9" i="16"/>
  <c r="J9" i="16"/>
  <c r="I9" i="16"/>
  <c r="M9" i="16"/>
  <c r="L9" i="16"/>
  <c r="M133" i="15"/>
  <c r="L133" i="15"/>
  <c r="K133" i="15"/>
  <c r="J133" i="15"/>
  <c r="I133" i="15"/>
  <c r="K65" i="14"/>
  <c r="J65" i="14"/>
  <c r="I65" i="14"/>
  <c r="T120" i="18"/>
  <c r="S120" i="18"/>
  <c r="R120" i="18"/>
  <c r="T36" i="18"/>
  <c r="R36" i="18"/>
  <c r="S36" i="18"/>
  <c r="J21" i="17"/>
  <c r="I21" i="17"/>
  <c r="M21" i="17"/>
  <c r="L21" i="17"/>
  <c r="K21" i="17"/>
  <c r="M105" i="16"/>
  <c r="L105" i="16"/>
  <c r="K105" i="16"/>
  <c r="J105" i="16"/>
  <c r="I105" i="16"/>
  <c r="I79" i="16"/>
  <c r="M79" i="16"/>
  <c r="L79" i="16"/>
  <c r="K79" i="16"/>
  <c r="J79" i="16"/>
  <c r="M147" i="15"/>
  <c r="L147" i="15"/>
  <c r="K147" i="15"/>
  <c r="J147" i="15"/>
  <c r="I147" i="15"/>
  <c r="M35" i="15"/>
  <c r="L35" i="15"/>
  <c r="K35" i="15"/>
  <c r="J35" i="15"/>
  <c r="I35" i="15"/>
  <c r="K107" i="14"/>
  <c r="J107" i="14"/>
  <c r="I107" i="14"/>
  <c r="I93" i="17"/>
  <c r="M93" i="17"/>
  <c r="L93" i="17"/>
  <c r="K93" i="17"/>
  <c r="J93" i="17"/>
  <c r="M161" i="15"/>
  <c r="L161" i="15"/>
  <c r="K161" i="15"/>
  <c r="J161" i="15"/>
  <c r="I161" i="15"/>
  <c r="U23" i="14"/>
  <c r="T23" i="14"/>
  <c r="V23" i="14"/>
  <c r="M34" i="13"/>
  <c r="L34" i="13"/>
  <c r="K34" i="13"/>
  <c r="J34" i="13"/>
  <c r="I34" i="13"/>
  <c r="K149" i="14"/>
  <c r="J149" i="14"/>
  <c r="I149" i="14"/>
  <c r="J23" i="14"/>
  <c r="I23" i="14"/>
  <c r="K23" i="14"/>
  <c r="J93" i="16"/>
  <c r="I93" i="16"/>
  <c r="M93" i="16"/>
  <c r="L93" i="16"/>
  <c r="K93" i="16"/>
  <c r="T22" i="18"/>
  <c r="S22" i="18"/>
  <c r="R22" i="18"/>
  <c r="J37" i="14"/>
  <c r="I37" i="14"/>
  <c r="K37" i="14"/>
  <c r="L118" i="13"/>
  <c r="I118" i="13"/>
  <c r="K118" i="13"/>
  <c r="J118" i="13"/>
  <c r="M118" i="13"/>
  <c r="J134" i="3"/>
  <c r="K134" i="3"/>
  <c r="L134" i="3"/>
  <c r="M134" i="3"/>
  <c r="M123" i="3"/>
  <c r="J123" i="3"/>
  <c r="L123" i="3"/>
  <c r="K123" i="3"/>
  <c r="J130" i="3"/>
  <c r="L130" i="3"/>
  <c r="K130" i="3"/>
  <c r="M130" i="3"/>
  <c r="J119" i="3"/>
  <c r="M119" i="3"/>
  <c r="L119" i="3"/>
  <c r="K119" i="3"/>
  <c r="M115" i="3"/>
  <c r="J115" i="3"/>
  <c r="L115" i="3"/>
  <c r="K115" i="3"/>
  <c r="J126" i="3"/>
  <c r="L126" i="3"/>
  <c r="M126" i="3"/>
  <c r="K126" i="3"/>
  <c r="M49" i="15"/>
  <c r="L49" i="15"/>
  <c r="K49" i="15"/>
  <c r="J49" i="15"/>
  <c r="I49" i="15"/>
  <c r="M194" i="3"/>
  <c r="L194" i="3"/>
  <c r="K194" i="3"/>
  <c r="J194" i="3"/>
  <c r="M205" i="3"/>
  <c r="L205" i="3"/>
  <c r="K205" i="3"/>
  <c r="J205" i="3"/>
  <c r="M197" i="3"/>
  <c r="L197" i="3"/>
  <c r="K197" i="3"/>
  <c r="J197" i="3"/>
  <c r="M186" i="3"/>
  <c r="K186" i="3"/>
  <c r="J186" i="3"/>
  <c r="L186" i="3"/>
  <c r="K133" i="3"/>
  <c r="J133" i="3"/>
  <c r="M133" i="3"/>
  <c r="L133" i="3"/>
  <c r="J122" i="3"/>
  <c r="M122" i="3"/>
  <c r="K122" i="3"/>
  <c r="L122" i="3"/>
  <c r="M119" i="16"/>
  <c r="L119" i="16"/>
  <c r="K119" i="16"/>
  <c r="J119" i="16"/>
  <c r="I119" i="16"/>
  <c r="L132" i="3"/>
  <c r="J132" i="3"/>
  <c r="K132" i="3"/>
  <c r="M132" i="3"/>
  <c r="K121" i="3"/>
  <c r="M121" i="3"/>
  <c r="J121" i="3"/>
  <c r="L121" i="3"/>
  <c r="M189" i="3"/>
  <c r="L189" i="3"/>
  <c r="K189" i="3"/>
  <c r="J189" i="3"/>
  <c r="J200" i="3"/>
  <c r="M200" i="3"/>
  <c r="L200" i="3"/>
  <c r="K200" i="3"/>
  <c r="M131" i="3"/>
  <c r="J131" i="3"/>
  <c r="K131" i="3"/>
  <c r="L131" i="3"/>
  <c r="K120" i="3"/>
  <c r="M120" i="3"/>
  <c r="L120" i="3"/>
  <c r="J120" i="3"/>
  <c r="M204" i="3"/>
  <c r="L204" i="3"/>
  <c r="K204" i="3"/>
  <c r="J204" i="3"/>
  <c r="L193" i="3"/>
  <c r="K193" i="3"/>
  <c r="M193" i="3"/>
  <c r="J193" i="3"/>
  <c r="J129" i="3"/>
  <c r="K129" i="3"/>
  <c r="M129" i="3"/>
  <c r="L129" i="3"/>
  <c r="J118" i="3"/>
  <c r="K118" i="3"/>
  <c r="M118" i="3"/>
  <c r="L118" i="3"/>
  <c r="J114" i="3"/>
  <c r="M114" i="3"/>
  <c r="L114" i="3"/>
  <c r="K114" i="3"/>
  <c r="K125" i="3"/>
  <c r="J125" i="3"/>
  <c r="L125" i="3"/>
  <c r="M125" i="3"/>
  <c r="L190" i="3"/>
  <c r="K190" i="3"/>
  <c r="J190" i="3"/>
  <c r="M190" i="3"/>
  <c r="M201" i="3"/>
  <c r="L201" i="3"/>
  <c r="K201" i="3"/>
  <c r="J201" i="3"/>
  <c r="K117" i="3"/>
  <c r="M117" i="3"/>
  <c r="J117" i="3"/>
  <c r="L117" i="3"/>
  <c r="J128" i="3"/>
  <c r="L128" i="3"/>
  <c r="K128" i="3"/>
  <c r="M128" i="3"/>
  <c r="M113" i="3"/>
  <c r="L113" i="3"/>
  <c r="K113" i="3"/>
  <c r="J113" i="3"/>
  <c r="L124" i="3"/>
  <c r="J124" i="3"/>
  <c r="K124" i="3"/>
  <c r="M124" i="3"/>
  <c r="L68" i="2"/>
  <c r="K68" i="2"/>
  <c r="J68" i="2"/>
  <c r="N68" i="2"/>
  <c r="M68" i="2"/>
  <c r="J71" i="2"/>
  <c r="N71" i="2"/>
  <c r="M71" i="2"/>
  <c r="L71" i="2"/>
  <c r="K71" i="2"/>
  <c r="L116" i="3"/>
  <c r="J116" i="3"/>
  <c r="M116" i="3"/>
  <c r="K116" i="3"/>
  <c r="J127" i="3"/>
  <c r="L127" i="3"/>
  <c r="K127" i="3"/>
  <c r="M127" i="3"/>
  <c r="AA13" i="17" l="1"/>
  <c r="AA12" i="17"/>
  <c r="K142" i="43"/>
  <c r="H87" i="33"/>
  <c r="AA19" i="16"/>
  <c r="AA15" i="16"/>
  <c r="AA11" i="16"/>
  <c r="J87" i="33"/>
  <c r="K143" i="43"/>
  <c r="AA11" i="17"/>
  <c r="AA15" i="17"/>
  <c r="AA17" i="17"/>
  <c r="AA16" i="17"/>
  <c r="K139" i="43"/>
  <c r="AA14" i="17"/>
  <c r="AA19" i="17"/>
  <c r="AA20" i="17"/>
  <c r="K140" i="43"/>
  <c r="K138" i="43"/>
  <c r="K137" i="43"/>
  <c r="J17" i="2"/>
  <c r="M17" i="2"/>
  <c r="L17" i="2"/>
  <c r="K17" i="2"/>
  <c r="M44" i="2"/>
  <c r="L44" i="2"/>
  <c r="K44" i="2"/>
  <c r="J44" i="2"/>
  <c r="M18" i="2"/>
  <c r="J18" i="2"/>
  <c r="L18" i="2"/>
  <c r="K18" i="2"/>
  <c r="M42" i="2"/>
  <c r="L42" i="2"/>
  <c r="K42" i="2"/>
  <c r="J42" i="2"/>
  <c r="L45" i="2"/>
  <c r="M45" i="2"/>
  <c r="K45" i="2"/>
  <c r="J45" i="2"/>
  <c r="J69" i="2"/>
  <c r="K69" i="2"/>
  <c r="M69" i="2"/>
  <c r="L69" i="2"/>
  <c r="I53" i="12"/>
  <c r="H57" i="12"/>
  <c r="N53" i="12"/>
  <c r="M53" i="12"/>
  <c r="L53" i="12"/>
  <c r="K53" i="12"/>
  <c r="J53" i="12"/>
  <c r="K54" i="12"/>
  <c r="J54" i="12"/>
  <c r="I54" i="12"/>
  <c r="N54" i="12"/>
  <c r="M54" i="12"/>
  <c r="L54" i="12"/>
  <c r="M55" i="12"/>
  <c r="L55" i="12"/>
  <c r="K55" i="12"/>
  <c r="J55" i="12"/>
  <c r="I55" i="12"/>
  <c r="N55" i="12"/>
  <c r="N56" i="12"/>
  <c r="M56" i="12"/>
  <c r="L56" i="12"/>
  <c r="K56" i="12"/>
  <c r="J56" i="12"/>
  <c r="I56" i="12"/>
  <c r="M43" i="2"/>
  <c r="L43" i="2"/>
  <c r="K43" i="2"/>
  <c r="J43" i="2"/>
  <c r="K46" i="2"/>
  <c r="J46" i="2"/>
  <c r="M46" i="2"/>
  <c r="L46" i="2"/>
  <c r="M67" i="2"/>
  <c r="L67" i="2"/>
  <c r="K67" i="2"/>
  <c r="J67" i="2"/>
  <c r="J70" i="2"/>
  <c r="K70" i="2"/>
  <c r="M70" i="2"/>
  <c r="L70" i="2"/>
  <c r="M187" i="3"/>
  <c r="L187" i="3"/>
  <c r="K187" i="3"/>
  <c r="J187" i="3"/>
  <c r="L198" i="3"/>
  <c r="K198" i="3"/>
  <c r="J198" i="3"/>
  <c r="M198" i="3"/>
  <c r="M202" i="3"/>
  <c r="K202" i="3"/>
  <c r="J202" i="3"/>
  <c r="L202" i="3"/>
  <c r="K191" i="3"/>
  <c r="J191" i="3"/>
  <c r="M191" i="3"/>
  <c r="L191" i="3"/>
  <c r="M195" i="3"/>
  <c r="L195" i="3"/>
  <c r="J195" i="3"/>
  <c r="K195" i="3"/>
  <c r="L206" i="3"/>
  <c r="K206" i="3"/>
  <c r="J206" i="3"/>
  <c r="M206" i="3"/>
  <c r="M188" i="3"/>
  <c r="L188" i="3"/>
  <c r="K188" i="3"/>
  <c r="J188" i="3"/>
  <c r="K199" i="3"/>
  <c r="J199" i="3"/>
  <c r="L199" i="3"/>
  <c r="M199" i="3"/>
  <c r="M203" i="3"/>
  <c r="L203" i="3"/>
  <c r="K203" i="3"/>
  <c r="J203" i="3"/>
  <c r="J192" i="3"/>
  <c r="K192" i="3"/>
  <c r="M192" i="3"/>
  <c r="L192" i="3"/>
  <c r="M196" i="3"/>
  <c r="L196" i="3"/>
  <c r="K196" i="3"/>
  <c r="J196" i="3"/>
  <c r="K207" i="3"/>
  <c r="J207" i="3"/>
  <c r="M207" i="3"/>
  <c r="L207" i="3"/>
  <c r="AA20" i="13"/>
  <c r="Z20" i="13"/>
  <c r="Y20" i="13"/>
  <c r="X20" i="13"/>
  <c r="W20" i="13"/>
  <c r="M104" i="13"/>
  <c r="L104" i="13"/>
  <c r="K104" i="13"/>
  <c r="J104" i="13"/>
  <c r="I104" i="13"/>
  <c r="L90" i="13"/>
  <c r="K90" i="13"/>
  <c r="J90" i="13"/>
  <c r="I90" i="13"/>
  <c r="M90" i="13"/>
  <c r="K76" i="13"/>
  <c r="J76" i="13"/>
  <c r="I76" i="13"/>
  <c r="M76" i="13"/>
  <c r="L76" i="13"/>
  <c r="M160" i="13"/>
  <c r="L160" i="13"/>
  <c r="J160" i="13"/>
  <c r="I160" i="13"/>
  <c r="K160" i="13"/>
  <c r="J20" i="13"/>
  <c r="I20" i="13"/>
  <c r="M20" i="13"/>
  <c r="K20" i="13"/>
  <c r="L20" i="13"/>
  <c r="J62" i="13"/>
  <c r="I62" i="13"/>
  <c r="M62" i="13"/>
  <c r="L62" i="13"/>
  <c r="K62" i="13"/>
  <c r="M132" i="13"/>
  <c r="K132" i="13"/>
  <c r="J132" i="13"/>
  <c r="L132" i="13"/>
  <c r="I132" i="13"/>
  <c r="L146" i="13"/>
  <c r="K146" i="13"/>
  <c r="I146" i="13"/>
  <c r="M146" i="13"/>
  <c r="J146" i="13"/>
  <c r="I48" i="13"/>
  <c r="M48" i="13"/>
  <c r="L48" i="13"/>
  <c r="K48" i="13"/>
  <c r="J48" i="13"/>
  <c r="AA21" i="15"/>
  <c r="Z21" i="15"/>
  <c r="Y21" i="15"/>
  <c r="X21" i="15"/>
  <c r="W21" i="15"/>
  <c r="M147" i="17"/>
  <c r="L147" i="17"/>
  <c r="K147" i="17"/>
  <c r="J147" i="17"/>
  <c r="I147" i="17"/>
  <c r="K121" i="17"/>
  <c r="J121" i="17"/>
  <c r="I121" i="17"/>
  <c r="M121" i="17"/>
  <c r="L121" i="17"/>
  <c r="I161" i="17"/>
  <c r="M161" i="17"/>
  <c r="L161" i="17"/>
  <c r="K161" i="17"/>
  <c r="J161" i="17"/>
  <c r="L135" i="17"/>
  <c r="K135" i="17"/>
  <c r="J135" i="17"/>
  <c r="I135" i="17"/>
  <c r="M135" i="17"/>
  <c r="M149" i="17"/>
  <c r="L149" i="17"/>
  <c r="K149" i="17"/>
  <c r="J149" i="17"/>
  <c r="I149" i="17"/>
  <c r="J63" i="17"/>
  <c r="I63" i="17"/>
  <c r="M63" i="17"/>
  <c r="L63" i="17"/>
  <c r="K63" i="17"/>
  <c r="K77" i="17"/>
  <c r="J77" i="17"/>
  <c r="I77" i="17"/>
  <c r="L77" i="17"/>
  <c r="M77" i="17"/>
  <c r="M51" i="17"/>
  <c r="L51" i="17"/>
  <c r="K51" i="17"/>
  <c r="J51" i="17"/>
  <c r="I51" i="17"/>
  <c r="L91" i="17"/>
  <c r="K91" i="17"/>
  <c r="J91" i="17"/>
  <c r="I91" i="17"/>
  <c r="M91" i="17"/>
  <c r="M65" i="17"/>
  <c r="L65" i="17"/>
  <c r="K65" i="17"/>
  <c r="J65" i="17"/>
  <c r="I65" i="17"/>
  <c r="M105" i="17"/>
  <c r="L105" i="17"/>
  <c r="K105" i="17"/>
  <c r="J105" i="17"/>
  <c r="I105" i="17"/>
  <c r="M79" i="17"/>
  <c r="L79" i="17"/>
  <c r="K79" i="17"/>
  <c r="J79" i="17"/>
  <c r="I79" i="17"/>
  <c r="Y9" i="17"/>
  <c r="X9" i="17"/>
  <c r="W9" i="17"/>
  <c r="AA9" i="17"/>
  <c r="Z9" i="17"/>
  <c r="Z7" i="19"/>
  <c r="T7" i="19"/>
  <c r="X147" i="19"/>
  <c r="X135" i="19"/>
  <c r="X121" i="19"/>
  <c r="X119" i="19"/>
  <c r="X93" i="19"/>
  <c r="X149" i="19"/>
  <c r="X133" i="19"/>
  <c r="X161" i="19"/>
  <c r="X91" i="19"/>
  <c r="X77" i="19"/>
  <c r="X51" i="19"/>
  <c r="X79" i="19"/>
  <c r="X65" i="19"/>
  <c r="X63" i="19"/>
  <c r="X49" i="19"/>
  <c r="X37" i="19"/>
  <c r="X35" i="19"/>
  <c r="X23" i="19"/>
  <c r="X21" i="19"/>
  <c r="X107" i="19"/>
  <c r="X9" i="19"/>
  <c r="X105" i="19"/>
  <c r="AA21" i="17"/>
  <c r="Z21" i="17"/>
  <c r="Y21" i="17"/>
  <c r="X21" i="17"/>
  <c r="W21" i="17"/>
  <c r="M119" i="17"/>
  <c r="L119" i="17"/>
  <c r="K119" i="17"/>
  <c r="J119" i="17"/>
  <c r="I119" i="17"/>
  <c r="AA9" i="16"/>
  <c r="Z9" i="16"/>
  <c r="Y9" i="16"/>
  <c r="X9" i="16"/>
  <c r="W9" i="16"/>
  <c r="AA21" i="16"/>
  <c r="Z21" i="16"/>
  <c r="Y21" i="16"/>
  <c r="X21" i="16"/>
  <c r="W21" i="16"/>
  <c r="M133" i="17"/>
  <c r="L133" i="17"/>
  <c r="K133" i="17"/>
  <c r="J133" i="17"/>
  <c r="I133" i="17"/>
  <c r="M147" i="19"/>
  <c r="M135" i="19"/>
  <c r="M133" i="19"/>
  <c r="M121" i="19"/>
  <c r="M119" i="19"/>
  <c r="M107" i="19"/>
  <c r="M105" i="19"/>
  <c r="M93" i="19"/>
  <c r="M91" i="19"/>
  <c r="M79" i="19"/>
  <c r="M161" i="19"/>
  <c r="M149" i="19"/>
  <c r="M65" i="19"/>
  <c r="M63" i="19"/>
  <c r="M51" i="19"/>
  <c r="M49" i="19"/>
  <c r="M35" i="19"/>
  <c r="M9" i="19"/>
  <c r="M23" i="19"/>
  <c r="M37" i="19"/>
  <c r="M21" i="19"/>
  <c r="M77" i="19"/>
  <c r="L7" i="19"/>
  <c r="P149" i="19"/>
  <c r="R149" i="19"/>
  <c r="R147" i="19"/>
  <c r="P147" i="19"/>
  <c r="P135" i="19"/>
  <c r="R135" i="19"/>
  <c r="R161" i="19"/>
  <c r="P161" i="19"/>
  <c r="P133" i="19"/>
  <c r="R133" i="19"/>
  <c r="P105" i="19"/>
  <c r="R105" i="19"/>
  <c r="P79" i="19"/>
  <c r="R79" i="19"/>
  <c r="P121" i="19"/>
  <c r="R121" i="19"/>
  <c r="P107" i="19"/>
  <c r="R107" i="19"/>
  <c r="P93" i="19"/>
  <c r="R93" i="19"/>
  <c r="P65" i="19"/>
  <c r="R65" i="19"/>
  <c r="P63" i="19"/>
  <c r="R63" i="19"/>
  <c r="P51" i="19"/>
  <c r="R51" i="19"/>
  <c r="P91" i="19"/>
  <c r="R91" i="19"/>
  <c r="P49" i="19"/>
  <c r="R49" i="19"/>
  <c r="R37" i="19"/>
  <c r="P37" i="19"/>
  <c r="R35" i="19"/>
  <c r="P35" i="19"/>
  <c r="R23" i="19"/>
  <c r="P23" i="19"/>
  <c r="R21" i="19"/>
  <c r="P21" i="19"/>
  <c r="P119" i="19"/>
  <c r="R119" i="19"/>
  <c r="P77" i="19"/>
  <c r="R77" i="19"/>
  <c r="E147" i="19"/>
  <c r="E135" i="19"/>
  <c r="E133" i="19"/>
  <c r="E121" i="19"/>
  <c r="E119" i="19"/>
  <c r="E107" i="19"/>
  <c r="E105" i="19"/>
  <c r="E93" i="19"/>
  <c r="E91" i="19"/>
  <c r="E79" i="19"/>
  <c r="E149" i="19"/>
  <c r="E161" i="19"/>
  <c r="E77" i="19"/>
  <c r="E51" i="19"/>
  <c r="E49" i="19"/>
  <c r="E65" i="19"/>
  <c r="E63" i="19"/>
  <c r="E35" i="19"/>
  <c r="E23" i="19"/>
  <c r="D7" i="19"/>
  <c r="E37" i="19"/>
  <c r="E9" i="19"/>
  <c r="E21" i="19"/>
  <c r="H149" i="19"/>
  <c r="J149" i="19"/>
  <c r="J161" i="19"/>
  <c r="H161" i="19"/>
  <c r="J147" i="19"/>
  <c r="H147" i="19"/>
  <c r="H135" i="19"/>
  <c r="J135" i="19"/>
  <c r="H119" i="19"/>
  <c r="J119" i="19"/>
  <c r="H91" i="19"/>
  <c r="J91" i="19"/>
  <c r="H133" i="19"/>
  <c r="J133" i="19"/>
  <c r="H121" i="19"/>
  <c r="J121" i="19"/>
  <c r="H79" i="19"/>
  <c r="J79" i="19"/>
  <c r="H51" i="19"/>
  <c r="J51" i="19"/>
  <c r="H107" i="19"/>
  <c r="J107" i="19"/>
  <c r="H105" i="19"/>
  <c r="J105" i="19"/>
  <c r="H77" i="19"/>
  <c r="J77" i="19"/>
  <c r="H49" i="19"/>
  <c r="J49" i="19"/>
  <c r="H93" i="19"/>
  <c r="J93" i="19"/>
  <c r="H65" i="19"/>
  <c r="J65" i="19"/>
  <c r="H63" i="19"/>
  <c r="J63" i="19"/>
  <c r="J37" i="19"/>
  <c r="H37" i="19"/>
  <c r="J35" i="19"/>
  <c r="H35" i="19"/>
  <c r="J23" i="19"/>
  <c r="H23" i="19"/>
  <c r="J21" i="19"/>
  <c r="H21" i="19"/>
  <c r="M132" i="28"/>
  <c r="J132" i="28"/>
  <c r="K132" i="28"/>
  <c r="L132" i="28"/>
  <c r="I132" i="28"/>
  <c r="M90" i="28"/>
  <c r="J90" i="28"/>
  <c r="I90" i="28"/>
  <c r="L90" i="28"/>
  <c r="K90" i="28"/>
  <c r="L118" i="28"/>
  <c r="I118" i="28"/>
  <c r="M118" i="28"/>
  <c r="J118" i="28"/>
  <c r="K118" i="28"/>
  <c r="J160" i="28"/>
  <c r="I160" i="28"/>
  <c r="L160" i="28"/>
  <c r="K160" i="28"/>
  <c r="M160" i="28"/>
  <c r="L62" i="28"/>
  <c r="K62" i="28"/>
  <c r="M62" i="28"/>
  <c r="J62" i="28"/>
  <c r="I62" i="28"/>
  <c r="I146" i="28"/>
  <c r="K146" i="28"/>
  <c r="L146" i="28"/>
  <c r="M146" i="28"/>
  <c r="J146" i="28"/>
  <c r="M48" i="28"/>
  <c r="K48" i="28"/>
  <c r="J48" i="28"/>
  <c r="L48" i="28"/>
  <c r="I48" i="28"/>
  <c r="M76" i="28"/>
  <c r="L76" i="28"/>
  <c r="I76" i="28"/>
  <c r="J76" i="28"/>
  <c r="K76" i="28"/>
  <c r="L20" i="28"/>
  <c r="K20" i="28"/>
  <c r="M20" i="28"/>
  <c r="I20" i="28"/>
  <c r="J20" i="28"/>
  <c r="M34" i="28"/>
  <c r="L34" i="28"/>
  <c r="I34" i="28"/>
  <c r="J34" i="28"/>
  <c r="K34" i="28"/>
  <c r="I129" i="37"/>
  <c r="H129" i="37"/>
  <c r="G129" i="37"/>
  <c r="N129" i="37"/>
  <c r="O129" i="37"/>
  <c r="M129" i="37"/>
  <c r="L129" i="37"/>
  <c r="K129" i="37"/>
  <c r="L16" i="41"/>
  <c r="N16" i="41"/>
  <c r="M16" i="41"/>
  <c r="J16" i="41"/>
  <c r="I16" i="41"/>
  <c r="H16" i="41"/>
  <c r="T16" i="41"/>
  <c r="S16" i="41"/>
  <c r="R16" i="41"/>
  <c r="Q16" i="41"/>
  <c r="P16" i="41"/>
  <c r="G146" i="43"/>
  <c r="I146" i="43"/>
  <c r="H146" i="43"/>
  <c r="K146" i="43" s="1"/>
  <c r="D161" i="19" l="1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37" i="19"/>
  <c r="D35" i="19"/>
  <c r="D23" i="19"/>
  <c r="D21" i="19"/>
  <c r="D51" i="19"/>
  <c r="D49" i="19"/>
  <c r="C7" i="19"/>
  <c r="I7" i="19" s="1"/>
  <c r="D9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37" i="19"/>
  <c r="L35" i="19"/>
  <c r="L23" i="19"/>
  <c r="L21" i="19"/>
  <c r="L51" i="19"/>
  <c r="L9" i="19"/>
  <c r="L49" i="19"/>
  <c r="K7" i="19"/>
  <c r="Q7" i="19" s="1"/>
  <c r="U9" i="19"/>
  <c r="Z41" i="19" s="1"/>
  <c r="U21" i="19"/>
  <c r="U37" i="19"/>
  <c r="U49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49" i="19"/>
  <c r="T37" i="19"/>
  <c r="T35" i="19"/>
  <c r="T23" i="19"/>
  <c r="T21" i="19"/>
  <c r="T51" i="19"/>
  <c r="S7" i="19"/>
  <c r="Y7" i="19" s="1"/>
  <c r="T9" i="19"/>
  <c r="U23" i="19"/>
  <c r="Z27" i="19"/>
  <c r="U35" i="19"/>
  <c r="U63" i="19"/>
  <c r="U65" i="19"/>
  <c r="U51" i="19"/>
  <c r="U77" i="19"/>
  <c r="Z77" i="19" s="1"/>
  <c r="U161" i="19"/>
  <c r="U149" i="19"/>
  <c r="U79" i="19"/>
  <c r="U91" i="19"/>
  <c r="Z91" i="19" s="1"/>
  <c r="U93" i="19"/>
  <c r="U105" i="19"/>
  <c r="U107" i="19"/>
  <c r="U119" i="19"/>
  <c r="Z119" i="19" s="1"/>
  <c r="U121" i="19"/>
  <c r="U133" i="19"/>
  <c r="U135" i="19"/>
  <c r="U147" i="19"/>
  <c r="Z147" i="19" s="1"/>
  <c r="I57" i="12"/>
  <c r="N57" i="12"/>
  <c r="M57" i="12"/>
  <c r="L57" i="12"/>
  <c r="K57" i="12"/>
  <c r="J57" i="12"/>
  <c r="Z51" i="19" l="1"/>
  <c r="Z10" i="19"/>
  <c r="Z107" i="19"/>
  <c r="Z23" i="19"/>
  <c r="Z135" i="19"/>
  <c r="Z24" i="19"/>
  <c r="Z49" i="19"/>
  <c r="Z125" i="19"/>
  <c r="Z97" i="19"/>
  <c r="Z149" i="19"/>
  <c r="Z66" i="19"/>
  <c r="Z37" i="19"/>
  <c r="Z9" i="19"/>
  <c r="Z142" i="19"/>
  <c r="Z127" i="19"/>
  <c r="Z114" i="19"/>
  <c r="Z101" i="19"/>
  <c r="Z88" i="19"/>
  <c r="Z145" i="19"/>
  <c r="Z155" i="19"/>
  <c r="Z67" i="19"/>
  <c r="Z76" i="19"/>
  <c r="Z68" i="19"/>
  <c r="Z15" i="19"/>
  <c r="Z11" i="19"/>
  <c r="Z30" i="19"/>
  <c r="Z144" i="19"/>
  <c r="Z138" i="19"/>
  <c r="Z126" i="19"/>
  <c r="Z113" i="19"/>
  <c r="Z100" i="19"/>
  <c r="Z87" i="19"/>
  <c r="Z157" i="19"/>
  <c r="Z143" i="19"/>
  <c r="Z62" i="19"/>
  <c r="Z45" i="19"/>
  <c r="Z61" i="19"/>
  <c r="Z71" i="19"/>
  <c r="Z16" i="19"/>
  <c r="Z54" i="19"/>
  <c r="Z137" i="19"/>
  <c r="Z124" i="19"/>
  <c r="Z112" i="19"/>
  <c r="Z99" i="19"/>
  <c r="Z86" i="19"/>
  <c r="Z140" i="19"/>
  <c r="Z44" i="19"/>
  <c r="Z60" i="19"/>
  <c r="Z146" i="19"/>
  <c r="Z59" i="19"/>
  <c r="Z29" i="19"/>
  <c r="Z31" i="19"/>
  <c r="Z130" i="19"/>
  <c r="Z34" i="19"/>
  <c r="Z132" i="19"/>
  <c r="Z123" i="19"/>
  <c r="Z110" i="19"/>
  <c r="Z98" i="19"/>
  <c r="Z85" i="19"/>
  <c r="Z158" i="19"/>
  <c r="Z70" i="19"/>
  <c r="Z58" i="19"/>
  <c r="Z72" i="19"/>
  <c r="Z57" i="19"/>
  <c r="Z20" i="19"/>
  <c r="Z28" i="19"/>
  <c r="Z104" i="19"/>
  <c r="Z131" i="19"/>
  <c r="Z118" i="19"/>
  <c r="Z109" i="19"/>
  <c r="Z96" i="19"/>
  <c r="Z84" i="19"/>
  <c r="Z141" i="19"/>
  <c r="Z53" i="19"/>
  <c r="Z56" i="19"/>
  <c r="Z48" i="19"/>
  <c r="Z46" i="19"/>
  <c r="Z12" i="19"/>
  <c r="Z19" i="19"/>
  <c r="Z117" i="19"/>
  <c r="Z40" i="19"/>
  <c r="Z159" i="19"/>
  <c r="Z129" i="19"/>
  <c r="Z116" i="19"/>
  <c r="Z103" i="19"/>
  <c r="Z90" i="19"/>
  <c r="Z81" i="19"/>
  <c r="Z160" i="19"/>
  <c r="Z39" i="19"/>
  <c r="Z42" i="19"/>
  <c r="Z75" i="19"/>
  <c r="Z18" i="19"/>
  <c r="Z26" i="19"/>
  <c r="Z25" i="19"/>
  <c r="Z82" i="19"/>
  <c r="Z151" i="19"/>
  <c r="Z128" i="19"/>
  <c r="Z115" i="19"/>
  <c r="Z102" i="19"/>
  <c r="Z89" i="19"/>
  <c r="Z154" i="19"/>
  <c r="Z152" i="19"/>
  <c r="Z73" i="19"/>
  <c r="Z43" i="19"/>
  <c r="Z32" i="19"/>
  <c r="Z17" i="19"/>
  <c r="Z33" i="19"/>
  <c r="Z156" i="19"/>
  <c r="Z95" i="19"/>
  <c r="Z47" i="19"/>
  <c r="Z74" i="19"/>
  <c r="Z14" i="19"/>
  <c r="Z80" i="19"/>
  <c r="Z52" i="19"/>
  <c r="Z150" i="19"/>
  <c r="Z122" i="19"/>
  <c r="Z94" i="19"/>
  <c r="Z161" i="19"/>
  <c r="Z63" i="19"/>
  <c r="Z38" i="19"/>
  <c r="Z108" i="19"/>
  <c r="Z79" i="19"/>
  <c r="Z105" i="19"/>
  <c r="Z121" i="19"/>
  <c r="Z93" i="19"/>
  <c r="Z153" i="19"/>
  <c r="Z55" i="19"/>
  <c r="Z21" i="19"/>
  <c r="Z136" i="19"/>
  <c r="Z133" i="19"/>
  <c r="Z65" i="19"/>
  <c r="Z139" i="19"/>
  <c r="Z111" i="19"/>
  <c r="Z83" i="19"/>
  <c r="Z69" i="19"/>
  <c r="Z35" i="19"/>
  <c r="Z13" i="19"/>
  <c r="S161" i="19"/>
  <c r="Y161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149" i="19"/>
  <c r="Y149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S51" i="19"/>
  <c r="Y51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149" i="19"/>
  <c r="Q149" i="19" s="1"/>
  <c r="K161" i="19"/>
  <c r="Q16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51" i="19"/>
  <c r="Q51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161" i="19"/>
  <c r="I161" i="19" s="1"/>
  <c r="C149" i="19"/>
  <c r="I149" i="19" s="1"/>
  <c r="C37" i="19"/>
  <c r="I37" i="19" s="1"/>
  <c r="C35" i="19"/>
  <c r="I35" i="19" s="1"/>
  <c r="C23" i="19"/>
  <c r="I23" i="19" s="1"/>
  <c r="C21" i="19"/>
  <c r="I21" i="19" s="1"/>
  <c r="C9" i="19"/>
  <c r="I9" i="19" s="1"/>
  <c r="C51" i="19"/>
  <c r="I51" i="19" s="1"/>
  <c r="C49" i="19"/>
  <c r="I49" i="19" s="1"/>
</calcChain>
</file>

<file path=xl/sharedStrings.xml><?xml version="1.0" encoding="utf-8"?>
<sst xmlns="http://schemas.openxmlformats.org/spreadsheetml/2006/main" count="5611" uniqueCount="325">
  <si>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</si>
  <si>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</si>
  <si>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</si>
  <si>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</si>
  <si>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</si>
  <si>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</si>
  <si>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</si>
  <si>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</si>
  <si>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</si>
  <si>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</si>
  <si>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</si>
  <si>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</si>
  <si>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</si>
  <si>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</si>
  <si>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</si>
  <si>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</si>
  <si>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</si>
  <si>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</si>
  <si>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</si>
  <si>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</si>
  <si>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</si>
  <si>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</si>
  <si>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</si>
  <si>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</si>
  <si>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</si>
  <si>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</si>
  <si>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</si>
  <si>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</si>
  <si>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</si>
  <si>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</si>
  <si>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</si>
  <si>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</si>
  <si>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</si>
  <si>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</si>
  <si>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</si>
  <si>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</si>
  <si>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</si>
  <si>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</si>
  <si>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</si>
  <si>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</si>
  <si>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</si>
  <si>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</si>
  <si>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</si>
  <si>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</si>
  <si>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</si>
  <si>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</si>
  <si>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</si>
  <si>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</si>
  <si>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</si>
  <si>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</si>
  <si>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</si>
  <si>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</si>
  <si>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</si>
  <si>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</si>
  <si>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</si>
  <si>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</si>
  <si>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</si>
  <si>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</si>
  <si>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</si>
  <si>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</si>
  <si>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</si>
  <si>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</si>
  <si>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</si>
  <si>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</si>
  <si>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</si>
  <si>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</si>
  <si>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</si>
  <si>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</si>
  <si>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</si>
  <si>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</si>
  <si>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</si>
  <si>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</si>
  <si>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</si>
  <si>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</si>
  <si>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</si>
  <si>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</si>
  <si>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</si>
  <si>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</si>
  <si>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</si>
  <si>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</si>
  <si>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</si>
  <si>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</si>
  <si>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</si>
  <si>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</si>
  <si>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</si>
  <si>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</si>
  <si>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</si>
  <si>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</si>
  <si>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</si>
  <si>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</si>
  <si>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</si>
  <si>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</si>
  <si>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</si>
  <si>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</si>
  <si>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</si>
  <si>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</si>
  <si>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</si>
  <si>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</si>
  <si>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</si>
  <si>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</si>
  <si>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</si>
  <si>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</si>
  <si>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</si>
  <si>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</si>
  <si>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</si>
  <si>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</si>
  <si>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</si>
  <si>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</si>
  <si>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</si>
  <si>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</si>
  <si>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</si>
  <si>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</si>
  <si>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</si>
  <si>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</si>
  <si>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</si>
  <si>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</si>
  <si>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</si>
  <si>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</si>
  <si>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</si>
  <si>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</si>
  <si>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</si>
  <si>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</si>
  <si>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</si>
  <si>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</si>
  <si>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</si>
  <si>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</si>
  <si>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</si>
  <si>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</si>
  <si>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</si>
  <si>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</si>
  <si>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</si>
  <si>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</si>
  <si>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</si>
  <si>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</si>
  <si>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</si>
  <si>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</si>
  <si>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</si>
  <si>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</si>
  <si>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</si>
  <si>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</si>
  <si>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</si>
  <si>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</si>
  <si>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</si>
  <si>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</si>
  <si>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</si>
  <si>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</si>
  <si>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</si>
  <si>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</si>
  <si>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</si>
  <si>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</si>
  <si>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</si>
  <si>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</si>
  <si>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</si>
  <si>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</si>
  <si>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</si>
  <si>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</si>
  <si>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</si>
  <si>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</si>
  <si>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</si>
  <si>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</si>
  <si>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</si>
  <si>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</si>
  <si>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</si>
  <si>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</si>
  <si>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</si>
  <si>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</si>
  <si>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</si>
  <si>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</si>
  <si>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</si>
  <si>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</si>
  <si>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</si>
  <si>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</si>
  <si>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</si>
  <si>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</si>
  <si>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</si>
  <si>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</si>
  <si>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</si>
  <si>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</si>
  <si>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</si>
  <si>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</si>
  <si>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</si>
  <si>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</si>
  <si>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</si>
  <si>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</si>
  <si>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</si>
  <si>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</si>
  <si>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</si>
  <si>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</si>
  <si>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</si>
  <si>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</si>
  <si>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</si>
  <si>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</si>
  <si>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</si>
  <si>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</si>
  <si>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</si>
  <si>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</si>
  <si>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</si>
  <si>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</si>
  <si>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</si>
  <si>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</si>
  <si>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</si>
  <si>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</si>
  <si>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</si>
  <si>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</si>
  <si>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</si>
  <si>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</si>
  <si>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</si>
  <si>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</si>
  <si>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</si>
  <si>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</si>
  <si>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</si>
  <si>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noviembre 2024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</si>
  <si>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</si>
  <si>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</si>
  <si>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</si>
  <si>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</si>
  <si>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</si>
  <si>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</si>
  <si>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</si>
  <si>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</si>
  <si>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</si>
  <si>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</si>
  <si>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</si>
  <si>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</si>
  <si>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</si>
  <si>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</si>
  <si>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noviembre 2019</t>
  </si>
  <si>
    <t>noviembre 2021</t>
  </si>
  <si>
    <t>noviembre 2022</t>
  </si>
  <si>
    <t>noviembre 2023</t>
  </si>
  <si>
    <t>noviembre 2024</t>
  </si>
  <si>
    <t>acumulado a noviembre 2019</t>
  </si>
  <si>
    <t>acumulado a noviembre 2021</t>
  </si>
  <si>
    <t>acumulado a noviembre 2022</t>
  </si>
  <si>
    <t>acumulado a noviembre 2023</t>
  </si>
  <si>
    <t>acumulado a noviembre 2024</t>
  </si>
  <si>
    <t>noviembre 2020</t>
  </si>
  <si>
    <t>Viajeros  entrados en los establecimientos alojativos de Adeje 
(hotel + apartamento)</t>
  </si>
  <si>
    <t>-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</si>
  <si>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</si>
  <si>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</si>
  <si>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</si>
  <si>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</si>
  <si>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</si>
  <si>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</si>
  <si>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</si>
  <si>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</si>
  <si>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</si>
  <si>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</si>
  <si>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</si>
  <si>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21/20</t>
  </si>
  <si>
    <t>var 23/22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</si>
  <si>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</si>
  <si>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</si>
  <si>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</si>
  <si>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</si>
  <si>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</si>
  <si>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</si>
  <si>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</si>
  <si>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</si>
  <si>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</si>
  <si>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noviembre 2020</t>
  </si>
  <si>
    <t>Viajeros entrados en los establecimientos alojativos de Adeje según lugar de residencia (hotel + apartamento)</t>
  </si>
  <si>
    <t>acumulado noviembre 2018</t>
  </si>
  <si>
    <t>acumulado noviembre 2019</t>
  </si>
  <si>
    <t>acumulado noviembre 2020</t>
  </si>
  <si>
    <t>acumulado noviembre 2022</t>
  </si>
  <si>
    <t>acumulado noviembre 2023</t>
  </si>
  <si>
    <t>acumulado noviembre 2024</t>
  </si>
  <si>
    <t>Viajeros entrados en los hoteles de Adeje según lugar de residencia (hotel + apartamento)</t>
  </si>
  <si>
    <t>Viajeros entrados en los apartamentos de Adeje según lugar de residencia (hotel + apartamento)</t>
  </si>
  <si>
    <t>acumulado noviembre 2021</t>
  </si>
  <si>
    <t>Viajeros alojados en los establecimientos alojativos de Adeje según lugar de residencia (hotel + apartamento)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</si>
  <si>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</si>
  <si>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</si>
  <si>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24/23</t>
  </si>
  <si>
    <t>var 24/19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</si>
  <si>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</si>
  <si>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</si>
  <si>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</si>
  <si>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</si>
  <si>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</si>
  <si>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</si>
  <si>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</si>
  <si>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</si>
  <si>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</si>
  <si>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</si>
  <si>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2020</t>
  </si>
  <si>
    <t>2021</t>
  </si>
  <si>
    <t>2022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</si>
  <si>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</si>
  <si>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</si>
  <si>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</si>
  <si>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</si>
  <si>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noviembre 2018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</si>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</sst>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0.0%"/>
    <numFmt numFmtId="165" formatCode="#,##0.0\ &quot;€&quot;"/>
    <numFmt numFmtId="166" formatCode="#,##0\ &quot;€&quot;"/>
    <numFmt numFmtId="168" formatCode="_-* #,##0_-;\-* #,##0_-;_-* &quot;-&quot;_-;_-@_-"/>
    <numFmt numFmtId="174" formatCode="_-* #,##0.00\ [$€-1]_-;\-* #,##0.00\ [$€-1]_-;_-* &quot;-&quot;??\ [$€-1]_-"/>
    <numFmt numFmtId="175" formatCode="#,#00"/>
    <numFmt numFmtId="176" formatCode="_-* #,##0\ _p_t_a_-;\-* #,##0\ _p_t_a_-;_-* &quot;-&quot;\ _p_t_a_-;_-@_-"/>
    <numFmt numFmtId="177" formatCode="\$#,#00"/>
    <numFmt numFmtId="178" formatCode="\$#,"/>
    <numFmt numFmtId="179" formatCode="#.##000"/>
    <numFmt numFmtId="180" formatCode="#.##0,"/>
  </numFmts>
  <fonts count="4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8"/>
      <name val="Aptos Narrow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20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1" fontId="32" fillId="0" borderId="0">
      <protection locked="0"/>
    </xf>
    <xf numFmtId="1" fontId="32" fillId="0" borderId="0">
      <protection locked="0"/>
    </xf>
    <xf numFmtId="0" fontId="33" fillId="19" borderId="65" applyNumberFormat="0" applyAlignment="0" applyProtection="0"/>
    <xf numFmtId="0" fontId="33" fillId="19" borderId="65" applyNumberFormat="0" applyAlignment="0" applyProtection="0"/>
    <xf numFmtId="0" fontId="33" fillId="19" borderId="65" applyNumberFormat="0" applyAlignment="0" applyProtection="0"/>
    <xf numFmtId="0" fontId="33" fillId="19" borderId="65" applyNumberFormat="0" applyAlignment="0" applyProtection="0"/>
    <xf numFmtId="0" fontId="34" fillId="20" borderId="66" applyNumberFormat="0" applyAlignment="0" applyProtection="0"/>
    <xf numFmtId="0" fontId="34" fillId="20" borderId="66" applyNumberFormat="0" applyAlignment="0" applyProtection="0"/>
    <xf numFmtId="0" fontId="34" fillId="20" borderId="66" applyNumberFormat="0" applyAlignment="0" applyProtection="0"/>
    <xf numFmtId="0" fontId="34" fillId="20" borderId="66" applyNumberFormat="0" applyAlignment="0" applyProtection="0"/>
    <xf numFmtId="0" fontId="35" fillId="0" borderId="67" applyNumberFormat="0" applyFill="0" applyAlignment="0" applyProtection="0"/>
    <xf numFmtId="0" fontId="35" fillId="0" borderId="67" applyNumberFormat="0" applyFill="0" applyAlignment="0" applyProtection="0"/>
    <xf numFmtId="0" fontId="35" fillId="0" borderId="67" applyNumberFormat="0" applyFill="0" applyAlignment="0" applyProtection="0"/>
    <xf numFmtId="0" fontId="35" fillId="0" borderId="67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7" fillId="10" borderId="65" applyNumberFormat="0" applyAlignment="0" applyProtection="0"/>
    <xf numFmtId="0" fontId="37" fillId="10" borderId="65" applyNumberFormat="0" applyAlignment="0" applyProtection="0"/>
    <xf numFmtId="0" fontId="37" fillId="10" borderId="65" applyNumberFormat="0" applyAlignment="0" applyProtection="0"/>
    <xf numFmtId="0" fontId="37" fillId="10" borderId="65" applyNumberFormat="0" applyAlignment="0" applyProtection="0"/>
    <xf numFmtId="0" fontId="21" fillId="0" borderId="0"/>
    <xf numFmtId="174" fontId="21" fillId="0" borderId="0" applyFont="0" applyFill="0" applyBorder="0" applyAlignment="0" applyProtection="0">
      <alignment vertical="center"/>
    </xf>
    <xf numFmtId="1" fontId="38" fillId="0" borderId="0">
      <protection locked="0"/>
    </xf>
    <xf numFmtId="175" fontId="38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168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7" fontId="38" fillId="0" borderId="0">
      <protection locked="0"/>
    </xf>
    <xf numFmtId="178" fontId="38" fillId="0" borderId="0">
      <protection locked="0"/>
    </xf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1" fontId="21" fillId="0" borderId="0">
      <alignment vertical="center"/>
    </xf>
    <xf numFmtId="1" fontId="21" fillId="0" borderId="0">
      <alignment vertical="center"/>
    </xf>
    <xf numFmtId="0" fontId="21" fillId="0" borderId="0"/>
    <xf numFmtId="0" fontId="21" fillId="0" borderId="0"/>
    <xf numFmtId="1" fontId="21" fillId="0" borderId="0">
      <alignment vertical="center"/>
    </xf>
    <xf numFmtId="0" fontId="21" fillId="0" borderId="0"/>
    <xf numFmtId="0" fontId="1" fillId="0" borderId="0"/>
    <xf numFmtId="3" fontId="21" fillId="0" borderId="0">
      <alignment vertical="center"/>
    </xf>
    <xf numFmtId="3" fontId="21" fillId="0" borderId="0">
      <alignment vertical="center"/>
    </xf>
    <xf numFmtId="3" fontId="21" fillId="0" borderId="0">
      <alignment vertical="center"/>
    </xf>
    <xf numFmtId="0" fontId="1" fillId="0" borderId="0"/>
    <xf numFmtId="0" fontId="21" fillId="0" borderId="0"/>
    <xf numFmtId="0" fontId="21" fillId="0" borderId="0"/>
    <xf numFmtId="0" fontId="21" fillId="0" borderId="0"/>
    <xf numFmtId="3" fontId="21" fillId="0" borderId="0">
      <alignment vertical="center"/>
    </xf>
    <xf numFmtId="3" fontId="21" fillId="0" borderId="0">
      <alignment vertical="center"/>
    </xf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Protection="0">
      <alignment vertical="center"/>
    </xf>
    <xf numFmtId="9" fontId="21" fillId="0" borderId="0" applyFont="0" applyFill="0" applyBorder="0" applyProtection="0">
      <alignment vertical="center"/>
    </xf>
    <xf numFmtId="9" fontId="2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38" fillId="0" borderId="0">
      <protection locked="0"/>
    </xf>
    <xf numFmtId="180" fontId="38" fillId="0" borderId="0">
      <protection locked="0"/>
    </xf>
    <xf numFmtId="0" fontId="42" fillId="19" borderId="69" applyNumberFormat="0" applyAlignment="0" applyProtection="0"/>
    <xf numFmtId="0" fontId="42" fillId="19" borderId="69" applyNumberFormat="0" applyAlignment="0" applyProtection="0"/>
    <xf numFmtId="0" fontId="42" fillId="19" borderId="69" applyNumberFormat="0" applyAlignment="0" applyProtection="0"/>
    <xf numFmtId="0" fontId="42" fillId="19" borderId="69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" fontId="38" fillId="0" borderId="73">
      <protection locked="0"/>
    </xf>
    <xf numFmtId="1" fontId="38" fillId="0" borderId="73">
      <protection locked="0"/>
    </xf>
    <xf numFmtId="1" fontId="38" fillId="0" borderId="73">
      <protection locked="0"/>
    </xf>
    <xf numFmtId="1" fontId="38" fillId="0" borderId="73">
      <protection locked="0"/>
    </xf>
    <xf numFmtId="9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48" fillId="0" borderId="0"/>
    <xf numFmtId="0" fontId="48" fillId="0" borderId="0"/>
  </cellStyleXfs>
  <cellXfs count="32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4" xfId="0" applyFont="1" applyBorder="1" applyAlignment="1">
      <alignment horizontal="left" wrapText="1"/>
    </xf>
    <xf numFmtId="3" fontId="17" fillId="0" borderId="56" xfId="0" applyNumberFormat="1" applyFont="1" applyBorder="1" applyAlignment="1">
      <alignment horizontal="right"/>
    </xf>
    <xf numFmtId="3" fontId="18" fillId="0" borderId="48" xfId="0" applyNumberFormat="1" applyFont="1" applyBorder="1" applyAlignment="1">
      <alignment horizontal="right"/>
    </xf>
    <xf numFmtId="3" fontId="5" fillId="0" borderId="48" xfId="0" applyNumberFormat="1" applyFont="1" applyBorder="1" applyAlignment="1">
      <alignment horizontal="right"/>
    </xf>
    <xf numFmtId="3" fontId="5" fillId="0" borderId="50" xfId="0" applyNumberFormat="1" applyFont="1" applyBorder="1" applyAlignment="1">
      <alignment horizontal="right"/>
    </xf>
    <xf numFmtId="3" fontId="17" fillId="0" borderId="56" xfId="0" applyNumberFormat="1" applyFont="1" applyBorder="1" applyAlignment="1">
      <alignment horizontal="right"/>
    </xf>
    <xf numFmtId="3" fontId="18" fillId="0" borderId="48" xfId="0" applyNumberFormat="1" applyFont="1" applyBorder="1" applyAlignment="1">
      <alignment horizontal="right"/>
    </xf>
    <xf numFmtId="3" fontId="5" fillId="0" borderId="48" xfId="0" applyNumberFormat="1" applyFont="1" applyBorder="1" applyAlignment="1">
      <alignment horizontal="right"/>
    </xf>
    <xf numFmtId="3" fontId="5" fillId="0" borderId="50" xfId="0" applyNumberFormat="1" applyFont="1" applyBorder="1" applyAlignment="1">
      <alignment horizontal="right"/>
    </xf>
    <xf numFmtId="3" fontId="17" fillId="2" borderId="7" xfId="0" applyNumberFormat="1" applyFont="1" applyFill="1" applyBorder="1" applyAlignment="1">
      <alignment horizontal="right"/>
    </xf>
  </cellXfs>
  <cellStyles count="220">
    <cellStyle name="20% - Énfasis1 2" xfId="9" xr:uid="{50D42954-E691-4348-A5AF-D28764DD592D}"/>
    <cellStyle name="20% - Énfasis1 3" xfId="10" xr:uid="{F714E761-0138-4409-87F7-0EFB04340443}"/>
    <cellStyle name="20% - Énfasis1 4" xfId="11" xr:uid="{1856B198-ACE7-4D8C-B673-E21BFF98F4D4}"/>
    <cellStyle name="20% - Énfasis1 5" xfId="12" xr:uid="{D8DCF170-6E1B-46C7-A0A3-A7ABE1435B72}"/>
    <cellStyle name="20% - Énfasis2 2" xfId="13" xr:uid="{EE9E9D2E-92CF-44C2-92EF-C3DBB32CD3E2}"/>
    <cellStyle name="20% - Énfasis2 3" xfId="14" xr:uid="{5A6426DB-D3B0-4123-A8FA-769F07EFAC79}"/>
    <cellStyle name="20% - Énfasis2 4" xfId="15" xr:uid="{9E9771FE-67ED-4F7F-8DA2-F5875265E5A0}"/>
    <cellStyle name="20% - Énfasis2 5" xfId="16" xr:uid="{B51A6FEF-561A-4A2D-AB44-4B918FE8DCF2}"/>
    <cellStyle name="20% - Énfasis3 2" xfId="17" xr:uid="{692FF107-051D-4540-98C5-D7E75F2BFBCC}"/>
    <cellStyle name="20% - Énfasis3 3" xfId="18" xr:uid="{FC2FED33-BA6A-41E9-B80C-31865ECED281}"/>
    <cellStyle name="20% - Énfasis3 4" xfId="19" xr:uid="{B0AD5336-EF66-4C9A-AD58-97D31595610C}"/>
    <cellStyle name="20% - Énfasis3 5" xfId="20" xr:uid="{31B72ABF-B15C-492F-BA2C-088F127C7879}"/>
    <cellStyle name="20% - Énfasis4 2" xfId="21" xr:uid="{6F9AC55A-6632-4E0A-BDEF-716588297011}"/>
    <cellStyle name="20% - Énfasis4 3" xfId="22" xr:uid="{DEE43CCA-2688-4B96-89DE-E512A3D23387}"/>
    <cellStyle name="20% - Énfasis4 4" xfId="23" xr:uid="{6B057B6F-729B-4AD1-B348-4586CD96DA0A}"/>
    <cellStyle name="20% - Énfasis4 5" xfId="24" xr:uid="{6B7A64FF-251A-43E5-8E01-24E9D08E43C3}"/>
    <cellStyle name="20% - Énfasis5 2" xfId="25" xr:uid="{E0EE7416-84DD-4741-8260-678CDC9E3745}"/>
    <cellStyle name="20% - Énfasis5 3" xfId="26" xr:uid="{6F694655-3E82-4A8E-B318-AD49E110B968}"/>
    <cellStyle name="20% - Énfasis5 4" xfId="27" xr:uid="{E5B456FD-7C39-4AB7-AB56-B1D4E459F331}"/>
    <cellStyle name="20% - Énfasis5 5" xfId="28" xr:uid="{D39FD5DD-61B9-4AE5-8CAE-188DEF7EBB63}"/>
    <cellStyle name="20% - Énfasis6 2" xfId="29" xr:uid="{DCE676BB-AAB4-495B-BE69-118D26E9F407}"/>
    <cellStyle name="20% - Énfasis6 3" xfId="30" xr:uid="{E79EBC58-CDA0-4254-8230-C88DB3D6F24B}"/>
    <cellStyle name="20% - Énfasis6 4" xfId="31" xr:uid="{D93316B5-070B-46EB-856F-36A53DD47A8E}"/>
    <cellStyle name="20% - Énfasis6 5" xfId="32" xr:uid="{0EA0C8C1-253B-4EB0-82BF-A908CF4ABA58}"/>
    <cellStyle name="40% - Énfasis1 2" xfId="33" xr:uid="{F34E8E46-FB6A-4AA4-9DEA-A76A5F9FA4BC}"/>
    <cellStyle name="40% - Énfasis1 3" xfId="34" xr:uid="{976DB26A-A401-49D2-A871-BCADE453D8BF}"/>
    <cellStyle name="40% - Énfasis1 4" xfId="35" xr:uid="{37CCFAC1-D2E6-496E-B67A-7266771564CD}"/>
    <cellStyle name="40% - Énfasis1 5" xfId="36" xr:uid="{9DC4D57A-0F8F-43FB-8821-F90895A6EFD8}"/>
    <cellStyle name="40% - Énfasis2 2" xfId="37" xr:uid="{BE828930-B6AC-498A-AC48-E82EA7971024}"/>
    <cellStyle name="40% - Énfasis2 3" xfId="38" xr:uid="{595C7008-F4A8-4BB5-9C7F-83337E864F69}"/>
    <cellStyle name="40% - Énfasis2 4" xfId="39" xr:uid="{2B41FED3-41B8-4F85-A2DE-7819F19F92FD}"/>
    <cellStyle name="40% - Énfasis2 5" xfId="40" xr:uid="{9BE1A3E2-DDCD-453C-9DB3-DCFC2DA4B41B}"/>
    <cellStyle name="40% - Énfasis3 2" xfId="41" xr:uid="{3CF66CF1-BC44-4713-BEE1-5A7FF2E923A9}"/>
    <cellStyle name="40% - Énfasis3 3" xfId="42" xr:uid="{9556938D-0EAA-4191-A0B0-38FD3C25F97D}"/>
    <cellStyle name="40% - Énfasis3 4" xfId="43" xr:uid="{14289630-75C8-4F32-95F2-DEAF50B543B3}"/>
    <cellStyle name="40% - Énfasis3 5" xfId="44" xr:uid="{4DC50F34-33D7-4AE8-BBEE-5DDC9315C71B}"/>
    <cellStyle name="40% - Énfasis4 2" xfId="45" xr:uid="{DEBF8D1C-3D00-4031-ACE4-39006C8DF1F7}"/>
    <cellStyle name="40% - Énfasis4 3" xfId="46" xr:uid="{9EB61716-203C-4DD3-A252-4F702CAC547C}"/>
    <cellStyle name="40% - Énfasis4 4" xfId="47" xr:uid="{EB508682-519F-4FB5-9F28-DB5209B739D5}"/>
    <cellStyle name="40% - Énfasis4 5" xfId="48" xr:uid="{AE14E80F-0EC8-4A00-B021-5FC9C821861C}"/>
    <cellStyle name="40% - Énfasis5 2" xfId="49" xr:uid="{51E4BF4B-1D2D-4087-A64D-2A90332107C2}"/>
    <cellStyle name="40% - Énfasis5 3" xfId="50" xr:uid="{1B106360-EA93-4456-A57F-A708E9D2CFA6}"/>
    <cellStyle name="40% - Énfasis5 4" xfId="51" xr:uid="{CF4A721B-141A-4100-9AC5-F0E229C56487}"/>
    <cellStyle name="40% - Énfasis5 5" xfId="52" xr:uid="{38EBD454-2FB7-450D-A662-1C95936C3F01}"/>
    <cellStyle name="40% - Énfasis6 2" xfId="53" xr:uid="{4436018F-F484-4F18-92D3-45BA0AA6647D}"/>
    <cellStyle name="40% - Énfasis6 3" xfId="54" xr:uid="{89D11BBB-1DB9-44A9-BDDA-0D0900591446}"/>
    <cellStyle name="40% - Énfasis6 4" xfId="55" xr:uid="{6E58ACA0-169A-4152-BCDD-D438D36E0668}"/>
    <cellStyle name="40% - Énfasis6 5" xfId="56" xr:uid="{926B82C0-0CC2-45CE-A57B-4296BA4AA9AE}"/>
    <cellStyle name="60% - Énfasis1 2" xfId="57" xr:uid="{F9663768-070C-44E7-A40C-A1727EC11E1D}"/>
    <cellStyle name="60% - Énfasis1 3" xfId="58" xr:uid="{5260D0A6-4FC4-449A-A5A8-5FA85221AF3B}"/>
    <cellStyle name="60% - Énfasis1 4" xfId="59" xr:uid="{2B773F57-55A4-48CF-AF55-7FE3D512053B}"/>
    <cellStyle name="60% - Énfasis1 5" xfId="60" xr:uid="{9346B992-3520-4B02-B1BE-3907A841FB40}"/>
    <cellStyle name="60% - Énfasis2 2" xfId="61" xr:uid="{D1939436-42DE-4133-84A2-835D6B8C3733}"/>
    <cellStyle name="60% - Énfasis2 3" xfId="62" xr:uid="{E9A7A3B7-64BB-423A-A7B7-93414AB78966}"/>
    <cellStyle name="60% - Énfasis2 4" xfId="63" xr:uid="{7EB32BEA-4FE8-4285-8AE2-E0C7E3D94951}"/>
    <cellStyle name="60% - Énfasis2 5" xfId="64" xr:uid="{BEA60B56-DB8E-49D8-9CC9-0963C739A921}"/>
    <cellStyle name="60% - Énfasis3 2" xfId="65" xr:uid="{EEE7E6D8-E4CC-4261-9A2C-3EB6FE278D8B}"/>
    <cellStyle name="60% - Énfasis3 3" xfId="66" xr:uid="{EC826F49-1F0A-4F3F-B900-306711C658C3}"/>
    <cellStyle name="60% - Énfasis3 4" xfId="67" xr:uid="{D3ABFA0F-30CC-491B-86EE-96C92868074B}"/>
    <cellStyle name="60% - Énfasis3 5" xfId="68" xr:uid="{2B135482-357C-4843-A5E4-C9603E38D805}"/>
    <cellStyle name="60% - Énfasis4 2" xfId="69" xr:uid="{373C8DB3-EB09-4553-B2D5-EDCECF204F91}"/>
    <cellStyle name="60% - Énfasis4 3" xfId="70" xr:uid="{B55106F5-951B-4284-B11E-321E873D8EED}"/>
    <cellStyle name="60% - Énfasis4 4" xfId="71" xr:uid="{7D32FE66-FA39-4DA4-8455-E758AC37FEDC}"/>
    <cellStyle name="60% - Énfasis4 5" xfId="72" xr:uid="{FEC88078-6013-4787-901A-2392A4ADA465}"/>
    <cellStyle name="60% - Énfasis5 2" xfId="73" xr:uid="{D82C10C8-5ECF-4B27-A4F9-CF92431D06CF}"/>
    <cellStyle name="60% - Énfasis5 3" xfId="74" xr:uid="{9DFA8486-ECAF-4007-81DD-786E75F924B4}"/>
    <cellStyle name="60% - Énfasis5 4" xfId="75" xr:uid="{A578E0F7-794A-4F05-9A27-BCAEF1BBDEBD}"/>
    <cellStyle name="60% - Énfasis5 5" xfId="76" xr:uid="{17E1191B-89E4-4EB9-A986-A192412C31F5}"/>
    <cellStyle name="60% - Énfasis6 2" xfId="77" xr:uid="{0D832253-4921-4583-961A-E1A9B1EDF62B}"/>
    <cellStyle name="60% - Énfasis6 3" xfId="78" xr:uid="{2AA5172C-4BF2-4CF3-8D34-631363172EAE}"/>
    <cellStyle name="60% - Énfasis6 4" xfId="79" xr:uid="{C6FCAFA1-B104-4084-BC0A-300719D57770}"/>
    <cellStyle name="60% - Énfasis6 5" xfId="80" xr:uid="{96F89519-CB58-4046-B618-0800A6062754}"/>
    <cellStyle name="Buena 2" xfId="81" xr:uid="{6C40F4A8-5EBB-453A-ADA8-6FA26EEABBBF}"/>
    <cellStyle name="Buena 3" xfId="82" xr:uid="{EB34E6DD-D8E1-4DB1-B194-154A7BD403ED}"/>
    <cellStyle name="Buena 4" xfId="83" xr:uid="{629FDF9A-9DDC-4CAE-9B2F-DE327DC42E23}"/>
    <cellStyle name="Buena 5" xfId="84" xr:uid="{B0FC3F6A-5D57-44FB-A3E1-E763768D7412}"/>
    <cellStyle name="Cabecera 1" xfId="85" xr:uid="{7174AB23-7319-406C-ADAF-C12C133D7605}"/>
    <cellStyle name="Cabecera 2" xfId="86" xr:uid="{6743BEBB-2753-498C-8FE2-EC6136185702}"/>
    <cellStyle name="Cálculo 2" xfId="87" xr:uid="{1BE3C783-C6A8-4CDC-9816-28CCB1EC3FBA}"/>
    <cellStyle name="Cálculo 3" xfId="88" xr:uid="{D60FCC36-05C3-4E1A-BBA3-A546E53B9305}"/>
    <cellStyle name="Cálculo 4" xfId="89" xr:uid="{6CE739A4-01FE-4505-B7AE-77B20A70F636}"/>
    <cellStyle name="Cálculo 5" xfId="90" xr:uid="{834D0FD1-A4D8-469C-B219-CD9A2873B4CE}"/>
    <cellStyle name="Celda de comprobación 2" xfId="91" xr:uid="{912390EC-139B-491C-B87D-4A7EEDE2CAC9}"/>
    <cellStyle name="Celda de comprobación 3" xfId="92" xr:uid="{93B0E1B2-DC79-483F-895A-3860E362D476}"/>
    <cellStyle name="Celda de comprobación 4" xfId="93" xr:uid="{2484EF24-4FD7-41FB-9004-C4A629306B2E}"/>
    <cellStyle name="Celda de comprobación 5" xfId="94" xr:uid="{D06C7601-669E-42ED-A250-6975AC4D74EC}"/>
    <cellStyle name="Celda vinculada 2" xfId="95" xr:uid="{2D03AE9B-10D7-4827-8CFF-645954576496}"/>
    <cellStyle name="Celda vinculada 3" xfId="96" xr:uid="{CE09578E-677D-4664-A1AE-B11A61FA301F}"/>
    <cellStyle name="Celda vinculada 4" xfId="97" xr:uid="{57B7E222-5379-4C49-BDFB-002D8DCA2A45}"/>
    <cellStyle name="Celda vinculada 5" xfId="98" xr:uid="{D2056ECA-3CA2-4A8A-85C6-342C0DFE9736}"/>
    <cellStyle name="Encabezado 4 2" xfId="99" xr:uid="{803FC2D4-0FD1-47F3-B07C-DCC8961C1C72}"/>
    <cellStyle name="Encabezado 4 3" xfId="100" xr:uid="{93CEBEEF-B996-499E-AA39-6697A649D454}"/>
    <cellStyle name="Encabezado 4 4" xfId="101" xr:uid="{4C59D8A6-EB8B-4E42-ABCB-110C56D61774}"/>
    <cellStyle name="Encabezado 4 5" xfId="102" xr:uid="{2913DE01-A6B8-4941-AB70-95EF206FD832}"/>
    <cellStyle name="Énfasis1 2" xfId="103" xr:uid="{BCEB533B-5E06-474E-B1E3-3CF6BE949889}"/>
    <cellStyle name="Énfasis1 3" xfId="104" xr:uid="{2144BF6A-B6F2-4AAA-BF06-0005AA2DF2C4}"/>
    <cellStyle name="Énfasis1 4" xfId="105" xr:uid="{F725058E-A5BB-49A0-854A-E272C6930367}"/>
    <cellStyle name="Énfasis1 5" xfId="106" xr:uid="{D8FF9833-E71D-4CD0-8F7B-2F9D79D28A5B}"/>
    <cellStyle name="Énfasis2 2" xfId="107" xr:uid="{1C3EF17E-D059-49CF-B615-8394954B079A}"/>
    <cellStyle name="Énfasis2 3" xfId="108" xr:uid="{615CCE8F-EC5D-4D2B-94EE-9E8E212CD63B}"/>
    <cellStyle name="Énfasis2 4" xfId="109" xr:uid="{8524AEE1-734C-439C-BAEC-77E26EDD7485}"/>
    <cellStyle name="Énfasis2 5" xfId="110" xr:uid="{097BB093-E08F-4EBA-A37B-FCD2715A7E9F}"/>
    <cellStyle name="Énfasis3 2" xfId="111" xr:uid="{63551E41-D9F6-4113-958E-6FC3C5058E22}"/>
    <cellStyle name="Énfasis3 3" xfId="112" xr:uid="{E6C8B4CB-06A8-41BC-BCEF-6842E020E8BD}"/>
    <cellStyle name="Énfasis3 4" xfId="113" xr:uid="{47DC1662-BA14-4A7B-9905-8E1C9DBE62FE}"/>
    <cellStyle name="Énfasis3 5" xfId="114" xr:uid="{561A55D6-54C9-4696-96D1-93D730332405}"/>
    <cellStyle name="Énfasis4 2" xfId="115" xr:uid="{E9554733-6F3F-46CF-ADA2-3D75E5549B4E}"/>
    <cellStyle name="Énfasis4 3" xfId="116" xr:uid="{1F9D1344-988F-4452-8C30-98D430749271}"/>
    <cellStyle name="Énfasis4 4" xfId="117" xr:uid="{C6393493-7F1F-42BA-8CD5-F790D4069175}"/>
    <cellStyle name="Énfasis4 5" xfId="118" xr:uid="{C307312E-0EC8-472C-80E2-6EDC70F8D7CB}"/>
    <cellStyle name="Énfasis5 2" xfId="119" xr:uid="{3796FE51-8FD3-49B4-9134-78C2CA57A1A3}"/>
    <cellStyle name="Énfasis5 3" xfId="120" xr:uid="{50851ABE-B36B-4924-80B9-86B83D3E81F9}"/>
    <cellStyle name="Énfasis5 4" xfId="121" xr:uid="{ABEF19FD-DDC5-4136-B265-DB47DD7753E1}"/>
    <cellStyle name="Énfasis5 5" xfId="122" xr:uid="{358B8B0C-96C4-4C5D-B821-4D2BC09F55D5}"/>
    <cellStyle name="Énfasis6 2" xfId="123" xr:uid="{8FC84B3B-005A-4D75-9638-B7F766951769}"/>
    <cellStyle name="Énfasis6 3" xfId="124" xr:uid="{409DD161-2830-412A-B5A2-AC79DCFAF9B7}"/>
    <cellStyle name="Énfasis6 4" xfId="125" xr:uid="{84F098C4-1E8F-4C84-AAC2-A3BA585737BC}"/>
    <cellStyle name="Énfasis6 5" xfId="126" xr:uid="{A9E96FA0-8727-4C45-BC11-381BAD4E10AA}"/>
    <cellStyle name="Entrada 2" xfId="127" xr:uid="{9746BFB1-0889-4678-ABAB-B9E222C128F2}"/>
    <cellStyle name="Entrada 3" xfId="128" xr:uid="{9919558B-25E7-4D17-B9D9-D547DDEC3893}"/>
    <cellStyle name="Entrada 4" xfId="129" xr:uid="{16237400-6BC4-4DA8-81D4-DE1A8EB0077A}"/>
    <cellStyle name="Entrada 5" xfId="130" xr:uid="{1E058868-690C-4C10-9DB8-C24737F5DD89}"/>
    <cellStyle name="Estilo 1" xfId="131" xr:uid="{80243475-6247-48D1-9E74-6B643914E5C2}"/>
    <cellStyle name="Euro" xfId="132" xr:uid="{E891E738-FF10-4AFA-9C7E-93F79BDF39EC}"/>
    <cellStyle name="Fecha" xfId="133" xr:uid="{BFD5CEAC-A880-405D-BDAC-8A0171C549CB}"/>
    <cellStyle name="Fijo" xfId="134" xr:uid="{1D370D6F-921E-4CAD-B64A-8639C57A9C67}"/>
    <cellStyle name="Hipervínculo" xfId="2" builtinId="8"/>
    <cellStyle name="Hipervínculo 2" xfId="135" xr:uid="{0330D8A2-313B-4A03-A817-911DF314E021}"/>
    <cellStyle name="Incorrecto 2" xfId="136" xr:uid="{98F9A3E3-518B-4147-B103-69557679EA7A}"/>
    <cellStyle name="Incorrecto 3" xfId="137" xr:uid="{CCFABDC1-E7DE-4FB8-8E8B-A3C5E178EE1A}"/>
    <cellStyle name="Incorrecto 4" xfId="138" xr:uid="{2C40F35F-2BAF-4BA9-A360-4A7679E9D708}"/>
    <cellStyle name="Incorrecto 5" xfId="139" xr:uid="{E1D81FD6-CFE7-4997-98E5-F6D2B9DBEC2C}"/>
    <cellStyle name="Millares [0] 2" xfId="140" xr:uid="{E972E142-79F5-49E8-A035-753A39F4D7FD}"/>
    <cellStyle name="Millares [0] 2 2" xfId="141" xr:uid="{C2A8106E-F769-4972-9877-07DCEAF0F6BE}"/>
    <cellStyle name="Millares [0] 2 3" xfId="217" xr:uid="{4F879F33-0608-48EC-8548-D21120D86339}"/>
    <cellStyle name="Monetario" xfId="142" xr:uid="{92492DC1-9F82-45A9-9C85-518E441CA8B1}"/>
    <cellStyle name="Monetario0" xfId="143" xr:uid="{6EF92966-63E9-4313-9012-106A054ECCFF}"/>
    <cellStyle name="Neutral 2" xfId="144" xr:uid="{79DE8147-C694-4885-BC87-38D87F2E1F0E}"/>
    <cellStyle name="Neutral 3" xfId="145" xr:uid="{5459D221-F89C-4879-977D-82554B513D67}"/>
    <cellStyle name="Neutral 4" xfId="146" xr:uid="{75F15EB0-4BAB-47A9-B00E-F108571E909E}"/>
    <cellStyle name="Neutral 5" xfId="147" xr:uid="{1E792D34-462B-4EA0-B353-3C5100E43210}"/>
    <cellStyle name="Normal" xfId="0" builtinId="0"/>
    <cellStyle name="Normal 10" xfId="219" xr:uid="{9158B41A-F153-4C3D-AD5D-62FEAAB69385}"/>
    <cellStyle name="Normal 2" xfId="148" xr:uid="{2C630349-2110-4C69-8CEC-B0EBA8A10A97}"/>
    <cellStyle name="Normal 2 2" xfId="4" xr:uid="{CD8A5C80-3C73-4529-BD9F-1E241EAE481E}"/>
    <cellStyle name="Normal 2 2 2" xfId="149" xr:uid="{1ADD8B31-384C-4D41-BF41-D465405C112C}"/>
    <cellStyle name="Normal 2 2 3" xfId="150" xr:uid="{9E74B1FC-359E-4CD5-8E83-656E1B029AB1}"/>
    <cellStyle name="Normal 2 3" xfId="151" xr:uid="{AAB1EB7A-0341-4ABE-B5E0-4E10AA155CCD}"/>
    <cellStyle name="Normal 2 4" xfId="152" xr:uid="{D8F0F2EA-0B01-4734-A473-79F84054F033}"/>
    <cellStyle name="Normal 2 5" xfId="153" xr:uid="{C80B10E7-4B1F-4BC2-9F1F-8C01AA8467B4}"/>
    <cellStyle name="Normal 2 6" xfId="3" xr:uid="{CBB30DD2-625E-435A-92DE-2733D9B8F40E}"/>
    <cellStyle name="Normal 2_Entrada Turistas Ext Aerop mes" xfId="154" xr:uid="{43F1F56D-A795-49AD-9751-E4926C10D7AA}"/>
    <cellStyle name="Normal 3" xfId="155" xr:uid="{47ACAB39-9C76-464E-8F3A-A564125ACF5F}"/>
    <cellStyle name="Normal 3 2" xfId="156" xr:uid="{0D364433-ED29-45E4-B8EB-6F790D1542F8}"/>
    <cellStyle name="Normal 3 3" xfId="157" xr:uid="{2FDA3A4C-DF82-4A2B-AFDE-DAF983C6AF08}"/>
    <cellStyle name="Normal 3 4" xfId="158" xr:uid="{B695A547-6E90-4C01-91AA-594E05B825C2}"/>
    <cellStyle name="Normal 4" xfId="159" xr:uid="{77C3B1E9-0B90-4FBC-B8FC-E30063C59FAF}"/>
    <cellStyle name="Normal 5" xfId="160" xr:uid="{431FE43C-D379-4464-898C-5A0A287445D3}"/>
    <cellStyle name="Normal 6" xfId="161" xr:uid="{540F5DD9-6B63-4F92-8B85-B16BF041AAE0}"/>
    <cellStyle name="Normal 7" xfId="162" xr:uid="{ABBABEC1-AAD7-4711-B837-F708343A592C}"/>
    <cellStyle name="Normal 8" xfId="163" xr:uid="{B857ADCA-9156-4EC0-8EB4-AE56C32DC557}"/>
    <cellStyle name="Normal 9" xfId="218" xr:uid="{615DD3E3-8CB3-4C66-B962-DDBA37382AE4}"/>
    <cellStyle name="Notas 2" xfId="164" xr:uid="{AB66BB02-3273-40DE-B6B0-3DD70F25FA8E}"/>
    <cellStyle name="Notas 3" xfId="165" xr:uid="{B2B61F49-378E-49FC-A0A2-5CBEC3898BD2}"/>
    <cellStyle name="Notas 4" xfId="166" xr:uid="{AE7FEDDD-2C30-4405-A362-61CB540DD5DF}"/>
    <cellStyle name="Notas 5" xfId="167" xr:uid="{74C6EE68-C6DF-4E97-97BF-5A8DDC789E22}"/>
    <cellStyle name="Porcentaje" xfId="1" builtinId="5"/>
    <cellStyle name="Porcentaje 2" xfId="168" xr:uid="{6535A846-1C7B-4823-A4C1-6032C0015BEA}"/>
    <cellStyle name="Porcentaje 2 2" xfId="216" xr:uid="{73D363FE-AACA-4D0D-A0E1-7EF6D9F546EA}"/>
    <cellStyle name="Porcentaje 3" xfId="169" xr:uid="{FEC79299-84AE-4F5A-AB2D-3F6E3FF9C907}"/>
    <cellStyle name="Porcentual 2" xfId="170" xr:uid="{B42EC383-2C2C-4D15-96D4-4ECED5678B4D}"/>
    <cellStyle name="Porcentual 2 10" xfId="171" xr:uid="{AD83B726-CAB3-4D6D-A4E3-A2CCFCDA16B5}"/>
    <cellStyle name="Porcentual 2 11" xfId="172" xr:uid="{A1D878DC-6A3F-4BD9-B9F0-599080DFB2C3}"/>
    <cellStyle name="Porcentual 2 2" xfId="173" xr:uid="{429BEF70-E479-4350-821D-3C09AF5ED03A}"/>
    <cellStyle name="Porcentual 2 3" xfId="174" xr:uid="{5A3CFC1A-489E-485B-8A7C-52179429927E}"/>
    <cellStyle name="Porcentual 2 4" xfId="175" xr:uid="{8E9EBB4F-3159-4D12-B048-4E1A78177904}"/>
    <cellStyle name="Porcentual 2 5" xfId="176" xr:uid="{75A38E46-A6C3-41FA-83D8-8AB2FE2533E1}"/>
    <cellStyle name="Porcentual 2 6" xfId="177" xr:uid="{C047D365-ED87-408F-9855-F1D26D1A832C}"/>
    <cellStyle name="Porcentual 2 7" xfId="178" xr:uid="{C81F267A-208F-45BD-9037-0FA14EA4F1EF}"/>
    <cellStyle name="Porcentual 2 8" xfId="179" xr:uid="{24DD852C-0BE0-4D4D-AC3B-00E30B203127}"/>
    <cellStyle name="Porcentual 2 9" xfId="180" xr:uid="{3C225CD4-E837-407F-97A1-9EBD42D9E6B3}"/>
    <cellStyle name="Porcentual_Series anuales Estadísticas de Turismo" xfId="181" xr:uid="{C5206940-4C6C-48FF-B921-2ECA2AAFA4F8}"/>
    <cellStyle name="Punto" xfId="182" xr:uid="{6AECCDF4-DC03-44B9-9F0B-24CF549A1695}"/>
    <cellStyle name="Punto0" xfId="183" xr:uid="{55C42F8C-E9DA-4C72-B772-7EAC49454136}"/>
    <cellStyle name="Salida 2" xfId="184" xr:uid="{FD79D94F-C498-4587-9A9F-C3B48FD40C2E}"/>
    <cellStyle name="Salida 3" xfId="185" xr:uid="{DD242648-DDA7-4320-95BF-04401119B191}"/>
    <cellStyle name="Salida 4" xfId="186" xr:uid="{66106AB0-8618-4139-8DE9-BC342561539C}"/>
    <cellStyle name="Salida 5" xfId="187" xr:uid="{2F523BA3-9D69-4488-8203-93AF19744292}"/>
    <cellStyle name="style1602083048330" xfId="5" xr:uid="{B0452B23-F568-4A1E-9B6C-CEBFA1D6D8D1}"/>
    <cellStyle name="style1602083050160" xfId="6" xr:uid="{7BC158D8-45B8-4298-9631-C49DC8FE460F}"/>
    <cellStyle name="style1602083050187" xfId="7" xr:uid="{E9344D15-9363-4FF5-A630-EA28675720AC}"/>
    <cellStyle name="style1602083050207" xfId="8" xr:uid="{F3E77351-7E7D-484D-A0DA-063E0C19517E}"/>
    <cellStyle name="Texto de advertencia 2" xfId="188" xr:uid="{729DF66B-3521-488A-B7D0-31AD5CD83C52}"/>
    <cellStyle name="Texto de advertencia 3" xfId="189" xr:uid="{B9B9FAE7-AA29-4CCE-A37A-408E1D552407}"/>
    <cellStyle name="Texto de advertencia 4" xfId="190" xr:uid="{CD995A26-D002-46F6-93D1-8EDDDDF15375}"/>
    <cellStyle name="Texto de advertencia 5" xfId="191" xr:uid="{F78CFE16-8F57-420D-840B-12A1AB83319D}"/>
    <cellStyle name="Texto explicativo 2" xfId="192" xr:uid="{E2D25A8C-22CF-4216-A779-4D89C3FCC155}"/>
    <cellStyle name="Texto explicativo 3" xfId="193" xr:uid="{F8BE3C74-1001-4A75-8B0B-98C1012DE4BF}"/>
    <cellStyle name="Texto explicativo 4" xfId="194" xr:uid="{79636FA0-68AE-4AC0-912F-CAC56531475F}"/>
    <cellStyle name="Texto explicativo 5" xfId="195" xr:uid="{B0545929-3945-49FD-8DCF-BD00CA0B987D}"/>
    <cellStyle name="Título 1 2" xfId="196" xr:uid="{B8058F07-3C4A-4CBB-8A47-7B48073D7556}"/>
    <cellStyle name="Título 1 3" xfId="197" xr:uid="{1398B7E1-A9F5-4701-B85A-47E1CE44586F}"/>
    <cellStyle name="Título 1 4" xfId="198" xr:uid="{A351F786-D665-454F-BE25-FE5CA3F3DAB2}"/>
    <cellStyle name="Título 1 5" xfId="199" xr:uid="{B4182109-FAD2-4407-9B02-6F8D30E3D6E7}"/>
    <cellStyle name="Título 2 2" xfId="200" xr:uid="{CFD17051-69AE-4971-8A83-558500B45F20}"/>
    <cellStyle name="Título 2 3" xfId="201" xr:uid="{1CB947E2-432C-4129-AFB8-F011AFFDFA49}"/>
    <cellStyle name="Título 2 4" xfId="202" xr:uid="{54E33C60-8E8C-4CF4-A5CC-009B3ADCD8E0}"/>
    <cellStyle name="Título 2 5" xfId="203" xr:uid="{A2466559-CE11-4C8C-83B6-F7BBEE714CB6}"/>
    <cellStyle name="Título 3 2" xfId="204" xr:uid="{6949BC49-0A4D-480D-B459-09674D24DB80}"/>
    <cellStyle name="Título 3 3" xfId="205" xr:uid="{60DE0847-CBCA-42D7-8AA3-3E6FDE853D6E}"/>
    <cellStyle name="Título 3 4" xfId="206" xr:uid="{FBFFA583-C005-4678-BE87-2BF5E186594F}"/>
    <cellStyle name="Título 3 5" xfId="207" xr:uid="{21D53FA5-D6CB-42FD-BB78-0353AB8A7B5C}"/>
    <cellStyle name="Título 4" xfId="208" xr:uid="{88137A2E-41B1-4D04-B548-4C9BE023E4D9}"/>
    <cellStyle name="Título 5" xfId="209" xr:uid="{F96D4520-B72D-4AA0-81D0-C19C2E86E5ED}"/>
    <cellStyle name="Título 6" xfId="210" xr:uid="{7EACE86D-13D6-4F6A-8FB0-5E299D56CCB9}"/>
    <cellStyle name="Título 7" xfId="211" xr:uid="{A791A053-9D96-4F60-81BD-211867E27E96}"/>
    <cellStyle name="Total 2" xfId="212" xr:uid="{E2C41F3E-9B78-498B-9665-8BABC91F7F03}"/>
    <cellStyle name="Total 3" xfId="213" xr:uid="{73BC368A-9DF0-458B-9C46-51239D7C9F93}"/>
    <cellStyle name="Total 4" xfId="214" xr:uid="{5B00DC5F-94E8-4487-A050-CDC497A92F85}"/>
    <cellStyle name="Total 5" xfId="215" xr:uid="{05121134-022D-4F87-9FED-9C477D11FE44}"/>
  </cellStyles>
  <dxfs count="0"/>
  <tableStyles count="1" defaultTableStyle="TableStyleMedium2" defaultPivotStyle="PivotStyleLight16">
    <tableStyle name="Invisible" pivot="0" table="0" count="0" xr9:uid="{B5CAF01A-28E1-48DA-90DB-51D6A487B47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FF-42AA-A867-E73119FD4B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F-42AA-A867-E73119FD4BBD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FF-42AA-A867-E73119FD4BBD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F-42AA-A867-E73119FD4BBD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FF-42AA-A867-E73119FD4B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FF-42AA-A867-E73119FD4BBD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FF-42AA-A867-E73119FD4B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FF-42AA-A867-E73119FD4B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0</c:v>
                </c:pt>
                <c:pt idx="12">
                  <c:v>1779444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FF-42AA-A867-E73119FD4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FF-42AA-A867-E73119FD4B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FF-42AA-A867-E73119FD4B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FF-42AA-A867-E73119FD4B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FF-42AA-A867-E73119FD4B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FF-42AA-A867-E73119FD4B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FF-42AA-A867-E73119FD4B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FF-42AA-A867-E73119FD4B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FF-42AA-A867-E73119FD4B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FF-42AA-A867-E73119FD4B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FF-42AA-A867-E73119FD4B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FF-42AA-A867-E73119FD4B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FF-42AA-A867-E73119FD4B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FF-42AA-A867-E73119FD4BBD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5">
                  <c:v>-1.8112488083888989E-3</c:v>
                </c:pt>
                <c:pt idx="6">
                  <c:v>1.7222557647388781E-2</c:v>
                </c:pt>
                <c:pt idx="7">
                  <c:v>5.0456957370608624E-2</c:v>
                </c:pt>
                <c:pt idx="8">
                  <c:v>-2.936622524776733E-2</c:v>
                </c:pt>
                <c:pt idx="9">
                  <c:v>3.5065108475422768E-3</c:v>
                </c:pt>
                <c:pt idx="10">
                  <c:v>1.7192422886926684E-2</c:v>
                </c:pt>
                <c:pt idx="11">
                  <c:v>0</c:v>
                </c:pt>
                <c:pt idx="12">
                  <c:v>3.0628497557573908E-2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FF-42AA-A867-E73119FD4BBD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5">
                  <c:v>3.9181437446656586E-2</c:v>
                </c:pt>
                <c:pt idx="6">
                  <c:v>7.1018075577102158E-2</c:v>
                </c:pt>
                <c:pt idx="7">
                  <c:v>6.4223913017098067E-2</c:v>
                </c:pt>
                <c:pt idx="8">
                  <c:v>8.6322624043987606E-2</c:v>
                </c:pt>
                <c:pt idx="9">
                  <c:v>8.9454311681435916E-2</c:v>
                </c:pt>
                <c:pt idx="10">
                  <c:v>0.15348310641926655</c:v>
                </c:pt>
                <c:pt idx="11">
                  <c:v>0</c:v>
                </c:pt>
                <c:pt idx="12">
                  <c:v>9.73925699343825E-2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FF-42AA-A867-E73119FD4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73-414A-9EC0-9EB110C952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4098</c:v>
                </c:pt>
                <c:pt idx="1">
                  <c:v>4714</c:v>
                </c:pt>
                <c:pt idx="2">
                  <c:v>5393</c:v>
                </c:pt>
                <c:pt idx="3">
                  <c:v>6633</c:v>
                </c:pt>
                <c:pt idx="4">
                  <c:v>4622</c:v>
                </c:pt>
                <c:pt idx="5">
                  <c:v>3823</c:v>
                </c:pt>
                <c:pt idx="6">
                  <c:v>6279</c:v>
                </c:pt>
                <c:pt idx="7">
                  <c:v>5759</c:v>
                </c:pt>
                <c:pt idx="8">
                  <c:v>4487</c:v>
                </c:pt>
                <c:pt idx="9">
                  <c:v>6463</c:v>
                </c:pt>
                <c:pt idx="10">
                  <c:v>4489</c:v>
                </c:pt>
                <c:pt idx="11">
                  <c:v>4668</c:v>
                </c:pt>
                <c:pt idx="12">
                  <c:v>61428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3-414A-9EC0-9EB110C95203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73-414A-9EC0-9EB110C95203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5898</c:v>
                </c:pt>
                <c:pt idx="1">
                  <c:v>6830</c:v>
                </c:pt>
                <c:pt idx="2">
                  <c:v>6235</c:v>
                </c:pt>
                <c:pt idx="3">
                  <c:v>8867</c:v>
                </c:pt>
                <c:pt idx="4">
                  <c:v>6899</c:v>
                </c:pt>
                <c:pt idx="5">
                  <c:v>5674</c:v>
                </c:pt>
                <c:pt idx="6">
                  <c:v>6649</c:v>
                </c:pt>
                <c:pt idx="7">
                  <c:v>7358</c:v>
                </c:pt>
                <c:pt idx="8">
                  <c:v>6059</c:v>
                </c:pt>
                <c:pt idx="9">
                  <c:v>5618</c:v>
                </c:pt>
                <c:pt idx="10">
                  <c:v>5119</c:v>
                </c:pt>
                <c:pt idx="11">
                  <c:v>4695</c:v>
                </c:pt>
                <c:pt idx="12">
                  <c:v>75901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73-414A-9EC0-9EB110C95203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73-414A-9EC0-9EB110C952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73-414A-9EC0-9EB110C95203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73-414A-9EC0-9EB110C952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73-414A-9EC0-9EB110C952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5398</c:v>
                </c:pt>
                <c:pt idx="11">
                  <c:v>0</c:v>
                </c:pt>
                <c:pt idx="12">
                  <c:v>66424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73-414A-9EC0-9EB110C95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73-414A-9EC0-9EB110C952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73-414A-9EC0-9EB110C952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73-414A-9EC0-9EB110C952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73-414A-9EC0-9EB110C952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73-414A-9EC0-9EB110C952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73-414A-9EC0-9EB110C952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73-414A-9EC0-9EB110C952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73-414A-9EC0-9EB110C952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73-414A-9EC0-9EB110C952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73-414A-9EC0-9EB110C952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73-414A-9EC0-9EB110C952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73-414A-9EC0-9EB110C952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73-414A-9EC0-9EB110C95203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-3.0443660664562833E-2</c:v>
                </c:pt>
                <c:pt idx="1">
                  <c:v>0.14942744509104555</c:v>
                </c:pt>
                <c:pt idx="2">
                  <c:v>6.3586265366680772E-2</c:v>
                </c:pt>
                <c:pt idx="3">
                  <c:v>-7.198868749196552E-2</c:v>
                </c:pt>
                <c:pt idx="4">
                  <c:v>0.16192875134940632</c:v>
                </c:pt>
                <c:pt idx="5">
                  <c:v>-3.4073506891271088E-2</c:v>
                </c:pt>
                <c:pt idx="6">
                  <c:v>5.5054151624548631E-2</c:v>
                </c:pt>
                <c:pt idx="7">
                  <c:v>-0.13455455983131259</c:v>
                </c:pt>
                <c:pt idx="8">
                  <c:v>-4.9711185016628745E-2</c:v>
                </c:pt>
                <c:pt idx="9">
                  <c:v>3.9609902475618908E-2</c:v>
                </c:pt>
                <c:pt idx="10">
                  <c:v>6.4064656022077671E-2</c:v>
                </c:pt>
                <c:pt idx="11">
                  <c:v>0</c:v>
                </c:pt>
                <c:pt idx="12">
                  <c:v>1.1327649208282553E-2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73-414A-9EC0-9EB110C95203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0.27452415812591502</c:v>
                </c:pt>
                <c:pt idx="1">
                  <c:v>0.29889690284259651</c:v>
                </c:pt>
                <c:pt idx="2">
                  <c:v>-6.9534581865381084E-2</c:v>
                </c:pt>
                <c:pt idx="3">
                  <c:v>8.8346148047640627E-2</c:v>
                </c:pt>
                <c:pt idx="4">
                  <c:v>0.39723063608827358</c:v>
                </c:pt>
                <c:pt idx="5">
                  <c:v>0.31990583311535437</c:v>
                </c:pt>
                <c:pt idx="6">
                  <c:v>0.11705685618729089</c:v>
                </c:pt>
                <c:pt idx="7">
                  <c:v>0.1403021357874632</c:v>
                </c:pt>
                <c:pt idx="8">
                  <c:v>0.20993982616447515</c:v>
                </c:pt>
                <c:pt idx="9">
                  <c:v>7.2102738666254051E-2</c:v>
                </c:pt>
                <c:pt idx="10">
                  <c:v>0.20249498774782793</c:v>
                </c:pt>
                <c:pt idx="11">
                  <c:v>0</c:v>
                </c:pt>
                <c:pt idx="12">
                  <c:v>0.1702607470049331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73-414A-9EC0-9EB110C95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85-4E16-A694-2FBCA3F234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5-4E16-A694-2FBCA3F23454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85-4E16-A694-2FBCA3F23454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85-4E16-A694-2FBCA3F23454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85-4E16-A694-2FBCA3F234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85-4E16-A694-2FBCA3F23454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85-4E16-A694-2FBCA3F234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85-4E16-A694-2FBCA3F234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0</c:v>
                </c:pt>
                <c:pt idx="12">
                  <c:v>74137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85-4E16-A694-2FBCA3F2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85-4E16-A694-2FBCA3F234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85-4E16-A694-2FBCA3F234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85-4E16-A694-2FBCA3F234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85-4E16-A694-2FBCA3F234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85-4E16-A694-2FBCA3F234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85-4E16-A694-2FBCA3F234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85-4E16-A694-2FBCA3F234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85-4E16-A694-2FBCA3F234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85-4E16-A694-2FBCA3F234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85-4E16-A694-2FBCA3F234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85-4E16-A694-2FBCA3F234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85-4E16-A694-2FBCA3F234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85-4E16-A694-2FBCA3F23454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5">
                  <c:v>5.1501292503479901E-2</c:v>
                </c:pt>
                <c:pt idx="6">
                  <c:v>-7.4266617155588355E-3</c:v>
                </c:pt>
                <c:pt idx="7">
                  <c:v>4.3376318874560393E-2</c:v>
                </c:pt>
                <c:pt idx="8">
                  <c:v>2.7877055039313703E-2</c:v>
                </c:pt>
                <c:pt idx="9">
                  <c:v>-3.7633715685010949E-2</c:v>
                </c:pt>
                <c:pt idx="10">
                  <c:v>1.467505241090139E-2</c:v>
                </c:pt>
                <c:pt idx="11">
                  <c:v>0</c:v>
                </c:pt>
                <c:pt idx="12">
                  <c:v>2.2819143799235775E-2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85-4E16-A694-2FBCA3F23454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5">
                  <c:v>2.6796116504854472E-2</c:v>
                </c:pt>
                <c:pt idx="6">
                  <c:v>0.27083993660855787</c:v>
                </c:pt>
                <c:pt idx="7">
                  <c:v>0.17658168083097259</c:v>
                </c:pt>
                <c:pt idx="8">
                  <c:v>0.25644386194844904</c:v>
                </c:pt>
                <c:pt idx="9">
                  <c:v>0.27119509703779365</c:v>
                </c:pt>
                <c:pt idx="10">
                  <c:v>0.22016806722689086</c:v>
                </c:pt>
                <c:pt idx="11">
                  <c:v>0</c:v>
                </c:pt>
                <c:pt idx="12">
                  <c:v>0.16169419286094833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85-4E16-A694-2FBCA3F2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50-4123-B200-2183BA8FD1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4588</c:v>
                </c:pt>
                <c:pt idx="1">
                  <c:v>5060</c:v>
                </c:pt>
                <c:pt idx="2">
                  <c:v>4711</c:v>
                </c:pt>
                <c:pt idx="3">
                  <c:v>2172</c:v>
                </c:pt>
                <c:pt idx="4">
                  <c:v>2560</c:v>
                </c:pt>
                <c:pt idx="5">
                  <c:v>794</c:v>
                </c:pt>
                <c:pt idx="6">
                  <c:v>1127</c:v>
                </c:pt>
                <c:pt idx="7">
                  <c:v>560</c:v>
                </c:pt>
                <c:pt idx="8">
                  <c:v>891</c:v>
                </c:pt>
                <c:pt idx="9">
                  <c:v>2179</c:v>
                </c:pt>
                <c:pt idx="10">
                  <c:v>2939</c:v>
                </c:pt>
                <c:pt idx="11">
                  <c:v>3383</c:v>
                </c:pt>
                <c:pt idx="12">
                  <c:v>30964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0-4123-B200-2183BA8FD1A6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50-4123-B200-2183BA8FD1A6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2668</c:v>
                </c:pt>
                <c:pt idx="1">
                  <c:v>3232</c:v>
                </c:pt>
                <c:pt idx="2">
                  <c:v>3519</c:v>
                </c:pt>
                <c:pt idx="3">
                  <c:v>2608</c:v>
                </c:pt>
                <c:pt idx="4">
                  <c:v>519</c:v>
                </c:pt>
                <c:pt idx="5">
                  <c:v>388</c:v>
                </c:pt>
                <c:pt idx="6">
                  <c:v>687</c:v>
                </c:pt>
                <c:pt idx="7">
                  <c:v>460</c:v>
                </c:pt>
                <c:pt idx="8">
                  <c:v>487</c:v>
                </c:pt>
                <c:pt idx="9">
                  <c:v>2499</c:v>
                </c:pt>
                <c:pt idx="10">
                  <c:v>3397</c:v>
                </c:pt>
                <c:pt idx="11">
                  <c:v>2400</c:v>
                </c:pt>
                <c:pt idx="12">
                  <c:v>22864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50-4123-B200-2183BA8FD1A6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50-4123-B200-2183BA8FD1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50-4123-B200-2183BA8FD1A6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50-4123-B200-2183BA8FD1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50-4123-B200-2183BA8FD1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3114</c:v>
                </c:pt>
                <c:pt idx="11">
                  <c:v>0</c:v>
                </c:pt>
                <c:pt idx="12">
                  <c:v>21505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50-4123-B200-2183BA8FD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50-4123-B200-2183BA8FD1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50-4123-B200-2183BA8FD1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50-4123-B200-2183BA8FD1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50-4123-B200-2183BA8FD1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50-4123-B200-2183BA8FD1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50-4123-B200-2183BA8FD1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50-4123-B200-2183BA8FD1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50-4123-B200-2183BA8FD1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50-4123-B200-2183BA8FD1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50-4123-B200-2183BA8FD1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50-4123-B200-2183BA8FD1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50-4123-B200-2183BA8FD1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50-4123-B200-2183BA8FD1A6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-0.17008939357332686</c:v>
                </c:pt>
                <c:pt idx="1">
                  <c:v>-0.18030164533820836</c:v>
                </c:pt>
                <c:pt idx="2">
                  <c:v>8.4321120689655249E-2</c:v>
                </c:pt>
                <c:pt idx="3">
                  <c:v>-0.24810964083175802</c:v>
                </c:pt>
                <c:pt idx="4">
                  <c:v>0.43317972350230405</c:v>
                </c:pt>
                <c:pt idx="5">
                  <c:v>0</c:v>
                </c:pt>
                <c:pt idx="6">
                  <c:v>1.3256704980842913</c:v>
                </c:pt>
                <c:pt idx="7">
                  <c:v>-0.16282642089093702</c:v>
                </c:pt>
                <c:pt idx="8">
                  <c:v>0.39609236234458267</c:v>
                </c:pt>
                <c:pt idx="9">
                  <c:v>1.6658733936220749E-2</c:v>
                </c:pt>
                <c:pt idx="10">
                  <c:v>1.6650342801175277E-2</c:v>
                </c:pt>
                <c:pt idx="11">
                  <c:v>0</c:v>
                </c:pt>
                <c:pt idx="12">
                  <c:v>-2.8110453292357729E-2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50-4123-B200-2183BA8FD1A6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-0.25130775937227545</c:v>
                </c:pt>
                <c:pt idx="1">
                  <c:v>-0.29110671936758892</c:v>
                </c:pt>
                <c:pt idx="2">
                  <c:v>-0.14561664190193169</c:v>
                </c:pt>
                <c:pt idx="3">
                  <c:v>-0.26749539594843463</c:v>
                </c:pt>
                <c:pt idx="4">
                  <c:v>-0.75703125000000004</c:v>
                </c:pt>
                <c:pt idx="5">
                  <c:v>-0.43324937027707811</c:v>
                </c:pt>
                <c:pt idx="6">
                  <c:v>7.7196095829636269E-2</c:v>
                </c:pt>
                <c:pt idx="7">
                  <c:v>-2.6785714285714302E-2</c:v>
                </c:pt>
                <c:pt idx="8">
                  <c:v>-0.11784511784511786</c:v>
                </c:pt>
                <c:pt idx="9">
                  <c:v>-1.9733822854520411E-2</c:v>
                </c:pt>
                <c:pt idx="10">
                  <c:v>5.9544062606328607E-2</c:v>
                </c:pt>
                <c:pt idx="11">
                  <c:v>0</c:v>
                </c:pt>
                <c:pt idx="12">
                  <c:v>-0.22029658097965987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50-4123-B200-2183BA8FD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EB-4432-A7D0-CAFC2813EC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5128</c:v>
                </c:pt>
                <c:pt idx="1">
                  <c:v>4340</c:v>
                </c:pt>
                <c:pt idx="2">
                  <c:v>4954</c:v>
                </c:pt>
                <c:pt idx="3">
                  <c:v>2353</c:v>
                </c:pt>
                <c:pt idx="4">
                  <c:v>588</c:v>
                </c:pt>
                <c:pt idx="5">
                  <c:v>1107</c:v>
                </c:pt>
                <c:pt idx="6">
                  <c:v>620</c:v>
                </c:pt>
                <c:pt idx="7">
                  <c:v>677</c:v>
                </c:pt>
                <c:pt idx="8">
                  <c:v>586</c:v>
                </c:pt>
                <c:pt idx="9">
                  <c:v>3682</c:v>
                </c:pt>
                <c:pt idx="10">
                  <c:v>5260</c:v>
                </c:pt>
                <c:pt idx="11">
                  <c:v>6251</c:v>
                </c:pt>
                <c:pt idx="12">
                  <c:v>35546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B-4432-A7D0-CAFC2813ECA9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EB-4432-A7D0-CAFC2813ECA9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1897</c:v>
                </c:pt>
                <c:pt idx="1">
                  <c:v>1725</c:v>
                </c:pt>
                <c:pt idx="2">
                  <c:v>2166</c:v>
                </c:pt>
                <c:pt idx="3">
                  <c:v>1648</c:v>
                </c:pt>
                <c:pt idx="4">
                  <c:v>211</c:v>
                </c:pt>
                <c:pt idx="5">
                  <c:v>298</c:v>
                </c:pt>
                <c:pt idx="6">
                  <c:v>242</c:v>
                </c:pt>
                <c:pt idx="7">
                  <c:v>287</c:v>
                </c:pt>
                <c:pt idx="8">
                  <c:v>382</c:v>
                </c:pt>
                <c:pt idx="9">
                  <c:v>2204</c:v>
                </c:pt>
                <c:pt idx="10">
                  <c:v>4737</c:v>
                </c:pt>
                <c:pt idx="11">
                  <c:v>3908</c:v>
                </c:pt>
                <c:pt idx="12">
                  <c:v>19705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EB-4432-A7D0-CAFC2813ECA9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EB-4432-A7D0-CAFC2813EC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EB-4432-A7D0-CAFC2813ECA9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EB-4432-A7D0-CAFC2813EC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EB-4432-A7D0-CAFC2813EC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3376</c:v>
                </c:pt>
                <c:pt idx="11">
                  <c:v>0</c:v>
                </c:pt>
                <c:pt idx="12">
                  <c:v>19617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EB-4432-A7D0-CAFC2813E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EB-4432-A7D0-CAFC2813EC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EB-4432-A7D0-CAFC2813EC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EB-4432-A7D0-CAFC2813EC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EB-4432-A7D0-CAFC2813EC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EB-4432-A7D0-CAFC2813EC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EB-4432-A7D0-CAFC2813EC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EB-4432-A7D0-CAFC2813EC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EB-4432-A7D0-CAFC2813EC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EB-4432-A7D0-CAFC2813EC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EB-4432-A7D0-CAFC2813EC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EB-4432-A7D0-CAFC2813EC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EB-4432-A7D0-CAFC2813EC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EB-4432-A7D0-CAFC2813ECA9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-0.15090417792558719</c:v>
                </c:pt>
                <c:pt idx="1">
                  <c:v>7.9914919477362512E-2</c:v>
                </c:pt>
                <c:pt idx="2">
                  <c:v>0.34327346662148428</c:v>
                </c:pt>
                <c:pt idx="3">
                  <c:v>-0.28894736842105262</c:v>
                </c:pt>
                <c:pt idx="4">
                  <c:v>-0.41785714285714282</c:v>
                </c:pt>
                <c:pt idx="5">
                  <c:v>-0.45687645687645684</c:v>
                </c:pt>
                <c:pt idx="6">
                  <c:v>-0.36828644501278773</c:v>
                </c:pt>
                <c:pt idx="7">
                  <c:v>-0.47519582245430814</c:v>
                </c:pt>
                <c:pt idx="8">
                  <c:v>-0.56140350877192979</c:v>
                </c:pt>
                <c:pt idx="9">
                  <c:v>-5.0251256281407031E-2</c:v>
                </c:pt>
                <c:pt idx="10">
                  <c:v>-0.14162217137045507</c:v>
                </c:pt>
                <c:pt idx="11">
                  <c:v>0</c:v>
                </c:pt>
                <c:pt idx="12">
                  <c:v>-7.274532047646054E-2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EB-4432-A7D0-CAFC2813ECA9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-0.20339313572542905</c:v>
                </c:pt>
                <c:pt idx="1">
                  <c:v>-0.18110599078341016</c:v>
                </c:pt>
                <c:pt idx="2">
                  <c:v>-0.19983851433185307</c:v>
                </c:pt>
                <c:pt idx="3">
                  <c:v>-0.42583935401614958</c:v>
                </c:pt>
                <c:pt idx="4">
                  <c:v>-0.72278911564625847</c:v>
                </c:pt>
                <c:pt idx="5">
                  <c:v>-0.78952122854561879</c:v>
                </c:pt>
                <c:pt idx="6">
                  <c:v>-0.60161290322580641</c:v>
                </c:pt>
                <c:pt idx="7">
                  <c:v>-0.70310192023633677</c:v>
                </c:pt>
                <c:pt idx="8">
                  <c:v>-0.70136518771331058</c:v>
                </c:pt>
                <c:pt idx="9">
                  <c:v>-0.38403041825095052</c:v>
                </c:pt>
                <c:pt idx="10">
                  <c:v>-0.35817490494296578</c:v>
                </c:pt>
                <c:pt idx="11">
                  <c:v>0</c:v>
                </c:pt>
                <c:pt idx="12">
                  <c:v>-0.33036354326676909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EB-4432-A7D0-CAFC2813E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B5-4132-B36A-624436C7512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B5-4132-B36A-624436C75122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B5-4132-B36A-624436C75122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B5-4132-B36A-624436C75122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B5-4132-B36A-624436C7512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B5-4132-B36A-624436C75122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B5-4132-B36A-624436C751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B5-4132-B36A-624436C7512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0</c:v>
                </c:pt>
                <c:pt idx="12">
                  <c:v>1779444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B5-4132-B36A-624436C75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B5-4132-B36A-624436C751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B5-4132-B36A-624436C751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B5-4132-B36A-624436C751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B5-4132-B36A-624436C751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B5-4132-B36A-624436C751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B5-4132-B36A-624436C751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B5-4132-B36A-624436C751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B5-4132-B36A-624436C751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B5-4132-B36A-624436C751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B5-4132-B36A-624436C751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B5-4132-B36A-624436C751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B5-4132-B36A-624436C751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B5-4132-B36A-624436C75122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5">
                  <c:v>-1.8112488083888989E-3</c:v>
                </c:pt>
                <c:pt idx="6">
                  <c:v>1.7222557647388781E-2</c:v>
                </c:pt>
                <c:pt idx="7">
                  <c:v>5.0456957370608624E-2</c:v>
                </c:pt>
                <c:pt idx="8">
                  <c:v>-2.936622524776733E-2</c:v>
                </c:pt>
                <c:pt idx="9">
                  <c:v>3.5065108475422768E-3</c:v>
                </c:pt>
                <c:pt idx="10">
                  <c:v>1.7192422886926684E-2</c:v>
                </c:pt>
                <c:pt idx="11">
                  <c:v>0</c:v>
                </c:pt>
                <c:pt idx="12">
                  <c:v>3.0628497557573908E-2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B5-4132-B36A-624436C75122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5">
                  <c:v>3.9181437446656586E-2</c:v>
                </c:pt>
                <c:pt idx="6">
                  <c:v>7.1018075577102158E-2</c:v>
                </c:pt>
                <c:pt idx="7">
                  <c:v>6.4223913017098067E-2</c:v>
                </c:pt>
                <c:pt idx="8">
                  <c:v>8.6322624043987606E-2</c:v>
                </c:pt>
                <c:pt idx="9">
                  <c:v>8.9454311681435916E-2</c:v>
                </c:pt>
                <c:pt idx="10">
                  <c:v>0.15348310641926655</c:v>
                </c:pt>
                <c:pt idx="11">
                  <c:v>0</c:v>
                </c:pt>
                <c:pt idx="12">
                  <c:v>9.73925699343825E-2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B5-4132-B36A-624436C75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0C-4AF8-818E-15F660C0398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103762</c:v>
                </c:pt>
                <c:pt idx="1">
                  <c:v>101610</c:v>
                </c:pt>
                <c:pt idx="2">
                  <c:v>120181</c:v>
                </c:pt>
                <c:pt idx="3">
                  <c:v>115932</c:v>
                </c:pt>
                <c:pt idx="4">
                  <c:v>113491</c:v>
                </c:pt>
                <c:pt idx="5">
                  <c:v>114202</c:v>
                </c:pt>
                <c:pt idx="6">
                  <c:v>118640</c:v>
                </c:pt>
                <c:pt idx="7">
                  <c:v>127392</c:v>
                </c:pt>
                <c:pt idx="8">
                  <c:v>108328</c:v>
                </c:pt>
                <c:pt idx="9">
                  <c:v>127037</c:v>
                </c:pt>
                <c:pt idx="10">
                  <c:v>108022</c:v>
                </c:pt>
                <c:pt idx="11">
                  <c:v>112755</c:v>
                </c:pt>
                <c:pt idx="12">
                  <c:v>1371352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C-4AF8-818E-15F660C03982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0C-4AF8-818E-15F660C03982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86205</c:v>
                </c:pt>
                <c:pt idx="1">
                  <c:v>113659</c:v>
                </c:pt>
                <c:pt idx="2">
                  <c:v>123375</c:v>
                </c:pt>
                <c:pt idx="3">
                  <c:v>141494</c:v>
                </c:pt>
                <c:pt idx="4">
                  <c:v>125144</c:v>
                </c:pt>
                <c:pt idx="5">
                  <c:v>123799</c:v>
                </c:pt>
                <c:pt idx="6">
                  <c:v>138653</c:v>
                </c:pt>
                <c:pt idx="7">
                  <c:v>138022</c:v>
                </c:pt>
                <c:pt idx="8">
                  <c:v>116996</c:v>
                </c:pt>
                <c:pt idx="9">
                  <c:v>135198</c:v>
                </c:pt>
                <c:pt idx="10">
                  <c:v>121503</c:v>
                </c:pt>
                <c:pt idx="11">
                  <c:v>126581</c:v>
                </c:pt>
                <c:pt idx="12">
                  <c:v>1490629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C-4AF8-818E-15F660C03982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0C-4AF8-818E-15F660C0398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0C-4AF8-818E-15F660C03982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0C-4AF8-818E-15F660C039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0C-4AF8-818E-15F660C0398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125623</c:v>
                </c:pt>
                <c:pt idx="11">
                  <c:v>0</c:v>
                </c:pt>
                <c:pt idx="12">
                  <c:v>1446098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0C-4AF8-818E-15F660C03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0C-4AF8-818E-15F660C039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0C-4AF8-818E-15F660C039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0C-4AF8-818E-15F660C039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0C-4AF8-818E-15F660C039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0C-4AF8-818E-15F660C039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0C-4AF8-818E-15F660C039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0C-4AF8-818E-15F660C039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0C-4AF8-818E-15F660C039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0C-4AF8-818E-15F660C039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0C-4AF8-818E-15F660C039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0C-4AF8-818E-15F660C039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0C-4AF8-818E-15F660C039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0C-4AF8-818E-15F660C0398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5.9968954812004149E-2</c:v>
                </c:pt>
                <c:pt idx="1">
                  <c:v>2.9002320185614883E-2</c:v>
                </c:pt>
                <c:pt idx="2">
                  <c:v>0.13985649158854496</c:v>
                </c:pt>
                <c:pt idx="3">
                  <c:v>-4.9945577244031591E-2</c:v>
                </c:pt>
                <c:pt idx="4">
                  <c:v>6.9123273327695189E-2</c:v>
                </c:pt>
                <c:pt idx="5">
                  <c:v>1.0081984509695108E-2</c:v>
                </c:pt>
                <c:pt idx="6">
                  <c:v>1.1223092635415099E-4</c:v>
                </c:pt>
                <c:pt idx="7">
                  <c:v>6.3224524889560874E-2</c:v>
                </c:pt>
                <c:pt idx="8">
                  <c:v>-3.3336793439638468E-2</c:v>
                </c:pt>
                <c:pt idx="9">
                  <c:v>-2.3051262944572493E-2</c:v>
                </c:pt>
                <c:pt idx="10">
                  <c:v>7.2402180885182688E-3</c:v>
                </c:pt>
                <c:pt idx="11">
                  <c:v>0</c:v>
                </c:pt>
                <c:pt idx="12">
                  <c:v>2.3230571434838643E-2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0C-4AF8-818E-15F660C03982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0.18457624178408283</c:v>
                </c:pt>
                <c:pt idx="1">
                  <c:v>0.22212380671193777</c:v>
                </c:pt>
                <c:pt idx="2">
                  <c:v>0.18169261364109146</c:v>
                </c:pt>
                <c:pt idx="3">
                  <c:v>0.12934306317496458</c:v>
                </c:pt>
                <c:pt idx="4">
                  <c:v>0.16958172894766976</c:v>
                </c:pt>
                <c:pt idx="5">
                  <c:v>0.13168771124848955</c:v>
                </c:pt>
                <c:pt idx="6">
                  <c:v>0.12666891436277816</c:v>
                </c:pt>
                <c:pt idx="7">
                  <c:v>0.12602047224315505</c:v>
                </c:pt>
                <c:pt idx="8">
                  <c:v>0.11755040248135296</c:v>
                </c:pt>
                <c:pt idx="9">
                  <c:v>0.10426883506380036</c:v>
                </c:pt>
                <c:pt idx="10">
                  <c:v>0.16293903093814222</c:v>
                </c:pt>
                <c:pt idx="11">
                  <c:v>0</c:v>
                </c:pt>
                <c:pt idx="12">
                  <c:v>0.14897620127808975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0C-4AF8-818E-15F660C03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42-4EF4-9218-E36C5F61D75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85879</c:v>
                </c:pt>
                <c:pt idx="1">
                  <c:v>85984</c:v>
                </c:pt>
                <c:pt idx="2">
                  <c:v>100308</c:v>
                </c:pt>
                <c:pt idx="3">
                  <c:v>95760</c:v>
                </c:pt>
                <c:pt idx="4">
                  <c:v>93420</c:v>
                </c:pt>
                <c:pt idx="5">
                  <c:v>96008</c:v>
                </c:pt>
                <c:pt idx="6">
                  <c:v>100301</c:v>
                </c:pt>
                <c:pt idx="7">
                  <c:v>108308</c:v>
                </c:pt>
                <c:pt idx="8">
                  <c:v>92717</c:v>
                </c:pt>
                <c:pt idx="9">
                  <c:v>108418</c:v>
                </c:pt>
                <c:pt idx="10">
                  <c:v>92532</c:v>
                </c:pt>
                <c:pt idx="11">
                  <c:v>97485</c:v>
                </c:pt>
                <c:pt idx="12">
                  <c:v>1157120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2-4EF4-9218-E36C5F61D75E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42-4EF4-9218-E36C5F61D75E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77462</c:v>
                </c:pt>
                <c:pt idx="1">
                  <c:v>101190</c:v>
                </c:pt>
                <c:pt idx="2">
                  <c:v>109531</c:v>
                </c:pt>
                <c:pt idx="3">
                  <c:v>126772</c:v>
                </c:pt>
                <c:pt idx="4">
                  <c:v>113457</c:v>
                </c:pt>
                <c:pt idx="5">
                  <c:v>110209</c:v>
                </c:pt>
                <c:pt idx="6">
                  <c:v>123042</c:v>
                </c:pt>
                <c:pt idx="7">
                  <c:v>121901</c:v>
                </c:pt>
                <c:pt idx="8">
                  <c:v>103802</c:v>
                </c:pt>
                <c:pt idx="9">
                  <c:v>119950</c:v>
                </c:pt>
                <c:pt idx="10">
                  <c:v>107416</c:v>
                </c:pt>
                <c:pt idx="11">
                  <c:v>110632</c:v>
                </c:pt>
                <c:pt idx="12">
                  <c:v>1325364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2-4EF4-9218-E36C5F61D75E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42-4EF4-9218-E36C5F61D75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42-4EF4-9218-E36C5F61D75E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42-4EF4-9218-E36C5F61D7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42-4EF4-9218-E36C5F61D75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113118</c:v>
                </c:pt>
                <c:pt idx="11">
                  <c:v>0</c:v>
                </c:pt>
                <c:pt idx="12">
                  <c:v>1305331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42-4EF4-9218-E36C5F61D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42-4EF4-9218-E36C5F61D7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42-4EF4-9218-E36C5F61D7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42-4EF4-9218-E36C5F61D7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42-4EF4-9218-E36C5F61D7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42-4EF4-9218-E36C5F61D7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42-4EF4-9218-E36C5F61D7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42-4EF4-9218-E36C5F61D7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42-4EF4-9218-E36C5F61D7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42-4EF4-9218-E36C5F61D7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42-4EF4-9218-E36C5F61D7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42-4EF4-9218-E36C5F61D7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42-4EF4-9218-E36C5F61D7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42-4EF4-9218-E36C5F61D75E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8.9657132775283754E-2</c:v>
                </c:pt>
                <c:pt idx="1">
                  <c:v>4.3142449371752711E-2</c:v>
                </c:pt>
                <c:pt idx="2">
                  <c:v>0.14758769952204887</c:v>
                </c:pt>
                <c:pt idx="3">
                  <c:v>-4.4414197635887831E-2</c:v>
                </c:pt>
                <c:pt idx="4">
                  <c:v>7.7221188170447652E-2</c:v>
                </c:pt>
                <c:pt idx="5">
                  <c:v>2.218150087260029E-2</c:v>
                </c:pt>
                <c:pt idx="6">
                  <c:v>1.0862071864543577E-2</c:v>
                </c:pt>
                <c:pt idx="7">
                  <c:v>8.1396603977249127E-2</c:v>
                </c:pt>
                <c:pt idx="8">
                  <c:v>-2.8341556651998001E-2</c:v>
                </c:pt>
                <c:pt idx="9">
                  <c:v>-9.9012211246791715E-3</c:v>
                </c:pt>
                <c:pt idx="10">
                  <c:v>1.419285426099437E-2</c:v>
                </c:pt>
                <c:pt idx="11">
                  <c:v>0</c:v>
                </c:pt>
                <c:pt idx="12">
                  <c:v>3.4886246876308036E-2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42-4EF4-9218-E36C5F61D75E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0.29448409972170153</c:v>
                </c:pt>
                <c:pt idx="1">
                  <c:v>0.30056754745068859</c:v>
                </c:pt>
                <c:pt idx="2">
                  <c:v>0.26865255014555167</c:v>
                </c:pt>
                <c:pt idx="3">
                  <c:v>0.23169381787802834</c:v>
                </c:pt>
                <c:pt idx="4">
                  <c:v>0.28239135088846079</c:v>
                </c:pt>
                <c:pt idx="5">
                  <c:v>0.22012748937588533</c:v>
                </c:pt>
                <c:pt idx="6">
                  <c:v>0.19877169719145371</c:v>
                </c:pt>
                <c:pt idx="7">
                  <c:v>0.20247811795989223</c:v>
                </c:pt>
                <c:pt idx="8">
                  <c:v>0.17882373243310279</c:v>
                </c:pt>
                <c:pt idx="9">
                  <c:v>0.17413160176354481</c:v>
                </c:pt>
                <c:pt idx="10">
                  <c:v>0.22247438723900914</c:v>
                </c:pt>
                <c:pt idx="11">
                  <c:v>0</c:v>
                </c:pt>
                <c:pt idx="12">
                  <c:v>0.23186852076422548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42-4EF4-9218-E36C5F61D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2D-4D02-8D35-89F22AC836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17883</c:v>
                </c:pt>
                <c:pt idx="1">
                  <c:v>15626</c:v>
                </c:pt>
                <c:pt idx="2">
                  <c:v>19873</c:v>
                </c:pt>
                <c:pt idx="3">
                  <c:v>20172</c:v>
                </c:pt>
                <c:pt idx="4">
                  <c:v>20071</c:v>
                </c:pt>
                <c:pt idx="5">
                  <c:v>18194</c:v>
                </c:pt>
                <c:pt idx="6">
                  <c:v>18339</c:v>
                </c:pt>
                <c:pt idx="7">
                  <c:v>19084</c:v>
                </c:pt>
                <c:pt idx="8">
                  <c:v>15611</c:v>
                </c:pt>
                <c:pt idx="9">
                  <c:v>18619</c:v>
                </c:pt>
                <c:pt idx="10">
                  <c:v>15490</c:v>
                </c:pt>
                <c:pt idx="11">
                  <c:v>15270</c:v>
                </c:pt>
                <c:pt idx="12">
                  <c:v>214232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D-4D02-8D35-89F22AC8367D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2D-4D02-8D35-89F22AC8367D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8743</c:v>
                </c:pt>
                <c:pt idx="1">
                  <c:v>12469</c:v>
                </c:pt>
                <c:pt idx="2">
                  <c:v>13844</c:v>
                </c:pt>
                <c:pt idx="3">
                  <c:v>14722</c:v>
                </c:pt>
                <c:pt idx="4">
                  <c:v>11687</c:v>
                </c:pt>
                <c:pt idx="5">
                  <c:v>13590</c:v>
                </c:pt>
                <c:pt idx="6">
                  <c:v>15611</c:v>
                </c:pt>
                <c:pt idx="7">
                  <c:v>16121</c:v>
                </c:pt>
                <c:pt idx="8">
                  <c:v>13194</c:v>
                </c:pt>
                <c:pt idx="9">
                  <c:v>15248</c:v>
                </c:pt>
                <c:pt idx="10">
                  <c:v>14087</c:v>
                </c:pt>
                <c:pt idx="11">
                  <c:v>15949</c:v>
                </c:pt>
                <c:pt idx="12">
                  <c:v>165265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D-4D02-8D35-89F22AC8367D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2D-4D02-8D35-89F22AC836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2D-4D02-8D35-89F22AC8367D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2D-4D02-8D35-89F22AC836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2D-4D02-8D35-89F22AC8367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12505</c:v>
                </c:pt>
                <c:pt idx="11">
                  <c:v>0</c:v>
                </c:pt>
                <c:pt idx="12">
                  <c:v>140767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2D-4D02-8D35-89F22AC83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2D-4D02-8D35-89F22AC836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2D-4D02-8D35-89F22AC836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2D-4D02-8D35-89F22AC836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2D-4D02-8D35-89F22AC836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2D-4D02-8D35-89F22AC836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2D-4D02-8D35-89F22AC836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2D-4D02-8D35-89F22AC836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2D-4D02-8D35-89F22AC836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2D-4D02-8D35-89F22AC836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2D-4D02-8D35-89F22AC836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2D-4D02-8D35-89F22AC836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2D-4D02-8D35-89F22AC836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2D-4D02-8D35-89F22AC8367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-0.15733964700817904</c:v>
                </c:pt>
                <c:pt idx="1">
                  <c:v>-8.3475550938636234E-2</c:v>
                </c:pt>
                <c:pt idx="2">
                  <c:v>7.7287987155159721E-2</c:v>
                </c:pt>
                <c:pt idx="3">
                  <c:v>-9.7420207217856936E-2</c:v>
                </c:pt>
                <c:pt idx="4">
                  <c:v>-4.6360686138158247E-4</c:v>
                </c:pt>
                <c:pt idx="5">
                  <c:v>-9.3775747135046106E-2</c:v>
                </c:pt>
                <c:pt idx="6">
                  <c:v>-8.6829400965526604E-2</c:v>
                </c:pt>
                <c:pt idx="7">
                  <c:v>-8.790829362613084E-2</c:v>
                </c:pt>
                <c:pt idx="8">
                  <c:v>-7.7399623588456756E-2</c:v>
                </c:pt>
                <c:pt idx="9">
                  <c:v>-0.13559209212540768</c:v>
                </c:pt>
                <c:pt idx="10">
                  <c:v>-5.1573758058399699E-2</c:v>
                </c:pt>
                <c:pt idx="11">
                  <c:v>0</c:v>
                </c:pt>
                <c:pt idx="12">
                  <c:v>-7.3529508552774514E-2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2D-4D02-8D35-89F22AC8367D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-0.34323100150981378</c:v>
                </c:pt>
                <c:pt idx="1">
                  <c:v>-0.20952259055420452</c:v>
                </c:pt>
                <c:pt idx="2">
                  <c:v>-0.25723343229507367</c:v>
                </c:pt>
                <c:pt idx="3">
                  <c:v>-0.35653380924053146</c:v>
                </c:pt>
                <c:pt idx="4">
                  <c:v>-0.35548801753774106</c:v>
                </c:pt>
                <c:pt idx="5">
                  <c:v>-0.33500054963174675</c:v>
                </c:pt>
                <c:pt idx="6">
                  <c:v>-0.26768089863133215</c:v>
                </c:pt>
                <c:pt idx="7">
                  <c:v>-0.30790190735694822</c:v>
                </c:pt>
                <c:pt idx="8">
                  <c:v>-0.24636474280955734</c:v>
                </c:pt>
                <c:pt idx="9">
                  <c:v>-0.30254041570438794</c:v>
                </c:pt>
                <c:pt idx="10">
                  <c:v>-0.1927049709489993</c:v>
                </c:pt>
                <c:pt idx="11">
                  <c:v>0</c:v>
                </c:pt>
                <c:pt idx="12">
                  <c:v>-0.29249303887174438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2D-4D02-8D35-89F22AC83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60-49CD-943A-031F4307E9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27665</c:v>
                </c:pt>
                <c:pt idx="1">
                  <c:v>28211</c:v>
                </c:pt>
                <c:pt idx="2">
                  <c:v>34858</c:v>
                </c:pt>
                <c:pt idx="3">
                  <c:v>38858</c:v>
                </c:pt>
                <c:pt idx="4">
                  <c:v>33804</c:v>
                </c:pt>
                <c:pt idx="5">
                  <c:v>36941</c:v>
                </c:pt>
                <c:pt idx="6">
                  <c:v>37095</c:v>
                </c:pt>
                <c:pt idx="7">
                  <c:v>37422</c:v>
                </c:pt>
                <c:pt idx="8">
                  <c:v>28438</c:v>
                </c:pt>
                <c:pt idx="9">
                  <c:v>31625</c:v>
                </c:pt>
                <c:pt idx="10">
                  <c:v>28006</c:v>
                </c:pt>
                <c:pt idx="11">
                  <c:v>28440</c:v>
                </c:pt>
                <c:pt idx="12">
                  <c:v>391363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0-49CD-943A-031F4307E9F9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60-49CD-943A-031F4307E9F9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13744</c:v>
                </c:pt>
                <c:pt idx="1">
                  <c:v>17238</c:v>
                </c:pt>
                <c:pt idx="2">
                  <c:v>16928</c:v>
                </c:pt>
                <c:pt idx="3">
                  <c:v>24732</c:v>
                </c:pt>
                <c:pt idx="4">
                  <c:v>20702</c:v>
                </c:pt>
                <c:pt idx="5">
                  <c:v>21190</c:v>
                </c:pt>
                <c:pt idx="6">
                  <c:v>26190</c:v>
                </c:pt>
                <c:pt idx="7">
                  <c:v>26652</c:v>
                </c:pt>
                <c:pt idx="8">
                  <c:v>23399</c:v>
                </c:pt>
                <c:pt idx="9">
                  <c:v>24075</c:v>
                </c:pt>
                <c:pt idx="10">
                  <c:v>24176</c:v>
                </c:pt>
                <c:pt idx="11">
                  <c:v>27394</c:v>
                </c:pt>
                <c:pt idx="12">
                  <c:v>266420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60-49CD-943A-031F4307E9F9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60-49CD-943A-031F4307E9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60-49CD-943A-031F4307E9F9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60-49CD-943A-031F4307E9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60-49CD-943A-031F4307E9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31283</c:v>
                </c:pt>
                <c:pt idx="11">
                  <c:v>0</c:v>
                </c:pt>
                <c:pt idx="12">
                  <c:v>333346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60-49CD-943A-031F4307E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60-49CD-943A-031F4307E9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60-49CD-943A-031F4307E9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60-49CD-943A-031F4307E9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60-49CD-943A-031F4307E9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60-49CD-943A-031F4307E9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60-49CD-943A-031F4307E9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60-49CD-943A-031F4307E9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60-49CD-943A-031F4307E9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60-49CD-943A-031F4307E9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60-49CD-943A-031F4307E9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60-49CD-943A-031F4307E9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60-49CD-943A-031F4307E9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60-49CD-943A-031F4307E9F9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0.18479824041959225</c:v>
                </c:pt>
                <c:pt idx="1">
                  <c:v>0.15396584440227712</c:v>
                </c:pt>
                <c:pt idx="2">
                  <c:v>0.14867382541241825</c:v>
                </c:pt>
                <c:pt idx="3">
                  <c:v>-6.3390910615461982E-2</c:v>
                </c:pt>
                <c:pt idx="4">
                  <c:v>0.10141383263278558</c:v>
                </c:pt>
                <c:pt idx="5">
                  <c:v>-5.3573250790843185E-2</c:v>
                </c:pt>
                <c:pt idx="6">
                  <c:v>9.2651230292235542E-2</c:v>
                </c:pt>
                <c:pt idx="7">
                  <c:v>-3.2753134942915541E-3</c:v>
                </c:pt>
                <c:pt idx="8">
                  <c:v>-1.1498383039885041E-2</c:v>
                </c:pt>
                <c:pt idx="9">
                  <c:v>0.13657617419219759</c:v>
                </c:pt>
                <c:pt idx="10">
                  <c:v>5.9219882169702753E-2</c:v>
                </c:pt>
                <c:pt idx="11">
                  <c:v>0</c:v>
                </c:pt>
                <c:pt idx="12">
                  <c:v>6.4000383025582863E-2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60-49CD-943A-031F4307E9F9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1.2506777516717804E-2</c:v>
                </c:pt>
                <c:pt idx="1">
                  <c:v>7.7841976533976176E-2</c:v>
                </c:pt>
                <c:pt idx="2">
                  <c:v>-2.7196052556084704E-2</c:v>
                </c:pt>
                <c:pt idx="3">
                  <c:v>-0.28135776416696689</c:v>
                </c:pt>
                <c:pt idx="4">
                  <c:v>-0.14731984380546681</c:v>
                </c:pt>
                <c:pt idx="5">
                  <c:v>-0.24679894967651117</c:v>
                </c:pt>
                <c:pt idx="6">
                  <c:v>-0.10696859415015503</c:v>
                </c:pt>
                <c:pt idx="7">
                  <c:v>-0.14614397947731284</c:v>
                </c:pt>
                <c:pt idx="8">
                  <c:v>-3.2632393276601723E-2</c:v>
                </c:pt>
                <c:pt idx="9">
                  <c:v>2.9944664031620549E-2</c:v>
                </c:pt>
                <c:pt idx="10">
                  <c:v>0.11701064057701926</c:v>
                </c:pt>
                <c:pt idx="11">
                  <c:v>0</c:v>
                </c:pt>
                <c:pt idx="12">
                  <c:v>-8.1496626006067441E-2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60-49CD-943A-031F4307E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1888332</c:v>
                </c:pt>
                <c:pt idx="1">
                  <c:v>1757049</c:v>
                </c:pt>
                <c:pt idx="2">
                  <c:v>881045</c:v>
                </c:pt>
                <c:pt idx="3">
                  <c:v>550867</c:v>
                </c:pt>
                <c:pt idx="4">
                  <c:v>1762715</c:v>
                </c:pt>
                <c:pt idx="5">
                  <c:v>1715135</c:v>
                </c:pt>
                <c:pt idx="6">
                  <c:v>1770949</c:v>
                </c:pt>
                <c:pt idx="7">
                  <c:v>1796305</c:v>
                </c:pt>
                <c:pt idx="8">
                  <c:v>1586916</c:v>
                </c:pt>
                <c:pt idx="9">
                  <c:v>1707161</c:v>
                </c:pt>
                <c:pt idx="10">
                  <c:v>1640374</c:v>
                </c:pt>
                <c:pt idx="11">
                  <c:v>1615078</c:v>
                </c:pt>
                <c:pt idx="12">
                  <c:v>1634925</c:v>
                </c:pt>
                <c:pt idx="13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82-42AF-93B5-3BB3FAC95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7.4717893467968199E-2</c:v>
                </c:pt>
                <c:pt idx="1">
                  <c:v>0.99427838532651558</c:v>
                </c:pt>
                <c:pt idx="2">
                  <c:v>0.5993787974229714</c:v>
                </c:pt>
                <c:pt idx="3">
                  <c:v>-0.68748946936969391</c:v>
                </c:pt>
                <c:pt idx="4">
                  <c:v>2.7741256519166146E-2</c:v>
                </c:pt>
                <c:pt idx="5">
                  <c:v>-3.1516435538234022E-2</c:v>
                </c:pt>
                <c:pt idx="6">
                  <c:v>-1.4115642944822815E-2</c:v>
                </c:pt>
                <c:pt idx="7">
                  <c:v>0.13194712259502084</c:v>
                </c:pt>
                <c:pt idx="8">
                  <c:v>-7.0435653110632268E-2</c:v>
                </c:pt>
                <c:pt idx="9">
                  <c:v>4.0714495596735789E-2</c:v>
                </c:pt>
                <c:pt idx="10">
                  <c:v>1.5662401444388463E-2</c:v>
                </c:pt>
                <c:pt idx="11">
                  <c:v>-1.2139394773460599E-2</c:v>
                </c:pt>
                <c:pt idx="12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82-42AF-93B5-3BB3FAC95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E7-42FE-8FA3-B111B26ECC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7712</c:v>
                </c:pt>
                <c:pt idx="1">
                  <c:v>6892</c:v>
                </c:pt>
                <c:pt idx="2">
                  <c:v>10253</c:v>
                </c:pt>
                <c:pt idx="3">
                  <c:v>18049</c:v>
                </c:pt>
                <c:pt idx="4">
                  <c:v>20501</c:v>
                </c:pt>
                <c:pt idx="5">
                  <c:v>26877</c:v>
                </c:pt>
                <c:pt idx="6">
                  <c:v>28822</c:v>
                </c:pt>
                <c:pt idx="7">
                  <c:v>41205</c:v>
                </c:pt>
                <c:pt idx="8">
                  <c:v>22805</c:v>
                </c:pt>
                <c:pt idx="9">
                  <c:v>17145</c:v>
                </c:pt>
                <c:pt idx="10">
                  <c:v>10324</c:v>
                </c:pt>
                <c:pt idx="11">
                  <c:v>12402</c:v>
                </c:pt>
                <c:pt idx="12">
                  <c:v>222987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7-42FE-8FA3-B111B26ECCE1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E7-42FE-8FA3-B111B26ECCE1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8963</c:v>
                </c:pt>
                <c:pt idx="1">
                  <c:v>9611</c:v>
                </c:pt>
                <c:pt idx="2">
                  <c:v>8161</c:v>
                </c:pt>
                <c:pt idx="3">
                  <c:v>17904</c:v>
                </c:pt>
                <c:pt idx="4">
                  <c:v>21254</c:v>
                </c:pt>
                <c:pt idx="5">
                  <c:v>22658</c:v>
                </c:pt>
                <c:pt idx="6">
                  <c:v>30318</c:v>
                </c:pt>
                <c:pt idx="7">
                  <c:v>33443</c:v>
                </c:pt>
                <c:pt idx="8">
                  <c:v>19659</c:v>
                </c:pt>
                <c:pt idx="9">
                  <c:v>12335</c:v>
                </c:pt>
                <c:pt idx="10">
                  <c:v>10001</c:v>
                </c:pt>
                <c:pt idx="11">
                  <c:v>12901</c:v>
                </c:pt>
                <c:pt idx="12">
                  <c:v>207208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E7-42FE-8FA3-B111B26ECCE1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E7-42FE-8FA3-B111B26ECC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E7-42FE-8FA3-B111B26ECCE1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E7-42FE-8FA3-B111B26ECC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E7-42FE-8FA3-B111B26ECC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8061</c:v>
                </c:pt>
                <c:pt idx="11">
                  <c:v>0</c:v>
                </c:pt>
                <c:pt idx="12">
                  <c:v>151006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E7-42FE-8FA3-B111B26EC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E7-42FE-8FA3-B111B26ECC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E7-42FE-8FA3-B111B26ECC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E7-42FE-8FA3-B111B26ECC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E7-42FE-8FA3-B111B26ECC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E7-42FE-8FA3-B111B26ECC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E7-42FE-8FA3-B111B26ECC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E7-42FE-8FA3-B111B26ECC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E7-42FE-8FA3-B111B26ECC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E7-42FE-8FA3-B111B26ECC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E7-42FE-8FA3-B111B26ECC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E7-42FE-8FA3-B111B26ECC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E7-42FE-8FA3-B111B26ECC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E7-42FE-8FA3-B111B26ECCE1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-0.18652612282309811</c:v>
                </c:pt>
                <c:pt idx="1">
                  <c:v>0.1824941905499613</c:v>
                </c:pt>
                <c:pt idx="2">
                  <c:v>0.26042632066728455</c:v>
                </c:pt>
                <c:pt idx="3">
                  <c:v>-0.50370655098566797</c:v>
                </c:pt>
                <c:pt idx="4">
                  <c:v>5.3720652606445984E-3</c:v>
                </c:pt>
                <c:pt idx="5">
                  <c:v>-0.17650055182952717</c:v>
                </c:pt>
                <c:pt idx="6">
                  <c:v>-0.15419413209254229</c:v>
                </c:pt>
                <c:pt idx="7">
                  <c:v>9.0643383033037761E-3</c:v>
                </c:pt>
                <c:pt idx="8">
                  <c:v>-0.11108003803344701</c:v>
                </c:pt>
                <c:pt idx="9">
                  <c:v>-0.14025157232704399</c:v>
                </c:pt>
                <c:pt idx="10">
                  <c:v>-1.4186131833190618E-2</c:v>
                </c:pt>
                <c:pt idx="11">
                  <c:v>0</c:v>
                </c:pt>
                <c:pt idx="12">
                  <c:v>-0.11004372988837685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E7-42FE-8FA3-B111B26ECCE1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-7.9356846473029097E-2</c:v>
                </c:pt>
                <c:pt idx="1">
                  <c:v>0.1075159605339524</c:v>
                </c:pt>
                <c:pt idx="2">
                  <c:v>6.1152833317077882E-2</c:v>
                </c:pt>
                <c:pt idx="3">
                  <c:v>-0.49925203612388502</c:v>
                </c:pt>
                <c:pt idx="4">
                  <c:v>-0.26057265499243942</c:v>
                </c:pt>
                <c:pt idx="5">
                  <c:v>-0.27819325073482903</c:v>
                </c:pt>
                <c:pt idx="6">
                  <c:v>-0.31885365345916317</c:v>
                </c:pt>
                <c:pt idx="7">
                  <c:v>-0.33809003761679413</c:v>
                </c:pt>
                <c:pt idx="8">
                  <c:v>-0.30309142731857053</c:v>
                </c:pt>
                <c:pt idx="9">
                  <c:v>-0.36214639836687079</c:v>
                </c:pt>
                <c:pt idx="10">
                  <c:v>-0.21919798527702439</c:v>
                </c:pt>
                <c:pt idx="11">
                  <c:v>0</c:v>
                </c:pt>
                <c:pt idx="12">
                  <c:v>-0.28292138566374625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E7-42FE-8FA3-B111B26EC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1543103</c:v>
                </c:pt>
                <c:pt idx="1">
                  <c:v>1490629</c:v>
                </c:pt>
                <c:pt idx="2">
                  <c:v>752768</c:v>
                </c:pt>
                <c:pt idx="3">
                  <c:v>441622</c:v>
                </c:pt>
                <c:pt idx="4">
                  <c:v>1371352</c:v>
                </c:pt>
                <c:pt idx="5">
                  <c:v>1336905</c:v>
                </c:pt>
                <c:pt idx="6">
                  <c:v>1350595</c:v>
                </c:pt>
                <c:pt idx="7">
                  <c:v>1404226</c:v>
                </c:pt>
                <c:pt idx="8">
                  <c:v>1271855</c:v>
                </c:pt>
                <c:pt idx="9">
                  <c:v>1360978</c:v>
                </c:pt>
                <c:pt idx="10">
                  <c:v>1300561</c:v>
                </c:pt>
                <c:pt idx="11">
                  <c:v>1280423</c:v>
                </c:pt>
                <c:pt idx="12">
                  <c:v>1293434</c:v>
                </c:pt>
                <c:pt idx="13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4-4108-8E14-F546391C5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3.5202588974184712E-2</c:v>
                </c:pt>
                <c:pt idx="1">
                  <c:v>0.98019708595476951</c:v>
                </c:pt>
                <c:pt idx="2">
                  <c:v>0.70455276231709463</c:v>
                </c:pt>
                <c:pt idx="3">
                  <c:v>-0.6779659781004439</c:v>
                </c:pt>
                <c:pt idx="4">
                  <c:v>2.5766228714830142E-2</c:v>
                </c:pt>
                <c:pt idx="5">
                  <c:v>-1.0136273272150387E-2</c:v>
                </c:pt>
                <c:pt idx="6">
                  <c:v>-3.8192570141843296E-2</c:v>
                </c:pt>
                <c:pt idx="7">
                  <c:v>0.10407711570894485</c:v>
                </c:pt>
                <c:pt idx="8">
                  <c:v>-6.5484526568394208E-2</c:v>
                </c:pt>
                <c:pt idx="9">
                  <c:v>4.6454568451614442E-2</c:v>
                </c:pt>
                <c:pt idx="10">
                  <c:v>1.5727615014725638E-2</c:v>
                </c:pt>
                <c:pt idx="11">
                  <c:v>-1.0059268582703118E-2</c:v>
                </c:pt>
                <c:pt idx="12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4-4108-8E14-F546391C5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1377487</c:v>
                </c:pt>
                <c:pt idx="1">
                  <c:v>1325364</c:v>
                </c:pt>
                <c:pt idx="2">
                  <c:v>687822</c:v>
                </c:pt>
                <c:pt idx="3">
                  <c:v>398770</c:v>
                </c:pt>
                <c:pt idx="4">
                  <c:v>1157120</c:v>
                </c:pt>
                <c:pt idx="5">
                  <c:v>1092698</c:v>
                </c:pt>
                <c:pt idx="6">
                  <c:v>1097270</c:v>
                </c:pt>
                <c:pt idx="7">
                  <c:v>1095441</c:v>
                </c:pt>
                <c:pt idx="8">
                  <c:v>1010380</c:v>
                </c:pt>
                <c:pt idx="9">
                  <c:v>1051706</c:v>
                </c:pt>
                <c:pt idx="10">
                  <c:v>1012281</c:v>
                </c:pt>
                <c:pt idx="11">
                  <c:v>1007286</c:v>
                </c:pt>
                <c:pt idx="12">
                  <c:v>1006522</c:v>
                </c:pt>
                <c:pt idx="13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D-4616-939D-0D5DC74B2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3.9327309327852555E-2</c:v>
                </c:pt>
                <c:pt idx="1">
                  <c:v>0.92689969207149514</c:v>
                </c:pt>
                <c:pt idx="2">
                  <c:v>0.72485894124432626</c:v>
                </c:pt>
                <c:pt idx="3">
                  <c:v>-0.65537714325221241</c:v>
                </c:pt>
                <c:pt idx="4">
                  <c:v>5.8956820640286622E-2</c:v>
                </c:pt>
                <c:pt idx="5">
                  <c:v>-4.1667046396967056E-3</c:v>
                </c:pt>
                <c:pt idx="6">
                  <c:v>1.6696472014468E-3</c:v>
                </c:pt>
                <c:pt idx="7">
                  <c:v>8.4187137512619081E-2</c:v>
                </c:pt>
                <c:pt idx="8">
                  <c:v>-3.9294251435287086E-2</c:v>
                </c:pt>
                <c:pt idx="9">
                  <c:v>3.8946695630956318E-2</c:v>
                </c:pt>
                <c:pt idx="10">
                  <c:v>4.958869675544042E-3</c:v>
                </c:pt>
                <c:pt idx="11">
                  <c:v>7.590494792959479E-4</c:v>
                </c:pt>
                <c:pt idx="12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D-4616-939D-0D5DC74B2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FB-4FB6-B200-4A7EDA79B82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FB-4FB6-B200-4A7EDA79B82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FB-4FB6-B200-4A7EDA79B82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FB-4FB6-B200-4A7EDA79B82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FB-4FB6-B200-4A7EDA79B82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FB-4FB6-B200-4A7EDA79B82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FB-4FB6-B200-4A7EDA79B82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FB-4FB6-B200-4A7EDA79B8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1888332</c:v>
                </c:pt>
                <c:pt idx="1">
                  <c:v>181512</c:v>
                </c:pt>
                <c:pt idx="2">
                  <c:v>1706820</c:v>
                </c:pt>
                <c:pt idx="3">
                  <c:v>883653</c:v>
                </c:pt>
                <c:pt idx="4">
                  <c:v>182538</c:v>
                </c:pt>
                <c:pt idx="5">
                  <c:v>65334</c:v>
                </c:pt>
                <c:pt idx="6">
                  <c:v>70878</c:v>
                </c:pt>
                <c:pt idx="7">
                  <c:v>80226</c:v>
                </c:pt>
                <c:pt idx="8">
                  <c:v>24590</c:v>
                </c:pt>
                <c:pt idx="9">
                  <c:v>25667</c:v>
                </c:pt>
                <c:pt idx="10">
                  <c:v>373934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FB-4FB6-B200-4A7EDA79B821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7.4717893467968199E-2</c:v>
                </c:pt>
                <c:pt idx="1">
                  <c:v>-0.12401065595922933</c:v>
                </c:pt>
                <c:pt idx="2">
                  <c:v>0.10128716429620854</c:v>
                </c:pt>
                <c:pt idx="3">
                  <c:v>0.12757296692387299</c:v>
                </c:pt>
                <c:pt idx="4">
                  <c:v>7.819892616022539E-2</c:v>
                </c:pt>
                <c:pt idx="5">
                  <c:v>3.415854121818418E-2</c:v>
                </c:pt>
                <c:pt idx="6">
                  <c:v>-6.6178311221195996E-2</c:v>
                </c:pt>
                <c:pt idx="7">
                  <c:v>-3.1005036657688501E-2</c:v>
                </c:pt>
                <c:pt idx="8">
                  <c:v>7.5489853044086841E-2</c:v>
                </c:pt>
                <c:pt idx="9">
                  <c:v>0.30256280131946212</c:v>
                </c:pt>
                <c:pt idx="10">
                  <c:v>0.12486387947994437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FB-4FB6-B200-4A7EDA79B82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2FB-4FB6-B200-4A7EDA79B82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2FB-4FB6-B200-4A7EDA79B82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2FB-4FB6-B200-4A7EDA79B82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2FB-4FB6-B200-4A7EDA79B82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2FB-4FB6-B200-4A7EDA79B82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2FB-4FB6-B200-4A7EDA79B82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2FB-4FB6-B200-4A7EDA79B821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9.6122927536047689E-2</c:v>
                </c:pt>
                <c:pt idx="2">
                  <c:v>0.90387707246395232</c:v>
                </c:pt>
                <c:pt idx="3">
                  <c:v>0.46795425804360674</c:v>
                </c:pt>
                <c:pt idx="4">
                  <c:v>9.6666264195067395E-2</c:v>
                </c:pt>
                <c:pt idx="5">
                  <c:v>3.4598788772313344E-2</c:v>
                </c:pt>
                <c:pt idx="6">
                  <c:v>3.753471317543737E-2</c:v>
                </c:pt>
                <c:pt idx="7">
                  <c:v>4.2485113846505808E-2</c:v>
                </c:pt>
                <c:pt idx="8">
                  <c:v>1.3022074508084383E-2</c:v>
                </c:pt>
                <c:pt idx="9">
                  <c:v>1.3592419129686941E-2</c:v>
                </c:pt>
                <c:pt idx="10">
                  <c:v>0.19802344079325035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2FB-4FB6-B200-4A7EDA79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E1-41AA-9187-44F2449CA74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9E1-41AA-9187-44F2449CA74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9E1-41AA-9187-44F2449CA74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9E1-41AA-9187-44F2449CA74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9E1-41AA-9187-44F2449CA74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9E1-41AA-9187-44F2449CA74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9E1-41AA-9187-44F2449CA74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9E1-41AA-9187-44F2449CA7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185770</c:v>
                </c:pt>
                <c:pt idx="1">
                  <c:v>9486</c:v>
                </c:pt>
                <c:pt idx="2">
                  <c:v>176284</c:v>
                </c:pt>
                <c:pt idx="3">
                  <c:v>85699</c:v>
                </c:pt>
                <c:pt idx="4">
                  <c:v>21540</c:v>
                </c:pt>
                <c:pt idx="5">
                  <c:v>4438</c:v>
                </c:pt>
                <c:pt idx="6">
                  <c:v>6569</c:v>
                </c:pt>
                <c:pt idx="7">
                  <c:v>9538</c:v>
                </c:pt>
                <c:pt idx="8">
                  <c:v>3557</c:v>
                </c:pt>
                <c:pt idx="9">
                  <c:v>4550</c:v>
                </c:pt>
                <c:pt idx="10">
                  <c:v>40393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E1-41AA-9187-44F2449CA741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-3.4925945359052024E-2</c:v>
                </c:pt>
                <c:pt idx="1">
                  <c:v>2.4184841286978953E-2</c:v>
                </c:pt>
                <c:pt idx="2">
                  <c:v>-3.7913890116847093E-2</c:v>
                </c:pt>
                <c:pt idx="3">
                  <c:v>-3.1879441036590239E-2</c:v>
                </c:pt>
                <c:pt idx="4">
                  <c:v>-1.1518516818870173E-2</c:v>
                </c:pt>
                <c:pt idx="5">
                  <c:v>-0.34017246506095744</c:v>
                </c:pt>
                <c:pt idx="6">
                  <c:v>0.14862738240951212</c:v>
                </c:pt>
                <c:pt idx="7">
                  <c:v>-8.7970931344425352E-2</c:v>
                </c:pt>
                <c:pt idx="8">
                  <c:v>-1.2493059411438079E-2</c:v>
                </c:pt>
                <c:pt idx="9">
                  <c:v>-0.11236831837690209</c:v>
                </c:pt>
                <c:pt idx="10">
                  <c:v>-2.1677000581282746E-2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9E1-41AA-9187-44F2449CA74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9E1-41AA-9187-44F2449CA74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9E1-41AA-9187-44F2449CA74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9E1-41AA-9187-44F2449CA74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9E1-41AA-9187-44F2449CA74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9E1-41AA-9187-44F2449CA74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9E1-41AA-9187-44F2449CA74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9E1-41AA-9187-44F2449CA741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5.1063142595682835E-2</c:v>
                </c:pt>
                <c:pt idx="2">
                  <c:v>0.94893685740431721</c:v>
                </c:pt>
                <c:pt idx="3">
                  <c:v>0.46131775851859824</c:v>
                </c:pt>
                <c:pt idx="4">
                  <c:v>0.11594983043548474</c:v>
                </c:pt>
                <c:pt idx="5">
                  <c:v>2.3889756150078052E-2</c:v>
                </c:pt>
                <c:pt idx="6">
                  <c:v>3.5360930182483714E-2</c:v>
                </c:pt>
                <c:pt idx="7">
                  <c:v>5.1343058620875279E-2</c:v>
                </c:pt>
                <c:pt idx="8">
                  <c:v>1.9147332723259945E-2</c:v>
                </c:pt>
                <c:pt idx="9">
                  <c:v>2.4492652204338699E-2</c:v>
                </c:pt>
                <c:pt idx="10">
                  <c:v>0.21743553856919848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9E1-41AA-9187-44F2449CA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3B-4064-9A23-452B9B8F502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3B-4064-9A23-452B9B8F50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3B-4064-9A23-452B9B8F50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33B-4064-9A23-452B9B8F50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3B-4064-9A23-452B9B8F50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3B-4064-9A23-452B9B8F50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33B-4064-9A23-452B9B8F502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33B-4064-9A23-452B9B8F50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1779444</c:v>
                </c:pt>
                <c:pt idx="1">
                  <c:v>151006</c:v>
                </c:pt>
                <c:pt idx="2">
                  <c:v>1628438</c:v>
                </c:pt>
                <c:pt idx="3">
                  <c:v>856544</c:v>
                </c:pt>
                <c:pt idx="4">
                  <c:v>168129</c:v>
                </c:pt>
                <c:pt idx="5">
                  <c:v>53779</c:v>
                </c:pt>
                <c:pt idx="6">
                  <c:v>66424</c:v>
                </c:pt>
                <c:pt idx="7">
                  <c:v>74137</c:v>
                </c:pt>
                <c:pt idx="8">
                  <c:v>21505</c:v>
                </c:pt>
                <c:pt idx="9">
                  <c:v>19617</c:v>
                </c:pt>
                <c:pt idx="10">
                  <c:v>368303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3B-4064-9A23-452B9B8F502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3.0628497557573908E-2</c:v>
                </c:pt>
                <c:pt idx="1">
                  <c:v>-0.11004372988837685</c:v>
                </c:pt>
                <c:pt idx="2">
                  <c:v>4.595975037318123E-2</c:v>
                </c:pt>
                <c:pt idx="3">
                  <c:v>5.5111825021803229E-2</c:v>
                </c:pt>
                <c:pt idx="4">
                  <c:v>1.2093667228509464E-2</c:v>
                </c:pt>
                <c:pt idx="5">
                  <c:v>-0.11345015743228759</c:v>
                </c:pt>
                <c:pt idx="6">
                  <c:v>1.1327649208282553E-2</c:v>
                </c:pt>
                <c:pt idx="7">
                  <c:v>2.2819143799235775E-2</c:v>
                </c:pt>
                <c:pt idx="8">
                  <c:v>-2.8110453292357729E-2</c:v>
                </c:pt>
                <c:pt idx="9">
                  <c:v>-7.274532047646054E-2</c:v>
                </c:pt>
                <c:pt idx="10">
                  <c:v>9.336416775269929E-2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33B-4064-9A23-452B9B8F502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33B-4064-9A23-452B9B8F502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33B-4064-9A23-452B9B8F502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33B-4064-9A23-452B9B8F502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33B-4064-9A23-452B9B8F502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33B-4064-9A23-452B9B8F502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33B-4064-9A23-452B9B8F502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33B-4064-9A23-452B9B8F5025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8.4861338710293777E-2</c:v>
                </c:pt>
                <c:pt idx="2">
                  <c:v>0.91513866128970622</c:v>
                </c:pt>
                <c:pt idx="3">
                  <c:v>0.48135485016668128</c:v>
                </c:pt>
                <c:pt idx="4">
                  <c:v>9.4484007364097997E-2</c:v>
                </c:pt>
                <c:pt idx="5">
                  <c:v>3.0222361591598274E-2</c:v>
                </c:pt>
                <c:pt idx="6">
                  <c:v>3.7328513850393721E-2</c:v>
                </c:pt>
                <c:pt idx="7">
                  <c:v>4.16630138402782E-2</c:v>
                </c:pt>
                <c:pt idx="8">
                  <c:v>1.2085235612921789E-2</c:v>
                </c:pt>
                <c:pt idx="9">
                  <c:v>1.102423004039464E-2</c:v>
                </c:pt>
                <c:pt idx="10">
                  <c:v>0.20697644882334032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33B-4064-9A23-452B9B8F5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E9-494D-8B12-C5DDC37634F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E9-494D-8B12-C5DDC37634F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3E9-494D-8B12-C5DDC37634F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3E9-494D-8B12-C5DDC37634F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3E9-494D-8B12-C5DDC37634F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3E9-494D-8B12-C5DDC37634F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3E9-494D-8B12-C5DDC37634F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3E9-494D-8B12-C5DDC37634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1446098</c:v>
                </c:pt>
                <c:pt idx="1">
                  <c:v>119181</c:v>
                </c:pt>
                <c:pt idx="2">
                  <c:v>1326917</c:v>
                </c:pt>
                <c:pt idx="3">
                  <c:v>675806</c:v>
                </c:pt>
                <c:pt idx="4">
                  <c:v>153251</c:v>
                </c:pt>
                <c:pt idx="5">
                  <c:v>39130</c:v>
                </c:pt>
                <c:pt idx="6">
                  <c:v>56756</c:v>
                </c:pt>
                <c:pt idx="7">
                  <c:v>69438</c:v>
                </c:pt>
                <c:pt idx="8">
                  <c:v>18717</c:v>
                </c:pt>
                <c:pt idx="9">
                  <c:v>16780</c:v>
                </c:pt>
                <c:pt idx="10">
                  <c:v>297039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E9-494D-8B12-C5DDC37634F7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2.3230571434838643E-2</c:v>
                </c:pt>
                <c:pt idx="1">
                  <c:v>-0.10700424090752425</c:v>
                </c:pt>
                <c:pt idx="2">
                  <c:v>3.681185805650089E-2</c:v>
                </c:pt>
                <c:pt idx="3">
                  <c:v>3.4959830193360242E-2</c:v>
                </c:pt>
                <c:pt idx="4">
                  <c:v>2.3349510118120254E-3</c:v>
                </c:pt>
                <c:pt idx="5">
                  <c:v>-9.1795288383428097E-2</c:v>
                </c:pt>
                <c:pt idx="6">
                  <c:v>6.0364315740308205E-2</c:v>
                </c:pt>
                <c:pt idx="7">
                  <c:v>2.7721453415229691E-2</c:v>
                </c:pt>
                <c:pt idx="8">
                  <c:v>-1.1199746420835766E-2</c:v>
                </c:pt>
                <c:pt idx="9">
                  <c:v>-8.5558583106267072E-2</c:v>
                </c:pt>
                <c:pt idx="10">
                  <c:v>9.0135386580250332E-2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3E9-494D-8B12-C5DDC37634F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3E9-494D-8B12-C5DDC37634F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3E9-494D-8B12-C5DDC37634F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3E9-494D-8B12-C5DDC37634F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3E9-494D-8B12-C5DDC37634F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3E9-494D-8B12-C5DDC37634F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3E9-494D-8B12-C5DDC37634F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3E9-494D-8B12-C5DDC37634F7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8.241557626108327E-2</c:v>
                </c:pt>
                <c:pt idx="2">
                  <c:v>0.91758442373891669</c:v>
                </c:pt>
                <c:pt idx="3">
                  <c:v>0.46733070649430397</c:v>
                </c:pt>
                <c:pt idx="4">
                  <c:v>0.10597552862945665</c:v>
                </c:pt>
                <c:pt idx="5">
                  <c:v>2.7059023662296747E-2</c:v>
                </c:pt>
                <c:pt idx="6">
                  <c:v>3.9247685841485157E-2</c:v>
                </c:pt>
                <c:pt idx="7">
                  <c:v>4.8017492590405352E-2</c:v>
                </c:pt>
                <c:pt idx="8">
                  <c:v>1.2943106207186512E-2</c:v>
                </c:pt>
                <c:pt idx="9">
                  <c:v>1.1603639587358532E-2</c:v>
                </c:pt>
                <c:pt idx="10">
                  <c:v>0.2054072407264238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3E9-494D-8B12-C5DDC3763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94-474F-8E8D-D3E007F62C3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94-474F-8E8D-D3E007F62C3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94-474F-8E8D-D3E007F62C3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94-474F-8E8D-D3E007F62C3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94-474F-8E8D-D3E007F62C3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94-474F-8E8D-D3E007F62C3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94-474F-8E8D-D3E007F62C3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94-474F-8E8D-D3E007F62C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333346</c:v>
                </c:pt>
                <c:pt idx="1">
                  <c:v>31825</c:v>
                </c:pt>
                <c:pt idx="2">
                  <c:v>301521</c:v>
                </c:pt>
                <c:pt idx="3">
                  <c:v>180738</c:v>
                </c:pt>
                <c:pt idx="4">
                  <c:v>14878</c:v>
                </c:pt>
                <c:pt idx="5">
                  <c:v>14649</c:v>
                </c:pt>
                <c:pt idx="6">
                  <c:v>9668</c:v>
                </c:pt>
                <c:pt idx="7">
                  <c:v>4699</c:v>
                </c:pt>
                <c:pt idx="8">
                  <c:v>2788</c:v>
                </c:pt>
                <c:pt idx="9">
                  <c:v>2837</c:v>
                </c:pt>
                <c:pt idx="10">
                  <c:v>71264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94-474F-8E8D-D3E007F62C33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6.4000383025582863E-2</c:v>
                </c:pt>
                <c:pt idx="1">
                  <c:v>-0.12124475370002208</c:v>
                </c:pt>
                <c:pt idx="2">
                  <c:v>8.8213108896740611E-2</c:v>
                </c:pt>
                <c:pt idx="3">
                  <c:v>0.13796229836424767</c:v>
                </c:pt>
                <c:pt idx="4">
                  <c:v>0.12490548918796307</c:v>
                </c:pt>
                <c:pt idx="5">
                  <c:v>-0.16653390987710515</c:v>
                </c:pt>
                <c:pt idx="6">
                  <c:v>-0.20460715754833403</c:v>
                </c:pt>
                <c:pt idx="7">
                  <c:v>-4.4530296868645736E-2</c:v>
                </c:pt>
                <c:pt idx="8">
                  <c:v>-0.12820512820512819</c:v>
                </c:pt>
                <c:pt idx="9">
                  <c:v>1.1047754811118971E-2</c:v>
                </c:pt>
                <c:pt idx="10">
                  <c:v>0.10703078882778772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94-474F-8E8D-D3E007F62C3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94-474F-8E8D-D3E007F62C3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94-474F-8E8D-D3E007F62C3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94-474F-8E8D-D3E007F62C3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94-474F-8E8D-D3E007F62C3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F94-474F-8E8D-D3E007F62C3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F94-474F-8E8D-D3E007F62C3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F94-474F-8E8D-D3E007F62C33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9.5471372087860662E-2</c:v>
                </c:pt>
                <c:pt idx="2">
                  <c:v>0.90452862791213939</c:v>
                </c:pt>
                <c:pt idx="3">
                  <c:v>0.54219339665092725</c:v>
                </c:pt>
                <c:pt idx="4">
                  <c:v>4.463230397244905E-2</c:v>
                </c:pt>
                <c:pt idx="5">
                  <c:v>4.3945330077457059E-2</c:v>
                </c:pt>
                <c:pt idx="6">
                  <c:v>2.9002897889880183E-2</c:v>
                </c:pt>
                <c:pt idx="7">
                  <c:v>1.4096464334355295E-2</c:v>
                </c:pt>
                <c:pt idx="8">
                  <c:v>8.3636821800771571E-3</c:v>
                </c:pt>
                <c:pt idx="9">
                  <c:v>8.5106765942894163E-3</c:v>
                </c:pt>
                <c:pt idx="10">
                  <c:v>0.21378387621270392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F94-474F-8E8D-D3E007F62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42-406A-B9C0-2EC8E12508A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42-406A-B9C0-2EC8E12508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42-406A-B9C0-2EC8E12508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42-406A-B9C0-2EC8E12508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42-406A-B9C0-2EC8E12508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42-406A-B9C0-2EC8E12508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42-406A-B9C0-2EC8E12508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C42-406A-B9C0-2EC8E12508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185770</c:v>
                </c:pt>
                <c:pt idx="1">
                  <c:v>9486</c:v>
                </c:pt>
                <c:pt idx="2">
                  <c:v>176284</c:v>
                </c:pt>
                <c:pt idx="3">
                  <c:v>85699</c:v>
                </c:pt>
                <c:pt idx="4">
                  <c:v>21540</c:v>
                </c:pt>
                <c:pt idx="5">
                  <c:v>4438</c:v>
                </c:pt>
                <c:pt idx="6">
                  <c:v>6569</c:v>
                </c:pt>
                <c:pt idx="7">
                  <c:v>9538</c:v>
                </c:pt>
                <c:pt idx="8">
                  <c:v>3557</c:v>
                </c:pt>
                <c:pt idx="9">
                  <c:v>4550</c:v>
                </c:pt>
                <c:pt idx="10">
                  <c:v>40393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42-406A-B9C0-2EC8E12508AE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-3.4925945359052024E-2</c:v>
                </c:pt>
                <c:pt idx="1">
                  <c:v>2.4184841286978953E-2</c:v>
                </c:pt>
                <c:pt idx="2">
                  <c:v>-3.7913890116847093E-2</c:v>
                </c:pt>
                <c:pt idx="3">
                  <c:v>-3.1879441036590239E-2</c:v>
                </c:pt>
                <c:pt idx="4">
                  <c:v>-1.1518516818870173E-2</c:v>
                </c:pt>
                <c:pt idx="5">
                  <c:v>-0.34017246506095744</c:v>
                </c:pt>
                <c:pt idx="6">
                  <c:v>0.14862738240951212</c:v>
                </c:pt>
                <c:pt idx="7">
                  <c:v>-8.7970931344425352E-2</c:v>
                </c:pt>
                <c:pt idx="8">
                  <c:v>-1.2493059411438079E-2</c:v>
                </c:pt>
                <c:pt idx="9">
                  <c:v>-0.11236831837690209</c:v>
                </c:pt>
                <c:pt idx="10">
                  <c:v>-2.1677000581282746E-2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C42-406A-B9C0-2EC8E12508A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C42-406A-B9C0-2EC8E12508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C42-406A-B9C0-2EC8E12508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C42-406A-B9C0-2EC8E12508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C42-406A-B9C0-2EC8E12508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C42-406A-B9C0-2EC8E12508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C42-406A-B9C0-2EC8E12508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C42-406A-B9C0-2EC8E12508AE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5.1063142595682835E-2</c:v>
                </c:pt>
                <c:pt idx="2">
                  <c:v>0.94893685740431721</c:v>
                </c:pt>
                <c:pt idx="3">
                  <c:v>0.46131775851859824</c:v>
                </c:pt>
                <c:pt idx="4">
                  <c:v>0.11594983043548474</c:v>
                </c:pt>
                <c:pt idx="5">
                  <c:v>2.3889756150078052E-2</c:v>
                </c:pt>
                <c:pt idx="6">
                  <c:v>3.5360930182483714E-2</c:v>
                </c:pt>
                <c:pt idx="7">
                  <c:v>5.1343058620875279E-2</c:v>
                </c:pt>
                <c:pt idx="8">
                  <c:v>1.9147332723259945E-2</c:v>
                </c:pt>
                <c:pt idx="9">
                  <c:v>2.4492652204338699E-2</c:v>
                </c:pt>
                <c:pt idx="10">
                  <c:v>0.21743553856919848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C42-406A-B9C0-2EC8E1250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07-42E0-A00F-18584C18D11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07-42E0-A00F-18584C18D11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A07-42E0-A00F-18584C18D11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A07-42E0-A00F-18584C18D11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A07-42E0-A00F-18584C18D11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A07-42E0-A00F-18584C18D11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A07-42E0-A00F-18584C18D11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A07-42E0-A00F-18584C18D1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2137213</c:v>
                </c:pt>
                <c:pt idx="1">
                  <c:v>169977</c:v>
                </c:pt>
                <c:pt idx="2">
                  <c:v>62810</c:v>
                </c:pt>
                <c:pt idx="3">
                  <c:v>107167</c:v>
                </c:pt>
                <c:pt idx="4">
                  <c:v>1967236</c:v>
                </c:pt>
                <c:pt idx="5">
                  <c:v>1029978</c:v>
                </c:pt>
                <c:pt idx="6">
                  <c:v>205256</c:v>
                </c:pt>
                <c:pt idx="7">
                  <c:v>65750</c:v>
                </c:pt>
                <c:pt idx="8">
                  <c:v>80847</c:v>
                </c:pt>
                <c:pt idx="9">
                  <c:v>91425</c:v>
                </c:pt>
                <c:pt idx="10">
                  <c:v>26149</c:v>
                </c:pt>
                <c:pt idx="11">
                  <c:v>24882</c:v>
                </c:pt>
                <c:pt idx="12">
                  <c:v>442949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07-42E0-A00F-18584C18D116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2.6555205826140904E-2</c:v>
                </c:pt>
                <c:pt idx="1">
                  <c:v>-9.9249626402976077E-2</c:v>
                </c:pt>
                <c:pt idx="2">
                  <c:v>-0.18063581929895511</c:v>
                </c:pt>
                <c:pt idx="3">
                  <c:v>-4.357022374139885E-2</c:v>
                </c:pt>
                <c:pt idx="4">
                  <c:v>3.9094749107473348E-2</c:v>
                </c:pt>
                <c:pt idx="5">
                  <c:v>4.6394889420112051E-2</c:v>
                </c:pt>
                <c:pt idx="6">
                  <c:v>5.8265177613234798E-3</c:v>
                </c:pt>
                <c:pt idx="7">
                  <c:v>-0.11297285629485732</c:v>
                </c:pt>
                <c:pt idx="8">
                  <c:v>-6.5006881635862879E-3</c:v>
                </c:pt>
                <c:pt idx="9">
                  <c:v>2.1748119670537136E-2</c:v>
                </c:pt>
                <c:pt idx="10">
                  <c:v>-5.438916780769798E-3</c:v>
                </c:pt>
                <c:pt idx="11">
                  <c:v>-3.5880347179169214E-2</c:v>
                </c:pt>
                <c:pt idx="12">
                  <c:v>8.6287656585672057E-2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07-42E0-A00F-18584C18D11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A07-42E0-A00F-18584C18D11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A07-42E0-A00F-18584C18D11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A07-42E0-A00F-18584C18D11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A07-42E0-A00F-18584C18D11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A07-42E0-A00F-18584C18D11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A07-42E0-A00F-18584C18D11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A07-42E0-A00F-18584C18D116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7.9532082202382268E-2</c:v>
                </c:pt>
                <c:pt idx="2">
                  <c:v>2.9388741318717413E-2</c:v>
                </c:pt>
                <c:pt idx="3">
                  <c:v>5.0143340883664844E-2</c:v>
                </c:pt>
                <c:pt idx="4">
                  <c:v>0.92046791779761772</c:v>
                </c:pt>
                <c:pt idx="5">
                  <c:v>0.48192576032431023</c:v>
                </c:pt>
                <c:pt idx="6">
                  <c:v>9.6039093904070394E-2</c:v>
                </c:pt>
                <c:pt idx="7">
                  <c:v>3.0764364618781563E-2</c:v>
                </c:pt>
                <c:pt idx="8">
                  <c:v>3.7828237054519133E-2</c:v>
                </c:pt>
                <c:pt idx="9">
                  <c:v>4.2777673540260144E-2</c:v>
                </c:pt>
                <c:pt idx="10">
                  <c:v>1.2235093086182799E-2</c:v>
                </c:pt>
                <c:pt idx="11">
                  <c:v>1.1642264949726583E-2</c:v>
                </c:pt>
                <c:pt idx="12">
                  <c:v>0.2072554303197669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A07-42E0-A00F-18584C18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48-4B8C-9FFB-EC169578A7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8-4B8C-9FFB-EC169578A794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48-4B8C-9FFB-EC169578A79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48-4B8C-9FFB-EC169578A79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48-4B8C-9FFB-EC169578A7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48-4B8C-9FFB-EC169578A79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48-4B8C-9FFB-EC169578A7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48-4B8C-9FFB-EC169578A7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0</c:v>
                </c:pt>
                <c:pt idx="12">
                  <c:v>12699001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48-4B8C-9FFB-EC169578A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48-4B8C-9FFB-EC169578A7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48-4B8C-9FFB-EC169578A7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48-4B8C-9FFB-EC169578A7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48-4B8C-9FFB-EC169578A7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48-4B8C-9FFB-EC169578A7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48-4B8C-9FFB-EC169578A7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48-4B8C-9FFB-EC169578A7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48-4B8C-9FFB-EC169578A7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48-4B8C-9FFB-EC169578A7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48-4B8C-9FFB-EC169578A7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48-4B8C-9FFB-EC169578A7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48-4B8C-9FFB-EC169578A7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48-4B8C-9FFB-EC169578A79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5">
                  <c:v>-9.232645077075885E-3</c:v>
                </c:pt>
                <c:pt idx="6">
                  <c:v>1.6194059938180461E-2</c:v>
                </c:pt>
                <c:pt idx="7">
                  <c:v>2.5462533453677549E-2</c:v>
                </c:pt>
                <c:pt idx="8">
                  <c:v>-1.4390407120666859E-3</c:v>
                </c:pt>
                <c:pt idx="9">
                  <c:v>1.3240580823677961E-2</c:v>
                </c:pt>
                <c:pt idx="10">
                  <c:v>-2.1891663106940573E-2</c:v>
                </c:pt>
                <c:pt idx="11">
                  <c:v>0</c:v>
                </c:pt>
                <c:pt idx="12">
                  <c:v>2.1257005710723309E-2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48-4B8C-9FFB-EC169578A794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5">
                  <c:v>-3.8773475169406879E-4</c:v>
                </c:pt>
                <c:pt idx="6">
                  <c:v>3.5414791241394239E-2</c:v>
                </c:pt>
                <c:pt idx="7">
                  <c:v>2.550929748004882E-2</c:v>
                </c:pt>
                <c:pt idx="8">
                  <c:v>3.8194919097176649E-2</c:v>
                </c:pt>
                <c:pt idx="9">
                  <c:v>5.5796686966566922E-2</c:v>
                </c:pt>
                <c:pt idx="10">
                  <c:v>9.7387303232708389E-2</c:v>
                </c:pt>
                <c:pt idx="11">
                  <c:v>0</c:v>
                </c:pt>
                <c:pt idx="12">
                  <c:v>5.5490064771461345E-2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48-4B8C-9FFB-EC169578A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5A-4776-BC17-68FA4F3A4D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4575</c:v>
                </c:pt>
                <c:pt idx="1">
                  <c:v>3757</c:v>
                </c:pt>
                <c:pt idx="2">
                  <c:v>5536</c:v>
                </c:pt>
                <c:pt idx="3">
                  <c:v>10567</c:v>
                </c:pt>
                <c:pt idx="4">
                  <c:v>9680</c:v>
                </c:pt>
                <c:pt idx="5">
                  <c:v>12636</c:v>
                </c:pt>
                <c:pt idx="6">
                  <c:v>12964</c:v>
                </c:pt>
                <c:pt idx="7">
                  <c:v>18294</c:v>
                </c:pt>
                <c:pt idx="8">
                  <c:v>10523</c:v>
                </c:pt>
                <c:pt idx="9">
                  <c:v>8914</c:v>
                </c:pt>
                <c:pt idx="10">
                  <c:v>5780</c:v>
                </c:pt>
                <c:pt idx="11">
                  <c:v>6694</c:v>
                </c:pt>
                <c:pt idx="12">
                  <c:v>109920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A-4776-BC17-68FA4F3A4D7C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5A-4776-BC17-68FA4F3A4D7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4732</c:v>
                </c:pt>
                <c:pt idx="1">
                  <c:v>5268</c:v>
                </c:pt>
                <c:pt idx="2">
                  <c:v>4697</c:v>
                </c:pt>
                <c:pt idx="3">
                  <c:v>9381</c:v>
                </c:pt>
                <c:pt idx="4">
                  <c:v>11407</c:v>
                </c:pt>
                <c:pt idx="5">
                  <c:v>13024</c:v>
                </c:pt>
                <c:pt idx="6">
                  <c:v>17927</c:v>
                </c:pt>
                <c:pt idx="7">
                  <c:v>19833</c:v>
                </c:pt>
                <c:pt idx="8">
                  <c:v>11662</c:v>
                </c:pt>
                <c:pt idx="9">
                  <c:v>8162</c:v>
                </c:pt>
                <c:pt idx="10">
                  <c:v>5890</c:v>
                </c:pt>
                <c:pt idx="11">
                  <c:v>8414</c:v>
                </c:pt>
                <c:pt idx="12">
                  <c:v>120397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5A-4776-BC17-68FA4F3A4D7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5A-4776-BC17-68FA4F3A4D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5A-4776-BC17-68FA4F3A4D7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5A-4776-BC17-68FA4F3A4D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5A-4776-BC17-68FA4F3A4D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5351</c:v>
                </c:pt>
                <c:pt idx="11">
                  <c:v>0</c:v>
                </c:pt>
                <c:pt idx="12">
                  <c:v>93573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5A-4776-BC17-68FA4F3A4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5A-4776-BC17-68FA4F3A4D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5A-4776-BC17-68FA4F3A4D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5A-4776-BC17-68FA4F3A4D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5A-4776-BC17-68FA4F3A4D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5A-4776-BC17-68FA4F3A4D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5A-4776-BC17-68FA4F3A4D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5A-4776-BC17-68FA4F3A4D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5A-4776-BC17-68FA4F3A4D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5A-4776-BC17-68FA4F3A4D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5A-4776-BC17-68FA4F3A4D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5A-4776-BC17-68FA4F3A4D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5A-4776-BC17-68FA4F3A4D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5A-4776-BC17-68FA4F3A4D7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1.6890516890516905E-2</c:v>
                </c:pt>
                <c:pt idx="1">
                  <c:v>0.17275419545903259</c:v>
                </c:pt>
                <c:pt idx="2">
                  <c:v>0.3359660951647081</c:v>
                </c:pt>
                <c:pt idx="3">
                  <c:v>-0.47431876102724957</c:v>
                </c:pt>
                <c:pt idx="4">
                  <c:v>0.10555421976436641</c:v>
                </c:pt>
                <c:pt idx="5">
                  <c:v>-0.1338163536891912</c:v>
                </c:pt>
                <c:pt idx="6">
                  <c:v>-0.13854166666666667</c:v>
                </c:pt>
                <c:pt idx="7">
                  <c:v>0.10271883289124673</c:v>
                </c:pt>
                <c:pt idx="8">
                  <c:v>-5.531077153838948E-2</c:v>
                </c:pt>
                <c:pt idx="9">
                  <c:v>-7.7340031729243752E-2</c:v>
                </c:pt>
                <c:pt idx="10">
                  <c:v>-7.0514010020411577E-3</c:v>
                </c:pt>
                <c:pt idx="11">
                  <c:v>0</c:v>
                </c:pt>
                <c:pt idx="12">
                  <c:v>-4.8503706415301551E-2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5A-4776-BC17-68FA4F3A4D7C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9.2240437158469968E-2</c:v>
                </c:pt>
                <c:pt idx="1">
                  <c:v>0.26483896726111267</c:v>
                </c:pt>
                <c:pt idx="2">
                  <c:v>0.25270953757225434</c:v>
                </c:pt>
                <c:pt idx="3">
                  <c:v>-0.49247657802592981</c:v>
                </c:pt>
                <c:pt idx="4">
                  <c:v>-5.0000000000000044E-2</c:v>
                </c:pt>
                <c:pt idx="5">
                  <c:v>-7.2807850585628331E-2</c:v>
                </c:pt>
                <c:pt idx="6">
                  <c:v>-0.10691144708423328</c:v>
                </c:pt>
                <c:pt idx="7">
                  <c:v>-9.1013447031813688E-2</c:v>
                </c:pt>
                <c:pt idx="8">
                  <c:v>-4.2383350755487936E-2</c:v>
                </c:pt>
                <c:pt idx="9">
                  <c:v>-0.21707426520080775</c:v>
                </c:pt>
                <c:pt idx="10">
                  <c:v>-7.4221453287197203E-2</c:v>
                </c:pt>
                <c:pt idx="11">
                  <c:v>0</c:v>
                </c:pt>
                <c:pt idx="12">
                  <c:v>-9.3513262162633448E-2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5A-4776-BC17-68FA4F3A4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50-4436-9ED1-10ED308DC0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49730</c:v>
                </c:pt>
                <c:pt idx="1">
                  <c:v>38806</c:v>
                </c:pt>
                <c:pt idx="2">
                  <c:v>54279</c:v>
                </c:pt>
                <c:pt idx="3">
                  <c:v>74199</c:v>
                </c:pt>
                <c:pt idx="4">
                  <c:v>79372</c:v>
                </c:pt>
                <c:pt idx="5">
                  <c:v>104444</c:v>
                </c:pt>
                <c:pt idx="6">
                  <c:v>132915</c:v>
                </c:pt>
                <c:pt idx="7">
                  <c:v>192488</c:v>
                </c:pt>
                <c:pt idx="8">
                  <c:v>109655</c:v>
                </c:pt>
                <c:pt idx="9">
                  <c:v>76048</c:v>
                </c:pt>
                <c:pt idx="10">
                  <c:v>45987</c:v>
                </c:pt>
                <c:pt idx="11">
                  <c:v>55656</c:v>
                </c:pt>
                <c:pt idx="12">
                  <c:v>1013579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0-4436-9ED1-10ED308DC0B5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50-4436-9ED1-10ED308DC0B5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44512</c:v>
                </c:pt>
                <c:pt idx="1">
                  <c:v>38037</c:v>
                </c:pt>
                <c:pt idx="2">
                  <c:v>39226</c:v>
                </c:pt>
                <c:pt idx="3">
                  <c:v>70700</c:v>
                </c:pt>
                <c:pt idx="4">
                  <c:v>79634</c:v>
                </c:pt>
                <c:pt idx="5">
                  <c:v>87469</c:v>
                </c:pt>
                <c:pt idx="6">
                  <c:v>131999</c:v>
                </c:pt>
                <c:pt idx="7">
                  <c:v>165148</c:v>
                </c:pt>
                <c:pt idx="8">
                  <c:v>90471</c:v>
                </c:pt>
                <c:pt idx="9">
                  <c:v>58177</c:v>
                </c:pt>
                <c:pt idx="10">
                  <c:v>48949</c:v>
                </c:pt>
                <c:pt idx="11">
                  <c:v>69802</c:v>
                </c:pt>
                <c:pt idx="12">
                  <c:v>924124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50-4436-9ED1-10ED308DC0B5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50-4436-9ED1-10ED308DC0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50-4436-9ED1-10ED308DC0B5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50-4436-9ED1-10ED308DC0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50-4436-9ED1-10ED308DC0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38079</c:v>
                </c:pt>
                <c:pt idx="11">
                  <c:v>0</c:v>
                </c:pt>
                <c:pt idx="12">
                  <c:v>690819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50-4436-9ED1-10ED308DC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50-4436-9ED1-10ED308DC0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50-4436-9ED1-10ED308DC0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50-4436-9ED1-10ED308DC0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50-4436-9ED1-10ED308DC0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50-4436-9ED1-10ED308DC0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50-4436-9ED1-10ED308DC0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50-4436-9ED1-10ED308DC0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50-4436-9ED1-10ED308DC0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50-4436-9ED1-10ED308DC0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50-4436-9ED1-10ED308DC0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50-4436-9ED1-10ED308DC0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50-4436-9ED1-10ED308DC0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50-4436-9ED1-10ED308DC0B5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-0.17349853171889451</c:v>
                </c:pt>
                <c:pt idx="1">
                  <c:v>0.2482521771127193</c:v>
                </c:pt>
                <c:pt idx="2">
                  <c:v>0.23830460780865281</c:v>
                </c:pt>
                <c:pt idx="3">
                  <c:v>-0.4654217114713729</c:v>
                </c:pt>
                <c:pt idx="4">
                  <c:v>3.634314692210161E-2</c:v>
                </c:pt>
                <c:pt idx="5">
                  <c:v>-0.13892438701047427</c:v>
                </c:pt>
                <c:pt idx="6">
                  <c:v>-0.13465207812917679</c:v>
                </c:pt>
                <c:pt idx="7">
                  <c:v>5.2857338423861755E-3</c:v>
                </c:pt>
                <c:pt idx="8">
                  <c:v>-8.7484452544856706E-2</c:v>
                </c:pt>
                <c:pt idx="9">
                  <c:v>-0.11843096951010623</c:v>
                </c:pt>
                <c:pt idx="10">
                  <c:v>-0.12510339123242353</c:v>
                </c:pt>
                <c:pt idx="11">
                  <c:v>0</c:v>
                </c:pt>
                <c:pt idx="12">
                  <c:v>-8.9623735550085182E-2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50-4436-9ED1-10ED308DC0B5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-0.17369796903277701</c:v>
                </c:pt>
                <c:pt idx="1">
                  <c:v>4.9013039220739074E-2</c:v>
                </c:pt>
                <c:pt idx="2">
                  <c:v>-9.1969269883380278E-2</c:v>
                </c:pt>
                <c:pt idx="3">
                  <c:v>-0.47337565196296449</c:v>
                </c:pt>
                <c:pt idx="4">
                  <c:v>-0.25847906062591341</c:v>
                </c:pt>
                <c:pt idx="5">
                  <c:v>-0.3097066370495194</c:v>
                </c:pt>
                <c:pt idx="6">
                  <c:v>-0.29369145694616861</c:v>
                </c:pt>
                <c:pt idx="7">
                  <c:v>-0.31330264743776237</c:v>
                </c:pt>
                <c:pt idx="8">
                  <c:v>-0.32425334002097483</c:v>
                </c:pt>
                <c:pt idx="9">
                  <c:v>-0.32324321481169782</c:v>
                </c:pt>
                <c:pt idx="10">
                  <c:v>-0.17196164133342029</c:v>
                </c:pt>
                <c:pt idx="11">
                  <c:v>0</c:v>
                </c:pt>
                <c:pt idx="12">
                  <c:v>-0.27883660795283127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50-4436-9ED1-10ED308DC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F0-44ED-AAA2-06D194C373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32515</c:v>
                </c:pt>
                <c:pt idx="1">
                  <c:v>25675</c:v>
                </c:pt>
                <c:pt idx="2">
                  <c:v>28454</c:v>
                </c:pt>
                <c:pt idx="3">
                  <c:v>47066</c:v>
                </c:pt>
                <c:pt idx="4">
                  <c:v>44206</c:v>
                </c:pt>
                <c:pt idx="5">
                  <c:v>59890</c:v>
                </c:pt>
                <c:pt idx="6">
                  <c:v>78337</c:v>
                </c:pt>
                <c:pt idx="7">
                  <c:v>113973</c:v>
                </c:pt>
                <c:pt idx="8">
                  <c:v>62330</c:v>
                </c:pt>
                <c:pt idx="9">
                  <c:v>46379</c:v>
                </c:pt>
                <c:pt idx="10">
                  <c:v>29955</c:v>
                </c:pt>
                <c:pt idx="11">
                  <c:v>35447</c:v>
                </c:pt>
                <c:pt idx="12">
                  <c:v>604227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0-44ED-AAA2-06D194C373AD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F0-44ED-AAA2-06D194C373A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30162</c:v>
                </c:pt>
                <c:pt idx="1">
                  <c:v>26209</c:v>
                </c:pt>
                <c:pt idx="2">
                  <c:v>27580</c:v>
                </c:pt>
                <c:pt idx="3">
                  <c:v>45950</c:v>
                </c:pt>
                <c:pt idx="4">
                  <c:v>53768</c:v>
                </c:pt>
                <c:pt idx="5">
                  <c:v>59477</c:v>
                </c:pt>
                <c:pt idx="6">
                  <c:v>95238</c:v>
                </c:pt>
                <c:pt idx="7">
                  <c:v>115097</c:v>
                </c:pt>
                <c:pt idx="8">
                  <c:v>63414</c:v>
                </c:pt>
                <c:pt idx="9">
                  <c:v>42541</c:v>
                </c:pt>
                <c:pt idx="10">
                  <c:v>32686</c:v>
                </c:pt>
                <c:pt idx="11">
                  <c:v>45431</c:v>
                </c:pt>
                <c:pt idx="12">
                  <c:v>637553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F0-44ED-AAA2-06D194C373A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F0-44ED-AAA2-06D194C373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F0-44ED-AAA2-06D194C373A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F0-44ED-AAA2-06D194C373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F0-44ED-AAA2-06D194C373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27291</c:v>
                </c:pt>
                <c:pt idx="11">
                  <c:v>0</c:v>
                </c:pt>
                <c:pt idx="12">
                  <c:v>483915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F0-44ED-AAA2-06D194C37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F0-44ED-AAA2-06D194C373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F0-44ED-AAA2-06D194C373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F0-44ED-AAA2-06D194C373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F0-44ED-AAA2-06D194C373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F0-44ED-AAA2-06D194C373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F0-44ED-AAA2-06D194C373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F0-44ED-AAA2-06D194C373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F0-44ED-AAA2-06D194C373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F0-44ED-AAA2-06D194C373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F0-44ED-AAA2-06D194C373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F0-44ED-AAA2-06D194C373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F0-44ED-AAA2-06D194C373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F0-44ED-AAA2-06D194C373A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-3.597768825534553E-2</c:v>
                </c:pt>
                <c:pt idx="1">
                  <c:v>0.11976833627437666</c:v>
                </c:pt>
                <c:pt idx="2">
                  <c:v>0.28462331513230743</c:v>
                </c:pt>
                <c:pt idx="3">
                  <c:v>-0.47131669625143569</c:v>
                </c:pt>
                <c:pt idx="4">
                  <c:v>6.8097705403404873E-2</c:v>
                </c:pt>
                <c:pt idx="5">
                  <c:v>-0.11319534282018107</c:v>
                </c:pt>
                <c:pt idx="6">
                  <c:v>-0.14666877170824122</c:v>
                </c:pt>
                <c:pt idx="7">
                  <c:v>5.711590508383213E-2</c:v>
                </c:pt>
                <c:pt idx="8">
                  <c:v>-4.6391572168556605E-2</c:v>
                </c:pt>
                <c:pt idx="9">
                  <c:v>-0.11664529000997581</c:v>
                </c:pt>
                <c:pt idx="10">
                  <c:v>-0.15308465739821253</c:v>
                </c:pt>
                <c:pt idx="11">
                  <c:v>0</c:v>
                </c:pt>
                <c:pt idx="12">
                  <c:v>-6.9394230769230791E-2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F0-44ED-AAA2-06D194C373AD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-4.3241580808857427E-2</c:v>
                </c:pt>
                <c:pt idx="1">
                  <c:v>-3.610516066212266E-2</c:v>
                </c:pt>
                <c:pt idx="2">
                  <c:v>0.18236451816967736</c:v>
                </c:pt>
                <c:pt idx="3">
                  <c:v>-0.46211702715335912</c:v>
                </c:pt>
                <c:pt idx="4">
                  <c:v>-8.6006424467266918E-2</c:v>
                </c:pt>
                <c:pt idx="5">
                  <c:v>-0.15299716146268161</c:v>
                </c:pt>
                <c:pt idx="6">
                  <c:v>-0.17203875563271509</c:v>
                </c:pt>
                <c:pt idx="7">
                  <c:v>-0.17407631632053211</c:v>
                </c:pt>
                <c:pt idx="8">
                  <c:v>-0.12573399647039951</c:v>
                </c:pt>
                <c:pt idx="9">
                  <c:v>-0.19810690183056989</c:v>
                </c:pt>
                <c:pt idx="10">
                  <c:v>-8.8933400100150273E-2</c:v>
                </c:pt>
                <c:pt idx="11">
                  <c:v>0</c:v>
                </c:pt>
                <c:pt idx="12">
                  <c:v>-0.14920531664263859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F0-44ED-AAA2-06D194C37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BA-4935-9264-FA250B63EC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17215</c:v>
                </c:pt>
                <c:pt idx="1">
                  <c:v>13131</c:v>
                </c:pt>
                <c:pt idx="2">
                  <c:v>25825</c:v>
                </c:pt>
                <c:pt idx="3">
                  <c:v>27133</c:v>
                </c:pt>
                <c:pt idx="4">
                  <c:v>35166</c:v>
                </c:pt>
                <c:pt idx="5">
                  <c:v>44554</c:v>
                </c:pt>
                <c:pt idx="6">
                  <c:v>54578</c:v>
                </c:pt>
                <c:pt idx="7">
                  <c:v>78515</c:v>
                </c:pt>
                <c:pt idx="8">
                  <c:v>47325</c:v>
                </c:pt>
                <c:pt idx="9">
                  <c:v>29669</c:v>
                </c:pt>
                <c:pt idx="10">
                  <c:v>16032</c:v>
                </c:pt>
                <c:pt idx="11">
                  <c:v>20209</c:v>
                </c:pt>
                <c:pt idx="12">
                  <c:v>409352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A-4935-9264-FA250B63EC82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BA-4935-9264-FA250B63EC82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14350</c:v>
                </c:pt>
                <c:pt idx="1">
                  <c:v>11828</c:v>
                </c:pt>
                <c:pt idx="2">
                  <c:v>11646</c:v>
                </c:pt>
                <c:pt idx="3">
                  <c:v>24750</c:v>
                </c:pt>
                <c:pt idx="4">
                  <c:v>25866</c:v>
                </c:pt>
                <c:pt idx="5">
                  <c:v>27992</c:v>
                </c:pt>
                <c:pt idx="6">
                  <c:v>36761</c:v>
                </c:pt>
                <c:pt idx="7">
                  <c:v>50051</c:v>
                </c:pt>
                <c:pt idx="8">
                  <c:v>27057</c:v>
                </c:pt>
                <c:pt idx="9">
                  <c:v>15636</c:v>
                </c:pt>
                <c:pt idx="10">
                  <c:v>16263</c:v>
                </c:pt>
                <c:pt idx="11">
                  <c:v>24371</c:v>
                </c:pt>
                <c:pt idx="12">
                  <c:v>286571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BA-4935-9264-FA250B63EC82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BA-4935-9264-FA250B63EC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BA-4935-9264-FA250B63EC82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BA-4935-9264-FA250B63EC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BA-4935-9264-FA250B63EC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10788</c:v>
                </c:pt>
                <c:pt idx="11">
                  <c:v>0</c:v>
                </c:pt>
                <c:pt idx="12">
                  <c:v>206904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BA-4935-9264-FA250B63E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BA-4935-9264-FA250B63EC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BA-4935-9264-FA250B63EC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BA-4935-9264-FA250B63EC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BA-4935-9264-FA250B63EC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BA-4935-9264-FA250B63EC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BA-4935-9264-FA250B63EC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BA-4935-9264-FA250B63EC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BA-4935-9264-FA250B63EC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BA-4935-9264-FA250B63EC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BA-4935-9264-FA250B63EC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BA-4935-9264-FA250B63EC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BA-4935-9264-FA250B63EC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BA-4935-9264-FA250B63EC82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-0.42784273269142592</c:v>
                </c:pt>
                <c:pt idx="1">
                  <c:v>0.51840928551041765</c:v>
                </c:pt>
                <c:pt idx="2">
                  <c:v>0.14919562183207224</c:v>
                </c:pt>
                <c:pt idx="3">
                  <c:v>-0.4542245140817136</c:v>
                </c:pt>
                <c:pt idx="4">
                  <c:v>-2.6998523518245054E-2</c:v>
                </c:pt>
                <c:pt idx="5">
                  <c:v>-0.19440569985297995</c:v>
                </c:pt>
                <c:pt idx="6">
                  <c:v>-0.10653037347208971</c:v>
                </c:pt>
                <c:pt idx="7">
                  <c:v>-0.1034661514173284</c:v>
                </c:pt>
                <c:pt idx="8">
                  <c:v>-0.18508666195602475</c:v>
                </c:pt>
                <c:pt idx="9">
                  <c:v>-0.12304951468239345</c:v>
                </c:pt>
                <c:pt idx="10">
                  <c:v>-4.5309734513274358E-2</c:v>
                </c:pt>
                <c:pt idx="11">
                  <c:v>0</c:v>
                </c:pt>
                <c:pt idx="12">
                  <c:v>-0.13366941899609763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BA-4935-9264-FA250B63EC82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-0.42009875108916639</c:v>
                </c:pt>
                <c:pt idx="1">
                  <c:v>0.21544436828878233</c:v>
                </c:pt>
                <c:pt idx="2">
                  <c:v>-0.3942303969022265</c:v>
                </c:pt>
                <c:pt idx="3">
                  <c:v>-0.49290531824715289</c:v>
                </c:pt>
                <c:pt idx="4">
                  <c:v>-0.47528863106409602</c:v>
                </c:pt>
                <c:pt idx="5">
                  <c:v>-0.52035731920815187</c:v>
                </c:pt>
                <c:pt idx="6">
                  <c:v>-0.46830224632635864</c:v>
                </c:pt>
                <c:pt idx="7">
                  <c:v>-0.51540469973890346</c:v>
                </c:pt>
                <c:pt idx="8">
                  <c:v>-0.58571579503433702</c:v>
                </c:pt>
                <c:pt idx="9">
                  <c:v>-0.51885806734301798</c:v>
                </c:pt>
                <c:pt idx="10">
                  <c:v>-0.32709580838323349</c:v>
                </c:pt>
                <c:pt idx="11">
                  <c:v>0</c:v>
                </c:pt>
                <c:pt idx="12">
                  <c:v>-0.4683085652318042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BA-4935-9264-FA250B63E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B1-406B-9EFE-9A7F2E18B3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1059399</c:v>
                </c:pt>
                <c:pt idx="1">
                  <c:v>976914</c:v>
                </c:pt>
                <c:pt idx="2">
                  <c:v>1063787</c:v>
                </c:pt>
                <c:pt idx="3">
                  <c:v>971252</c:v>
                </c:pt>
                <c:pt idx="4">
                  <c:v>904390</c:v>
                </c:pt>
                <c:pt idx="5">
                  <c:v>955559</c:v>
                </c:pt>
                <c:pt idx="6">
                  <c:v>1050150</c:v>
                </c:pt>
                <c:pt idx="7">
                  <c:v>1079362</c:v>
                </c:pt>
                <c:pt idx="8">
                  <c:v>951062</c:v>
                </c:pt>
                <c:pt idx="9">
                  <c:v>1083071</c:v>
                </c:pt>
                <c:pt idx="10">
                  <c:v>978510</c:v>
                </c:pt>
                <c:pt idx="11">
                  <c:v>1018910</c:v>
                </c:pt>
                <c:pt idx="12">
                  <c:v>12092366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1-406B-9EFE-9A7F2E18B394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B1-406B-9EFE-9A7F2E18B394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741846</c:v>
                </c:pt>
                <c:pt idx="1">
                  <c:v>874447</c:v>
                </c:pt>
                <c:pt idx="2">
                  <c:v>1017822</c:v>
                </c:pt>
                <c:pt idx="3">
                  <c:v>1046375</c:v>
                </c:pt>
                <c:pt idx="4">
                  <c:v>916073</c:v>
                </c:pt>
                <c:pt idx="5">
                  <c:v>942395</c:v>
                </c:pt>
                <c:pt idx="6">
                  <c:v>1047957</c:v>
                </c:pt>
                <c:pt idx="7">
                  <c:v>1076405</c:v>
                </c:pt>
                <c:pt idx="8">
                  <c:v>923259</c:v>
                </c:pt>
                <c:pt idx="9">
                  <c:v>1066955</c:v>
                </c:pt>
                <c:pt idx="10">
                  <c:v>1015209</c:v>
                </c:pt>
                <c:pt idx="11">
                  <c:v>1039520</c:v>
                </c:pt>
                <c:pt idx="12">
                  <c:v>11708263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1-406B-9EFE-9A7F2E18B394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B1-406B-9EFE-9A7F2E18B3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B1-406B-9EFE-9A7F2E18B394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B1-406B-9EFE-9A7F2E18B3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B1-406B-9EFE-9A7F2E18B3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1086191</c:v>
                </c:pt>
                <c:pt idx="11">
                  <c:v>0</c:v>
                </c:pt>
                <c:pt idx="12">
                  <c:v>12008182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B1-406B-9EFE-9A7F2E18B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B1-406B-9EFE-9A7F2E18B3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B1-406B-9EFE-9A7F2E18B3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B1-406B-9EFE-9A7F2E18B3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B1-406B-9EFE-9A7F2E18B3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B1-406B-9EFE-9A7F2E18B3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B1-406B-9EFE-9A7F2E18B3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B1-406B-9EFE-9A7F2E18B3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B1-406B-9EFE-9A7F2E18B3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B1-406B-9EFE-9A7F2E18B3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B1-406B-9EFE-9A7F2E18B3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B1-406B-9EFE-9A7F2E18B3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B1-406B-9EFE-9A7F2E18B3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B1-406B-9EFE-9A7F2E18B394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6.4640537051577018E-2</c:v>
                </c:pt>
                <c:pt idx="1">
                  <c:v>2.7647281790928124E-2</c:v>
                </c:pt>
                <c:pt idx="2">
                  <c:v>8.6083792596175934E-2</c:v>
                </c:pt>
                <c:pt idx="3">
                  <c:v>1.9213023577599575E-2</c:v>
                </c:pt>
                <c:pt idx="4">
                  <c:v>4.8804557712833097E-2</c:v>
                </c:pt>
                <c:pt idx="5">
                  <c:v>1.7834371642739821E-3</c:v>
                </c:pt>
                <c:pt idx="6">
                  <c:v>3.1112488661795501E-2</c:v>
                </c:pt>
                <c:pt idx="7">
                  <c:v>2.7788836062440092E-2</c:v>
                </c:pt>
                <c:pt idx="8">
                  <c:v>5.4002730970081902E-3</c:v>
                </c:pt>
                <c:pt idx="9">
                  <c:v>1.9928276994872096E-2</c:v>
                </c:pt>
                <c:pt idx="10">
                  <c:v>-1.7829676763639668E-2</c:v>
                </c:pt>
                <c:pt idx="11">
                  <c:v>0</c:v>
                </c:pt>
                <c:pt idx="12">
                  <c:v>2.8463283483710633E-2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B1-406B-9EFE-9A7F2E18B394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6.1062923412236625E-2</c:v>
                </c:pt>
                <c:pt idx="1">
                  <c:v>9.8987218936364973E-2</c:v>
                </c:pt>
                <c:pt idx="2">
                  <c:v>8.0582861042671095E-2</c:v>
                </c:pt>
                <c:pt idx="3">
                  <c:v>8.6028136878997463E-2</c:v>
                </c:pt>
                <c:pt idx="4">
                  <c:v>0.13868684969979772</c:v>
                </c:pt>
                <c:pt idx="5">
                  <c:v>3.3421274876799911E-2</c:v>
                </c:pt>
                <c:pt idx="6">
                  <c:v>7.7068990144265159E-2</c:v>
                </c:pt>
                <c:pt idx="7">
                  <c:v>8.5931318686409242E-2</c:v>
                </c:pt>
                <c:pt idx="8">
                  <c:v>7.9984270215821995E-2</c:v>
                </c:pt>
                <c:pt idx="9">
                  <c:v>8.2411033071700723E-2</c:v>
                </c:pt>
                <c:pt idx="10">
                  <c:v>0.11004588609211963</c:v>
                </c:pt>
                <c:pt idx="11">
                  <c:v>0</c:v>
                </c:pt>
                <c:pt idx="12">
                  <c:v>8.4411406881464979E-2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B1-406B-9EFE-9A7F2E18B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F9-40CA-98BE-1BA76D0B78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453772</c:v>
                </c:pt>
                <c:pt idx="1">
                  <c:v>421449</c:v>
                </c:pt>
                <c:pt idx="2">
                  <c:v>488430</c:v>
                </c:pt>
                <c:pt idx="3">
                  <c:v>463768</c:v>
                </c:pt>
                <c:pt idx="4">
                  <c:v>451101</c:v>
                </c:pt>
                <c:pt idx="5">
                  <c:v>482201</c:v>
                </c:pt>
                <c:pt idx="6">
                  <c:v>492814</c:v>
                </c:pt>
                <c:pt idx="7">
                  <c:v>529315</c:v>
                </c:pt>
                <c:pt idx="8">
                  <c:v>493327</c:v>
                </c:pt>
                <c:pt idx="9">
                  <c:v>521682</c:v>
                </c:pt>
                <c:pt idx="10">
                  <c:v>411956</c:v>
                </c:pt>
                <c:pt idx="11">
                  <c:v>440250</c:v>
                </c:pt>
                <c:pt idx="12">
                  <c:v>5650065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9-40CA-98BE-1BA76D0B7895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F9-40CA-98BE-1BA76D0B7895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287804</c:v>
                </c:pt>
                <c:pt idx="1">
                  <c:v>387845</c:v>
                </c:pt>
                <c:pt idx="2">
                  <c:v>471283</c:v>
                </c:pt>
                <c:pt idx="3">
                  <c:v>499381</c:v>
                </c:pt>
                <c:pt idx="4">
                  <c:v>490237</c:v>
                </c:pt>
                <c:pt idx="5">
                  <c:v>521079</c:v>
                </c:pt>
                <c:pt idx="6">
                  <c:v>562174</c:v>
                </c:pt>
                <c:pt idx="7">
                  <c:v>591418</c:v>
                </c:pt>
                <c:pt idx="8">
                  <c:v>521203</c:v>
                </c:pt>
                <c:pt idx="9">
                  <c:v>572438</c:v>
                </c:pt>
                <c:pt idx="10">
                  <c:v>445764</c:v>
                </c:pt>
                <c:pt idx="11">
                  <c:v>489037</c:v>
                </c:pt>
                <c:pt idx="12">
                  <c:v>5839663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9-40CA-98BE-1BA76D0B7895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F9-40CA-98BE-1BA76D0B78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F9-40CA-98BE-1BA76D0B7895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F9-40CA-98BE-1BA76D0B78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F9-40CA-98BE-1BA76D0B78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505691</c:v>
                </c:pt>
                <c:pt idx="11">
                  <c:v>0</c:v>
                </c:pt>
                <c:pt idx="12">
                  <c:v>6172960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F9-40CA-98BE-1BA76D0B7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F9-40CA-98BE-1BA76D0B78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F9-40CA-98BE-1BA76D0B78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F9-40CA-98BE-1BA76D0B78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F9-40CA-98BE-1BA76D0B78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F9-40CA-98BE-1BA76D0B78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F9-40CA-98BE-1BA76D0B78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F9-40CA-98BE-1BA76D0B78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F9-40CA-98BE-1BA76D0B78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F9-40CA-98BE-1BA76D0B78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F9-40CA-98BE-1BA76D0B78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F9-40CA-98BE-1BA76D0B78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F9-40CA-98BE-1BA76D0B78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F9-40CA-98BE-1BA76D0B7895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9.3509438680373869E-2</c:v>
                </c:pt>
                <c:pt idx="1">
                  <c:v>1.5551392509592032E-2</c:v>
                </c:pt>
                <c:pt idx="2">
                  <c:v>3.9950725732816883E-2</c:v>
                </c:pt>
                <c:pt idx="3">
                  <c:v>6.7467831901879327E-2</c:v>
                </c:pt>
                <c:pt idx="4">
                  <c:v>7.5202246095366965E-2</c:v>
                </c:pt>
                <c:pt idx="5">
                  <c:v>1.749886457748917E-2</c:v>
                </c:pt>
                <c:pt idx="6">
                  <c:v>5.0566336089101327E-2</c:v>
                </c:pt>
                <c:pt idx="7">
                  <c:v>7.1166326177369843E-2</c:v>
                </c:pt>
                <c:pt idx="8">
                  <c:v>-1.0037289041323838E-2</c:v>
                </c:pt>
                <c:pt idx="9">
                  <c:v>1.7265815834605291E-2</c:v>
                </c:pt>
                <c:pt idx="10">
                  <c:v>-6.6551556831061509E-3</c:v>
                </c:pt>
                <c:pt idx="11">
                  <c:v>0</c:v>
                </c:pt>
                <c:pt idx="12">
                  <c:v>3.8667696871962809E-2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F9-40CA-98BE-1BA76D0B7895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0.11788960094496792</c:v>
                </c:pt>
                <c:pt idx="1">
                  <c:v>9.7190881933519879E-2</c:v>
                </c:pt>
                <c:pt idx="2">
                  <c:v>8.1993325553303409E-2</c:v>
                </c:pt>
                <c:pt idx="3">
                  <c:v>0.16202282175570537</c:v>
                </c:pt>
                <c:pt idx="4">
                  <c:v>0.29548593330540163</c:v>
                </c:pt>
                <c:pt idx="5">
                  <c:v>0.18475490511218351</c:v>
                </c:pt>
                <c:pt idx="6">
                  <c:v>0.24028538150296064</c:v>
                </c:pt>
                <c:pt idx="7">
                  <c:v>0.24515458658832645</c:v>
                </c:pt>
                <c:pt idx="8">
                  <c:v>0.19415316818256456</c:v>
                </c:pt>
                <c:pt idx="9">
                  <c:v>0.17907652554621389</c:v>
                </c:pt>
                <c:pt idx="10">
                  <c:v>0.22753643593005068</c:v>
                </c:pt>
                <c:pt idx="11">
                  <c:v>0</c:v>
                </c:pt>
                <c:pt idx="12">
                  <c:v>0.18487124782741815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F9-40CA-98BE-1BA76D0B7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A3-4448-9B6A-5386F8AC16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155896</c:v>
                </c:pt>
                <c:pt idx="1">
                  <c:v>138102</c:v>
                </c:pt>
                <c:pt idx="2">
                  <c:v>152215</c:v>
                </c:pt>
                <c:pt idx="3">
                  <c:v>135917</c:v>
                </c:pt>
                <c:pt idx="4">
                  <c:v>138172</c:v>
                </c:pt>
                <c:pt idx="5">
                  <c:v>153690</c:v>
                </c:pt>
                <c:pt idx="6">
                  <c:v>161985</c:v>
                </c:pt>
                <c:pt idx="7">
                  <c:v>153414</c:v>
                </c:pt>
                <c:pt idx="8">
                  <c:v>156073</c:v>
                </c:pt>
                <c:pt idx="9">
                  <c:v>161015</c:v>
                </c:pt>
                <c:pt idx="10">
                  <c:v>156127</c:v>
                </c:pt>
                <c:pt idx="11">
                  <c:v>151225</c:v>
                </c:pt>
                <c:pt idx="12">
                  <c:v>1813831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3-4448-9B6A-5386F8AC162C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A3-4448-9B6A-5386F8AC162C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89583</c:v>
                </c:pt>
                <c:pt idx="1">
                  <c:v>91975</c:v>
                </c:pt>
                <c:pt idx="2">
                  <c:v>129712</c:v>
                </c:pt>
                <c:pt idx="3">
                  <c:v>128074</c:v>
                </c:pt>
                <c:pt idx="4">
                  <c:v>110814</c:v>
                </c:pt>
                <c:pt idx="5">
                  <c:v>119906</c:v>
                </c:pt>
                <c:pt idx="6">
                  <c:v>113982</c:v>
                </c:pt>
                <c:pt idx="7">
                  <c:v>122390</c:v>
                </c:pt>
                <c:pt idx="8">
                  <c:v>113401</c:v>
                </c:pt>
                <c:pt idx="9">
                  <c:v>119919</c:v>
                </c:pt>
                <c:pt idx="10">
                  <c:v>151513</c:v>
                </c:pt>
                <c:pt idx="11">
                  <c:v>129270</c:v>
                </c:pt>
                <c:pt idx="12">
                  <c:v>1420539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A3-4448-9B6A-5386F8AC162C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A3-4448-9B6A-5386F8AC16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A3-4448-9B6A-5386F8AC162C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A3-4448-9B6A-5386F8AC16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A3-4448-9B6A-5386F8AC16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149252</c:v>
                </c:pt>
                <c:pt idx="11">
                  <c:v>0</c:v>
                </c:pt>
                <c:pt idx="12">
                  <c:v>1346792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A3-4448-9B6A-5386F8AC1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A3-4448-9B6A-5386F8AC16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A3-4448-9B6A-5386F8AC16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A3-4448-9B6A-5386F8AC16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A3-4448-9B6A-5386F8AC16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A3-4448-9B6A-5386F8AC16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A3-4448-9B6A-5386F8AC16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A3-4448-9B6A-5386F8AC16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A3-4448-9B6A-5386F8AC16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A3-4448-9B6A-5386F8AC16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A3-4448-9B6A-5386F8AC16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A3-4448-9B6A-5386F8AC16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A3-4448-9B6A-5386F8AC16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A3-4448-9B6A-5386F8AC162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3.1130154628637774E-2</c:v>
                </c:pt>
                <c:pt idx="1">
                  <c:v>3.1356532610960608E-2</c:v>
                </c:pt>
                <c:pt idx="2">
                  <c:v>8.764919369925539E-2</c:v>
                </c:pt>
                <c:pt idx="3">
                  <c:v>-3.9769114526131522E-2</c:v>
                </c:pt>
                <c:pt idx="4">
                  <c:v>-2.6878121620925843E-2</c:v>
                </c:pt>
                <c:pt idx="5">
                  <c:v>-0.15218621942461241</c:v>
                </c:pt>
                <c:pt idx="6">
                  <c:v>-7.7217138458906986E-2</c:v>
                </c:pt>
                <c:pt idx="7">
                  <c:v>-1.4375236717969919E-2</c:v>
                </c:pt>
                <c:pt idx="8">
                  <c:v>-1.7784644435861141E-2</c:v>
                </c:pt>
                <c:pt idx="9">
                  <c:v>3.7209693963471624E-2</c:v>
                </c:pt>
                <c:pt idx="10">
                  <c:v>1.1555639897795178E-2</c:v>
                </c:pt>
                <c:pt idx="11">
                  <c:v>0</c:v>
                </c:pt>
                <c:pt idx="12">
                  <c:v>-9.475058377921175E-3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A3-4448-9B6A-5386F8AC162C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-0.1911274182788526</c:v>
                </c:pt>
                <c:pt idx="1">
                  <c:v>-0.10401732053120161</c:v>
                </c:pt>
                <c:pt idx="2">
                  <c:v>-4.5113819268797428E-2</c:v>
                </c:pt>
                <c:pt idx="3">
                  <c:v>-0.14445580758845467</c:v>
                </c:pt>
                <c:pt idx="4">
                  <c:v>-0.17932721535477525</c:v>
                </c:pt>
                <c:pt idx="5">
                  <c:v>-0.34710781443164818</c:v>
                </c:pt>
                <c:pt idx="6">
                  <c:v>-0.33388276692286323</c:v>
                </c:pt>
                <c:pt idx="7">
                  <c:v>-0.25364047609735751</c:v>
                </c:pt>
                <c:pt idx="8">
                  <c:v>-0.26679822903384953</c:v>
                </c:pt>
                <c:pt idx="9">
                  <c:v>-0.15846970779119962</c:v>
                </c:pt>
                <c:pt idx="10">
                  <c:v>-4.403466408756973E-2</c:v>
                </c:pt>
                <c:pt idx="11">
                  <c:v>0</c:v>
                </c:pt>
                <c:pt idx="12">
                  <c:v>-0.18995119709660613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A3-4448-9B6A-5386F8AC1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87-4AD1-8137-121420D1EB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40267</c:v>
                </c:pt>
                <c:pt idx="1">
                  <c:v>46517</c:v>
                </c:pt>
                <c:pt idx="2">
                  <c:v>35668</c:v>
                </c:pt>
                <c:pt idx="3">
                  <c:v>37332</c:v>
                </c:pt>
                <c:pt idx="4">
                  <c:v>33165</c:v>
                </c:pt>
                <c:pt idx="5">
                  <c:v>25762</c:v>
                </c:pt>
                <c:pt idx="6">
                  <c:v>33884</c:v>
                </c:pt>
                <c:pt idx="7">
                  <c:v>50559</c:v>
                </c:pt>
                <c:pt idx="8">
                  <c:v>27743</c:v>
                </c:pt>
                <c:pt idx="9">
                  <c:v>36634</c:v>
                </c:pt>
                <c:pt idx="10">
                  <c:v>30266</c:v>
                </c:pt>
                <c:pt idx="11">
                  <c:v>30743</c:v>
                </c:pt>
                <c:pt idx="12">
                  <c:v>428540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87-4AD1-8137-121420D1EB4E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87-4AD1-8137-121420D1EB4E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32383</c:v>
                </c:pt>
                <c:pt idx="1">
                  <c:v>48271</c:v>
                </c:pt>
                <c:pt idx="2">
                  <c:v>39560</c:v>
                </c:pt>
                <c:pt idx="3">
                  <c:v>44208</c:v>
                </c:pt>
                <c:pt idx="4">
                  <c:v>38263</c:v>
                </c:pt>
                <c:pt idx="5">
                  <c:v>29144</c:v>
                </c:pt>
                <c:pt idx="6">
                  <c:v>36769</c:v>
                </c:pt>
                <c:pt idx="7">
                  <c:v>50961</c:v>
                </c:pt>
                <c:pt idx="8">
                  <c:v>31016</c:v>
                </c:pt>
                <c:pt idx="9">
                  <c:v>43770</c:v>
                </c:pt>
                <c:pt idx="10">
                  <c:v>31683</c:v>
                </c:pt>
                <c:pt idx="11">
                  <c:v>40785</c:v>
                </c:pt>
                <c:pt idx="12">
                  <c:v>466813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87-4AD1-8137-121420D1EB4E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87-4AD1-8137-121420D1EB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87-4AD1-8137-121420D1EB4E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87-4AD1-8137-121420D1EB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87-4AD1-8137-121420D1EB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28288</c:v>
                </c:pt>
                <c:pt idx="11">
                  <c:v>0</c:v>
                </c:pt>
                <c:pt idx="12">
                  <c:v>430355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87-4AD1-8137-121420D1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87-4AD1-8137-121420D1EB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87-4AD1-8137-121420D1EB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87-4AD1-8137-121420D1EB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87-4AD1-8137-121420D1EB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87-4AD1-8137-121420D1EB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87-4AD1-8137-121420D1EB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87-4AD1-8137-121420D1EB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87-4AD1-8137-121420D1EB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87-4AD1-8137-121420D1EB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87-4AD1-8137-121420D1EB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87-4AD1-8137-121420D1EB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87-4AD1-8137-121420D1EB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87-4AD1-8137-121420D1EB4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0.22003161499956092</c:v>
                </c:pt>
                <c:pt idx="1">
                  <c:v>2.9717058576718802E-2</c:v>
                </c:pt>
                <c:pt idx="2">
                  <c:v>0.28069323753580266</c:v>
                </c:pt>
                <c:pt idx="3">
                  <c:v>-0.15313276624977268</c:v>
                </c:pt>
                <c:pt idx="4">
                  <c:v>-7.3697549985919486E-2</c:v>
                </c:pt>
                <c:pt idx="5">
                  <c:v>-0.12880448920435539</c:v>
                </c:pt>
                <c:pt idx="6">
                  <c:v>-0.22524317912218272</c:v>
                </c:pt>
                <c:pt idx="7">
                  <c:v>-0.29716937354988404</c:v>
                </c:pt>
                <c:pt idx="8">
                  <c:v>-0.40317353314838345</c:v>
                </c:pt>
                <c:pt idx="9">
                  <c:v>-0.30393128510075984</c:v>
                </c:pt>
                <c:pt idx="10">
                  <c:v>-0.40873272997094667</c:v>
                </c:pt>
                <c:pt idx="11">
                  <c:v>0</c:v>
                </c:pt>
                <c:pt idx="12">
                  <c:v>-0.14130449964383551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87-4AD1-8137-121420D1EB4E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0.38003824471651715</c:v>
                </c:pt>
                <c:pt idx="1">
                  <c:v>0.21344884665821096</c:v>
                </c:pt>
                <c:pt idx="2">
                  <c:v>0.47925311203319509</c:v>
                </c:pt>
                <c:pt idx="3">
                  <c:v>0.12273652630451082</c:v>
                </c:pt>
                <c:pt idx="4">
                  <c:v>-8.2014171566410221E-3</c:v>
                </c:pt>
                <c:pt idx="5">
                  <c:v>-9.0016303082058879E-2</c:v>
                </c:pt>
                <c:pt idx="6">
                  <c:v>-3.6241293825994614E-2</c:v>
                </c:pt>
                <c:pt idx="7">
                  <c:v>-0.10128760458078678</c:v>
                </c:pt>
                <c:pt idx="8">
                  <c:v>-0.17027718703817174</c:v>
                </c:pt>
                <c:pt idx="9">
                  <c:v>3.5267784025768467E-2</c:v>
                </c:pt>
                <c:pt idx="10">
                  <c:v>-6.5353862419877062E-2</c:v>
                </c:pt>
                <c:pt idx="11">
                  <c:v>0</c:v>
                </c:pt>
                <c:pt idx="12">
                  <c:v>8.184576555378742E-2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87-4AD1-8137-121420D1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F2-4B1D-9FC5-E727DFF875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56916</c:v>
                </c:pt>
                <c:pt idx="1">
                  <c:v>46571</c:v>
                </c:pt>
                <c:pt idx="2">
                  <c:v>58812</c:v>
                </c:pt>
                <c:pt idx="3">
                  <c:v>48865</c:v>
                </c:pt>
                <c:pt idx="4">
                  <c:v>37232</c:v>
                </c:pt>
                <c:pt idx="5">
                  <c:v>39535</c:v>
                </c:pt>
                <c:pt idx="6">
                  <c:v>53072</c:v>
                </c:pt>
                <c:pt idx="7">
                  <c:v>44661</c:v>
                </c:pt>
                <c:pt idx="8">
                  <c:v>39139</c:v>
                </c:pt>
                <c:pt idx="9">
                  <c:v>40651</c:v>
                </c:pt>
                <c:pt idx="10">
                  <c:v>46363</c:v>
                </c:pt>
                <c:pt idx="11">
                  <c:v>54458</c:v>
                </c:pt>
                <c:pt idx="12">
                  <c:v>566275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2-4B1D-9FC5-E727DFF875BA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F2-4B1D-9FC5-E727DFF875BA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60039</c:v>
                </c:pt>
                <c:pt idx="1">
                  <c:v>56597</c:v>
                </c:pt>
                <c:pt idx="2">
                  <c:v>63116</c:v>
                </c:pt>
                <c:pt idx="3">
                  <c:v>63281</c:v>
                </c:pt>
                <c:pt idx="4">
                  <c:v>41515</c:v>
                </c:pt>
                <c:pt idx="5">
                  <c:v>38119</c:v>
                </c:pt>
                <c:pt idx="6">
                  <c:v>61424</c:v>
                </c:pt>
                <c:pt idx="7">
                  <c:v>44123</c:v>
                </c:pt>
                <c:pt idx="8">
                  <c:v>44068</c:v>
                </c:pt>
                <c:pt idx="9">
                  <c:v>49340</c:v>
                </c:pt>
                <c:pt idx="10">
                  <c:v>61960</c:v>
                </c:pt>
                <c:pt idx="11">
                  <c:v>56047</c:v>
                </c:pt>
                <c:pt idx="12">
                  <c:v>639629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2-4B1D-9FC5-E727DFF875BA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F2-4B1D-9FC5-E727DFF875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F2-4B1D-9FC5-E727DFF875BA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F2-4B1D-9FC5-E727DFF875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F2-4B1D-9FC5-E727DFF875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57074</c:v>
                </c:pt>
                <c:pt idx="11">
                  <c:v>0</c:v>
                </c:pt>
                <c:pt idx="12">
                  <c:v>571858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F2-4B1D-9FC5-E727DFF8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F2-4B1D-9FC5-E727DFF875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F2-4B1D-9FC5-E727DFF875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F2-4B1D-9FC5-E727DFF875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F2-4B1D-9FC5-E727DFF875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F2-4B1D-9FC5-E727DFF875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F2-4B1D-9FC5-E727DFF875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F2-4B1D-9FC5-E727DFF875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F2-4B1D-9FC5-E727DFF875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F2-4B1D-9FC5-E727DFF875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F2-4B1D-9FC5-E727DFF875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F2-4B1D-9FC5-E727DFF875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F2-4B1D-9FC5-E727DFF875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F2-4B1D-9FC5-E727DFF875BA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-4.0786006119669649E-2</c:v>
                </c:pt>
                <c:pt idx="1">
                  <c:v>-4.2225472745536896E-2</c:v>
                </c:pt>
                <c:pt idx="2">
                  <c:v>0.16856011704966001</c:v>
                </c:pt>
                <c:pt idx="3">
                  <c:v>0.25693979391242361</c:v>
                </c:pt>
                <c:pt idx="4">
                  <c:v>-8.4019557385486388E-2</c:v>
                </c:pt>
                <c:pt idx="5">
                  <c:v>7.0134282478563348E-2</c:v>
                </c:pt>
                <c:pt idx="6">
                  <c:v>-8.1299501556627574E-3</c:v>
                </c:pt>
                <c:pt idx="7">
                  <c:v>-3.8763664704555278E-3</c:v>
                </c:pt>
                <c:pt idx="8">
                  <c:v>2.1784800876872401E-2</c:v>
                </c:pt>
                <c:pt idx="9">
                  <c:v>5.9455506806164848E-2</c:v>
                </c:pt>
                <c:pt idx="10">
                  <c:v>-7.5395282529808205E-2</c:v>
                </c:pt>
                <c:pt idx="11">
                  <c:v>0</c:v>
                </c:pt>
                <c:pt idx="12">
                  <c:v>2.2323288121836926E-2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F2-4B1D-9FC5-E727DFF875BA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-4.7139644388221269E-2</c:v>
                </c:pt>
                <c:pt idx="1">
                  <c:v>0.16697086169504627</c:v>
                </c:pt>
                <c:pt idx="2">
                  <c:v>-7.6549003604706511E-2</c:v>
                </c:pt>
                <c:pt idx="3">
                  <c:v>0.19072956103550598</c:v>
                </c:pt>
                <c:pt idx="4">
                  <c:v>0.14723893425010748</c:v>
                </c:pt>
                <c:pt idx="5">
                  <c:v>3.8446945744277095E-3</c:v>
                </c:pt>
                <c:pt idx="6">
                  <c:v>0.15859586976183304</c:v>
                </c:pt>
                <c:pt idx="7">
                  <c:v>8.7481247620966762E-2</c:v>
                </c:pt>
                <c:pt idx="8">
                  <c:v>0.14325864227496865</c:v>
                </c:pt>
                <c:pt idx="9">
                  <c:v>0.39000270596049291</c:v>
                </c:pt>
                <c:pt idx="10">
                  <c:v>0.23102473955524871</c:v>
                </c:pt>
                <c:pt idx="11">
                  <c:v>0</c:v>
                </c:pt>
                <c:pt idx="12">
                  <c:v>0.11730950710898624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F2-4B1D-9FC5-E727DFF8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1D-47CB-8E0D-E7CAA9C70F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36664</c:v>
                </c:pt>
                <c:pt idx="1">
                  <c:v>38177</c:v>
                </c:pt>
                <c:pt idx="2">
                  <c:v>41165</c:v>
                </c:pt>
                <c:pt idx="3">
                  <c:v>46920</c:v>
                </c:pt>
                <c:pt idx="4">
                  <c:v>39238</c:v>
                </c:pt>
                <c:pt idx="5">
                  <c:v>33847</c:v>
                </c:pt>
                <c:pt idx="6">
                  <c:v>49761</c:v>
                </c:pt>
                <c:pt idx="7">
                  <c:v>57581</c:v>
                </c:pt>
                <c:pt idx="8">
                  <c:v>39886</c:v>
                </c:pt>
                <c:pt idx="9">
                  <c:v>48095</c:v>
                </c:pt>
                <c:pt idx="10">
                  <c:v>33368</c:v>
                </c:pt>
                <c:pt idx="11">
                  <c:v>37462</c:v>
                </c:pt>
                <c:pt idx="12">
                  <c:v>502164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1D-47CB-8E0D-E7CAA9C70F55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1D-47CB-8E0D-E7CAA9C70F55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44879</c:v>
                </c:pt>
                <c:pt idx="1">
                  <c:v>45597</c:v>
                </c:pt>
                <c:pt idx="2">
                  <c:v>50300</c:v>
                </c:pt>
                <c:pt idx="3">
                  <c:v>53650</c:v>
                </c:pt>
                <c:pt idx="4">
                  <c:v>62535</c:v>
                </c:pt>
                <c:pt idx="5">
                  <c:v>45469</c:v>
                </c:pt>
                <c:pt idx="6">
                  <c:v>50032</c:v>
                </c:pt>
                <c:pt idx="7">
                  <c:v>65282</c:v>
                </c:pt>
                <c:pt idx="8">
                  <c:v>49325</c:v>
                </c:pt>
                <c:pt idx="9">
                  <c:v>45028</c:v>
                </c:pt>
                <c:pt idx="10">
                  <c:v>36109</c:v>
                </c:pt>
                <c:pt idx="11">
                  <c:v>35693</c:v>
                </c:pt>
                <c:pt idx="12">
                  <c:v>583899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1D-47CB-8E0D-E7CAA9C70F55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1D-47CB-8E0D-E7CAA9C70F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1D-47CB-8E0D-E7CAA9C70F55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1D-47CB-8E0D-E7CAA9C70F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1D-47CB-8E0D-E7CAA9C70F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42223</c:v>
                </c:pt>
                <c:pt idx="11">
                  <c:v>0</c:v>
                </c:pt>
                <c:pt idx="12">
                  <c:v>520618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1D-47CB-8E0D-E7CAA9C70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1D-47CB-8E0D-E7CAA9C70F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1D-47CB-8E0D-E7CAA9C70F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1D-47CB-8E0D-E7CAA9C70F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1D-47CB-8E0D-E7CAA9C70F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1D-47CB-8E0D-E7CAA9C70F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1D-47CB-8E0D-E7CAA9C70F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1D-47CB-8E0D-E7CAA9C70F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1D-47CB-8E0D-E7CAA9C70F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1D-47CB-8E0D-E7CAA9C70F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1D-47CB-8E0D-E7CAA9C70F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1D-47CB-8E0D-E7CAA9C70F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1D-47CB-8E0D-E7CAA9C70F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1D-47CB-8E0D-E7CAA9C70F55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-7.021970436314251E-3</c:v>
                </c:pt>
                <c:pt idx="1">
                  <c:v>0.20597239648682564</c:v>
                </c:pt>
                <c:pt idx="2">
                  <c:v>8.9235775664819883E-3</c:v>
                </c:pt>
                <c:pt idx="3">
                  <c:v>-9.8673230974632986E-3</c:v>
                </c:pt>
                <c:pt idx="4">
                  <c:v>5.025239517873703E-2</c:v>
                </c:pt>
                <c:pt idx="5">
                  <c:v>2.1478829774101982E-3</c:v>
                </c:pt>
                <c:pt idx="6">
                  <c:v>2.9287457586761212E-2</c:v>
                </c:pt>
                <c:pt idx="7">
                  <c:v>-0.16583760058522312</c:v>
                </c:pt>
                <c:pt idx="8">
                  <c:v>1.5708721568290507E-3</c:v>
                </c:pt>
                <c:pt idx="9">
                  <c:v>5.7828611375419836E-2</c:v>
                </c:pt>
                <c:pt idx="10">
                  <c:v>0.10687883395375652</c:v>
                </c:pt>
                <c:pt idx="11">
                  <c:v>0</c:v>
                </c:pt>
                <c:pt idx="12">
                  <c:v>1.4786602005333105E-2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1D-47CB-8E0D-E7CAA9C70F55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0.1377918394065023</c:v>
                </c:pt>
                <c:pt idx="1">
                  <c:v>0.25882075595253684</c:v>
                </c:pt>
                <c:pt idx="2">
                  <c:v>-3.5952872585934603E-2</c:v>
                </c:pt>
                <c:pt idx="3">
                  <c:v>1.1572890025575377E-2</c:v>
                </c:pt>
                <c:pt idx="4">
                  <c:v>0.29909781334420704</c:v>
                </c:pt>
                <c:pt idx="5">
                  <c:v>0.19927910893136769</c:v>
                </c:pt>
                <c:pt idx="6">
                  <c:v>4.2442876951829689E-2</c:v>
                </c:pt>
                <c:pt idx="7">
                  <c:v>-9.8296313019919923E-3</c:v>
                </c:pt>
                <c:pt idx="8">
                  <c:v>0.16692573835430968</c:v>
                </c:pt>
                <c:pt idx="9">
                  <c:v>0.13265412205010918</c:v>
                </c:pt>
                <c:pt idx="10">
                  <c:v>0.26537401102853031</c:v>
                </c:pt>
                <c:pt idx="11">
                  <c:v>0</c:v>
                </c:pt>
                <c:pt idx="12">
                  <c:v>0.12032657488024578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1D-47CB-8E0D-E7CAA9C70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7D-416C-B3C8-EAE8F1CB2F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35041</c:v>
                </c:pt>
                <c:pt idx="1">
                  <c:v>39374</c:v>
                </c:pt>
                <c:pt idx="2">
                  <c:v>34343</c:v>
                </c:pt>
                <c:pt idx="3">
                  <c:v>20350</c:v>
                </c:pt>
                <c:pt idx="4">
                  <c:v>19651</c:v>
                </c:pt>
                <c:pt idx="5">
                  <c:v>6320</c:v>
                </c:pt>
                <c:pt idx="6">
                  <c:v>9170</c:v>
                </c:pt>
                <c:pt idx="7">
                  <c:v>5429</c:v>
                </c:pt>
                <c:pt idx="8">
                  <c:v>6957</c:v>
                </c:pt>
                <c:pt idx="9">
                  <c:v>16600</c:v>
                </c:pt>
                <c:pt idx="10">
                  <c:v>24669</c:v>
                </c:pt>
                <c:pt idx="11">
                  <c:v>24560</c:v>
                </c:pt>
                <c:pt idx="12">
                  <c:v>242464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7D-416C-B3C8-EAE8F1CB2FAB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7D-416C-B3C8-EAE8F1CB2FAB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19961</c:v>
                </c:pt>
                <c:pt idx="1">
                  <c:v>25593</c:v>
                </c:pt>
                <c:pt idx="2">
                  <c:v>28650</c:v>
                </c:pt>
                <c:pt idx="3">
                  <c:v>20850</c:v>
                </c:pt>
                <c:pt idx="4">
                  <c:v>3925</c:v>
                </c:pt>
                <c:pt idx="5">
                  <c:v>2912</c:v>
                </c:pt>
                <c:pt idx="6">
                  <c:v>5501</c:v>
                </c:pt>
                <c:pt idx="7">
                  <c:v>3696</c:v>
                </c:pt>
                <c:pt idx="8">
                  <c:v>3488</c:v>
                </c:pt>
                <c:pt idx="9">
                  <c:v>16522</c:v>
                </c:pt>
                <c:pt idx="10">
                  <c:v>26271</c:v>
                </c:pt>
                <c:pt idx="11">
                  <c:v>20337</c:v>
                </c:pt>
                <c:pt idx="12">
                  <c:v>177706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7D-416C-B3C8-EAE8F1CB2FAB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7D-416C-B3C8-EAE8F1CB2F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7D-416C-B3C8-EAE8F1CB2FAB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7D-416C-B3C8-EAE8F1CB2F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7D-416C-B3C8-EAE8F1CB2F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24442</c:v>
                </c:pt>
                <c:pt idx="11">
                  <c:v>0</c:v>
                </c:pt>
                <c:pt idx="12">
                  <c:v>166145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7D-416C-B3C8-EAE8F1CB2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7D-416C-B3C8-EAE8F1CB2F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7D-416C-B3C8-EAE8F1CB2F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7D-416C-B3C8-EAE8F1CB2F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7D-416C-B3C8-EAE8F1CB2F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7D-416C-B3C8-EAE8F1CB2F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7D-416C-B3C8-EAE8F1CB2F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7D-416C-B3C8-EAE8F1CB2F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7D-416C-B3C8-EAE8F1CB2F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7D-416C-B3C8-EAE8F1CB2F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7D-416C-B3C8-EAE8F1CB2F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7D-416C-B3C8-EAE8F1CB2F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7D-416C-B3C8-EAE8F1CB2F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7D-416C-B3C8-EAE8F1CB2FA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-7.2778068796926831E-2</c:v>
                </c:pt>
                <c:pt idx="1">
                  <c:v>-0.13612047912547975</c:v>
                </c:pt>
                <c:pt idx="2">
                  <c:v>-4.7062291216348973E-2</c:v>
                </c:pt>
                <c:pt idx="3">
                  <c:v>-7.8908507223113933E-2</c:v>
                </c:pt>
                <c:pt idx="4">
                  <c:v>0.73190082644628096</c:v>
                </c:pt>
                <c:pt idx="5">
                  <c:v>0.14832846478416095</c:v>
                </c:pt>
                <c:pt idx="6">
                  <c:v>0.86361646234676015</c:v>
                </c:pt>
                <c:pt idx="7">
                  <c:v>-5.5747623163353466E-2</c:v>
                </c:pt>
                <c:pt idx="8">
                  <c:v>0.30848599705201085</c:v>
                </c:pt>
                <c:pt idx="9">
                  <c:v>4.6387550944794409E-2</c:v>
                </c:pt>
                <c:pt idx="10">
                  <c:v>5.6494488869677895E-2</c:v>
                </c:pt>
                <c:pt idx="11">
                  <c:v>0</c:v>
                </c:pt>
                <c:pt idx="12">
                  <c:v>1.9539141604500987E-3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7D-416C-B3C8-EAE8F1CB2FAB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-0.24228760594731891</c:v>
                </c:pt>
                <c:pt idx="1">
                  <c:v>-0.24533956417940772</c:v>
                </c:pt>
                <c:pt idx="2">
                  <c:v>-0.15275310834813494</c:v>
                </c:pt>
                <c:pt idx="3">
                  <c:v>-0.29503685503685506</c:v>
                </c:pt>
                <c:pt idx="4">
                  <c:v>-0.73339779146099437</c:v>
                </c:pt>
                <c:pt idx="5">
                  <c:v>-0.44018987341772153</c:v>
                </c:pt>
                <c:pt idx="6">
                  <c:v>-7.1646673936750283E-2</c:v>
                </c:pt>
                <c:pt idx="7">
                  <c:v>-0.19506354761466205</c:v>
                </c:pt>
                <c:pt idx="8">
                  <c:v>-0.10679890757510424</c:v>
                </c:pt>
                <c:pt idx="9">
                  <c:v>-0.14933734939759036</c:v>
                </c:pt>
                <c:pt idx="10">
                  <c:v>-9.2018322591106427E-3</c:v>
                </c:pt>
                <c:pt idx="11">
                  <c:v>0</c:v>
                </c:pt>
                <c:pt idx="12">
                  <c:v>-0.23753120640281955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7D-416C-B3C8-EAE8F1CB2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A6-43C2-8C1A-A1B4745CF6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3137</c:v>
                </c:pt>
                <c:pt idx="1">
                  <c:v>3135</c:v>
                </c:pt>
                <c:pt idx="2">
                  <c:v>4717</c:v>
                </c:pt>
                <c:pt idx="3">
                  <c:v>7482</c:v>
                </c:pt>
                <c:pt idx="4">
                  <c:v>10821</c:v>
                </c:pt>
                <c:pt idx="5">
                  <c:v>14241</c:v>
                </c:pt>
                <c:pt idx="6">
                  <c:v>15858</c:v>
                </c:pt>
                <c:pt idx="7">
                  <c:v>22911</c:v>
                </c:pt>
                <c:pt idx="8">
                  <c:v>12282</c:v>
                </c:pt>
                <c:pt idx="9">
                  <c:v>8231</c:v>
                </c:pt>
                <c:pt idx="10">
                  <c:v>4544</c:v>
                </c:pt>
                <c:pt idx="11">
                  <c:v>5708</c:v>
                </c:pt>
                <c:pt idx="12">
                  <c:v>113067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6-43C2-8C1A-A1B4745CF6A3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A6-43C2-8C1A-A1B4745CF6A3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4231</c:v>
                </c:pt>
                <c:pt idx="1">
                  <c:v>4343</c:v>
                </c:pt>
                <c:pt idx="2">
                  <c:v>3464</c:v>
                </c:pt>
                <c:pt idx="3">
                  <c:v>8523</c:v>
                </c:pt>
                <c:pt idx="4">
                  <c:v>9847</c:v>
                </c:pt>
                <c:pt idx="5">
                  <c:v>9634</c:v>
                </c:pt>
                <c:pt idx="6">
                  <c:v>12391</c:v>
                </c:pt>
                <c:pt idx="7">
                  <c:v>13610</c:v>
                </c:pt>
                <c:pt idx="8">
                  <c:v>7997</c:v>
                </c:pt>
                <c:pt idx="9">
                  <c:v>4173</c:v>
                </c:pt>
                <c:pt idx="10">
                  <c:v>4111</c:v>
                </c:pt>
                <c:pt idx="11">
                  <c:v>4487</c:v>
                </c:pt>
                <c:pt idx="12">
                  <c:v>86811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A6-43C2-8C1A-A1B4745CF6A3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A6-43C2-8C1A-A1B4745CF6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A6-43C2-8C1A-A1B4745CF6A3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A6-43C2-8C1A-A1B4745CF6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A6-43C2-8C1A-A1B4745CF6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2710</c:v>
                </c:pt>
                <c:pt idx="11">
                  <c:v>0</c:v>
                </c:pt>
                <c:pt idx="12">
                  <c:v>57433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A6-43C2-8C1A-A1B4745C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A6-43C2-8C1A-A1B4745CF6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A6-43C2-8C1A-A1B4745CF6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A6-43C2-8C1A-A1B4745CF6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A6-43C2-8C1A-A1B4745CF6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A6-43C2-8C1A-A1B4745CF6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A6-43C2-8C1A-A1B4745CF6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A6-43C2-8C1A-A1B4745CF6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A6-43C2-8C1A-A1B4745CF6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A6-43C2-8C1A-A1B4745CF6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A6-43C2-8C1A-A1B4745CF6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A6-43C2-8C1A-A1B4745CF6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A6-43C2-8C1A-A1B4745CF6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A6-43C2-8C1A-A1B4745CF6A3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-0.44861038280020971</c:v>
                </c:pt>
                <c:pt idx="1">
                  <c:v>0.19891801914273821</c:v>
                </c:pt>
                <c:pt idx="2">
                  <c:v>0.14646904969485619</c:v>
                </c:pt>
                <c:pt idx="3">
                  <c:v>-0.54114121613185162</c:v>
                </c:pt>
                <c:pt idx="4">
                  <c:v>-0.11789940828402368</c:v>
                </c:pt>
                <c:pt idx="5">
                  <c:v>-0.23405103668261562</c:v>
                </c:pt>
                <c:pt idx="6">
                  <c:v>-0.1757240814655614</c:v>
                </c:pt>
                <c:pt idx="7">
                  <c:v>-0.10913047116913555</c:v>
                </c:pt>
                <c:pt idx="8">
                  <c:v>-0.19356627842484753</c:v>
                </c:pt>
                <c:pt idx="9">
                  <c:v>-0.23254460822342904</c:v>
                </c:pt>
                <c:pt idx="10">
                  <c:v>-2.7977044476327095E-2</c:v>
                </c:pt>
                <c:pt idx="11">
                  <c:v>0</c:v>
                </c:pt>
                <c:pt idx="12">
                  <c:v>-0.19488329711922614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A6-43C2-8C1A-A1B4745CF6A3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-0.3296142811603443</c:v>
                </c:pt>
                <c:pt idx="1">
                  <c:v>-8.1020733652312549E-2</c:v>
                </c:pt>
                <c:pt idx="2">
                  <c:v>-0.16366334534661864</c:v>
                </c:pt>
                <c:pt idx="3">
                  <c:v>-0.50882117080994393</c:v>
                </c:pt>
                <c:pt idx="4">
                  <c:v>-0.44894187228537108</c:v>
                </c:pt>
                <c:pt idx="5">
                  <c:v>-0.46043114949792852</c:v>
                </c:pt>
                <c:pt idx="6">
                  <c:v>-0.49211754319586332</c:v>
                </c:pt>
                <c:pt idx="7">
                  <c:v>-0.53537602025228059</c:v>
                </c:pt>
                <c:pt idx="8">
                  <c:v>-0.52646148835694517</c:v>
                </c:pt>
                <c:pt idx="9">
                  <c:v>-0.51925646944478188</c:v>
                </c:pt>
                <c:pt idx="10">
                  <c:v>-0.4036091549295775</c:v>
                </c:pt>
                <c:pt idx="11">
                  <c:v>0</c:v>
                </c:pt>
                <c:pt idx="12">
                  <c:v>-0.46503786361646438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A6-43C2-8C1A-A1B4745C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31-4DC4-92D7-62912229C7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41218</c:v>
                </c:pt>
                <c:pt idx="1">
                  <c:v>35546</c:v>
                </c:pt>
                <c:pt idx="2">
                  <c:v>38851</c:v>
                </c:pt>
                <c:pt idx="3">
                  <c:v>22080</c:v>
                </c:pt>
                <c:pt idx="4">
                  <c:v>4779</c:v>
                </c:pt>
                <c:pt idx="5">
                  <c:v>7188</c:v>
                </c:pt>
                <c:pt idx="6">
                  <c:v>5261</c:v>
                </c:pt>
                <c:pt idx="7">
                  <c:v>5354</c:v>
                </c:pt>
                <c:pt idx="8">
                  <c:v>4582</c:v>
                </c:pt>
                <c:pt idx="9">
                  <c:v>21791</c:v>
                </c:pt>
                <c:pt idx="10">
                  <c:v>44237</c:v>
                </c:pt>
                <c:pt idx="11">
                  <c:v>45566</c:v>
                </c:pt>
                <c:pt idx="12">
                  <c:v>276453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31-4DC4-92D7-62912229C795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31-4DC4-92D7-62912229C795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14749</c:v>
                </c:pt>
                <c:pt idx="1">
                  <c:v>12480</c:v>
                </c:pt>
                <c:pt idx="2">
                  <c:v>19044</c:v>
                </c:pt>
                <c:pt idx="3">
                  <c:v>12416</c:v>
                </c:pt>
                <c:pt idx="4">
                  <c:v>1729</c:v>
                </c:pt>
                <c:pt idx="5">
                  <c:v>2016</c:v>
                </c:pt>
                <c:pt idx="6">
                  <c:v>2205</c:v>
                </c:pt>
                <c:pt idx="7">
                  <c:v>2173</c:v>
                </c:pt>
                <c:pt idx="8">
                  <c:v>2693</c:v>
                </c:pt>
                <c:pt idx="9">
                  <c:v>12360</c:v>
                </c:pt>
                <c:pt idx="10">
                  <c:v>34739</c:v>
                </c:pt>
                <c:pt idx="11">
                  <c:v>31233</c:v>
                </c:pt>
                <c:pt idx="12">
                  <c:v>147837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31-4DC4-92D7-62912229C795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31-4DC4-92D7-62912229C7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31-4DC4-92D7-62912229C795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31-4DC4-92D7-62912229C7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31-4DC4-92D7-62912229C7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26031</c:v>
                </c:pt>
                <c:pt idx="11">
                  <c:v>0</c:v>
                </c:pt>
                <c:pt idx="12">
                  <c:v>142234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31-4DC4-92D7-62912229C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31-4DC4-92D7-62912229C7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31-4DC4-92D7-62912229C7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31-4DC4-92D7-62912229C7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31-4DC4-92D7-62912229C7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31-4DC4-92D7-62912229C7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31-4DC4-92D7-62912229C7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31-4DC4-92D7-62912229C7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31-4DC4-92D7-62912229C7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31-4DC4-92D7-62912229C7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31-4DC4-92D7-62912229C7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31-4DC4-92D7-62912229C7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31-4DC4-92D7-62912229C7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31-4DC4-92D7-62912229C79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-4.4824725798027543E-2</c:v>
                </c:pt>
                <c:pt idx="1">
                  <c:v>9.2785167271261626E-2</c:v>
                </c:pt>
                <c:pt idx="2">
                  <c:v>-2.4052449858400937E-2</c:v>
                </c:pt>
                <c:pt idx="3">
                  <c:v>-0.14053597805444185</c:v>
                </c:pt>
                <c:pt idx="4">
                  <c:v>-0.33333333333333337</c:v>
                </c:pt>
                <c:pt idx="5">
                  <c:v>-0.44707903780068725</c:v>
                </c:pt>
                <c:pt idx="6">
                  <c:v>-0.48959731543624163</c:v>
                </c:pt>
                <c:pt idx="7">
                  <c:v>-0.3651685393258427</c:v>
                </c:pt>
                <c:pt idx="8">
                  <c:v>-0.58837132474397091</c:v>
                </c:pt>
                <c:pt idx="9">
                  <c:v>0.10758597718377882</c:v>
                </c:pt>
                <c:pt idx="10">
                  <c:v>-0.17340911977645113</c:v>
                </c:pt>
                <c:pt idx="11">
                  <c:v>0</c:v>
                </c:pt>
                <c:pt idx="12">
                  <c:v>-7.8269998444709388E-2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31-4DC4-92D7-62912229C795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-0.2457178902421272</c:v>
                </c:pt>
                <c:pt idx="1">
                  <c:v>-0.23727001631688516</c:v>
                </c:pt>
                <c:pt idx="2">
                  <c:v>-0.35247483977246408</c:v>
                </c:pt>
                <c:pt idx="3">
                  <c:v>-0.44660326086956526</c:v>
                </c:pt>
                <c:pt idx="4">
                  <c:v>-0.71416614354467467</c:v>
                </c:pt>
                <c:pt idx="5">
                  <c:v>-0.77615470228158046</c:v>
                </c:pt>
                <c:pt idx="6">
                  <c:v>-0.71089146550085536</c:v>
                </c:pt>
                <c:pt idx="7">
                  <c:v>-0.7045199850579007</c:v>
                </c:pt>
                <c:pt idx="8">
                  <c:v>-0.72806634657354863</c:v>
                </c:pt>
                <c:pt idx="9">
                  <c:v>-0.38961038961038963</c:v>
                </c:pt>
                <c:pt idx="10">
                  <c:v>-0.41155593733752294</c:v>
                </c:pt>
                <c:pt idx="11">
                  <c:v>0</c:v>
                </c:pt>
                <c:pt idx="12">
                  <c:v>-0.38396704881608756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31-4DC4-92D7-62912229C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5A-47F9-AE6B-44DE68282B0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A-47F9-AE6B-44DE68282B07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5A-47F9-AE6B-44DE68282B0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5A-47F9-AE6B-44DE68282B0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5A-47F9-AE6B-44DE68282B0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5A-47F9-AE6B-44DE68282B0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5A-47F9-AE6B-44DE68282B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5A-47F9-AE6B-44DE68282B0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0</c:v>
                </c:pt>
                <c:pt idx="12">
                  <c:v>12699001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5A-47F9-AE6B-44DE68282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5A-47F9-AE6B-44DE68282B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5A-47F9-AE6B-44DE68282B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5A-47F9-AE6B-44DE68282B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5A-47F9-AE6B-44DE68282B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5A-47F9-AE6B-44DE68282B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5A-47F9-AE6B-44DE68282B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5A-47F9-AE6B-44DE68282B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5A-47F9-AE6B-44DE68282B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5A-47F9-AE6B-44DE68282B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5A-47F9-AE6B-44DE68282B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5A-47F9-AE6B-44DE68282B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5A-47F9-AE6B-44DE68282B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5A-47F9-AE6B-44DE68282B0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5">
                  <c:v>-9.232645077075885E-3</c:v>
                </c:pt>
                <c:pt idx="6">
                  <c:v>1.6194059938180461E-2</c:v>
                </c:pt>
                <c:pt idx="7">
                  <c:v>2.5462533453677549E-2</c:v>
                </c:pt>
                <c:pt idx="8">
                  <c:v>-1.4390407120666859E-3</c:v>
                </c:pt>
                <c:pt idx="9">
                  <c:v>1.3240580823677961E-2</c:v>
                </c:pt>
                <c:pt idx="10">
                  <c:v>-2.1891663106940573E-2</c:v>
                </c:pt>
                <c:pt idx="11">
                  <c:v>0</c:v>
                </c:pt>
                <c:pt idx="12">
                  <c:v>2.1257005710723309E-2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5A-47F9-AE6B-44DE68282B07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5">
                  <c:v>-3.8773475169406879E-4</c:v>
                </c:pt>
                <c:pt idx="6">
                  <c:v>3.5414791241394239E-2</c:v>
                </c:pt>
                <c:pt idx="7">
                  <c:v>2.550929748004882E-2</c:v>
                </c:pt>
                <c:pt idx="8">
                  <c:v>3.8194919097176649E-2</c:v>
                </c:pt>
                <c:pt idx="9">
                  <c:v>5.5796686966566922E-2</c:v>
                </c:pt>
                <c:pt idx="10">
                  <c:v>9.7387303232708389E-2</c:v>
                </c:pt>
                <c:pt idx="11">
                  <c:v>0</c:v>
                </c:pt>
                <c:pt idx="12">
                  <c:v>5.5490064771461345E-2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5A-47F9-AE6B-44DE68282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9A-4DAE-8A3C-B234BAA8145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856076</c:v>
                </c:pt>
                <c:pt idx="1">
                  <c:v>779618</c:v>
                </c:pt>
                <c:pt idx="2">
                  <c:v>868894</c:v>
                </c:pt>
                <c:pt idx="3">
                  <c:v>799151</c:v>
                </c:pt>
                <c:pt idx="4">
                  <c:v>772704</c:v>
                </c:pt>
                <c:pt idx="5">
                  <c:v>805402</c:v>
                </c:pt>
                <c:pt idx="6">
                  <c:v>888075</c:v>
                </c:pt>
                <c:pt idx="7">
                  <c:v>963606</c:v>
                </c:pt>
                <c:pt idx="8">
                  <c:v>817454</c:v>
                </c:pt>
                <c:pt idx="9">
                  <c:v>904906</c:v>
                </c:pt>
                <c:pt idx="10">
                  <c:v>793329</c:v>
                </c:pt>
                <c:pt idx="11">
                  <c:v>823014</c:v>
                </c:pt>
                <c:pt idx="12">
                  <c:v>10072229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9A-4DAE-8A3C-B234BAA81452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9A-4DAE-8A3C-B234BAA81452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648112</c:v>
                </c:pt>
                <c:pt idx="1">
                  <c:v>765644</c:v>
                </c:pt>
                <c:pt idx="2">
                  <c:v>905647</c:v>
                </c:pt>
                <c:pt idx="3">
                  <c:v>937482</c:v>
                </c:pt>
                <c:pt idx="4">
                  <c:v>838796</c:v>
                </c:pt>
                <c:pt idx="5">
                  <c:v>867296</c:v>
                </c:pt>
                <c:pt idx="6">
                  <c:v>975415</c:v>
                </c:pt>
                <c:pt idx="7">
                  <c:v>1027589</c:v>
                </c:pt>
                <c:pt idx="8">
                  <c:v>842331</c:v>
                </c:pt>
                <c:pt idx="9">
                  <c:v>941161</c:v>
                </c:pt>
                <c:pt idx="10">
                  <c:v>871062</c:v>
                </c:pt>
                <c:pt idx="11">
                  <c:v>895820</c:v>
                </c:pt>
                <c:pt idx="12">
                  <c:v>10516355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9A-4DAE-8A3C-B234BAA81452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9A-4DAE-8A3C-B234BAA8145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9A-4DAE-8A3C-B234BAA81452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9A-4DAE-8A3C-B234BAA814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9A-4DAE-8A3C-B234BAA8145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893464</c:v>
                </c:pt>
                <c:pt idx="11">
                  <c:v>0</c:v>
                </c:pt>
                <c:pt idx="12">
                  <c:v>10186660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9A-4DAE-8A3C-B234BAA81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9A-4DAE-8A3C-B234BAA814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9A-4DAE-8A3C-B234BAA814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9A-4DAE-8A3C-B234BAA814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9A-4DAE-8A3C-B234BAA814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9A-4DAE-8A3C-B234BAA814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9A-4DAE-8A3C-B234BAA814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9A-4DAE-8A3C-B234BAA814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9A-4DAE-8A3C-B234BAA814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9A-4DAE-8A3C-B234BAA814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9A-4DAE-8A3C-B234BAA814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9A-4DAE-8A3C-B234BAA814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9A-4DAE-8A3C-B234BAA814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9A-4DAE-8A3C-B234BAA81452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4.5252325680827044E-2</c:v>
                </c:pt>
                <c:pt idx="1">
                  <c:v>1.9437220855247128E-2</c:v>
                </c:pt>
                <c:pt idx="2">
                  <c:v>8.4534706827864348E-2</c:v>
                </c:pt>
                <c:pt idx="3">
                  <c:v>-1.2383129163670681E-2</c:v>
                </c:pt>
                <c:pt idx="4">
                  <c:v>4.1212578036941228E-2</c:v>
                </c:pt>
                <c:pt idx="5">
                  <c:v>-1.6044827986956278E-2</c:v>
                </c:pt>
                <c:pt idx="6">
                  <c:v>3.6483185362334858E-4</c:v>
                </c:pt>
                <c:pt idx="7">
                  <c:v>2.6543398095711712E-2</c:v>
                </c:pt>
                <c:pt idx="8">
                  <c:v>-1.7177322342271428E-2</c:v>
                </c:pt>
                <c:pt idx="9">
                  <c:v>-9.6495278577060084E-3</c:v>
                </c:pt>
                <c:pt idx="10">
                  <c:v>-2.3818264457030947E-2</c:v>
                </c:pt>
                <c:pt idx="11">
                  <c:v>0</c:v>
                </c:pt>
                <c:pt idx="12">
                  <c:v>1.2129264359063363E-2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9A-4DAE-8A3C-B234BAA81452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8.5173512632056081E-2</c:v>
                </c:pt>
                <c:pt idx="1">
                  <c:v>0.12131582390350149</c:v>
                </c:pt>
                <c:pt idx="2">
                  <c:v>0.10190310900984478</c:v>
                </c:pt>
                <c:pt idx="3">
                  <c:v>0.11546128328688821</c:v>
                </c:pt>
                <c:pt idx="4">
                  <c:v>0.15842418312833884</c:v>
                </c:pt>
                <c:pt idx="5">
                  <c:v>7.2239701416187296E-2</c:v>
                </c:pt>
                <c:pt idx="6">
                  <c:v>9.6085353151479369E-2</c:v>
                </c:pt>
                <c:pt idx="7">
                  <c:v>7.9586469988771391E-2</c:v>
                </c:pt>
                <c:pt idx="8">
                  <c:v>8.4405972690818176E-2</c:v>
                </c:pt>
                <c:pt idx="9">
                  <c:v>8.5517169739177223E-2</c:v>
                </c:pt>
                <c:pt idx="10">
                  <c:v>0.12622127767924773</c:v>
                </c:pt>
                <c:pt idx="11">
                  <c:v>0</c:v>
                </c:pt>
                <c:pt idx="12">
                  <c:v>0.10135400679949602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9A-4DAE-8A3C-B234BAA81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F-4BDE-8A77-3E5117FD9BD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707069</c:v>
                </c:pt>
                <c:pt idx="1">
                  <c:v>648824</c:v>
                </c:pt>
                <c:pt idx="2">
                  <c:v>724718</c:v>
                </c:pt>
                <c:pt idx="3">
                  <c:v>661320</c:v>
                </c:pt>
                <c:pt idx="4">
                  <c:v>639188</c:v>
                </c:pt>
                <c:pt idx="5">
                  <c:v>662766</c:v>
                </c:pt>
                <c:pt idx="6">
                  <c:v>734666</c:v>
                </c:pt>
                <c:pt idx="7">
                  <c:v>803612</c:v>
                </c:pt>
                <c:pt idx="8">
                  <c:v>693000</c:v>
                </c:pt>
                <c:pt idx="9">
                  <c:v>761958</c:v>
                </c:pt>
                <c:pt idx="10">
                  <c:v>669122</c:v>
                </c:pt>
                <c:pt idx="11">
                  <c:v>702533</c:v>
                </c:pt>
                <c:pt idx="12">
                  <c:v>8408776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F-4BDE-8A77-3E5117FD9BDC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BF-4BDE-8A77-3E5117FD9BD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578443</c:v>
                </c:pt>
                <c:pt idx="1">
                  <c:v>672985</c:v>
                </c:pt>
                <c:pt idx="2">
                  <c:v>799315</c:v>
                </c:pt>
                <c:pt idx="3">
                  <c:v>836000</c:v>
                </c:pt>
                <c:pt idx="4">
                  <c:v>758829</c:v>
                </c:pt>
                <c:pt idx="5">
                  <c:v>771983</c:v>
                </c:pt>
                <c:pt idx="6">
                  <c:v>856910</c:v>
                </c:pt>
                <c:pt idx="7">
                  <c:v>899262</c:v>
                </c:pt>
                <c:pt idx="8">
                  <c:v>740905</c:v>
                </c:pt>
                <c:pt idx="9">
                  <c:v>827535</c:v>
                </c:pt>
                <c:pt idx="10">
                  <c:v>766204</c:v>
                </c:pt>
                <c:pt idx="11">
                  <c:v>780462</c:v>
                </c:pt>
                <c:pt idx="12">
                  <c:v>9288833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BF-4BDE-8A77-3E5117FD9BD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BF-4BDE-8A77-3E5117FD9BD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BF-4BDE-8A77-3E5117FD9BD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BF-4BDE-8A77-3E5117FD9B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BF-4BDE-8A77-3E5117FD9BD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804914</c:v>
                </c:pt>
                <c:pt idx="11">
                  <c:v>0</c:v>
                </c:pt>
                <c:pt idx="12">
                  <c:v>9164778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BF-4BDE-8A77-3E5117FD9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BF-4BDE-8A77-3E5117FD9B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BF-4BDE-8A77-3E5117FD9B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BF-4BDE-8A77-3E5117FD9B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BF-4BDE-8A77-3E5117FD9B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BF-4BDE-8A77-3E5117FD9B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BF-4BDE-8A77-3E5117FD9B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BF-4BDE-8A77-3E5117FD9B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BF-4BDE-8A77-3E5117FD9B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BF-4BDE-8A77-3E5117FD9B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BF-4BDE-8A77-3E5117FD9B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BF-4BDE-8A77-3E5117FD9B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BF-4BDE-8A77-3E5117FD9B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BF-4BDE-8A77-3E5117FD9BD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8.0143310695301118E-2</c:v>
                </c:pt>
                <c:pt idx="1">
                  <c:v>3.7670205746505925E-2</c:v>
                </c:pt>
                <c:pt idx="2">
                  <c:v>9.6674605837395511E-2</c:v>
                </c:pt>
                <c:pt idx="3">
                  <c:v>-9.9081286793125667E-3</c:v>
                </c:pt>
                <c:pt idx="4">
                  <c:v>5.4860445237782329E-2</c:v>
                </c:pt>
                <c:pt idx="5">
                  <c:v>-6.9618579602139796E-3</c:v>
                </c:pt>
                <c:pt idx="6">
                  <c:v>1.6759089538040284E-2</c:v>
                </c:pt>
                <c:pt idx="7">
                  <c:v>4.4279083638516292E-2</c:v>
                </c:pt>
                <c:pt idx="8">
                  <c:v>-8.019665766478945E-3</c:v>
                </c:pt>
                <c:pt idx="9">
                  <c:v>4.4339790898604292E-3</c:v>
                </c:pt>
                <c:pt idx="10">
                  <c:v>-1.2698907229165446E-2</c:v>
                </c:pt>
                <c:pt idx="11">
                  <c:v>0</c:v>
                </c:pt>
                <c:pt idx="12">
                  <c:v>2.6409891851967071E-2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BF-4BDE-8A77-3E5117FD9BDC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0.17596726769240334</c:v>
                </c:pt>
                <c:pt idx="1">
                  <c:v>0.19979378074793774</c:v>
                </c:pt>
                <c:pt idx="2">
                  <c:v>0.186196561973071</c:v>
                </c:pt>
                <c:pt idx="3">
                  <c:v>0.20851932498639081</c:v>
                </c:pt>
                <c:pt idx="4">
                  <c:v>0.26846874471986326</c:v>
                </c:pt>
                <c:pt idx="5">
                  <c:v>0.17294339178533602</c:v>
                </c:pt>
                <c:pt idx="6">
                  <c:v>0.19295843281164493</c:v>
                </c:pt>
                <c:pt idx="7">
                  <c:v>0.16776752960383856</c:v>
                </c:pt>
                <c:pt idx="8">
                  <c:v>0.15179509379509382</c:v>
                </c:pt>
                <c:pt idx="9">
                  <c:v>0.16779927502565761</c:v>
                </c:pt>
                <c:pt idx="10">
                  <c:v>0.20294056988112774</c:v>
                </c:pt>
                <c:pt idx="11">
                  <c:v>0</c:v>
                </c:pt>
                <c:pt idx="12">
                  <c:v>0.18926667638173367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BF-4BDE-8A77-3E5117FD9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40-4F30-908F-24A9CEAC086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149007</c:v>
                </c:pt>
                <c:pt idx="1">
                  <c:v>130794</c:v>
                </c:pt>
                <c:pt idx="2">
                  <c:v>144176</c:v>
                </c:pt>
                <c:pt idx="3">
                  <c:v>137831</c:v>
                </c:pt>
                <c:pt idx="4">
                  <c:v>133516</c:v>
                </c:pt>
                <c:pt idx="5">
                  <c:v>142636</c:v>
                </c:pt>
                <c:pt idx="6">
                  <c:v>153409</c:v>
                </c:pt>
                <c:pt idx="7">
                  <c:v>159994</c:v>
                </c:pt>
                <c:pt idx="8">
                  <c:v>124454</c:v>
                </c:pt>
                <c:pt idx="9">
                  <c:v>142948</c:v>
                </c:pt>
                <c:pt idx="10">
                  <c:v>124207</c:v>
                </c:pt>
                <c:pt idx="11">
                  <c:v>120481</c:v>
                </c:pt>
                <c:pt idx="12">
                  <c:v>1663453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40-4F30-908F-24A9CEAC0860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40-4F30-908F-24A9CEAC0860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69669</c:v>
                </c:pt>
                <c:pt idx="1">
                  <c:v>92659</c:v>
                </c:pt>
                <c:pt idx="2">
                  <c:v>106332</c:v>
                </c:pt>
                <c:pt idx="3">
                  <c:v>101482</c:v>
                </c:pt>
                <c:pt idx="4">
                  <c:v>79967</c:v>
                </c:pt>
                <c:pt idx="5">
                  <c:v>95313</c:v>
                </c:pt>
                <c:pt idx="6">
                  <c:v>118505</c:v>
                </c:pt>
                <c:pt idx="7">
                  <c:v>128327</c:v>
                </c:pt>
                <c:pt idx="8">
                  <c:v>101426</c:v>
                </c:pt>
                <c:pt idx="9">
                  <c:v>113626</c:v>
                </c:pt>
                <c:pt idx="10">
                  <c:v>104858</c:v>
                </c:pt>
                <c:pt idx="11">
                  <c:v>115358</c:v>
                </c:pt>
                <c:pt idx="12">
                  <c:v>1227522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40-4F30-908F-24A9CEAC0860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40-4F30-908F-24A9CEAC086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0-4F30-908F-24A9CEAC0860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40-4F30-908F-24A9CEAC08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40-4F30-908F-24A9CEAC086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88550</c:v>
                </c:pt>
                <c:pt idx="11">
                  <c:v>0</c:v>
                </c:pt>
                <c:pt idx="12">
                  <c:v>1021882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40-4F30-908F-24A9CEAC0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40-4F30-908F-24A9CEAC08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40-4F30-908F-24A9CEAC08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40-4F30-908F-24A9CEAC08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40-4F30-908F-24A9CEAC08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40-4F30-908F-24A9CEAC08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40-4F30-908F-24A9CEAC08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40-4F30-908F-24A9CEAC08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40-4F30-908F-24A9CEAC08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40-4F30-908F-24A9CEAC08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40-4F30-908F-24A9CEAC08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40-4F30-908F-24A9CEAC08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40-4F30-908F-24A9CEAC08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40-4F30-908F-24A9CEAC0860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-0.18049858795051099</c:v>
                </c:pt>
                <c:pt idx="1">
                  <c:v>-0.10799832300740675</c:v>
                </c:pt>
                <c:pt idx="2">
                  <c:v>-1.1654469736788853E-2</c:v>
                </c:pt>
                <c:pt idx="3">
                  <c:v>-3.3328790245641282E-2</c:v>
                </c:pt>
                <c:pt idx="4">
                  <c:v>-7.397931170799199E-2</c:v>
                </c:pt>
                <c:pt idx="5">
                  <c:v>-9.102700650644846E-2</c:v>
                </c:pt>
                <c:pt idx="6">
                  <c:v>-0.12686479819214735</c:v>
                </c:pt>
                <c:pt idx="7">
                  <c:v>-0.11234270974938132</c:v>
                </c:pt>
                <c:pt idx="8">
                  <c:v>-9.2910440091266033E-2</c:v>
                </c:pt>
                <c:pt idx="9">
                  <c:v>-0.12737789688231294</c:v>
                </c:pt>
                <c:pt idx="10">
                  <c:v>-0.11447343420302614</c:v>
                </c:pt>
                <c:pt idx="11">
                  <c:v>0</c:v>
                </c:pt>
                <c:pt idx="12">
                  <c:v>-0.10015418903699214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40-4F30-908F-24A9CEAC0860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-0.34566161321280209</c:v>
                </c:pt>
                <c:pt idx="1">
                  <c:v>-0.26798629906570637</c:v>
                </c:pt>
                <c:pt idx="2">
                  <c:v>-0.32180806791699035</c:v>
                </c:pt>
                <c:pt idx="3">
                  <c:v>-0.33103583373841883</c:v>
                </c:pt>
                <c:pt idx="4">
                  <c:v>-0.36839779502082148</c:v>
                </c:pt>
                <c:pt idx="5">
                  <c:v>-0.39568552118679712</c:v>
                </c:pt>
                <c:pt idx="6">
                  <c:v>-0.36783369945700706</c:v>
                </c:pt>
                <c:pt idx="7">
                  <c:v>-0.3633261247296774</c:v>
                </c:pt>
                <c:pt idx="8">
                  <c:v>-0.29083838205280665</c:v>
                </c:pt>
                <c:pt idx="9">
                  <c:v>-0.35307244592439213</c:v>
                </c:pt>
                <c:pt idx="10">
                  <c:v>-0.28707721787016838</c:v>
                </c:pt>
                <c:pt idx="11">
                  <c:v>0</c:v>
                </c:pt>
                <c:pt idx="12">
                  <c:v>-0.33771837726154463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40-4F30-908F-24A9CEAC0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58-4C91-B22D-E9A5013431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253053</c:v>
                </c:pt>
                <c:pt idx="1">
                  <c:v>236102</c:v>
                </c:pt>
                <c:pt idx="2">
                  <c:v>249172</c:v>
                </c:pt>
                <c:pt idx="3">
                  <c:v>246300</c:v>
                </c:pt>
                <c:pt idx="4">
                  <c:v>211058</c:v>
                </c:pt>
                <c:pt idx="5">
                  <c:v>254601</c:v>
                </c:pt>
                <c:pt idx="6">
                  <c:v>294990</c:v>
                </c:pt>
                <c:pt idx="7">
                  <c:v>308244</c:v>
                </c:pt>
                <c:pt idx="8">
                  <c:v>243263</c:v>
                </c:pt>
                <c:pt idx="9">
                  <c:v>254213</c:v>
                </c:pt>
                <c:pt idx="10">
                  <c:v>231168</c:v>
                </c:pt>
                <c:pt idx="11">
                  <c:v>251552</c:v>
                </c:pt>
                <c:pt idx="12">
                  <c:v>3033716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8-4C91-B22D-E9A5013431FC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58-4C91-B22D-E9A5013431FC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138246</c:v>
                </c:pt>
                <c:pt idx="1">
                  <c:v>146840</c:v>
                </c:pt>
                <c:pt idx="2">
                  <c:v>151401</c:v>
                </c:pt>
                <c:pt idx="3">
                  <c:v>179593</c:v>
                </c:pt>
                <c:pt idx="4">
                  <c:v>156911</c:v>
                </c:pt>
                <c:pt idx="5">
                  <c:v>162568</c:v>
                </c:pt>
                <c:pt idx="6">
                  <c:v>204541</c:v>
                </c:pt>
                <c:pt idx="7">
                  <c:v>213964</c:v>
                </c:pt>
                <c:pt idx="8">
                  <c:v>171399</c:v>
                </c:pt>
                <c:pt idx="9">
                  <c:v>183971</c:v>
                </c:pt>
                <c:pt idx="10">
                  <c:v>193096</c:v>
                </c:pt>
                <c:pt idx="11">
                  <c:v>213502</c:v>
                </c:pt>
                <c:pt idx="12">
                  <c:v>2116032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58-4C91-B22D-E9A5013431FC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58-4C91-B22D-E9A5013431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58-4C91-B22D-E9A5013431FC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58-4C91-B22D-E9A5013431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58-4C91-B22D-E9A5013431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230806</c:v>
                </c:pt>
                <c:pt idx="11">
                  <c:v>0</c:v>
                </c:pt>
                <c:pt idx="12">
                  <c:v>2512341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58-4C91-B22D-E9A50134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58-4C91-B22D-E9A5013431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58-4C91-B22D-E9A5013431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58-4C91-B22D-E9A5013431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58-4C91-B22D-E9A5013431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58-4C91-B22D-E9A5013431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58-4C91-B22D-E9A5013431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58-4C91-B22D-E9A5013431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58-4C91-B22D-E9A5013431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58-4C91-B22D-E9A5013431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58-4C91-B22D-E9A5013431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58-4C91-B22D-E9A5013431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58-4C91-B22D-E9A5013431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58-4C91-B22D-E9A5013431FC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8.9512650783033942E-2</c:v>
                </c:pt>
                <c:pt idx="1">
                  <c:v>9.2405397290436397E-2</c:v>
                </c:pt>
                <c:pt idx="2">
                  <c:v>0.12056158074580292</c:v>
                </c:pt>
                <c:pt idx="3">
                  <c:v>-1.4404704530739609E-2</c:v>
                </c:pt>
                <c:pt idx="4">
                  <c:v>8.1313303426276073E-2</c:v>
                </c:pt>
                <c:pt idx="5">
                  <c:v>2.1939520333680962E-2</c:v>
                </c:pt>
                <c:pt idx="6">
                  <c:v>8.2473073397850927E-2</c:v>
                </c:pt>
                <c:pt idx="7">
                  <c:v>2.12254024006715E-2</c:v>
                </c:pt>
                <c:pt idx="8">
                  <c:v>6.9227820563241504E-2</c:v>
                </c:pt>
                <c:pt idx="9">
                  <c:v>0.11838010558488476</c:v>
                </c:pt>
                <c:pt idx="10">
                  <c:v>-1.4361422733154217E-2</c:v>
                </c:pt>
                <c:pt idx="11">
                  <c:v>0</c:v>
                </c:pt>
                <c:pt idx="12">
                  <c:v>6.0017898031849315E-2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58-4C91-B22D-E9A5013431FC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-6.6638214129056017E-2</c:v>
                </c:pt>
                <c:pt idx="1">
                  <c:v>1.7043481207274835E-2</c:v>
                </c:pt>
                <c:pt idx="2">
                  <c:v>-3.1351837285088169E-2</c:v>
                </c:pt>
                <c:pt idx="3">
                  <c:v>-0.17799431587494929</c:v>
                </c:pt>
                <c:pt idx="4">
                  <c:v>-8.2934548797013119E-2</c:v>
                </c:pt>
                <c:pt idx="5">
                  <c:v>-0.23013656662778226</c:v>
                </c:pt>
                <c:pt idx="6">
                  <c:v>-0.14723549950845793</c:v>
                </c:pt>
                <c:pt idx="7">
                  <c:v>-0.14354212896276974</c:v>
                </c:pt>
                <c:pt idx="8">
                  <c:v>-0.11709137846692674</c:v>
                </c:pt>
                <c:pt idx="9">
                  <c:v>-4.9997443089063065E-2</c:v>
                </c:pt>
                <c:pt idx="10">
                  <c:v>-1.5659606866001985E-3</c:v>
                </c:pt>
                <c:pt idx="11">
                  <c:v>0</c:v>
                </c:pt>
                <c:pt idx="12">
                  <c:v>-9.6983139743020197E-2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58-4C91-B22D-E9A50134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98-44D6-8FDE-E07D018805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8-44D6-8FDE-E07D01880528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98-44D6-8FDE-E07D01880528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98-44D6-8FDE-E07D01880528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98-44D6-8FDE-E07D018805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98-44D6-8FDE-E07D01880528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98-44D6-8FDE-E07D018805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98-44D6-8FDE-E07D018805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0</c:v>
                </c:pt>
                <c:pt idx="12">
                  <c:v>7.1364993784575406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98-44D6-8FDE-E07D01880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98-44D6-8FDE-E07D018805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98-44D6-8FDE-E07D018805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98-44D6-8FDE-E07D018805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98-44D6-8FDE-E07D018805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98-44D6-8FDE-E07D018805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98-44D6-8FDE-E07D018805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98-44D6-8FDE-E07D018805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98-44D6-8FDE-E07D018805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98-44D6-8FDE-E07D018805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98-44D6-8FDE-E07D018805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98-44D6-8FDE-E07D018805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98-44D6-8FDE-E07D018805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98-44D6-8FDE-E07D01880528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5">
                  <c:v>-5.0532779307213893E-2</c:v>
                </c:pt>
                <c:pt idx="6">
                  <c:v>-7.4330425707227477E-3</c:v>
                </c:pt>
                <c:pt idx="7">
                  <c:v>-0.18124737162319082</c:v>
                </c:pt>
                <c:pt idx="8">
                  <c:v>0.20729748401645143</c:v>
                </c:pt>
                <c:pt idx="9">
                  <c:v>6.80155574632888E-2</c:v>
                </c:pt>
                <c:pt idx="10">
                  <c:v>-0.28631497977253151</c:v>
                </c:pt>
                <c:pt idx="11">
                  <c:v>0</c:v>
                </c:pt>
                <c:pt idx="12">
                  <c:v>-6.548757596402055E-2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98-44D6-8FDE-E07D01880528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5">
                  <c:v>-0.26704511659356456</c:v>
                </c:pt>
                <c:pt idx="6">
                  <c:v>-0.25253154820362944</c:v>
                </c:pt>
                <c:pt idx="7">
                  <c:v>-0.28072670751142415</c:v>
                </c:pt>
                <c:pt idx="8">
                  <c:v>-0.34360360504042742</c:v>
                </c:pt>
                <c:pt idx="9">
                  <c:v>-0.22569895173338583</c:v>
                </c:pt>
                <c:pt idx="10">
                  <c:v>-0.36627013675206399</c:v>
                </c:pt>
                <c:pt idx="11">
                  <c:v>0</c:v>
                </c:pt>
                <c:pt idx="12">
                  <c:v>-0.28331597997158742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98-44D6-8FDE-E07D01880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72-47D4-9AC4-0179DE9075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6.448392116182573</c:v>
                </c:pt>
                <c:pt idx="1">
                  <c:v>5.6305861868833427</c:v>
                </c:pt>
                <c:pt idx="2">
                  <c:v>5.2939627426119182</c:v>
                </c:pt>
                <c:pt idx="3">
                  <c:v>4.110975677322843</c:v>
                </c:pt>
                <c:pt idx="4">
                  <c:v>3.8716160187307938</c:v>
                </c:pt>
                <c:pt idx="5">
                  <c:v>3.8859991814562638</c:v>
                </c:pt>
                <c:pt idx="6">
                  <c:v>4.6115814308514329</c:v>
                </c:pt>
                <c:pt idx="7">
                  <c:v>4.6714719087489378</c:v>
                </c:pt>
                <c:pt idx="8">
                  <c:v>4.808375356281517</c:v>
                </c:pt>
                <c:pt idx="9">
                  <c:v>4.4355788859725864</c:v>
                </c:pt>
                <c:pt idx="10">
                  <c:v>4.4543781480046496</c:v>
                </c:pt>
                <c:pt idx="11">
                  <c:v>4.4876632801161103</c:v>
                </c:pt>
                <c:pt idx="12">
                  <c:v>4.5454622915237213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2-47D4-9AC4-0179DE9075AC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72-47D4-9AC4-0179DE9075AC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4.966194354568783</c:v>
                </c:pt>
                <c:pt idx="1">
                  <c:v>3.9576526896264697</c:v>
                </c:pt>
                <c:pt idx="2">
                  <c:v>4.8065188089694892</c:v>
                </c:pt>
                <c:pt idx="3">
                  <c:v>3.9488382484361035</c:v>
                </c:pt>
                <c:pt idx="4">
                  <c:v>3.7467770772560458</c:v>
                </c:pt>
                <c:pt idx="5">
                  <c:v>3.8604025068408507</c:v>
                </c:pt>
                <c:pt idx="6">
                  <c:v>4.3538162147898936</c:v>
                </c:pt>
                <c:pt idx="7">
                  <c:v>4.9381933438985737</c:v>
                </c:pt>
                <c:pt idx="8">
                  <c:v>4.6020143445750037</c:v>
                </c:pt>
                <c:pt idx="9">
                  <c:v>4.7164167004458859</c:v>
                </c:pt>
                <c:pt idx="10">
                  <c:v>4.8944105589441058</c:v>
                </c:pt>
                <c:pt idx="11">
                  <c:v>5.4105883264863186</c:v>
                </c:pt>
                <c:pt idx="12">
                  <c:v>4.4598857186981196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72-47D4-9AC4-0179DE9075AC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72-47D4-9AC4-0179DE9075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72-47D4-9AC4-0179DE9075AC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72-47D4-9AC4-0179DE9075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72-47D4-9AC4-0179DE9075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4.7238556010420547</c:v>
                </c:pt>
                <c:pt idx="11">
                  <c:v>0</c:v>
                </c:pt>
                <c:pt idx="12">
                  <c:v>4.5747784856230878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72-47D4-9AC4-0179DE907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72-47D4-9AC4-0179DE9075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72-47D4-9AC4-0179DE9075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72-47D4-9AC4-0179DE9075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2-47D4-9AC4-0179DE9075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72-47D4-9AC4-0179DE9075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72-47D4-9AC4-0179DE9075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72-47D4-9AC4-0179DE9075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72-47D4-9AC4-0179DE9075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72-47D4-9AC4-0179DE9075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72-47D4-9AC4-0179DE9075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72-47D4-9AC4-0179DE9075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72-47D4-9AC4-0179DE9075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72-47D4-9AC4-0179DE9075AC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9.1226165425181804E-2</c:v>
                </c:pt>
                <c:pt idx="1">
                  <c:v>0.28095106220158073</c:v>
                </c:pt>
                <c:pt idx="2">
                  <c:v>-8.092724404404894E-2</c:v>
                </c:pt>
                <c:pt idx="3">
                  <c:v>0.30962938086937353</c:v>
                </c:pt>
                <c:pt idx="4">
                  <c:v>0.11603071902615403</c:v>
                </c:pt>
                <c:pt idx="5">
                  <c:v>0.16217601567703488</c:v>
                </c:pt>
                <c:pt idx="6">
                  <c:v>0.10798995559920765</c:v>
                </c:pt>
                <c:pt idx="7">
                  <c:v>-1.8216381394303482E-2</c:v>
                </c:pt>
                <c:pt idx="8">
                  <c:v>0.12055825384949337</c:v>
                </c:pt>
                <c:pt idx="9">
                  <c:v>0.11648562476708335</c:v>
                </c:pt>
                <c:pt idx="10">
                  <c:v>-0.59887889816303286</c:v>
                </c:pt>
                <c:pt idx="11">
                  <c:v>0</c:v>
                </c:pt>
                <c:pt idx="12">
                  <c:v>0.102613561472638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72-47D4-9AC4-0179DE9075AC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-0.66078648237975646</c:v>
                </c:pt>
                <c:pt idx="1">
                  <c:v>-0.29742753366704466</c:v>
                </c:pt>
                <c:pt idx="2">
                  <c:v>-0.76390759555309451</c:v>
                </c:pt>
                <c:pt idx="3">
                  <c:v>0.21243658202657034</c:v>
                </c:pt>
                <c:pt idx="4">
                  <c:v>1.0961987734012801E-2</c:v>
                </c:pt>
                <c:pt idx="5">
                  <c:v>-0.16965897527069673</c:v>
                </c:pt>
                <c:pt idx="6">
                  <c:v>0.17035622196030342</c:v>
                </c:pt>
                <c:pt idx="7">
                  <c:v>0.1749385920943558</c:v>
                </c:pt>
                <c:pt idx="8">
                  <c:v>-0.14600827643504388</c:v>
                </c:pt>
                <c:pt idx="9">
                  <c:v>0.27052938030393126</c:v>
                </c:pt>
                <c:pt idx="10">
                  <c:v>0.26947745303740511</c:v>
                </c:pt>
                <c:pt idx="11">
                  <c:v>0</c:v>
                </c:pt>
                <c:pt idx="12">
                  <c:v>2.5912232091259924E-2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72-47D4-9AC4-0179DE907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86-4731-AAB0-FF950288AC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7.1071038251366119</c:v>
                </c:pt>
                <c:pt idx="1">
                  <c:v>6.8339100346020762</c:v>
                </c:pt>
                <c:pt idx="2">
                  <c:v>5.139812138728324</c:v>
                </c:pt>
                <c:pt idx="3">
                  <c:v>4.4540550771269043</c:v>
                </c:pt>
                <c:pt idx="4">
                  <c:v>4.5667355371900831</c:v>
                </c:pt>
                <c:pt idx="5">
                  <c:v>4.739632795188351</c:v>
                </c:pt>
                <c:pt idx="6">
                  <c:v>6.0426565874730018</c:v>
                </c:pt>
                <c:pt idx="7">
                  <c:v>6.230075434568711</c:v>
                </c:pt>
                <c:pt idx="8">
                  <c:v>5.9232158129810895</c:v>
                </c:pt>
                <c:pt idx="9">
                  <c:v>5.202939196769127</c:v>
                </c:pt>
                <c:pt idx="10">
                  <c:v>5.1825259515570936</c:v>
                </c:pt>
                <c:pt idx="11">
                  <c:v>5.295339109650433</c:v>
                </c:pt>
                <c:pt idx="12">
                  <c:v>5.4969705240174669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86-4731-AAB0-FF950288ACB9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86-4731-AAB0-FF950288ACB9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6.3740490278951816</c:v>
                </c:pt>
                <c:pt idx="1">
                  <c:v>4.9751328777524675</c:v>
                </c:pt>
                <c:pt idx="2">
                  <c:v>5.8718330849478386</c:v>
                </c:pt>
                <c:pt idx="3">
                  <c:v>4.8981984863020998</c:v>
                </c:pt>
                <c:pt idx="4">
                  <c:v>4.7135969141755059</c:v>
                </c:pt>
                <c:pt idx="5">
                  <c:v>4.5667229729729728</c:v>
                </c:pt>
                <c:pt idx="6">
                  <c:v>5.3125453226976074</c:v>
                </c:pt>
                <c:pt idx="7">
                  <c:v>5.8033076186154391</c:v>
                </c:pt>
                <c:pt idx="8">
                  <c:v>5.4376607785971531</c:v>
                </c:pt>
                <c:pt idx="9">
                  <c:v>5.2120803724577307</c:v>
                </c:pt>
                <c:pt idx="10">
                  <c:v>5.5494057724957555</c:v>
                </c:pt>
                <c:pt idx="11">
                  <c:v>5.3994532921321605</c:v>
                </c:pt>
                <c:pt idx="12">
                  <c:v>5.2954226434213476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86-4731-AAB0-FF950288ACB9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86-4731-AAB0-FF950288AC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86-4731-AAB0-FF950288ACB9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86-4731-AAB0-FF950288AC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86-4731-AAB0-FF950288AC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5.1001681928611475</c:v>
                </c:pt>
                <c:pt idx="11">
                  <c:v>0</c:v>
                </c:pt>
                <c:pt idx="12">
                  <c:v>5.1715238370042638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86-4731-AAB0-FF950288A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86-4731-AAB0-FF950288AC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86-4731-AAB0-FF950288AC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86-4731-AAB0-FF950288AC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86-4731-AAB0-FF950288AC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86-4731-AAB0-FF950288AC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86-4731-AAB0-FF950288AC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86-4731-AAB0-FF950288AC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86-4731-AAB0-FF950288AC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86-4731-AAB0-FF950288AC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86-4731-AAB0-FF950288AC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86-4731-AAB0-FF950288AC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86-4731-AAB0-FF950288AC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86-4731-AAB0-FF950288ACB9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-0.34141624575885121</c:v>
                </c:pt>
                <c:pt idx="1">
                  <c:v>-0.24643107614479831</c:v>
                </c:pt>
                <c:pt idx="2">
                  <c:v>-0.19388840176907607</c:v>
                </c:pt>
                <c:pt idx="3">
                  <c:v>2.6804749541272876E-2</c:v>
                </c:pt>
                <c:pt idx="4">
                  <c:v>-0.15407840639913584</c:v>
                </c:pt>
                <c:pt idx="5">
                  <c:v>0.10067967426844593</c:v>
                </c:pt>
                <c:pt idx="6">
                  <c:v>-5.3353342546207827E-2</c:v>
                </c:pt>
                <c:pt idx="7">
                  <c:v>-0.24420012703510974</c:v>
                </c:pt>
                <c:pt idx="8">
                  <c:v>5.0578419052270007E-2</c:v>
                </c:pt>
                <c:pt idx="9">
                  <c:v>-0.23711563033892791</c:v>
                </c:pt>
                <c:pt idx="10">
                  <c:v>-0.87941985686978619</c:v>
                </c:pt>
                <c:pt idx="11">
                  <c:v>0</c:v>
                </c:pt>
                <c:pt idx="12">
                  <c:v>-0.11609195669737193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86-4731-AAB0-FF950288ACB9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-0.88156850394389608</c:v>
                </c:pt>
                <c:pt idx="1">
                  <c:v>-1.6259975766896186</c:v>
                </c:pt>
                <c:pt idx="2">
                  <c:v>-0.28862252084800666</c:v>
                </c:pt>
                <c:pt idx="3">
                  <c:v>0.26643718466686828</c:v>
                </c:pt>
                <c:pt idx="4">
                  <c:v>-0.17308612440191418</c:v>
                </c:pt>
                <c:pt idx="5">
                  <c:v>-0.40991275421873663</c:v>
                </c:pt>
                <c:pt idx="6">
                  <c:v>-0.44065278716206713</c:v>
                </c:pt>
                <c:pt idx="7">
                  <c:v>-0.56930208680276007</c:v>
                </c:pt>
                <c:pt idx="8">
                  <c:v>-0.5155548027597936</c:v>
                </c:pt>
                <c:pt idx="9">
                  <c:v>0.1260477641135207</c:v>
                </c:pt>
                <c:pt idx="10">
                  <c:v>-8.2357758695946082E-2</c:v>
                </c:pt>
                <c:pt idx="11">
                  <c:v>0</c:v>
                </c:pt>
                <c:pt idx="12">
                  <c:v>-0.33852208165963837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86-4731-AAB0-FF950288A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D3-44F3-AAE3-1AFC7911B5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5.4877271278291362</c:v>
                </c:pt>
                <c:pt idx="1">
                  <c:v>4.1885167464114836</c:v>
                </c:pt>
                <c:pt idx="2">
                  <c:v>5.4748781004875982</c:v>
                </c:pt>
                <c:pt idx="3">
                  <c:v>3.6264367816091956</c:v>
                </c:pt>
                <c:pt idx="4">
                  <c:v>3.2497920709731076</c:v>
                </c:pt>
                <c:pt idx="5">
                  <c:v>3.1285724317112562</c:v>
                </c:pt>
                <c:pt idx="6">
                  <c:v>3.4416698196493885</c:v>
                </c:pt>
                <c:pt idx="7">
                  <c:v>3.4269564837850814</c:v>
                </c:pt>
                <c:pt idx="8">
                  <c:v>3.8531998045920859</c:v>
                </c:pt>
                <c:pt idx="9">
                  <c:v>3.6045437978374437</c:v>
                </c:pt>
                <c:pt idx="10">
                  <c:v>3.528169014084507</c:v>
                </c:pt>
                <c:pt idx="11">
                  <c:v>3.5404695164681148</c:v>
                </c:pt>
                <c:pt idx="12">
                  <c:v>3.6204374397481138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3-44F3-AAE3-1AFC7911B56D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D3-44F3-AAE3-1AFC7911B56D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3.3916331836445286</c:v>
                </c:pt>
                <c:pt idx="1">
                  <c:v>2.7234630439788163</c:v>
                </c:pt>
                <c:pt idx="2">
                  <c:v>3.3620092378752888</c:v>
                </c:pt>
                <c:pt idx="3">
                  <c:v>2.9039070749736009</c:v>
                </c:pt>
                <c:pt idx="4">
                  <c:v>2.6267898852442366</c:v>
                </c:pt>
                <c:pt idx="5">
                  <c:v>2.9055428690056053</c:v>
                </c:pt>
                <c:pt idx="6">
                  <c:v>2.9667500605278025</c:v>
                </c:pt>
                <c:pt idx="7">
                  <c:v>3.6775165319617926</c:v>
                </c:pt>
                <c:pt idx="8">
                  <c:v>3.3833937726647494</c:v>
                </c:pt>
                <c:pt idx="9">
                  <c:v>3.746944644140906</c:v>
                </c:pt>
                <c:pt idx="10">
                  <c:v>3.9559717830211629</c:v>
                </c:pt>
                <c:pt idx="11">
                  <c:v>5.4314686873189215</c:v>
                </c:pt>
                <c:pt idx="12">
                  <c:v>3.3010908755802837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3-44F3-AAE3-1AFC7911B56D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D3-44F3-AAE3-1AFC7911B5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D3-44F3-AAE3-1AFC7911B56D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D3-44F3-AAE3-1AFC7911B5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D3-44F3-AAE3-1AFC7911B5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3.980811808118081</c:v>
                </c:pt>
                <c:pt idx="11">
                  <c:v>0</c:v>
                </c:pt>
                <c:pt idx="12">
                  <c:v>3.6025281632510926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D3-44F3-AAE3-1AFC7911B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D3-44F3-AAE3-1AFC7911B5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D3-44F3-AAE3-1AFC7911B5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D3-44F3-AAE3-1AFC7911B5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D3-44F3-AAE3-1AFC7911B5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D3-44F3-AAE3-1AFC7911B5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D3-44F3-AAE3-1AFC7911B5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D3-44F3-AAE3-1AFC7911B5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D3-44F3-AAE3-1AFC7911B5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D3-44F3-AAE3-1AFC7911B5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D3-44F3-AAE3-1AFC7911B5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D3-44F3-AAE3-1AFC7911B5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D3-44F3-AAE3-1AFC7911B5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D3-44F3-AAE3-1AFC7911B56D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0.1723033566800094</c:v>
                </c:pt>
                <c:pt idx="1">
                  <c:v>1.1656274560189797</c:v>
                </c:pt>
                <c:pt idx="2">
                  <c:v>9.4085745257093123E-3</c:v>
                </c:pt>
                <c:pt idx="3">
                  <c:v>0.59623675066230764</c:v>
                </c:pt>
                <c:pt idx="4">
                  <c:v>0.28909011884927471</c:v>
                </c:pt>
                <c:pt idx="5">
                  <c:v>0.13686515487763451</c:v>
                </c:pt>
                <c:pt idx="6">
                  <c:v>0.27903432355599289</c:v>
                </c:pt>
                <c:pt idx="7">
                  <c:v>2.2582251380642848E-2</c:v>
                </c:pt>
                <c:pt idx="8">
                  <c:v>3.5077560629884097E-2</c:v>
                </c:pt>
                <c:pt idx="9">
                  <c:v>0.45043243180717152</c:v>
                </c:pt>
                <c:pt idx="10">
                  <c:v>-7.2272840375462444E-2</c:v>
                </c:pt>
                <c:pt idx="11">
                  <c:v>0</c:v>
                </c:pt>
                <c:pt idx="12">
                  <c:v>0.25455031226630265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D3-44F3-AAE3-1AFC7911B56D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-0.74069907266984014</c:v>
                </c:pt>
                <c:pt idx="1">
                  <c:v>1.351226398329926</c:v>
                </c:pt>
                <c:pt idx="2">
                  <c:v>-1.5093521182315777</c:v>
                </c:pt>
                <c:pt idx="3">
                  <c:v>0.11750879662209712</c:v>
                </c:pt>
                <c:pt idx="4">
                  <c:v>-0.15537650833685079</c:v>
                </c:pt>
                <c:pt idx="5">
                  <c:v>-0.3474688398320267</c:v>
                </c:pt>
                <c:pt idx="6">
                  <c:v>0.16138456326593298</c:v>
                </c:pt>
                <c:pt idx="7">
                  <c:v>0.14730373227879845</c:v>
                </c:pt>
                <c:pt idx="8">
                  <c:v>-0.48215441257007763</c:v>
                </c:pt>
                <c:pt idx="9">
                  <c:v>2.9871599588666697E-3</c:v>
                </c:pt>
                <c:pt idx="10">
                  <c:v>0.45264279403357399</c:v>
                </c:pt>
                <c:pt idx="11">
                  <c:v>0</c:v>
                </c:pt>
                <c:pt idx="12">
                  <c:v>-2.216096388310218E-2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D3-44F3-AAE3-1AFC7911B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D1-482F-A7F2-1A111C6350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123715</c:v>
                </c:pt>
                <c:pt idx="1">
                  <c:v>122929</c:v>
                </c:pt>
                <c:pt idx="2">
                  <c:v>144786</c:v>
                </c:pt>
                <c:pt idx="3">
                  <c:v>136741</c:v>
                </c:pt>
                <c:pt idx="4">
                  <c:v>126794</c:v>
                </c:pt>
                <c:pt idx="5">
                  <c:v>124266</c:v>
                </c:pt>
                <c:pt idx="6">
                  <c:v>126913</c:v>
                </c:pt>
                <c:pt idx="7">
                  <c:v>123609</c:v>
                </c:pt>
                <c:pt idx="8">
                  <c:v>113961</c:v>
                </c:pt>
                <c:pt idx="9">
                  <c:v>141517</c:v>
                </c:pt>
                <c:pt idx="10">
                  <c:v>125704</c:v>
                </c:pt>
                <c:pt idx="11">
                  <c:v>128793</c:v>
                </c:pt>
                <c:pt idx="12">
                  <c:v>1539728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1-482F-A7F2-1A111C6350F8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D1-482F-A7F2-1A111C6350F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90986</c:v>
                </c:pt>
                <c:pt idx="1">
                  <c:v>121286</c:v>
                </c:pt>
                <c:pt idx="2">
                  <c:v>132142</c:v>
                </c:pt>
                <c:pt idx="3">
                  <c:v>148322</c:v>
                </c:pt>
                <c:pt idx="4">
                  <c:v>124592</c:v>
                </c:pt>
                <c:pt idx="5">
                  <c:v>122331</c:v>
                </c:pt>
                <c:pt idx="6">
                  <c:v>134525</c:v>
                </c:pt>
                <c:pt idx="7">
                  <c:v>131231</c:v>
                </c:pt>
                <c:pt idx="8">
                  <c:v>120736</c:v>
                </c:pt>
                <c:pt idx="9">
                  <c:v>146938</c:v>
                </c:pt>
                <c:pt idx="10">
                  <c:v>135678</c:v>
                </c:pt>
                <c:pt idx="11">
                  <c:v>141074</c:v>
                </c:pt>
                <c:pt idx="12">
                  <c:v>1549841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D1-482F-A7F2-1A111C6350F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D1-482F-A7F2-1A111C6350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D1-482F-A7F2-1A111C6350F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D1-482F-A7F2-1A111C6350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D1-482F-A7F2-1A111C6350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148845</c:v>
                </c:pt>
                <c:pt idx="11">
                  <c:v>0</c:v>
                </c:pt>
                <c:pt idx="12">
                  <c:v>1628438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D1-482F-A7F2-1A111C63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D1-482F-A7F2-1A111C6350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D1-482F-A7F2-1A111C6350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D1-482F-A7F2-1A111C6350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D1-482F-A7F2-1A111C6350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D1-482F-A7F2-1A111C6350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D1-482F-A7F2-1A111C6350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D1-482F-A7F2-1A111C6350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D1-482F-A7F2-1A111C6350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D1-482F-A7F2-1A111C6350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D1-482F-A7F2-1A111C6350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D1-482F-A7F2-1A111C6350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D1-482F-A7F2-1A111C6350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D1-482F-A7F2-1A111C6350F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9.8957776181670898E-2</c:v>
                </c:pt>
                <c:pt idx="1">
                  <c:v>4.5377912146540966E-2</c:v>
                </c:pt>
                <c:pt idx="2">
                  <c:v>0.13449178930581995</c:v>
                </c:pt>
                <c:pt idx="3">
                  <c:v>2.6771253028496922E-3</c:v>
                </c:pt>
                <c:pt idx="4">
                  <c:v>8.2478724112180046E-2</c:v>
                </c:pt>
                <c:pt idx="5">
                  <c:v>2.8947919158096136E-2</c:v>
                </c:pt>
                <c:pt idx="6">
                  <c:v>4.5488775220233091E-2</c:v>
                </c:pt>
                <c:pt idx="7">
                  <c:v>5.8451534531423155E-2</c:v>
                </c:pt>
                <c:pt idx="8">
                  <c:v>-1.8559339586353807E-2</c:v>
                </c:pt>
                <c:pt idx="9">
                  <c:v>1.4968877522236967E-2</c:v>
                </c:pt>
                <c:pt idx="10">
                  <c:v>1.8948910506102923E-2</c:v>
                </c:pt>
                <c:pt idx="11">
                  <c:v>0</c:v>
                </c:pt>
                <c:pt idx="12">
                  <c:v>4.595975037318123E-2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D1-482F-A7F2-1A111C6350F8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0.16255102453219084</c:v>
                </c:pt>
                <c:pt idx="1">
                  <c:v>0.195438017066762</c:v>
                </c:pt>
                <c:pt idx="2">
                  <c:v>0.13993756302404936</c:v>
                </c:pt>
                <c:pt idx="3">
                  <c:v>9.5604098258752046E-2</c:v>
                </c:pt>
                <c:pt idx="4">
                  <c:v>0.15464454153982055</c:v>
                </c:pt>
                <c:pt idx="5">
                  <c:v>0.10782514927655185</c:v>
                </c:pt>
                <c:pt idx="6">
                  <c:v>0.15955812249336154</c:v>
                </c:pt>
                <c:pt idx="7">
                  <c:v>0.19833507268888195</c:v>
                </c:pt>
                <c:pt idx="8">
                  <c:v>0.16424917296268027</c:v>
                </c:pt>
                <c:pt idx="9">
                  <c:v>0.14416642523513068</c:v>
                </c:pt>
                <c:pt idx="10">
                  <c:v>0.18409119837077581</c:v>
                </c:pt>
                <c:pt idx="11">
                  <c:v>0</c:v>
                </c:pt>
                <c:pt idx="12">
                  <c:v>0.15415522330936571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D1-482F-A7F2-1A111C63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0C-49E5-AF2F-BE0BBF2D1E9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8.5632219213514933</c:v>
                </c:pt>
                <c:pt idx="1">
                  <c:v>7.9469775236111904</c:v>
                </c:pt>
                <c:pt idx="2">
                  <c:v>7.3473056787258439</c:v>
                </c:pt>
                <c:pt idx="3">
                  <c:v>7.1028586890544902</c:v>
                </c:pt>
                <c:pt idx="4">
                  <c:v>7.1327507610770224</c:v>
                </c:pt>
                <c:pt idx="5">
                  <c:v>7.6896254808233948</c:v>
                </c:pt>
                <c:pt idx="6">
                  <c:v>8.2745660413038848</c:v>
                </c:pt>
                <c:pt idx="7">
                  <c:v>8.7320664352919284</c:v>
                </c:pt>
                <c:pt idx="8">
                  <c:v>8.3455041637051277</c:v>
                </c:pt>
                <c:pt idx="9">
                  <c:v>7.653292537292339</c:v>
                </c:pt>
                <c:pt idx="10">
                  <c:v>7.7842391650225924</c:v>
                </c:pt>
                <c:pt idx="11">
                  <c:v>7.9112218831768804</c:v>
                </c:pt>
                <c:pt idx="12">
                  <c:v>7.8535728388390673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C-49E5-AF2F-BE0BBF2D1E99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0C-49E5-AF2F-BE0BBF2D1E99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8.1534082166487156</c:v>
                </c:pt>
                <c:pt idx="1">
                  <c:v>7.2097933809343209</c:v>
                </c:pt>
                <c:pt idx="2">
                  <c:v>7.7024867188327706</c:v>
                </c:pt>
                <c:pt idx="3">
                  <c:v>7.0547524979436629</c:v>
                </c:pt>
                <c:pt idx="4">
                  <c:v>7.3525828303582896</c:v>
                </c:pt>
                <c:pt idx="5">
                  <c:v>7.7036482984689085</c:v>
                </c:pt>
                <c:pt idx="6">
                  <c:v>7.7900538933283778</c:v>
                </c:pt>
                <c:pt idx="7">
                  <c:v>8.2023683428458209</c:v>
                </c:pt>
                <c:pt idx="8">
                  <c:v>7.6469238669493773</c:v>
                </c:pt>
                <c:pt idx="9">
                  <c:v>7.2612598510936586</c:v>
                </c:pt>
                <c:pt idx="10">
                  <c:v>7.4824879494096317</c:v>
                </c:pt>
                <c:pt idx="11">
                  <c:v>7.3686150530927028</c:v>
                </c:pt>
                <c:pt idx="12">
                  <c:v>7.5544930092828881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0C-49E5-AF2F-BE0BBF2D1E99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0C-49E5-AF2F-BE0BBF2D1E9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0C-49E5-AF2F-BE0BBF2D1E99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0C-49E5-AF2F-BE0BBF2D1E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0C-49E5-AF2F-BE0BBF2D1E9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7.2974638046289764</c:v>
                </c:pt>
                <c:pt idx="11">
                  <c:v>0</c:v>
                </c:pt>
                <c:pt idx="12">
                  <c:v>7.3740492422800257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0C-49E5-AF2F-BE0BBF2D1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0C-49E5-AF2F-BE0BBF2D1E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0C-49E5-AF2F-BE0BBF2D1E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0C-49E5-AF2F-BE0BBF2D1E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0C-49E5-AF2F-BE0BBF2D1E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0C-49E5-AF2F-BE0BBF2D1E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0C-49E5-AF2F-BE0BBF2D1E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0C-49E5-AF2F-BE0BBF2D1E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0C-49E5-AF2F-BE0BBF2D1E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0C-49E5-AF2F-BE0BBF2D1E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0C-49E5-AF2F-BE0BBF2D1E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0C-49E5-AF2F-BE0BBF2D1E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0C-49E5-AF2F-BE0BBF2D1E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0C-49E5-AF2F-BE0BBF2D1E99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-0.25192754699029507</c:v>
                </c:pt>
                <c:pt idx="1">
                  <c:v>-0.1260513964416079</c:v>
                </c:pt>
                <c:pt idx="2">
                  <c:v>-0.31042657733548928</c:v>
                </c:pt>
                <c:pt idx="3">
                  <c:v>0.11423085592934434</c:v>
                </c:pt>
                <c:pt idx="4">
                  <c:v>-0.2258475245615017</c:v>
                </c:pt>
                <c:pt idx="5">
                  <c:v>-0.19450866223908925</c:v>
                </c:pt>
                <c:pt idx="6">
                  <c:v>-0.10716103519030451</c:v>
                </c:pt>
                <c:pt idx="7">
                  <c:v>-0.23607369393008959</c:v>
                </c:pt>
                <c:pt idx="8">
                  <c:v>0.1844866159038947</c:v>
                </c:pt>
                <c:pt idx="9">
                  <c:v>3.5205521653637106E-2</c:v>
                </c:pt>
                <c:pt idx="10">
                  <c:v>-0.27326259309277301</c:v>
                </c:pt>
                <c:pt idx="11">
                  <c:v>0</c:v>
                </c:pt>
                <c:pt idx="12">
                  <c:v>-0.12544911469454689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0C-49E5-AF2F-BE0BBF2D1E99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-0.74755009795500449</c:v>
                </c:pt>
                <c:pt idx="1">
                  <c:v>-0.64118115195747549</c:v>
                </c:pt>
                <c:pt idx="2">
                  <c:v>-0.38256230259661983</c:v>
                </c:pt>
                <c:pt idx="3">
                  <c:v>-6.2081458622087027E-2</c:v>
                </c:pt>
                <c:pt idx="4">
                  <c:v>-9.8577730653940598E-2</c:v>
                </c:pt>
                <c:pt idx="5">
                  <c:v>-0.51645147145282166</c:v>
                </c:pt>
                <c:pt idx="6">
                  <c:v>-0.58863955162917048</c:v>
                </c:pt>
                <c:pt idx="7">
                  <c:v>-0.81906727917378497</c:v>
                </c:pt>
                <c:pt idx="8">
                  <c:v>-0.60402284412930918</c:v>
                </c:pt>
                <c:pt idx="9">
                  <c:v>-0.41307983835027517</c:v>
                </c:pt>
                <c:pt idx="10">
                  <c:v>-0.48677536039361602</c:v>
                </c:pt>
                <c:pt idx="11">
                  <c:v>0</c:v>
                </c:pt>
                <c:pt idx="12">
                  <c:v>-0.47426127521369299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0C-49E5-AF2F-BE0BBF2D1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32-4697-B0AC-B1E845FE33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8.0359141460650285</c:v>
                </c:pt>
                <c:pt idx="1">
                  <c:v>7.2901177976509661</c:v>
                </c:pt>
                <c:pt idx="2">
                  <c:v>6.8306156126758593</c:v>
                </c:pt>
                <c:pt idx="3">
                  <c:v>6.6399599112320136</c:v>
                </c:pt>
                <c:pt idx="4">
                  <c:v>6.5804207025323844</c:v>
                </c:pt>
                <c:pt idx="5">
                  <c:v>7.2377557300031521</c:v>
                </c:pt>
                <c:pt idx="6">
                  <c:v>7.7851252725032385</c:v>
                </c:pt>
                <c:pt idx="7">
                  <c:v>8.528122835000886</c:v>
                </c:pt>
                <c:pt idx="8">
                  <c:v>8.2953926349419884</c:v>
                </c:pt>
                <c:pt idx="9">
                  <c:v>7.5821463868379748</c:v>
                </c:pt>
                <c:pt idx="10">
                  <c:v>7.4172848397551316</c:v>
                </c:pt>
                <c:pt idx="11">
                  <c:v>7.6424330798875113</c:v>
                </c:pt>
                <c:pt idx="12">
                  <c:v>7.4579062136183758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32-4697-B0AC-B1E845FE33D6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32-4697-B0AC-B1E845FE33D6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8.2030497363545667</c:v>
                </c:pt>
                <c:pt idx="1">
                  <c:v>6.9861841631241441</c:v>
                </c:pt>
                <c:pt idx="2">
                  <c:v>7.3017321517104614</c:v>
                </c:pt>
                <c:pt idx="3">
                  <c:v>7.0961008326938924</c:v>
                </c:pt>
                <c:pt idx="4">
                  <c:v>7.1311349023943214</c:v>
                </c:pt>
                <c:pt idx="5">
                  <c:v>7.7562293471465571</c:v>
                </c:pt>
                <c:pt idx="6">
                  <c:v>7.6928992706323465</c:v>
                </c:pt>
                <c:pt idx="7">
                  <c:v>8.2025186541288733</c:v>
                </c:pt>
                <c:pt idx="8">
                  <c:v>7.5888613861386141</c:v>
                </c:pt>
                <c:pt idx="9">
                  <c:v>7.422018229673137</c:v>
                </c:pt>
                <c:pt idx="10">
                  <c:v>7.0712416123352213</c:v>
                </c:pt>
                <c:pt idx="11">
                  <c:v>7.1701048310241182</c:v>
                </c:pt>
                <c:pt idx="12">
                  <c:v>7.4516197361923346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32-4697-B0AC-B1E845FE33D6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32-4697-B0AC-B1E845FE33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32-4697-B0AC-B1E845FE33D6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32-4697-B0AC-B1E845FE33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32-4697-B0AC-B1E845FE33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6.8911191965441585</c:v>
                </c:pt>
                <c:pt idx="11">
                  <c:v>0</c:v>
                </c:pt>
                <c:pt idx="12">
                  <c:v>7.2068218328538869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32-4697-B0AC-B1E845FE3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32-4697-B0AC-B1E845FE33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32-4697-B0AC-B1E845FE33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32-4697-B0AC-B1E845FE33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32-4697-B0AC-B1E845FE33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32-4697-B0AC-B1E845FE33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32-4697-B0AC-B1E845FE33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32-4697-B0AC-B1E845FE33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32-4697-B0AC-B1E845FE33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32-4697-B0AC-B1E845FE33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32-4697-B0AC-B1E845FE33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32-4697-B0AC-B1E845FE33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32-4697-B0AC-B1E845FE33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32-4697-B0AC-B1E845FE33D6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-0.3964644992312012</c:v>
                </c:pt>
                <c:pt idx="1">
                  <c:v>-0.17005644735880665</c:v>
                </c:pt>
                <c:pt idx="2">
                  <c:v>-0.17789990873349648</c:v>
                </c:pt>
                <c:pt idx="3">
                  <c:v>-0.10930650449630708</c:v>
                </c:pt>
                <c:pt idx="4">
                  <c:v>-0.22973911922247847</c:v>
                </c:pt>
                <c:pt idx="5">
                  <c:v>-0.24904347566988871</c:v>
                </c:pt>
                <c:pt idx="6">
                  <c:v>-3.4286410950823409E-2</c:v>
                </c:pt>
                <c:pt idx="7">
                  <c:v>3.3536652811770651E-2</c:v>
                </c:pt>
                <c:pt idx="8">
                  <c:v>0.25241165403340471</c:v>
                </c:pt>
                <c:pt idx="9">
                  <c:v>-4.5695694208758297E-3</c:v>
                </c:pt>
                <c:pt idx="10">
                  <c:v>-0.25154352285870107</c:v>
                </c:pt>
                <c:pt idx="11">
                  <c:v>0</c:v>
                </c:pt>
                <c:pt idx="12">
                  <c:v>-0.11409799508487684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32-4697-B0AC-B1E845FE33D6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-0.42614816946736855</c:v>
                </c:pt>
                <c:pt idx="1">
                  <c:v>-0.34076402548384888</c:v>
                </c:pt>
                <c:pt idx="2">
                  <c:v>-0.20999248400367243</c:v>
                </c:pt>
                <c:pt idx="3">
                  <c:v>0.27480348437463764</c:v>
                </c:pt>
                <c:pt idx="4">
                  <c:v>0.24104538828120248</c:v>
                </c:pt>
                <c:pt idx="5">
                  <c:v>-0.21280583882845328</c:v>
                </c:pt>
                <c:pt idx="6">
                  <c:v>-0.11801121221799349</c:v>
                </c:pt>
                <c:pt idx="7">
                  <c:v>-0.57639453675633057</c:v>
                </c:pt>
                <c:pt idx="8">
                  <c:v>-0.60298048080856415</c:v>
                </c:pt>
                <c:pt idx="9">
                  <c:v>-0.43144887463151083</c:v>
                </c:pt>
                <c:pt idx="10">
                  <c:v>-0.52616564321097314</c:v>
                </c:pt>
                <c:pt idx="11">
                  <c:v>0</c:v>
                </c:pt>
                <c:pt idx="12">
                  <c:v>-0.23589861378234112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32-4697-B0AC-B1E845FE3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2E-4B02-AF42-8FCCE24890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9.7992331384750777</c:v>
                </c:pt>
                <c:pt idx="1">
                  <c:v>9.3406831247886366</c:v>
                </c:pt>
                <c:pt idx="2">
                  <c:v>8.4610894941634243</c:v>
                </c:pt>
                <c:pt idx="3">
                  <c:v>8.2523982999392835</c:v>
                </c:pt>
                <c:pt idx="4">
                  <c:v>8.1196450608215311</c:v>
                </c:pt>
                <c:pt idx="5">
                  <c:v>8.6953323903818962</c:v>
                </c:pt>
                <c:pt idx="6">
                  <c:v>9.4308919422449922</c:v>
                </c:pt>
                <c:pt idx="7">
                  <c:v>9.2146074839329692</c:v>
                </c:pt>
                <c:pt idx="8">
                  <c:v>9.3278149653358842</c:v>
                </c:pt>
                <c:pt idx="9">
                  <c:v>8.9691956327985736</c:v>
                </c:pt>
                <c:pt idx="10">
                  <c:v>8.8137631252116968</c:v>
                </c:pt>
                <c:pt idx="11">
                  <c:v>10.11741486585937</c:v>
                </c:pt>
                <c:pt idx="12">
                  <c:v>9.023316551916265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E-4B02-AF42-8FCCE2489094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2E-4B02-AF42-8FCCE2489094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9.1495250740475953</c:v>
                </c:pt>
                <c:pt idx="1">
                  <c:v>8.0757748704890684</c:v>
                </c:pt>
                <c:pt idx="2">
                  <c:v>8.5303169801394194</c:v>
                </c:pt>
                <c:pt idx="3">
                  <c:v>7.6792181316704644</c:v>
                </c:pt>
                <c:pt idx="4">
                  <c:v>8.5769349845201237</c:v>
                </c:pt>
                <c:pt idx="5">
                  <c:v>8.1869452410214389</c:v>
                </c:pt>
                <c:pt idx="6">
                  <c:v>8.7215548243936034</c:v>
                </c:pt>
                <c:pt idx="7">
                  <c:v>8.5599384529304796</c:v>
                </c:pt>
                <c:pt idx="8">
                  <c:v>8.7860075927791126</c:v>
                </c:pt>
                <c:pt idx="9">
                  <c:v>7.9050098879367168</c:v>
                </c:pt>
                <c:pt idx="10">
                  <c:v>8.2085274677646556</c:v>
                </c:pt>
                <c:pt idx="11">
                  <c:v>8.7539784654973936</c:v>
                </c:pt>
                <c:pt idx="12">
                  <c:v>8.3907111087484267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2E-4B02-AF42-8FCCE2489094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E-4B02-AF42-8FCCE24890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2E-4B02-AF42-8FCCE2489094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2E-4B02-AF42-8FCCE24890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2E-4B02-AF42-8FCCE24890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8.2227976420031954</c:v>
                </c:pt>
                <c:pt idx="11">
                  <c:v>0</c:v>
                </c:pt>
                <c:pt idx="12">
                  <c:v>8.0104681524305743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2E-4B02-AF42-8FCCE2489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7F2E-4B02-AF42-8FCCE2489094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8.7446651949963208</c:v>
                      </c:pt>
                      <c:pt idx="1">
                        <c:v>7.4429400386847195</c:v>
                      </c:pt>
                      <c:pt idx="2">
                        <c:v>6.9755899104963381</c:v>
                      </c:pt>
                      <c:pt idx="3">
                        <c:v>9.1342925659472414</c:v>
                      </c:pt>
                      <c:pt idx="4">
                        <c:v>6.7332902809170161</c:v>
                      </c:pt>
                      <c:pt idx="5">
                        <c:v>7.7101420284056807</c:v>
                      </c:pt>
                      <c:pt idx="6">
                        <c:v>7.9656791907514455</c:v>
                      </c:pt>
                      <c:pt idx="7">
                        <c:v>8.2646411272567146</c:v>
                      </c:pt>
                      <c:pt idx="8">
                        <c:v>8.7193759750390019</c:v>
                      </c:pt>
                      <c:pt idx="9">
                        <c:v>7.7491429504271645</c:v>
                      </c:pt>
                      <c:pt idx="10">
                        <c:v>8.4391088279635937</c:v>
                      </c:pt>
                      <c:pt idx="11">
                        <c:v>8.6227938549481955</c:v>
                      </c:pt>
                      <c:pt idx="12">
                        <c:v>8.1951860588263603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7F2E-4B02-AF42-8FCCE24890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2E-4B02-AF42-8FCCE24890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2E-4B02-AF42-8FCCE24890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2E-4B02-AF42-8FCCE24890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2E-4B02-AF42-8FCCE24890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2E-4B02-AF42-8FCCE24890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2E-4B02-AF42-8FCCE24890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2E-4B02-AF42-8FCCE24890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2E-4B02-AF42-8FCCE24890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2E-4B02-AF42-8FCCE24890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2E-4B02-AF42-8FCCE24890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2E-4B02-AF42-8FCCE24890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2E-4B02-AF42-8FCCE24890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2E-4B02-AF42-8FCCE2489094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-0.39322105127654616</c:v>
                </c:pt>
                <c:pt idx="1">
                  <c:v>-0.20587039372928473</c:v>
                </c:pt>
                <c:pt idx="2">
                  <c:v>-0.42143530177538846</c:v>
                </c:pt>
                <c:pt idx="3">
                  <c:v>0.38060153584430445</c:v>
                </c:pt>
                <c:pt idx="4">
                  <c:v>-0.12516639740016799</c:v>
                </c:pt>
                <c:pt idx="5">
                  <c:v>-0.68999017782766714</c:v>
                </c:pt>
                <c:pt idx="6">
                  <c:v>-0.57872740277709411</c:v>
                </c:pt>
                <c:pt idx="7">
                  <c:v>-0.33111262531767238</c:v>
                </c:pt>
                <c:pt idx="8">
                  <c:v>0.34661090601035482</c:v>
                </c:pt>
                <c:pt idx="9">
                  <c:v>3.1444260372816224E-2</c:v>
                </c:pt>
                <c:pt idx="10">
                  <c:v>-5.6591842313061136E-2</c:v>
                </c:pt>
                <c:pt idx="11">
                  <c:v>0</c:v>
                </c:pt>
                <c:pt idx="12">
                  <c:v>-0.1744283079595057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2E-4B02-AF42-8FCCE2489094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-1.2990646180841097</c:v>
                </c:pt>
                <c:pt idx="1">
                  <c:v>-1.2707033426194592</c:v>
                </c:pt>
                <c:pt idx="2">
                  <c:v>-0.9441263166706646</c:v>
                </c:pt>
                <c:pt idx="3">
                  <c:v>-0.72014023542315453</c:v>
                </c:pt>
                <c:pt idx="4">
                  <c:v>2.4135462016733555E-2</c:v>
                </c:pt>
                <c:pt idx="5">
                  <c:v>-0.90170132242073109</c:v>
                </c:pt>
                <c:pt idx="6">
                  <c:v>-1.4776966890571099</c:v>
                </c:pt>
                <c:pt idx="7">
                  <c:v>-1.254234847670455</c:v>
                </c:pt>
                <c:pt idx="8">
                  <c:v>-0.59713670181257683</c:v>
                </c:pt>
                <c:pt idx="9">
                  <c:v>-1.0817167341432388</c:v>
                </c:pt>
                <c:pt idx="10">
                  <c:v>-0.5909654832085014</c:v>
                </c:pt>
                <c:pt idx="11">
                  <c:v>0</c:v>
                </c:pt>
                <c:pt idx="12">
                  <c:v>-0.92495902780901496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2E-4B02-AF42-8FCCE2489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D6-4CAF-9CEF-8A502DF44D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9.8332112332112338</c:v>
                </c:pt>
                <c:pt idx="1">
                  <c:v>8.9198465963566633</c:v>
                </c:pt>
                <c:pt idx="2">
                  <c:v>8.2431245666743695</c:v>
                </c:pt>
                <c:pt idx="3">
                  <c:v>7.3866244558765333</c:v>
                </c:pt>
                <c:pt idx="4">
                  <c:v>6.6837968561064089</c:v>
                </c:pt>
                <c:pt idx="5">
                  <c:v>7.2263674614305753</c:v>
                </c:pt>
                <c:pt idx="6">
                  <c:v>8.4183850931677018</c:v>
                </c:pt>
                <c:pt idx="7">
                  <c:v>9.4361702127659566</c:v>
                </c:pt>
                <c:pt idx="8">
                  <c:v>8.4479293544457974</c:v>
                </c:pt>
                <c:pt idx="9">
                  <c:v>7.3268000000000004</c:v>
                </c:pt>
                <c:pt idx="10">
                  <c:v>7.8085655314757485</c:v>
                </c:pt>
                <c:pt idx="11">
                  <c:v>8.0690288713910761</c:v>
                </c:pt>
                <c:pt idx="12">
                  <c:v>8.1516425405641897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6-4CAF-9CEF-8A502DF44D0F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D6-4CAF-9CEF-8A502DF44D0F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8.4905610907184066</c:v>
                </c:pt>
                <c:pt idx="1">
                  <c:v>7.6815722469764482</c:v>
                </c:pt>
                <c:pt idx="2">
                  <c:v>7.9774148013712445</c:v>
                </c:pt>
                <c:pt idx="3">
                  <c:v>6.3636101914495464</c:v>
                </c:pt>
                <c:pt idx="4">
                  <c:v>7.0117280557082644</c:v>
                </c:pt>
                <c:pt idx="5">
                  <c:v>7.1589290100712359</c:v>
                </c:pt>
                <c:pt idx="6">
                  <c:v>7.2223531722647811</c:v>
                </c:pt>
                <c:pt idx="7">
                  <c:v>8.4010880316518293</c:v>
                </c:pt>
                <c:pt idx="8">
                  <c:v>7.2705110173464602</c:v>
                </c:pt>
                <c:pt idx="9">
                  <c:v>6.5124237464662995</c:v>
                </c:pt>
                <c:pt idx="10">
                  <c:v>8.0762171807290333</c:v>
                </c:pt>
                <c:pt idx="11">
                  <c:v>7.313071543840775</c:v>
                </c:pt>
                <c:pt idx="12">
                  <c:v>7.3890876282132458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D6-4CAF-9CEF-8A502DF44D0F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D6-4CAF-9CEF-8A502DF44D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D6-4CAF-9CEF-8A502DF44D0F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D6-4CAF-9CEF-8A502DF44D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D6-4CAF-9CEF-8A502DF44D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7.9238095238095241</c:v>
                </c:pt>
                <c:pt idx="11">
                  <c:v>0</c:v>
                </c:pt>
                <c:pt idx="12">
                  <c:v>8.0022871381022327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D6-4CAF-9CEF-8A502DF44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D6-4CAF-9CEF-8A502DF44D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D6-4CAF-9CEF-8A502DF44D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D6-4CAF-9CEF-8A502DF44D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D6-4CAF-9CEF-8A502DF44D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D6-4CAF-9CEF-8A502DF44D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D6-4CAF-9CEF-8A502DF44D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D6-4CAF-9CEF-8A502DF44D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D6-4CAF-9CEF-8A502DF44D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D6-4CAF-9CEF-8A502DF44D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D6-4CAF-9CEF-8A502DF44D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D6-4CAF-9CEF-8A502DF44D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D6-4CAF-9CEF-8A502DF44D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D6-4CAF-9CEF-8A502DF44D0F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1.0872089814181223</c:v>
                </c:pt>
                <c:pt idx="1">
                  <c:v>0.44268115857889434</c:v>
                </c:pt>
                <c:pt idx="2">
                  <c:v>0.5141071067630385</c:v>
                </c:pt>
                <c:pt idx="3">
                  <c:v>9.9126780706844997E-2</c:v>
                </c:pt>
                <c:pt idx="4">
                  <c:v>0.12747100798476652</c:v>
                </c:pt>
                <c:pt idx="5">
                  <c:v>0.21017831718843993</c:v>
                </c:pt>
                <c:pt idx="6">
                  <c:v>-0.6345705426031385</c:v>
                </c:pt>
                <c:pt idx="7">
                  <c:v>-2.1900050940182823</c:v>
                </c:pt>
                <c:pt idx="8">
                  <c:v>-0.38221028854112848</c:v>
                </c:pt>
                <c:pt idx="9">
                  <c:v>-0.59305130084390445</c:v>
                </c:pt>
                <c:pt idx="10">
                  <c:v>-2.8443651329539232</c:v>
                </c:pt>
                <c:pt idx="11">
                  <c:v>0</c:v>
                </c:pt>
                <c:pt idx="12">
                  <c:v>-0.25957798116714947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D6-4CAF-9CEF-8A502DF44D0F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0.7254055252915208</c:v>
                </c:pt>
                <c:pt idx="1">
                  <c:v>-0.2103881794456921</c:v>
                </c:pt>
                <c:pt idx="2">
                  <c:v>0.70110326855193961</c:v>
                </c:pt>
                <c:pt idx="3">
                  <c:v>-0.6760897136415025</c:v>
                </c:pt>
                <c:pt idx="4">
                  <c:v>0.5343291039550353</c:v>
                </c:pt>
                <c:pt idx="5">
                  <c:v>-0.25343468332230668</c:v>
                </c:pt>
                <c:pt idx="6">
                  <c:v>-0.87484154962415861</c:v>
                </c:pt>
                <c:pt idx="7">
                  <c:v>-1.5435177896289058</c:v>
                </c:pt>
                <c:pt idx="8">
                  <c:v>-0.89576400011508905</c:v>
                </c:pt>
                <c:pt idx="9">
                  <c:v>-0.1261164989557626</c:v>
                </c:pt>
                <c:pt idx="10">
                  <c:v>0.11524399233377558</c:v>
                </c:pt>
                <c:pt idx="11">
                  <c:v>0</c:v>
                </c:pt>
                <c:pt idx="12">
                  <c:v>-0.15581052191294376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D6-4CAF-9CEF-8A502DF44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44-4415-8897-50C0310D89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44-4415-8897-50C0310D8911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44-4415-8897-50C0310D8911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44-4415-8897-50C0310D8911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44-4415-8897-50C0310D89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44-4415-8897-50C0310D8911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44-4415-8897-50C0310D89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44-4415-8897-50C0310D89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0</c:v>
                </c:pt>
                <c:pt idx="12">
                  <c:v>7.7135303559626101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44-4415-8897-50C0310D8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44-4415-8897-50C0310D89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44-4415-8897-50C0310D89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44-4415-8897-50C0310D89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44-4415-8897-50C0310D89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44-4415-8897-50C0310D89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44-4415-8897-50C0310D89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44-4415-8897-50C0310D89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44-4415-8897-50C0310D89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44-4415-8897-50C0310D89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44-4415-8897-50C0310D89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44-4415-8897-50C0310D89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44-4415-8897-50C0310D89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44-4415-8897-50C0310D8911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5">
                  <c:v>0.13067758438274346</c:v>
                </c:pt>
                <c:pt idx="6">
                  <c:v>-5.436957259927766E-3</c:v>
                </c:pt>
                <c:pt idx="7">
                  <c:v>-0.36980725190480612</c:v>
                </c:pt>
                <c:pt idx="8">
                  <c:v>-4.6382474666486928E-2</c:v>
                </c:pt>
                <c:pt idx="9">
                  <c:v>0.69347215646770799</c:v>
                </c:pt>
                <c:pt idx="10">
                  <c:v>-0.76582116187605109</c:v>
                </c:pt>
                <c:pt idx="11">
                  <c:v>0</c:v>
                </c:pt>
                <c:pt idx="12">
                  <c:v>-3.7412801451672806E-3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44-4415-8897-50C0310D8911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5">
                  <c:v>-0.17159312897492729</c:v>
                </c:pt>
                <c:pt idx="6">
                  <c:v>-0.74286284021566118</c:v>
                </c:pt>
                <c:pt idx="7">
                  <c:v>-0.63873426125073252</c:v>
                </c:pt>
                <c:pt idx="8">
                  <c:v>-0.77015930333802984</c:v>
                </c:pt>
                <c:pt idx="9">
                  <c:v>0.64679899696218701</c:v>
                </c:pt>
                <c:pt idx="10">
                  <c:v>6.9331666550917603E-2</c:v>
                </c:pt>
                <c:pt idx="11">
                  <c:v>0</c:v>
                </c:pt>
                <c:pt idx="12">
                  <c:v>-0.30641699431474034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44-4415-8897-50C0310D8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48-4FDA-BCA1-DAD7275EF4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8.9468033186920444</c:v>
                </c:pt>
                <c:pt idx="1">
                  <c:v>8.0986423419601188</c:v>
                </c:pt>
                <c:pt idx="2">
                  <c:v>7.6330428333024294</c:v>
                </c:pt>
                <c:pt idx="3">
                  <c:v>7.0737222976028944</c:v>
                </c:pt>
                <c:pt idx="4">
                  <c:v>8.4893985287754212</c:v>
                </c:pt>
                <c:pt idx="5">
                  <c:v>8.8535181794402309</c:v>
                </c:pt>
                <c:pt idx="6">
                  <c:v>7.9249880554228378</c:v>
                </c:pt>
                <c:pt idx="7">
                  <c:v>9.9984372286855354</c:v>
                </c:pt>
                <c:pt idx="8">
                  <c:v>8.8892355694227767</c:v>
                </c:pt>
                <c:pt idx="9">
                  <c:v>7.4415905926040535</c:v>
                </c:pt>
                <c:pt idx="10">
                  <c:v>7.4332813544219203</c:v>
                </c:pt>
                <c:pt idx="11">
                  <c:v>8.0252784918594688</c:v>
                </c:pt>
                <c:pt idx="12">
                  <c:v>8.1748388357100996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8-4FDA-BCA1-DAD7275EF4C1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48-4FDA-BCA1-DAD7275EF4C1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7.6091895557816205</c:v>
                </c:pt>
                <c:pt idx="1">
                  <c:v>6.6759882869692531</c:v>
                </c:pt>
                <c:pt idx="2">
                  <c:v>8.0673616680032083</c:v>
                </c:pt>
                <c:pt idx="3">
                  <c:v>6.0505244163753247</c:v>
                </c:pt>
                <c:pt idx="4">
                  <c:v>9.0643571532106098</c:v>
                </c:pt>
                <c:pt idx="5">
                  <c:v>8.0135706732463863</c:v>
                </c:pt>
                <c:pt idx="6">
                  <c:v>7.5247405624906003</c:v>
                </c:pt>
                <c:pt idx="7">
                  <c:v>8.8722478934493072</c:v>
                </c:pt>
                <c:pt idx="8">
                  <c:v>8.1407823073114383</c:v>
                </c:pt>
                <c:pt idx="9">
                  <c:v>8.0149519401922387</c:v>
                </c:pt>
                <c:pt idx="10">
                  <c:v>7.0539167806212149</c:v>
                </c:pt>
                <c:pt idx="11">
                  <c:v>7.6023429179978699</c:v>
                </c:pt>
                <c:pt idx="12">
                  <c:v>7.692902596803731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48-4FDA-BCA1-DAD7275EF4C1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48-4FDA-BCA1-DAD7275EF4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48-4FDA-BCA1-DAD7275EF4C1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48-4FDA-BCA1-DAD7275EF4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48-4FDA-BCA1-DAD7275EF4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7.8219711004075583</c:v>
                </c:pt>
                <c:pt idx="11">
                  <c:v>0</c:v>
                </c:pt>
                <c:pt idx="12">
                  <c:v>7.8377995905094542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48-4FDA-BCA1-DAD7275EF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48-4FDA-BCA1-DAD7275EF4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48-4FDA-BCA1-DAD7275EF4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48-4FDA-BCA1-DAD7275EF4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48-4FDA-BCA1-DAD7275EF4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48-4FDA-BCA1-DAD7275EF4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48-4FDA-BCA1-DAD7275EF4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48-4FDA-BCA1-DAD7275EF4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48-4FDA-BCA1-DAD7275EF4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48-4FDA-BCA1-DAD7275EF4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48-4FDA-BCA1-DAD7275EF4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48-4FDA-BCA1-DAD7275EF4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48-4FDA-BCA1-DAD7275EF4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48-4FDA-BCA1-DAD7275EF4C1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0.18839146624142167</c:v>
                </c:pt>
                <c:pt idx="1">
                  <c:v>0.36800854370763236</c:v>
                </c:pt>
                <c:pt idx="2">
                  <c:v>-0.42847791190375073</c:v>
                </c:pt>
                <c:pt idx="3">
                  <c:v>0.41250169325597152</c:v>
                </c:pt>
                <c:pt idx="4">
                  <c:v>-0.83930194282183912</c:v>
                </c:pt>
                <c:pt idx="5">
                  <c:v>0.29075453758044567</c:v>
                </c:pt>
                <c:pt idx="6">
                  <c:v>-0.18513887645029747</c:v>
                </c:pt>
                <c:pt idx="7">
                  <c:v>-0.32559705124558924</c:v>
                </c:pt>
                <c:pt idx="8">
                  <c:v>0.43896269642802643</c:v>
                </c:pt>
                <c:pt idx="9">
                  <c:v>0.1354032114609689</c:v>
                </c:pt>
                <c:pt idx="10">
                  <c:v>0.30255458158240511</c:v>
                </c:pt>
                <c:pt idx="11">
                  <c:v>0</c:v>
                </c:pt>
                <c:pt idx="12">
                  <c:v>2.6715546660489586E-2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48-4FDA-BCA1-DAD7275EF4C1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-0.95982265623751672</c:v>
                </c:pt>
                <c:pt idx="1">
                  <c:v>-0.24987539765177313</c:v>
                </c:pt>
                <c:pt idx="2">
                  <c:v>0.27548646123722786</c:v>
                </c:pt>
                <c:pt idx="3">
                  <c:v>-0.49898895503467156</c:v>
                </c:pt>
                <c:pt idx="4">
                  <c:v>-0.59624275299344554</c:v>
                </c:pt>
                <c:pt idx="5">
                  <c:v>-0.80912658213543587</c:v>
                </c:pt>
                <c:pt idx="6">
                  <c:v>-0.52935075858793645</c:v>
                </c:pt>
                <c:pt idx="7">
                  <c:v>-1.3163906320660743</c:v>
                </c:pt>
                <c:pt idx="8">
                  <c:v>-0.31601766557307975</c:v>
                </c:pt>
                <c:pt idx="9">
                  <c:v>0.42029423926201659</c:v>
                </c:pt>
                <c:pt idx="10">
                  <c:v>0.38868974598563799</c:v>
                </c:pt>
                <c:pt idx="11">
                  <c:v>0</c:v>
                </c:pt>
                <c:pt idx="12">
                  <c:v>-0.34933923965263158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48-4FDA-BCA1-DAD7275EF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43-4673-AA2B-90AF873A03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43-4673-AA2B-90AF873A039C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43-4673-AA2B-90AF873A039C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43-4673-AA2B-90AF873A039C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43-4673-AA2B-90AF873A03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43-4673-AA2B-90AF873A039C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43-4673-AA2B-90AF873A03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43-4673-AA2B-90AF873A03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0</c:v>
                </c:pt>
                <c:pt idx="12">
                  <c:v>7.7135303559626101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43-4673-AA2B-90AF873A0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43-4673-AA2B-90AF873A03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43-4673-AA2B-90AF873A03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43-4673-AA2B-90AF873A03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43-4673-AA2B-90AF873A03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43-4673-AA2B-90AF873A03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43-4673-AA2B-90AF873A03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43-4673-AA2B-90AF873A03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43-4673-AA2B-90AF873A03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43-4673-AA2B-90AF873A03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43-4673-AA2B-90AF873A03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43-4673-AA2B-90AF873A03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43-4673-AA2B-90AF873A03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43-4673-AA2B-90AF873A039C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5">
                  <c:v>0.13067758438274346</c:v>
                </c:pt>
                <c:pt idx="6">
                  <c:v>-5.436957259927766E-3</c:v>
                </c:pt>
                <c:pt idx="7">
                  <c:v>-0.36980725190480612</c:v>
                </c:pt>
                <c:pt idx="8">
                  <c:v>-4.6382474666486928E-2</c:v>
                </c:pt>
                <c:pt idx="9">
                  <c:v>0.69347215646770799</c:v>
                </c:pt>
                <c:pt idx="10">
                  <c:v>-0.76582116187605109</c:v>
                </c:pt>
                <c:pt idx="11">
                  <c:v>0</c:v>
                </c:pt>
                <c:pt idx="12">
                  <c:v>-3.7412801451672806E-3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43-4673-AA2B-90AF873A039C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5">
                  <c:v>-0.17159312897492729</c:v>
                </c:pt>
                <c:pt idx="6">
                  <c:v>-0.74286284021566118</c:v>
                </c:pt>
                <c:pt idx="7">
                  <c:v>-0.63873426125073252</c:v>
                </c:pt>
                <c:pt idx="8">
                  <c:v>-0.77015930333802984</c:v>
                </c:pt>
                <c:pt idx="9">
                  <c:v>0.64679899696218701</c:v>
                </c:pt>
                <c:pt idx="10">
                  <c:v>6.9331666550917603E-2</c:v>
                </c:pt>
                <c:pt idx="11">
                  <c:v>0</c:v>
                </c:pt>
                <c:pt idx="12">
                  <c:v>-0.30641699431474034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43-4673-AA2B-90AF873A0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ED-4E06-BDB2-1F3946E054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7.6375326939843067</c:v>
                </c:pt>
                <c:pt idx="1">
                  <c:v>7.7814229249011859</c:v>
                </c:pt>
                <c:pt idx="2">
                  <c:v>7.2899596688601145</c:v>
                </c:pt>
                <c:pt idx="3">
                  <c:v>9.3692449355432785</c:v>
                </c:pt>
                <c:pt idx="4">
                  <c:v>7.6761718749999996</c:v>
                </c:pt>
                <c:pt idx="5">
                  <c:v>7.9596977329974807</c:v>
                </c:pt>
                <c:pt idx="6">
                  <c:v>8.1366459627329188</c:v>
                </c:pt>
                <c:pt idx="7">
                  <c:v>9.694642857142858</c:v>
                </c:pt>
                <c:pt idx="8">
                  <c:v>7.808080808080808</c:v>
                </c:pt>
                <c:pt idx="9">
                  <c:v>7.6181734740706748</c:v>
                </c:pt>
                <c:pt idx="10">
                  <c:v>8.3936713167744124</c:v>
                </c:pt>
                <c:pt idx="11">
                  <c:v>7.2598285545373926</c:v>
                </c:pt>
                <c:pt idx="12">
                  <c:v>7.8305128536364812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ED-4E06-BDB2-1F3946E0545E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ED-4E06-BDB2-1F3946E0545E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7.4816341829085458</c:v>
                </c:pt>
                <c:pt idx="1">
                  <c:v>7.9186262376237622</c:v>
                </c:pt>
                <c:pt idx="2">
                  <c:v>8.1415174765558405</c:v>
                </c:pt>
                <c:pt idx="3">
                  <c:v>7.9946319018404912</c:v>
                </c:pt>
                <c:pt idx="4">
                  <c:v>7.5626204238921</c:v>
                </c:pt>
                <c:pt idx="5">
                  <c:v>7.5051546391752577</c:v>
                </c:pt>
                <c:pt idx="6">
                  <c:v>8.0072780203784575</c:v>
                </c:pt>
                <c:pt idx="7">
                  <c:v>8.034782608695652</c:v>
                </c:pt>
                <c:pt idx="8">
                  <c:v>7.1622176591375766</c:v>
                </c:pt>
                <c:pt idx="9">
                  <c:v>6.6114445778311328</c:v>
                </c:pt>
                <c:pt idx="10">
                  <c:v>7.7335884604062404</c:v>
                </c:pt>
                <c:pt idx="11">
                  <c:v>8.4737500000000008</c:v>
                </c:pt>
                <c:pt idx="12">
                  <c:v>7.7723058082575225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ED-4E06-BDB2-1F3946E0545E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ED-4E06-BDB2-1F3946E054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ED-4E06-BDB2-1F3946E0545E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ED-4E06-BDB2-1F3946E054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ED-4E06-BDB2-1F3946E054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7.8490687219010917</c:v>
                </c:pt>
                <c:pt idx="11">
                  <c:v>0</c:v>
                </c:pt>
                <c:pt idx="12">
                  <c:v>7.7258777028598002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ED-4E06-BDB2-1F3946E05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ED-4E06-BDB2-1F3946E054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ED-4E06-BDB2-1F3946E054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ED-4E06-BDB2-1F3946E054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ED-4E06-BDB2-1F3946E054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ED-4E06-BDB2-1F3946E054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ED-4E06-BDB2-1F3946E054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ED-4E06-BDB2-1F3946E054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ED-4E06-BDB2-1F3946E054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ED-4E06-BDB2-1F3946E054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ED-4E06-BDB2-1F3946E054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ED-4E06-BDB2-1F3946E054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ED-4E06-BDB2-1F3946E054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ED-4E06-BDB2-1F3946E0545E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0.81121099999191149</c:v>
                </c:pt>
                <c:pt idx="1">
                  <c:v>0.42365636828910347</c:v>
                </c:pt>
                <c:pt idx="2">
                  <c:v>-0.99668598736346059</c:v>
                </c:pt>
                <c:pt idx="3">
                  <c:v>1.6563844474887688</c:v>
                </c:pt>
                <c:pt idx="4">
                  <c:v>1.4527834990442612</c:v>
                </c:pt>
                <c:pt idx="5">
                  <c:v>1.0155555555555553</c:v>
                </c:pt>
                <c:pt idx="6">
                  <c:v>-1.7386020059712033</c:v>
                </c:pt>
                <c:pt idx="7">
                  <c:v>0.90928564382248833</c:v>
                </c:pt>
                <c:pt idx="8">
                  <c:v>-0.52931632159595754</c:v>
                </c:pt>
                <c:pt idx="9">
                  <c:v>0.18782321419976533</c:v>
                </c:pt>
                <c:pt idx="10">
                  <c:v>0.29601615905420964</c:v>
                </c:pt>
                <c:pt idx="11">
                  <c:v>0</c:v>
                </c:pt>
                <c:pt idx="12">
                  <c:v>0.23182066846742888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ED-4E06-BDB2-1F3946E0545E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9.2016068752228897E-2</c:v>
                </c:pt>
                <c:pt idx="1">
                  <c:v>0.50237969567310969</c:v>
                </c:pt>
                <c:pt idx="2">
                  <c:v>-6.0891345878747671E-2</c:v>
                </c:pt>
                <c:pt idx="3">
                  <c:v>-0.35227447671235446</c:v>
                </c:pt>
                <c:pt idx="4">
                  <c:v>0.74665770699357026</c:v>
                </c:pt>
                <c:pt idx="5">
                  <c:v>-9.7475510775258734E-2</c:v>
                </c:pt>
                <c:pt idx="6">
                  <c:v>-1.1242901142979926</c:v>
                </c:pt>
                <c:pt idx="7">
                  <c:v>-1.6762942332896476</c:v>
                </c:pt>
                <c:pt idx="8">
                  <c:v>9.7771609221990907E-2</c:v>
                </c:pt>
                <c:pt idx="9">
                  <c:v>-1.0072184178908996</c:v>
                </c:pt>
                <c:pt idx="10">
                  <c:v>-0.54460259487332063</c:v>
                </c:pt>
                <c:pt idx="11">
                  <c:v>0</c:v>
                </c:pt>
                <c:pt idx="12">
                  <c:v>-0.17463351863325638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ED-4E06-BDB2-1F3946E05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3C-452D-9B17-4AD136B26A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8.0378315132605298</c:v>
                </c:pt>
                <c:pt idx="1">
                  <c:v>8.1903225806451605</c:v>
                </c:pt>
                <c:pt idx="2">
                  <c:v>7.8423496164715383</c:v>
                </c:pt>
                <c:pt idx="3">
                  <c:v>9.3837654058648532</c:v>
                </c:pt>
                <c:pt idx="4">
                  <c:v>8.1275510204081627</c:v>
                </c:pt>
                <c:pt idx="5">
                  <c:v>6.4932249322493227</c:v>
                </c:pt>
                <c:pt idx="6">
                  <c:v>8.4854838709677427</c:v>
                </c:pt>
                <c:pt idx="7">
                  <c:v>7.9084194977843429</c:v>
                </c:pt>
                <c:pt idx="8">
                  <c:v>7.8191126279863479</c:v>
                </c:pt>
                <c:pt idx="9">
                  <c:v>5.918250950570342</c:v>
                </c:pt>
                <c:pt idx="10">
                  <c:v>8.4100760456273758</c:v>
                </c:pt>
                <c:pt idx="11">
                  <c:v>7.2893936970084789</c:v>
                </c:pt>
                <c:pt idx="12">
                  <c:v>7.7773307826478364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3C-452D-9B17-4AD136B26AD6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3C-452D-9B17-4AD136B26AD6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7.7749077490774905</c:v>
                </c:pt>
                <c:pt idx="1">
                  <c:v>7.2347826086956522</c:v>
                </c:pt>
                <c:pt idx="2">
                  <c:v>8.7922437673130194</c:v>
                </c:pt>
                <c:pt idx="3">
                  <c:v>7.5339805825242721</c:v>
                </c:pt>
                <c:pt idx="4">
                  <c:v>8.1943127962085303</c:v>
                </c:pt>
                <c:pt idx="5">
                  <c:v>6.7651006711409396</c:v>
                </c:pt>
                <c:pt idx="6">
                  <c:v>9.1115702479338836</c:v>
                </c:pt>
                <c:pt idx="7">
                  <c:v>7.5714285714285712</c:v>
                </c:pt>
                <c:pt idx="8">
                  <c:v>7.0497382198952883</c:v>
                </c:pt>
                <c:pt idx="9">
                  <c:v>5.6079854809437384</c:v>
                </c:pt>
                <c:pt idx="10">
                  <c:v>7.3335444374076424</c:v>
                </c:pt>
                <c:pt idx="11">
                  <c:v>7.992067553735926</c:v>
                </c:pt>
                <c:pt idx="12">
                  <c:v>7.5025120527784823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3C-452D-9B17-4AD136B26AD6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3C-452D-9B17-4AD136B26A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3C-452D-9B17-4AD136B26AD6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3C-452D-9B17-4AD136B26A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3C-452D-9B17-4AD136B26A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7.7106042654028437</c:v>
                </c:pt>
                <c:pt idx="11">
                  <c:v>0</c:v>
                </c:pt>
                <c:pt idx="12">
                  <c:v>7.2505479940867614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3C-452D-9B17-4AD136B26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3C-452D-9B17-4AD136B26A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3C-452D-9B17-4AD136B26A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3C-452D-9B17-4AD136B26A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3C-452D-9B17-4AD136B26A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3C-452D-9B17-4AD136B26A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3C-452D-9B17-4AD136B26A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3C-452D-9B17-4AD136B26A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3C-452D-9B17-4AD136B26A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3C-452D-9B17-4AD136B26A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3C-452D-9B17-4AD136B26A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3C-452D-9B17-4AD136B26A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3C-452D-9B17-4AD136B26A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3C-452D-9B17-4AD136B26AD6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0.84523380350059618</c:v>
                </c:pt>
                <c:pt idx="1">
                  <c:v>8.9845483333324871E-2</c:v>
                </c:pt>
                <c:pt idx="2">
                  <c:v>-2.3886377772709384</c:v>
                </c:pt>
                <c:pt idx="3">
                  <c:v>1.561779968054851</c:v>
                </c:pt>
                <c:pt idx="4">
                  <c:v>1.0625109553023666</c:v>
                </c:pt>
                <c:pt idx="5">
                  <c:v>0.12236261592484787</c:v>
                </c:pt>
                <c:pt idx="6">
                  <c:v>-1.4635886391169741</c:v>
                </c:pt>
                <c:pt idx="7">
                  <c:v>1.3641193510255514</c:v>
                </c:pt>
                <c:pt idx="8">
                  <c:v>-0.46646616541353403</c:v>
                </c:pt>
                <c:pt idx="9">
                  <c:v>0.83574397560997227</c:v>
                </c:pt>
                <c:pt idx="10">
                  <c:v>-0.29651498199100335</c:v>
                </c:pt>
                <c:pt idx="11">
                  <c:v>0</c:v>
                </c:pt>
                <c:pt idx="12">
                  <c:v>-4.3458434349616049E-2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3C-452D-9B17-4AD136B26AD6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-0.42706039942944063</c:v>
                </c:pt>
                <c:pt idx="1">
                  <c:v>-0.56173507361083264</c:v>
                </c:pt>
                <c:pt idx="2">
                  <c:v>-1.4959823107197723</c:v>
                </c:pt>
                <c:pt idx="3">
                  <c:v>-0.33935385886263347</c:v>
                </c:pt>
                <c:pt idx="4">
                  <c:v>0.25281707775134699</c:v>
                </c:pt>
                <c:pt idx="5">
                  <c:v>0.41235446689230848</c:v>
                </c:pt>
                <c:pt idx="6">
                  <c:v>-2.3275891341256374</c:v>
                </c:pt>
                <c:pt idx="7">
                  <c:v>-3.7772731615188349E-2</c:v>
                </c:pt>
                <c:pt idx="8">
                  <c:v>-0.69911262798634777</c:v>
                </c:pt>
                <c:pt idx="9">
                  <c:v>-5.3612502598560319E-2</c:v>
                </c:pt>
                <c:pt idx="10">
                  <c:v>-0.69947178022453205</c:v>
                </c:pt>
                <c:pt idx="11">
                  <c:v>0</c:v>
                </c:pt>
                <c:pt idx="12">
                  <c:v>-0.63089935187671387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3C-452D-9B17-4AD136B26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A9-4DAE-979B-161691B22C7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9-4DAE-979B-161691B22C75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A9-4DAE-979B-161691B22C7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A9-4DAE-979B-161691B22C7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A9-4DAE-979B-161691B22C7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A9-4DAE-979B-161691B22C7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A9-4DAE-979B-161691B22C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A9-4DAE-979B-161691B22C7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0</c:v>
                </c:pt>
                <c:pt idx="12">
                  <c:v>7.1364993784575406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A9-4DAE-979B-161691B22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A9-4DAE-979B-161691B22C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A9-4DAE-979B-161691B22C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A9-4DAE-979B-161691B22C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A9-4DAE-979B-161691B22C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A9-4DAE-979B-161691B22C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A9-4DAE-979B-161691B22C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A9-4DAE-979B-161691B22C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A9-4DAE-979B-161691B22C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A9-4DAE-979B-161691B22C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A9-4DAE-979B-161691B22C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A9-4DAE-979B-161691B22C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A9-4DAE-979B-161691B22C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A9-4DAE-979B-161691B22C7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5">
                  <c:v>-5.0532779307213893E-2</c:v>
                </c:pt>
                <c:pt idx="6">
                  <c:v>-7.4330425707227477E-3</c:v>
                </c:pt>
                <c:pt idx="7">
                  <c:v>-0.18124737162319082</c:v>
                </c:pt>
                <c:pt idx="8">
                  <c:v>0.20729748401645143</c:v>
                </c:pt>
                <c:pt idx="9">
                  <c:v>6.80155574632888E-2</c:v>
                </c:pt>
                <c:pt idx="10">
                  <c:v>-0.28631497977253151</c:v>
                </c:pt>
                <c:pt idx="11">
                  <c:v>0</c:v>
                </c:pt>
                <c:pt idx="12">
                  <c:v>-6.548757596402055E-2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A9-4DAE-979B-161691B22C75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5">
                  <c:v>-0.26704511659356456</c:v>
                </c:pt>
                <c:pt idx="6">
                  <c:v>-0.25253154820362944</c:v>
                </c:pt>
                <c:pt idx="7">
                  <c:v>-0.28072670751142415</c:v>
                </c:pt>
                <c:pt idx="8">
                  <c:v>-0.34360360504042742</c:v>
                </c:pt>
                <c:pt idx="9">
                  <c:v>-0.22569895173338583</c:v>
                </c:pt>
                <c:pt idx="10">
                  <c:v>-0.36627013675206399</c:v>
                </c:pt>
                <c:pt idx="11">
                  <c:v>0</c:v>
                </c:pt>
                <c:pt idx="12">
                  <c:v>-0.28331597997158742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A9-4DAE-979B-161691B22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A3-4C81-AB70-B1A46DA4C1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56468</c:v>
                </c:pt>
                <c:pt idx="1">
                  <c:v>57811</c:v>
                </c:pt>
                <c:pt idx="2">
                  <c:v>71506</c:v>
                </c:pt>
                <c:pt idx="3">
                  <c:v>69845</c:v>
                </c:pt>
                <c:pt idx="4">
                  <c:v>68552</c:v>
                </c:pt>
                <c:pt idx="5">
                  <c:v>66623</c:v>
                </c:pt>
                <c:pt idx="6">
                  <c:v>63302</c:v>
                </c:pt>
                <c:pt idx="7">
                  <c:v>62067</c:v>
                </c:pt>
                <c:pt idx="8">
                  <c:v>59470</c:v>
                </c:pt>
                <c:pt idx="9">
                  <c:v>68804</c:v>
                </c:pt>
                <c:pt idx="10">
                  <c:v>55540</c:v>
                </c:pt>
                <c:pt idx="11">
                  <c:v>57606</c:v>
                </c:pt>
                <c:pt idx="12">
                  <c:v>757594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3-4C81-AB70-B1A46DA4C195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A3-4C81-AB70-B1A46DA4C195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35085</c:v>
                </c:pt>
                <c:pt idx="1">
                  <c:v>55516</c:v>
                </c:pt>
                <c:pt idx="2">
                  <c:v>64544</c:v>
                </c:pt>
                <c:pt idx="3">
                  <c:v>70374</c:v>
                </c:pt>
                <c:pt idx="4">
                  <c:v>68746</c:v>
                </c:pt>
                <c:pt idx="5">
                  <c:v>67182</c:v>
                </c:pt>
                <c:pt idx="6">
                  <c:v>73077</c:v>
                </c:pt>
                <c:pt idx="7">
                  <c:v>72102</c:v>
                </c:pt>
                <c:pt idx="8">
                  <c:v>68680</c:v>
                </c:pt>
                <c:pt idx="9">
                  <c:v>77127</c:v>
                </c:pt>
                <c:pt idx="10">
                  <c:v>63039</c:v>
                </c:pt>
                <c:pt idx="11">
                  <c:v>68205</c:v>
                </c:pt>
                <c:pt idx="12">
                  <c:v>783677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A3-4C81-AB70-B1A46DA4C195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A3-4C81-AB70-B1A46DA4C1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A3-4C81-AB70-B1A46DA4C195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A3-4C81-AB70-B1A46DA4C1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A3-4C81-AB70-B1A46DA4C1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73383</c:v>
                </c:pt>
                <c:pt idx="11">
                  <c:v>0</c:v>
                </c:pt>
                <c:pt idx="12">
                  <c:v>856544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A3-4C81-AB70-B1A46DA4C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3-4C81-AB70-B1A46DA4C1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3-4C81-AB70-B1A46DA4C1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A3-4C81-AB70-B1A46DA4C1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A3-4C81-AB70-B1A46DA4C1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A3-4C81-AB70-B1A46DA4C1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A3-4C81-AB70-B1A46DA4C1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A3-4C81-AB70-B1A46DA4C1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A3-4C81-AB70-B1A46DA4C1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A3-4C81-AB70-B1A46DA4C1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A3-4C81-AB70-B1A46DA4C1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A3-4C81-AB70-B1A46DA4C1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A3-4C81-AB70-B1A46DA4C1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A3-4C81-AB70-B1A46DA4C19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0.15048066136242033</c:v>
                </c:pt>
                <c:pt idx="1">
                  <c:v>4.0402776909125082E-2</c:v>
                </c:pt>
                <c:pt idx="2">
                  <c:v>6.7894793171723755E-2</c:v>
                </c:pt>
                <c:pt idx="3">
                  <c:v>8.4342043019729029E-2</c:v>
                </c:pt>
                <c:pt idx="4">
                  <c:v>0.11141381904984304</c:v>
                </c:pt>
                <c:pt idx="5">
                  <c:v>5.3570503187023943E-2</c:v>
                </c:pt>
                <c:pt idx="6">
                  <c:v>5.5264342255049836E-2</c:v>
                </c:pt>
                <c:pt idx="7">
                  <c:v>6.6648650039893953E-2</c:v>
                </c:pt>
                <c:pt idx="8">
                  <c:v>-4.2521004200840151E-2</c:v>
                </c:pt>
                <c:pt idx="9">
                  <c:v>1.7915887629280869E-2</c:v>
                </c:pt>
                <c:pt idx="10">
                  <c:v>2.9604478554291269E-2</c:v>
                </c:pt>
                <c:pt idx="11">
                  <c:v>0</c:v>
                </c:pt>
                <c:pt idx="12">
                  <c:v>5.5111825021803229E-2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A3-4C81-AB70-B1A46DA4C195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0.1804916058652688</c:v>
                </c:pt>
                <c:pt idx="1">
                  <c:v>0.15099202573904624</c:v>
                </c:pt>
                <c:pt idx="2">
                  <c:v>0.11631191788101702</c:v>
                </c:pt>
                <c:pt idx="3">
                  <c:v>0.11584222206313988</c:v>
                </c:pt>
                <c:pt idx="4">
                  <c:v>0.24970825067102354</c:v>
                </c:pt>
                <c:pt idx="5">
                  <c:v>0.22064452216201613</c:v>
                </c:pt>
                <c:pt idx="6">
                  <c:v>0.2593756911314018</c:v>
                </c:pt>
                <c:pt idx="7">
                  <c:v>0.33541173248263978</c:v>
                </c:pt>
                <c:pt idx="8">
                  <c:v>0.2877585337144779</c:v>
                </c:pt>
                <c:pt idx="9">
                  <c:v>0.25021801058078008</c:v>
                </c:pt>
                <c:pt idx="10">
                  <c:v>0.32126395390709406</c:v>
                </c:pt>
                <c:pt idx="11">
                  <c:v>0</c:v>
                </c:pt>
                <c:pt idx="12">
                  <c:v>0.2236552626616457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A3-4C81-AB70-B1A46DA4C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CB-48E6-9111-79F6C8C2D4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8.2503806788612408</c:v>
                </c:pt>
                <c:pt idx="1">
                  <c:v>7.672650329691959</c:v>
                </c:pt>
                <c:pt idx="2">
                  <c:v>7.2298782669473542</c:v>
                </c:pt>
                <c:pt idx="3">
                  <c:v>6.8932736431701338</c:v>
                </c:pt>
                <c:pt idx="4">
                  <c:v>6.8085046391343811</c:v>
                </c:pt>
                <c:pt idx="5">
                  <c:v>7.0524334074709722</c:v>
                </c:pt>
                <c:pt idx="6">
                  <c:v>7.4854602157788266</c:v>
                </c:pt>
                <c:pt idx="7">
                  <c:v>7.5641013564431043</c:v>
                </c:pt>
                <c:pt idx="8">
                  <c:v>7.546100731112916</c:v>
                </c:pt>
                <c:pt idx="9">
                  <c:v>7.1231688405740057</c:v>
                </c:pt>
                <c:pt idx="10">
                  <c:v>7.3441428597878211</c:v>
                </c:pt>
                <c:pt idx="11">
                  <c:v>7.299135293335107</c:v>
                </c:pt>
                <c:pt idx="12">
                  <c:v>7.3447437273581109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B-48E6-9111-79F6C8C2D460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CB-48E6-9111-79F6C8C2D460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7.5182646018212402</c:v>
                </c:pt>
                <c:pt idx="1">
                  <c:v>6.7363253239954597</c:v>
                </c:pt>
                <c:pt idx="2">
                  <c:v>7.340603850050659</c:v>
                </c:pt>
                <c:pt idx="3">
                  <c:v>6.6255954316084074</c:v>
                </c:pt>
                <c:pt idx="4">
                  <c:v>6.7026465511730491</c:v>
                </c:pt>
                <c:pt idx="5">
                  <c:v>7.0056785596006428</c:v>
                </c:pt>
                <c:pt idx="6">
                  <c:v>7.0349361355325888</c:v>
                </c:pt>
                <c:pt idx="7">
                  <c:v>7.4451101998232163</c:v>
                </c:pt>
                <c:pt idx="8">
                  <c:v>7.1996563985093509</c:v>
                </c:pt>
                <c:pt idx="9">
                  <c:v>6.9613529785943582</c:v>
                </c:pt>
                <c:pt idx="10">
                  <c:v>7.1690575541344659</c:v>
                </c:pt>
                <c:pt idx="11">
                  <c:v>7.0770494781997302</c:v>
                </c:pt>
                <c:pt idx="12">
                  <c:v>7.0549781333920114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CB-48E6-9111-79F6C8C2D460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CB-48E6-9111-79F6C8C2D4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CB-48E6-9111-79F6C8C2D460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CB-48E6-9111-79F6C8C2D4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CB-48E6-9111-79F6C8C2D4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7.11226447386227</c:v>
                </c:pt>
                <c:pt idx="11">
                  <c:v>0</c:v>
                </c:pt>
                <c:pt idx="12">
                  <c:v>7.0442390488058209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CB-48E6-9111-79F6C8C2D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CB-48E6-9111-79F6C8C2D4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CB-48E6-9111-79F6C8C2D4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CB-48E6-9111-79F6C8C2D4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CB-48E6-9111-79F6C8C2D4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CB-48E6-9111-79F6C8C2D4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CB-48E6-9111-79F6C8C2D4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CB-48E6-9111-79F6C8C2D4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CB-48E6-9111-79F6C8C2D4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CB-48E6-9111-79F6C8C2D4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CB-48E6-9111-79F6C8C2D4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CB-48E6-9111-79F6C8C2D4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CB-48E6-9111-79F6C8C2D4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CB-48E6-9111-79F6C8C2D460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-0.10641365431256489</c:v>
                </c:pt>
                <c:pt idx="1">
                  <c:v>-6.6052179326544724E-2</c:v>
                </c:pt>
                <c:pt idx="2">
                  <c:v>-0.3438924176879663</c:v>
                </c:pt>
                <c:pt idx="3">
                  <c:v>0.25895214947937184</c:v>
                </c:pt>
                <c:pt idx="4">
                  <c:v>-0.1807673649684185</c:v>
                </c:pt>
                <c:pt idx="5">
                  <c:v>-0.17742523670264099</c:v>
                </c:pt>
                <c:pt idx="6">
                  <c:v>1.8388364072192687E-3</c:v>
                </c:pt>
                <c:pt idx="7">
                  <c:v>-0.25913963337776114</c:v>
                </c:pt>
                <c:pt idx="8">
                  <c:v>0.12039247789491991</c:v>
                </c:pt>
                <c:pt idx="9">
                  <c:v>9.4756112762983236E-2</c:v>
                </c:pt>
                <c:pt idx="10">
                  <c:v>-0.22628587892798002</c:v>
                </c:pt>
                <c:pt idx="11">
                  <c:v>0</c:v>
                </c:pt>
                <c:pt idx="12">
                  <c:v>-7.7263116036349722E-2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CB-48E6-9111-79F6C8C2D460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-0.69232382610240162</c:v>
                </c:pt>
                <c:pt idx="1">
                  <c:v>-0.63288547222698899</c:v>
                </c:pt>
                <c:pt idx="2">
                  <c:v>-0.48817128820537281</c:v>
                </c:pt>
                <c:pt idx="3">
                  <c:v>-8.4731478452390263E-2</c:v>
                </c:pt>
                <c:pt idx="4">
                  <c:v>-6.4951598158616619E-2</c:v>
                </c:pt>
                <c:pt idx="5">
                  <c:v>-0.37046715837045419</c:v>
                </c:pt>
                <c:pt idx="6">
                  <c:v>-0.20319370472158038</c:v>
                </c:pt>
                <c:pt idx="7">
                  <c:v>-0.31192283630312101</c:v>
                </c:pt>
                <c:pt idx="8">
                  <c:v>-0.22380306545399709</c:v>
                </c:pt>
                <c:pt idx="9">
                  <c:v>-0.12095902185042551</c:v>
                </c:pt>
                <c:pt idx="10">
                  <c:v>-0.2318783859255511</c:v>
                </c:pt>
                <c:pt idx="11">
                  <c:v>0</c:v>
                </c:pt>
                <c:pt idx="12">
                  <c:v>-0.30459064012558468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CB-48E6-9111-79F6C8C2D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42-44D2-BAB3-447C3D88ACE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8.2333166431840148</c:v>
                </c:pt>
                <c:pt idx="1">
                  <c:v>7.5458689988835133</c:v>
                </c:pt>
                <c:pt idx="2">
                  <c:v>7.224927224149619</c:v>
                </c:pt>
                <c:pt idx="3">
                  <c:v>6.9060150375939848</c:v>
                </c:pt>
                <c:pt idx="4">
                  <c:v>6.8420894883322632</c:v>
                </c:pt>
                <c:pt idx="5">
                  <c:v>6.9032372302308138</c:v>
                </c:pt>
                <c:pt idx="6">
                  <c:v>7.3246129151254724</c:v>
                </c:pt>
                <c:pt idx="7">
                  <c:v>7.4196919895113931</c:v>
                </c:pt>
                <c:pt idx="8">
                  <c:v>7.4743574533257116</c:v>
                </c:pt>
                <c:pt idx="9">
                  <c:v>7.0279658359313029</c:v>
                </c:pt>
                <c:pt idx="10">
                  <c:v>7.2312497298231966</c:v>
                </c:pt>
                <c:pt idx="11">
                  <c:v>7.2065753705698317</c:v>
                </c:pt>
                <c:pt idx="12">
                  <c:v>7.2669870022123897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2-44D2-BAB3-447C3D88ACE7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42-44D2-BAB3-447C3D88ACE7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7.4674421006428959</c:v>
                </c:pt>
                <c:pt idx="1">
                  <c:v>6.6507065915604313</c:v>
                </c:pt>
                <c:pt idx="2">
                  <c:v>7.297614374012837</c:v>
                </c:pt>
                <c:pt idx="3">
                  <c:v>6.5945161392105511</c:v>
                </c:pt>
                <c:pt idx="4">
                  <c:v>6.6882519368571351</c:v>
                </c:pt>
                <c:pt idx="5">
                  <c:v>7.0047183079421824</c:v>
                </c:pt>
                <c:pt idx="6">
                  <c:v>6.9643698899562754</c:v>
                </c:pt>
                <c:pt idx="7">
                  <c:v>7.3769862429348407</c:v>
                </c:pt>
                <c:pt idx="8">
                  <c:v>7.1376755746517411</c:v>
                </c:pt>
                <c:pt idx="9">
                  <c:v>6.8989995831596502</c:v>
                </c:pt>
                <c:pt idx="10">
                  <c:v>7.1330528040515375</c:v>
                </c:pt>
                <c:pt idx="11">
                  <c:v>7.05457733747921</c:v>
                </c:pt>
                <c:pt idx="12">
                  <c:v>7.0085146420153253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42-44D2-BAB3-447C3D88ACE7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42-44D2-BAB3-447C3D88ACE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42-44D2-BAB3-447C3D88ACE7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42-44D2-BAB3-447C3D88AC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42-44D2-BAB3-447C3D88ACE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7.1157021870966597</c:v>
                </c:pt>
                <c:pt idx="11">
                  <c:v>0</c:v>
                </c:pt>
                <c:pt idx="12">
                  <c:v>7.0210375759098653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42-44D2-BAB3-447C3D88A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42-44D2-BAB3-447C3D88AC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42-44D2-BAB3-447C3D88AC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42-44D2-BAB3-447C3D88AC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42-44D2-BAB3-447C3D88AC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42-44D2-BAB3-447C3D88AC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42-44D2-BAB3-447C3D88AC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42-44D2-BAB3-447C3D88AC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42-44D2-BAB3-447C3D88AC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42-44D2-BAB3-447C3D88AC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42-44D2-BAB3-447C3D88AC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42-44D2-BAB3-447C3D88AC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42-44D2-BAB3-447C3D88AC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42-44D2-BAB3-447C3D88ACE7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-6.5878996679670898E-2</c:v>
                </c:pt>
                <c:pt idx="1">
                  <c:v>-3.6710392803609437E-2</c:v>
                </c:pt>
                <c:pt idx="2">
                  <c:v>-0.3136166714201698</c:v>
                </c:pt>
                <c:pt idx="3">
                  <c:v>0.23615565430956931</c:v>
                </c:pt>
                <c:pt idx="4">
                  <c:v>-0.14346275335876957</c:v>
                </c:pt>
                <c:pt idx="5">
                  <c:v>-0.19475934847111898</c:v>
                </c:pt>
                <c:pt idx="6">
                  <c:v>4.2275414546156576E-2</c:v>
                </c:pt>
                <c:pt idx="7">
                  <c:v>-0.25611054834010893</c:v>
                </c:pt>
                <c:pt idx="8">
                  <c:v>0.14961022292798809</c:v>
                </c:pt>
                <c:pt idx="9">
                  <c:v>9.9761606143565551E-2</c:v>
                </c:pt>
                <c:pt idx="10">
                  <c:v>-0.19381500481619263</c:v>
                </c:pt>
                <c:pt idx="11">
                  <c:v>0</c:v>
                </c:pt>
                <c:pt idx="12">
                  <c:v>-5.7981521422470372E-2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42-44D2-BAB3-447C3D88ACE7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-0.75380346954747957</c:v>
                </c:pt>
                <c:pt idx="1">
                  <c:v>-0.58468754164561254</c:v>
                </c:pt>
                <c:pt idx="2">
                  <c:v>-0.46958366471037838</c:v>
                </c:pt>
                <c:pt idx="3">
                  <c:v>-0.1299376469015554</c:v>
                </c:pt>
                <c:pt idx="4">
                  <c:v>-7.4282875699647199E-2</c:v>
                </c:pt>
                <c:pt idx="5">
                  <c:v>-0.26695818428657514</c:v>
                </c:pt>
                <c:pt idx="6">
                  <c:v>-3.5519616833751044E-2</c:v>
                </c:pt>
                <c:pt idx="7">
                  <c:v>-0.21417593428941473</c:v>
                </c:pt>
                <c:pt idx="8">
                  <c:v>-0.17137566974519203</c:v>
                </c:pt>
                <c:pt idx="9">
                  <c:v>-3.7903226443255278E-2</c:v>
                </c:pt>
                <c:pt idx="10">
                  <c:v>-0.11554754272653689</c:v>
                </c:pt>
                <c:pt idx="11">
                  <c:v>0</c:v>
                </c:pt>
                <c:pt idx="12">
                  <c:v>-0.2515072154569733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42-44D2-BAB3-447C3D88A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C9-485B-85BB-18B5D6F6F78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8.3323267908069116</c:v>
                </c:pt>
                <c:pt idx="1">
                  <c:v>8.3702803020606673</c:v>
                </c:pt>
                <c:pt idx="2">
                  <c:v>7.2548684144316411</c:v>
                </c:pt>
                <c:pt idx="3">
                  <c:v>6.8327880230021814</c:v>
                </c:pt>
                <c:pt idx="4">
                  <c:v>6.6521847441582382</c:v>
                </c:pt>
                <c:pt idx="5">
                  <c:v>7.8397273826536225</c:v>
                </c:pt>
                <c:pt idx="6">
                  <c:v>8.3651780358798185</c:v>
                </c:pt>
                <c:pt idx="7">
                  <c:v>8.3836721861245014</c:v>
                </c:pt>
                <c:pt idx="8">
                  <c:v>7.9721990903849846</c:v>
                </c:pt>
                <c:pt idx="9">
                  <c:v>7.6775337021322301</c:v>
                </c:pt>
                <c:pt idx="10">
                  <c:v>8.0185280826339582</c:v>
                </c:pt>
                <c:pt idx="11">
                  <c:v>7.8900458415193189</c:v>
                </c:pt>
                <c:pt idx="12">
                  <c:v>7.764727024907577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9-485B-85BB-18B5D6F6F78E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C9-485B-85BB-18B5D6F6F78E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7.9685462655838961</c:v>
                </c:pt>
                <c:pt idx="1">
                  <c:v>7.431149250140348</c:v>
                </c:pt>
                <c:pt idx="2">
                  <c:v>7.6807281132620631</c:v>
                </c:pt>
                <c:pt idx="3">
                  <c:v>6.8932210297513921</c:v>
                </c:pt>
                <c:pt idx="4">
                  <c:v>6.8423889792076666</c:v>
                </c:pt>
                <c:pt idx="5">
                  <c:v>7.0134657836644587</c:v>
                </c:pt>
                <c:pt idx="6">
                  <c:v>7.5911216449939145</c:v>
                </c:pt>
                <c:pt idx="7">
                  <c:v>7.960238198622914</c:v>
                </c:pt>
                <c:pt idx="8">
                  <c:v>7.6872820979232985</c:v>
                </c:pt>
                <c:pt idx="9">
                  <c:v>7.4518625393494231</c:v>
                </c:pt>
                <c:pt idx="10">
                  <c:v>7.4436004827145599</c:v>
                </c:pt>
                <c:pt idx="11">
                  <c:v>7.232929964261082</c:v>
                </c:pt>
                <c:pt idx="12">
                  <c:v>7.4275981000211777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C9-485B-85BB-18B5D6F6F78E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C9-485B-85BB-18B5D6F6F78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C9-485B-85BB-18B5D6F6F78E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C9-485B-85BB-18B5D6F6F7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C9-485B-85BB-18B5D6F6F78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7.0811675329868056</c:v>
                </c:pt>
                <c:pt idx="11">
                  <c:v>0</c:v>
                </c:pt>
                <c:pt idx="12">
                  <c:v>7.2593860777028709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C9-485B-85BB-18B5D6F6F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C9-485B-85BB-18B5D6F6F7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C9-485B-85BB-18B5D6F6F7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C9-485B-85BB-18B5D6F6F7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C9-485B-85BB-18B5D6F6F7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C9-485B-85BB-18B5D6F6F7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C9-485B-85BB-18B5D6F6F7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C9-485B-85BB-18B5D6F6F7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C9-485B-85BB-18B5D6F6F7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C9-485B-85BB-18B5D6F6F7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C9-485B-85BB-18B5D6F6F7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C9-485B-85BB-18B5D6F6F7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C9-485B-85BB-18B5D6F6F7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C9-485B-85BB-18B5D6F6F78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-0.2345983957049711</c:v>
                </c:pt>
                <c:pt idx="1">
                  <c:v>-0.21309518620478318</c:v>
                </c:pt>
                <c:pt idx="2">
                  <c:v>-0.59611511044199439</c:v>
                </c:pt>
                <c:pt idx="3">
                  <c:v>0.47097316063642936</c:v>
                </c:pt>
                <c:pt idx="4">
                  <c:v>-0.51753101248928779</c:v>
                </c:pt>
                <c:pt idx="5">
                  <c:v>2.1543956117802132E-2</c:v>
                </c:pt>
                <c:pt idx="6">
                  <c:v>-0.3311073421711086</c:v>
                </c:pt>
                <c:pt idx="7">
                  <c:v>-0.21229526473650306</c:v>
                </c:pt>
                <c:pt idx="8">
                  <c:v>-0.12827636413857491</c:v>
                </c:pt>
                <c:pt idx="9">
                  <c:v>6.7034310417542819E-2</c:v>
                </c:pt>
                <c:pt idx="10">
                  <c:v>-0.50298112078642188</c:v>
                </c:pt>
                <c:pt idx="11">
                  <c:v>0</c:v>
                </c:pt>
                <c:pt idx="12">
                  <c:v>-0.21479105917442887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C9-485B-85BB-18B5D6F6F78E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-3.0836795064042022E-2</c:v>
                </c:pt>
                <c:pt idx="1">
                  <c:v>-0.61906592382232528</c:v>
                </c:pt>
                <c:pt idx="2">
                  <c:v>-0.63072370878839212</c:v>
                </c:pt>
                <c:pt idx="3">
                  <c:v>0.27075589071122419</c:v>
                </c:pt>
                <c:pt idx="4">
                  <c:v>-0.13324535021884465</c:v>
                </c:pt>
                <c:pt idx="5">
                  <c:v>-0.71541958862105748</c:v>
                </c:pt>
                <c:pt idx="6">
                  <c:v>-1.1440313493571077</c:v>
                </c:pt>
                <c:pt idx="7">
                  <c:v>-0.67137660768719076</c:v>
                </c:pt>
                <c:pt idx="8">
                  <c:v>-0.47045663394639536</c:v>
                </c:pt>
                <c:pt idx="9">
                  <c:v>-0.556249241944335</c:v>
                </c:pt>
                <c:pt idx="10">
                  <c:v>-0.93736054964715265</c:v>
                </c:pt>
                <c:pt idx="11">
                  <c:v>0</c:v>
                </c:pt>
                <c:pt idx="12">
                  <c:v>-0.49572293808908974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C9-485B-85BB-18B5D6F6F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55-4666-9028-1EB0CA7094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9.1470450027110068</c:v>
                </c:pt>
                <c:pt idx="1">
                  <c:v>8.3691467867144027</c:v>
                </c:pt>
                <c:pt idx="2">
                  <c:v>7.1482012737391702</c:v>
                </c:pt>
                <c:pt idx="3">
                  <c:v>6.3384631221370116</c:v>
                </c:pt>
                <c:pt idx="4">
                  <c:v>6.2435806413442192</c:v>
                </c:pt>
                <c:pt idx="5">
                  <c:v>6.892098210660242</c:v>
                </c:pt>
                <c:pt idx="6">
                  <c:v>7.9522846744844315</c:v>
                </c:pt>
                <c:pt idx="7">
                  <c:v>8.23697290363957</c:v>
                </c:pt>
                <c:pt idx="8">
                  <c:v>8.5541528940150506</c:v>
                </c:pt>
                <c:pt idx="9">
                  <c:v>8.0383557312252965</c:v>
                </c:pt>
                <c:pt idx="10">
                  <c:v>8.2542312361636796</c:v>
                </c:pt>
                <c:pt idx="11">
                  <c:v>8.8450070323488053</c:v>
                </c:pt>
                <c:pt idx="12">
                  <c:v>7.7516678888908759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55-4666-9028-1EB0CA709461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55-4666-9028-1EB0CA709461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10.058643771827706</c:v>
                </c:pt>
                <c:pt idx="1">
                  <c:v>8.5183896043624543</c:v>
                </c:pt>
                <c:pt idx="2">
                  <c:v>8.9438208884688084</c:v>
                </c:pt>
                <c:pt idx="3">
                  <c:v>7.2615639657124369</c:v>
                </c:pt>
                <c:pt idx="4">
                  <c:v>7.5795092261617238</c:v>
                </c:pt>
                <c:pt idx="5">
                  <c:v>7.6719207173194901</c:v>
                </c:pt>
                <c:pt idx="6">
                  <c:v>7.8098892707140131</c:v>
                </c:pt>
                <c:pt idx="7">
                  <c:v>8.0280654359897952</c:v>
                </c:pt>
                <c:pt idx="8">
                  <c:v>7.3250566263515537</c:v>
                </c:pt>
                <c:pt idx="9">
                  <c:v>7.6415784008307375</c:v>
                </c:pt>
                <c:pt idx="10">
                  <c:v>7.9870946393117137</c:v>
                </c:pt>
                <c:pt idx="11">
                  <c:v>7.7937504563043003</c:v>
                </c:pt>
                <c:pt idx="12">
                  <c:v>7.94246678177314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55-4666-9028-1EB0CA709461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55-4666-9028-1EB0CA7094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55-4666-9028-1EB0CA709461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55-4666-9028-1EB0CA7094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55-4666-9028-1EB0CA7094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7.3780008311223346</c:v>
                </c:pt>
                <c:pt idx="11">
                  <c:v>0</c:v>
                </c:pt>
                <c:pt idx="12">
                  <c:v>7.5367366040090475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55-4666-9028-1EB0CA709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55-4666-9028-1EB0CA7094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55-4666-9028-1EB0CA7094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55-4666-9028-1EB0CA7094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55-4666-9028-1EB0CA7094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55-4666-9028-1EB0CA7094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55-4666-9028-1EB0CA7094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55-4666-9028-1EB0CA7094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55-4666-9028-1EB0CA7094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55-4666-9028-1EB0CA7094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55-4666-9028-1EB0CA7094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55-4666-9028-1EB0CA7094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55-4666-9028-1EB0CA7094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55-4666-9028-1EB0CA709461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-0.73744195313845751</c:v>
                </c:pt>
                <c:pt idx="1">
                  <c:v>-0.4450241102852015</c:v>
                </c:pt>
                <c:pt idx="2">
                  <c:v>-0.17856539673345928</c:v>
                </c:pt>
                <c:pt idx="3">
                  <c:v>0.36034726831575981</c:v>
                </c:pt>
                <c:pt idx="4">
                  <c:v>-0.12482565318609495</c:v>
                </c:pt>
                <c:pt idx="5">
                  <c:v>0.52053441279771917</c:v>
                </c:pt>
                <c:pt idx="6">
                  <c:v>-7.1401336035346041E-2</c:v>
                </c:pt>
                <c:pt idx="7">
                  <c:v>0.19821940245744862</c:v>
                </c:pt>
                <c:pt idx="8">
                  <c:v>0.58944800786516982</c:v>
                </c:pt>
                <c:pt idx="9">
                  <c:v>-0.12063303005842929</c:v>
                </c:pt>
                <c:pt idx="10">
                  <c:v>-0.5507931012945404</c:v>
                </c:pt>
                <c:pt idx="11">
                  <c:v>0</c:v>
                </c:pt>
                <c:pt idx="12">
                  <c:v>-2.8315503429628741E-2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55-4666-9028-1EB0CA709461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-0.71500044878576396</c:v>
                </c:pt>
                <c:pt idx="1">
                  <c:v>-0.47208361047209024</c:v>
                </c:pt>
                <c:pt idx="2">
                  <c:v>-3.053686795916466E-2</c:v>
                </c:pt>
                <c:pt idx="3">
                  <c:v>0.91167116613514576</c:v>
                </c:pt>
                <c:pt idx="4">
                  <c:v>0.47144850103712965</c:v>
                </c:pt>
                <c:pt idx="5">
                  <c:v>0.15246763177794076</c:v>
                </c:pt>
                <c:pt idx="6">
                  <c:v>-0.35856957803742429</c:v>
                </c:pt>
                <c:pt idx="7">
                  <c:v>2.5099515225639024E-2</c:v>
                </c:pt>
                <c:pt idx="8">
                  <c:v>-0.74684645999105914</c:v>
                </c:pt>
                <c:pt idx="9">
                  <c:v>-0.62392001957111454</c:v>
                </c:pt>
                <c:pt idx="10">
                  <c:v>-0.87623040504134497</c:v>
                </c:pt>
                <c:pt idx="11">
                  <c:v>0</c:v>
                </c:pt>
                <c:pt idx="12">
                  <c:v>-0.12925315139361349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55-4666-9028-1EB0CA709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55-4083-BF4E-E53E158437E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0.76090000000000002</c:v>
                </c:pt>
                <c:pt idx="1">
                  <c:v>0.77150000000000007</c:v>
                </c:pt>
                <c:pt idx="2">
                  <c:v>0.76700000000000002</c:v>
                </c:pt>
                <c:pt idx="3">
                  <c:v>0.76760000000000006</c:v>
                </c:pt>
                <c:pt idx="4">
                  <c:v>0.69900000000000007</c:v>
                </c:pt>
                <c:pt idx="5">
                  <c:v>0.77910000000000001</c:v>
                </c:pt>
                <c:pt idx="6">
                  <c:v>0.82269999999999999</c:v>
                </c:pt>
                <c:pt idx="7">
                  <c:v>0.86730000000000007</c:v>
                </c:pt>
                <c:pt idx="8">
                  <c:v>0.75</c:v>
                </c:pt>
                <c:pt idx="9">
                  <c:v>0.79150000000000009</c:v>
                </c:pt>
                <c:pt idx="10">
                  <c:v>0.7229000000000001</c:v>
                </c:pt>
                <c:pt idx="11">
                  <c:v>0.73370000000000002</c:v>
                </c:pt>
                <c:pt idx="12">
                  <c:v>0.76972196158821105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5-4083-BF4E-E53E158437ED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55-4083-BF4E-E53E158437ED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0.59370000000000001</c:v>
                </c:pt>
                <c:pt idx="1">
                  <c:v>0.75780000000000003</c:v>
                </c:pt>
                <c:pt idx="2">
                  <c:v>0.78410000000000002</c:v>
                </c:pt>
                <c:pt idx="3">
                  <c:v>0.82299999999999995</c:v>
                </c:pt>
                <c:pt idx="4">
                  <c:v>0.72030000000000005</c:v>
                </c:pt>
                <c:pt idx="5">
                  <c:v>0.76419999999999999</c:v>
                </c:pt>
                <c:pt idx="6">
                  <c:v>0.86370000000000002</c:v>
                </c:pt>
                <c:pt idx="7">
                  <c:v>0.90879999999999994</c:v>
                </c:pt>
                <c:pt idx="8">
                  <c:v>0.76670000000000005</c:v>
                </c:pt>
                <c:pt idx="9">
                  <c:v>0.8234999999999999</c:v>
                </c:pt>
                <c:pt idx="10">
                  <c:v>0.79489999999999994</c:v>
                </c:pt>
                <c:pt idx="11">
                  <c:v>0.77950000000000008</c:v>
                </c:pt>
                <c:pt idx="12">
                  <c:v>0.78235212112064911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5-4083-BF4E-E53E158437ED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55-4083-BF4E-E53E158437E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55-4083-BF4E-E53E158437ED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55-4083-BF4E-E53E158437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55-4083-BF4E-E53E158437E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0.79709999999999992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55-4083-BF4E-E53E15843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55-4083-BF4E-E53E158437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55-4083-BF4E-E53E158437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55-4083-BF4E-E53E158437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55-4083-BF4E-E53E158437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55-4083-BF4E-E53E158437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55-4083-BF4E-E53E158437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55-4083-BF4E-E53E158437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55-4083-BF4E-E53E158437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55-4083-BF4E-E53E158437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55-4083-BF4E-E53E158437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55-4083-BF4E-E53E158437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55-4083-BF4E-E53E158437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55-4083-BF4E-E53E158437ED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3.956043956043942E-2</c:v>
                </c:pt>
                <c:pt idx="1">
                  <c:v>-1.634454784061079E-2</c:v>
                </c:pt>
                <c:pt idx="2">
                  <c:v>7.1400903808908955E-2</c:v>
                </c:pt>
                <c:pt idx="3">
                  <c:v>-2.0928792569659516E-2</c:v>
                </c:pt>
                <c:pt idx="4">
                  <c:v>4.0343464631320547E-2</c:v>
                </c:pt>
                <c:pt idx="5">
                  <c:v>-1.1722272317403082E-2</c:v>
                </c:pt>
                <c:pt idx="6">
                  <c:v>-1.6047102285846271E-2</c:v>
                </c:pt>
                <c:pt idx="7">
                  <c:v>-7.7680525164115499E-3</c:v>
                </c:pt>
                <c:pt idx="8">
                  <c:v>-1.1346444780634402E-3</c:v>
                </c:pt>
                <c:pt idx="9">
                  <c:v>1.7895490336437003E-3</c:v>
                </c:pt>
                <c:pt idx="10">
                  <c:v>-3.2997695013951334E-2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55-4083-BF4E-E53E158437ED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5.6774871862268261E-2</c:v>
                </c:pt>
                <c:pt idx="1">
                  <c:v>6.8697342838625941E-2</c:v>
                </c:pt>
                <c:pt idx="2">
                  <c:v>8.1877444589309123E-2</c:v>
                </c:pt>
                <c:pt idx="3">
                  <c:v>2.9963522668056131E-2</c:v>
                </c:pt>
                <c:pt idx="4">
                  <c:v>9.1988555078683643E-2</c:v>
                </c:pt>
                <c:pt idx="5">
                  <c:v>-1.5274034141958714E-2</c:v>
                </c:pt>
                <c:pt idx="6">
                  <c:v>3.5979093229610015E-2</c:v>
                </c:pt>
                <c:pt idx="7">
                  <c:v>4.5658941542718656E-2</c:v>
                </c:pt>
                <c:pt idx="8">
                  <c:v>5.6400000000000006E-2</c:v>
                </c:pt>
                <c:pt idx="9">
                  <c:v>6.089703095388499E-2</c:v>
                </c:pt>
                <c:pt idx="10">
                  <c:v>0.10264213584174819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55-4083-BF4E-E53E15843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B5-4F74-BCEC-F750DC8408E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0.55779999999999996</c:v>
                </c:pt>
                <c:pt idx="1">
                  <c:v>0.65590000000000004</c:v>
                </c:pt>
                <c:pt idx="2">
                  <c:v>0.6109</c:v>
                </c:pt>
                <c:pt idx="3">
                  <c:v>0.61370000000000002</c:v>
                </c:pt>
                <c:pt idx="4">
                  <c:v>0.51890000000000003</c:v>
                </c:pt>
                <c:pt idx="5">
                  <c:v>0.55549999999999999</c:v>
                </c:pt>
                <c:pt idx="6">
                  <c:v>0.6764</c:v>
                </c:pt>
                <c:pt idx="7">
                  <c:v>0.70750000000000002</c:v>
                </c:pt>
                <c:pt idx="8">
                  <c:v>0.5857</c:v>
                </c:pt>
                <c:pt idx="9">
                  <c:v>0.60840000000000005</c:v>
                </c:pt>
                <c:pt idx="10">
                  <c:v>0.65980000000000005</c:v>
                </c:pt>
                <c:pt idx="11">
                  <c:v>0.63490000000000002</c:v>
                </c:pt>
                <c:pt idx="12">
                  <c:v>0.61544999999999994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5-4F74-BCEC-F750DC8408EE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B5-4F74-BCEC-F750DC8408E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B5-4F74-BCEC-F750DC8408EE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B5-4F74-BCEC-F750DC8408E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0.6623</c:v>
                </c:pt>
                <c:pt idx="11">
                  <c:v>0</c:v>
                </c:pt>
                <c:pt idx="12">
                  <c:v>0.66583636363636356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B5-4F74-BCEC-F750DC840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B5-4F74-BCEC-F750DC8408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B5-4F74-BCEC-F750DC8408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B5-4F74-BCEC-F750DC8408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B5-4F74-BCEC-F750DC8408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B5-4F74-BCEC-F750DC8408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B5-4F74-BCEC-F750DC8408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B5-4F74-BCEC-F750DC8408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B5-4F74-BCEC-F750DC8408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B5-4F74-BCEC-F750DC8408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B5-4F74-BCEC-F750DC8408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B5-4F74-BCEC-F750DC8408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B5-4F74-BCEC-F750DC8408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B5-4F74-BCEC-F750DC8408EE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8.5136629284473297E-2</c:v>
                </c:pt>
                <c:pt idx="1">
                  <c:v>9.1011711584591426E-2</c:v>
                </c:pt>
                <c:pt idx="2">
                  <c:v>0.11926020408163285</c:v>
                </c:pt>
                <c:pt idx="3">
                  <c:v>-1.7149328587607093E-2</c:v>
                </c:pt>
                <c:pt idx="4">
                  <c:v>6.5217391304347894E-2</c:v>
                </c:pt>
                <c:pt idx="5">
                  <c:v>-1.1882211124504938E-2</c:v>
                </c:pt>
                <c:pt idx="6">
                  <c:v>2.9768786127167601E-2</c:v>
                </c:pt>
                <c:pt idx="7">
                  <c:v>-2.8448947778643818E-2</c:v>
                </c:pt>
                <c:pt idx="8">
                  <c:v>1.7149328587606982E-2</c:v>
                </c:pt>
                <c:pt idx="9">
                  <c:v>4.2923794712286023E-2</c:v>
                </c:pt>
                <c:pt idx="10">
                  <c:v>-8.077723802914627E-2</c:v>
                </c:pt>
                <c:pt idx="11">
                  <c:v>0</c:v>
                </c:pt>
                <c:pt idx="12">
                  <c:v>2.7490437693986847E-2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B5-4F74-BCEC-F750DC8408EE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4.8694855747214216E-2</c:v>
                </c:pt>
                <c:pt idx="1">
                  <c:v>0.14260381262006794</c:v>
                </c:pt>
                <c:pt idx="2">
                  <c:v>8.8203379321035502E-2</c:v>
                </c:pt>
                <c:pt idx="3">
                  <c:v>-7.8008802549704104E-2</c:v>
                </c:pt>
                <c:pt idx="4">
                  <c:v>2.2327964860907823E-2</c:v>
                </c:pt>
                <c:pt idx="5">
                  <c:v>-0.15753927470268692</c:v>
                </c:pt>
                <c:pt idx="6">
                  <c:v>-4.4644054162756408E-2</c:v>
                </c:pt>
                <c:pt idx="7">
                  <c:v>-4.0415704387990692E-2</c:v>
                </c:pt>
                <c:pt idx="8">
                  <c:v>-1.3339610797238E-2</c:v>
                </c:pt>
                <c:pt idx="9">
                  <c:v>4.0657976412166397E-2</c:v>
                </c:pt>
                <c:pt idx="10">
                  <c:v>9.3806771263418742E-2</c:v>
                </c:pt>
                <c:pt idx="11">
                  <c:v>0</c:v>
                </c:pt>
                <c:pt idx="12">
                  <c:v>6.1699744972878445E-3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BB5-4F74-BCEC-F750DC840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42-4C21-8BAB-698CBD4BCC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0.47479999999999994</c:v>
                </c:pt>
                <c:pt idx="1">
                  <c:v>0.6603</c:v>
                </c:pt>
                <c:pt idx="2">
                  <c:v>0.68440000000000001</c:v>
                </c:pt>
                <c:pt idx="3">
                  <c:v>0.67489999999999994</c:v>
                </c:pt>
                <c:pt idx="4">
                  <c:v>0.51469999999999994</c:v>
                </c:pt>
                <c:pt idx="5">
                  <c:v>0.63390000000000002</c:v>
                </c:pt>
                <c:pt idx="6">
                  <c:v>0.76269999999999993</c:v>
                </c:pt>
                <c:pt idx="7">
                  <c:v>0.82590000000000008</c:v>
                </c:pt>
                <c:pt idx="8">
                  <c:v>0.67400000000000004</c:v>
                </c:pt>
                <c:pt idx="9">
                  <c:v>0.73069999999999991</c:v>
                </c:pt>
                <c:pt idx="10">
                  <c:v>0.69680000000000009</c:v>
                </c:pt>
                <c:pt idx="11">
                  <c:v>0.71420000000000006</c:v>
                </c:pt>
                <c:pt idx="12">
                  <c:v>0.67060833333333336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42-4C21-8BAB-698CBD4BCCDF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42-4C21-8BAB-698CBD4BCC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42-4C21-8BAB-698CBD4BCCDF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42-4C21-8BAB-698CBD4BCCD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0.73699999999999999</c:v>
                </c:pt>
                <c:pt idx="11">
                  <c:v>0</c:v>
                </c:pt>
                <c:pt idx="12">
                  <c:v>0.75519999999999998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42-4C21-8BAB-698CBD4B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42-4C21-8BAB-698CBD4BCC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42-4C21-8BAB-698CBD4BCC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42-4C21-8BAB-698CBD4BCC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42-4C21-8BAB-698CBD4BCC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42-4C21-8BAB-698CBD4BCC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42-4C21-8BAB-698CBD4BCC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42-4C21-8BAB-698CBD4BCC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42-4C21-8BAB-698CBD4BCC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42-4C21-8BAB-698CBD4BCC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42-4C21-8BAB-698CBD4BCC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42-4C21-8BAB-698CBD4BCC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42-4C21-8BAB-698CBD4BCC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42-4C21-8BAB-698CBD4BCCD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-1.3431013431013494E-2</c:v>
                </c:pt>
                <c:pt idx="1">
                  <c:v>6.0480207657365392E-2</c:v>
                </c:pt>
                <c:pt idx="2">
                  <c:v>2.1412115462799752E-2</c:v>
                </c:pt>
                <c:pt idx="3">
                  <c:v>1.0610801251530466E-2</c:v>
                </c:pt>
                <c:pt idx="4">
                  <c:v>1.2220259128386202E-2</c:v>
                </c:pt>
                <c:pt idx="5">
                  <c:v>4.0771651388698871E-2</c:v>
                </c:pt>
                <c:pt idx="6">
                  <c:v>-5.7098020280057948E-2</c:v>
                </c:pt>
                <c:pt idx="7">
                  <c:v>-4.1359971959341046E-2</c:v>
                </c:pt>
                <c:pt idx="8">
                  <c:v>-2.0402720362714954E-2</c:v>
                </c:pt>
                <c:pt idx="9">
                  <c:v>-5.7565789473684514E-2</c:v>
                </c:pt>
                <c:pt idx="10">
                  <c:v>-4.3726482418580459E-2</c:v>
                </c:pt>
                <c:pt idx="11">
                  <c:v>0</c:v>
                </c:pt>
                <c:pt idx="12">
                  <c:v>-9.0712832384806097E-3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42-4C21-8BAB-698CBD4BCCDF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-1.3832384052074875E-2</c:v>
                </c:pt>
                <c:pt idx="1">
                  <c:v>0.14008650760429742</c:v>
                </c:pt>
                <c:pt idx="2">
                  <c:v>5.634197617379133E-2</c:v>
                </c:pt>
                <c:pt idx="3">
                  <c:v>5.3908355795148521E-2</c:v>
                </c:pt>
                <c:pt idx="4">
                  <c:v>4.0405569007263997E-2</c:v>
                </c:pt>
                <c:pt idx="5">
                  <c:v>9.5554080955539966E-3</c:v>
                </c:pt>
                <c:pt idx="6">
                  <c:v>3.9845758354755123E-3</c:v>
                </c:pt>
                <c:pt idx="7">
                  <c:v>1.12151836332266E-2</c:v>
                </c:pt>
                <c:pt idx="8">
                  <c:v>0.12634161300214641</c:v>
                </c:pt>
                <c:pt idx="9">
                  <c:v>2.7590012415505516E-2</c:v>
                </c:pt>
                <c:pt idx="10">
                  <c:v>0.13227838377630974</c:v>
                </c:pt>
                <c:pt idx="11">
                  <c:v>0</c:v>
                </c:pt>
                <c:pt idx="12">
                  <c:v>5.0716639835330701E-2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42-4C21-8BAB-698CBD4B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1E-4C11-89CF-F15861FBCA8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0.79900000000000004</c:v>
                </c:pt>
                <c:pt idx="1">
                  <c:v>0.80559999999999998</c:v>
                </c:pt>
                <c:pt idx="2">
                  <c:v>0.81099999999999994</c:v>
                </c:pt>
                <c:pt idx="3">
                  <c:v>0.80870000000000009</c:v>
                </c:pt>
                <c:pt idx="4">
                  <c:v>0.75670000000000004</c:v>
                </c:pt>
                <c:pt idx="5">
                  <c:v>0.81620000000000004</c:v>
                </c:pt>
                <c:pt idx="6">
                  <c:v>0.85180000000000011</c:v>
                </c:pt>
                <c:pt idx="7">
                  <c:v>0.89980000000000004</c:v>
                </c:pt>
                <c:pt idx="8">
                  <c:v>0.79180000000000006</c:v>
                </c:pt>
                <c:pt idx="9">
                  <c:v>0.8456999999999999</c:v>
                </c:pt>
                <c:pt idx="10">
                  <c:v>0.7661</c:v>
                </c:pt>
                <c:pt idx="11">
                  <c:v>0.76919999999999999</c:v>
                </c:pt>
                <c:pt idx="12">
                  <c:v>0.81043671021028874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E-4C11-89CF-F15861FBCA8A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1E-4C11-89CF-F15861FBCA8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0.60199999999999998</c:v>
                </c:pt>
                <c:pt idx="1">
                  <c:v>0.78110000000000002</c:v>
                </c:pt>
                <c:pt idx="2">
                  <c:v>0.82319999999999993</c:v>
                </c:pt>
                <c:pt idx="3">
                  <c:v>0.88049999999999995</c:v>
                </c:pt>
                <c:pt idx="4">
                  <c:v>0.77670000000000006</c:v>
                </c:pt>
                <c:pt idx="5">
                  <c:v>0.82209999999999994</c:v>
                </c:pt>
                <c:pt idx="6">
                  <c:v>0.91700000000000004</c:v>
                </c:pt>
                <c:pt idx="7">
                  <c:v>0.96599999999999997</c:v>
                </c:pt>
                <c:pt idx="8">
                  <c:v>0.81819999999999993</c:v>
                </c:pt>
                <c:pt idx="9">
                  <c:v>0.88470000000000004</c:v>
                </c:pt>
                <c:pt idx="10">
                  <c:v>0.8327</c:v>
                </c:pt>
                <c:pt idx="11">
                  <c:v>0.82420000000000004</c:v>
                </c:pt>
                <c:pt idx="12">
                  <c:v>0.82736563433026633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1E-4C11-89CF-F15861FBCA8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1E-4C11-89CF-F15861FBCA8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1E-4C11-89CF-F15861FBCA8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1E-4C11-89CF-F15861FBCA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1E-4C11-89CF-F15861FBCA8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0.84140000000000004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1E-4C11-89CF-F15861FBC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1E-4C11-89CF-F15861FBCA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1E-4C11-89CF-F15861FBCA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1E-4C11-89CF-F15861FBCA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1E-4C11-89CF-F15861FBCA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1E-4C11-89CF-F15861FBCA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1E-4C11-89CF-F15861FBCA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1E-4C11-89CF-F15861FBCA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1E-4C11-89CF-F15861FBCA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1E-4C11-89CF-F15861FBCA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1E-4C11-89CF-F15861FBCA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1E-4C11-89CF-F15861FBCA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1E-4C11-89CF-F15861FBCA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1E-4C11-89CF-F15861FBCA8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2.7879677182685247E-2</c:v>
                </c:pt>
                <c:pt idx="1">
                  <c:v>-2.2742779167617133E-4</c:v>
                </c:pt>
                <c:pt idx="2">
                  <c:v>5.8544303797468444E-2</c:v>
                </c:pt>
                <c:pt idx="3">
                  <c:v>-2.2347655800022959E-2</c:v>
                </c:pt>
                <c:pt idx="4">
                  <c:v>3.5991002249437853E-2</c:v>
                </c:pt>
                <c:pt idx="5">
                  <c:v>-8.7112171837709917E-3</c:v>
                </c:pt>
                <c:pt idx="6">
                  <c:v>-2.5824652777777679E-2</c:v>
                </c:pt>
                <c:pt idx="7">
                  <c:v>-1.2502604709314635E-3</c:v>
                </c:pt>
                <c:pt idx="8">
                  <c:v>-1.4172670367309514E-3</c:v>
                </c:pt>
                <c:pt idx="9">
                  <c:v>-2.5626740947074511E-3</c:v>
                </c:pt>
                <c:pt idx="10">
                  <c:v>-1.6826361299368986E-2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1E-4C11-89CF-F15861FBCA8A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5.2065081351689635E-2</c:v>
                </c:pt>
                <c:pt idx="1">
                  <c:v>9.1360476663356449E-2</c:v>
                </c:pt>
                <c:pt idx="2">
                  <c:v>7.237977805178808E-2</c:v>
                </c:pt>
                <c:pt idx="3">
                  <c:v>4.9462099666130799E-2</c:v>
                </c:pt>
                <c:pt idx="4">
                  <c:v>9.5546451698163004E-2</c:v>
                </c:pt>
                <c:pt idx="5">
                  <c:v>1.7765253614310028E-2</c:v>
                </c:pt>
                <c:pt idx="6">
                  <c:v>5.4003287156609403E-2</c:v>
                </c:pt>
                <c:pt idx="7">
                  <c:v>6.5347855078906392E-2</c:v>
                </c:pt>
                <c:pt idx="8">
                  <c:v>6.7820156605203241E-2</c:v>
                </c:pt>
                <c:pt idx="9">
                  <c:v>5.8531394111387192E-2</c:v>
                </c:pt>
                <c:pt idx="10">
                  <c:v>9.8290040464691364E-2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1E-4C11-89CF-F15861FBC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E5-4CB6-AF11-8991828A664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0.81330000000000002</c:v>
                </c:pt>
                <c:pt idx="1">
                  <c:v>0.82629999999999992</c:v>
                </c:pt>
                <c:pt idx="2">
                  <c:v>0.83360000000000001</c:v>
                </c:pt>
                <c:pt idx="3">
                  <c:v>0.83430000000000004</c:v>
                </c:pt>
                <c:pt idx="4">
                  <c:v>0.78040000000000009</c:v>
                </c:pt>
                <c:pt idx="5">
                  <c:v>0.83109999999999995</c:v>
                </c:pt>
                <c:pt idx="6">
                  <c:v>0.86900000000000011</c:v>
                </c:pt>
                <c:pt idx="7">
                  <c:v>0.91980000000000006</c:v>
                </c:pt>
                <c:pt idx="8">
                  <c:v>0.82340000000000002</c:v>
                </c:pt>
                <c:pt idx="9">
                  <c:v>0.873</c:v>
                </c:pt>
                <c:pt idx="10">
                  <c:v>0.79220000000000002</c:v>
                </c:pt>
                <c:pt idx="11">
                  <c:v>0.79409999999999992</c:v>
                </c:pt>
                <c:pt idx="12">
                  <c:v>0.83287780864793659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E5-4CB6-AF11-8991828A664F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E5-4CB6-AF11-8991828A664F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0.622</c:v>
                </c:pt>
                <c:pt idx="1">
                  <c:v>0.8012999999999999</c:v>
                </c:pt>
                <c:pt idx="2">
                  <c:v>0.84599999999999997</c:v>
                </c:pt>
                <c:pt idx="3">
                  <c:v>0.91430000000000011</c:v>
                </c:pt>
                <c:pt idx="4">
                  <c:v>0.82069999999999999</c:v>
                </c:pt>
                <c:pt idx="5">
                  <c:v>0.85340000000000005</c:v>
                </c:pt>
                <c:pt idx="6">
                  <c:v>0.94340000000000002</c:v>
                </c:pt>
                <c:pt idx="7">
                  <c:v>0.99</c:v>
                </c:pt>
                <c:pt idx="8">
                  <c:v>0.84279999999999999</c:v>
                </c:pt>
                <c:pt idx="9">
                  <c:v>0.91099999999999992</c:v>
                </c:pt>
                <c:pt idx="10">
                  <c:v>0.85560000000000003</c:v>
                </c:pt>
                <c:pt idx="11">
                  <c:v>0.84340000000000004</c:v>
                </c:pt>
                <c:pt idx="12">
                  <c:v>0.8534849854599893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E5-4CB6-AF11-8991828A664F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E5-4CB6-AF11-8991828A664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E5-4CB6-AF11-8991828A664F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E5-4CB6-AF11-8991828A66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E5-4CB6-AF11-8991828A664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0.85470000000000002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E5-4CB6-AF11-8991828A6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E5-4CB6-AF11-8991828A66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E5-4CB6-AF11-8991828A66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E5-4CB6-AF11-8991828A66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E5-4CB6-AF11-8991828A66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E5-4CB6-AF11-8991828A66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E5-4CB6-AF11-8991828A66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E5-4CB6-AF11-8991828A66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E5-4CB6-AF11-8991828A66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E5-4CB6-AF11-8991828A66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E5-4CB6-AF11-8991828A66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E5-4CB6-AF11-8991828A66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E5-4CB6-AF11-8991828A66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E5-4CB6-AF11-8991828A664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2.9454195720124865E-2</c:v>
                </c:pt>
                <c:pt idx="1">
                  <c:v>-1.1142061281337101E-2</c:v>
                </c:pt>
                <c:pt idx="2">
                  <c:v>6.2027594481103954E-2</c:v>
                </c:pt>
                <c:pt idx="3">
                  <c:v>-2.7279900800360468E-2</c:v>
                </c:pt>
                <c:pt idx="4">
                  <c:v>3.6334719843406083E-2</c:v>
                </c:pt>
                <c:pt idx="5">
                  <c:v>-1.6291608063759844E-2</c:v>
                </c:pt>
                <c:pt idx="6">
                  <c:v>-2.3845166809238538E-2</c:v>
                </c:pt>
                <c:pt idx="7">
                  <c:v>1.4358974358974486E-3</c:v>
                </c:pt>
                <c:pt idx="8">
                  <c:v>-2.3253110103482744E-4</c:v>
                </c:pt>
                <c:pt idx="9">
                  <c:v>2.1922613175491268E-3</c:v>
                </c:pt>
                <c:pt idx="10">
                  <c:v>-1.4755043227665743E-2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E5-4CB6-AF11-8991828A664F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5.2871019304069788E-2</c:v>
                </c:pt>
                <c:pt idx="1">
                  <c:v>7.406510952438583E-2</c:v>
                </c:pt>
                <c:pt idx="2">
                  <c:v>6.1900191938579541E-2</c:v>
                </c:pt>
                <c:pt idx="3">
                  <c:v>3.4280234927484221E-2</c:v>
                </c:pt>
                <c:pt idx="4">
                  <c:v>8.546899026140431E-2</c:v>
                </c:pt>
                <c:pt idx="5">
                  <c:v>9.8664420647336382E-3</c:v>
                </c:pt>
                <c:pt idx="6">
                  <c:v>5.0517836593785947E-2</c:v>
                </c:pt>
                <c:pt idx="7">
                  <c:v>6.153511632963693E-2</c:v>
                </c:pt>
                <c:pt idx="8">
                  <c:v>4.4328394461986775E-2</c:v>
                </c:pt>
                <c:pt idx="9">
                  <c:v>4.7308132875143238E-2</c:v>
                </c:pt>
                <c:pt idx="10">
                  <c:v>7.8894218631658575E-2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E5-4CB6-AF11-8991828A6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98343</c:v>
                </c:pt>
                <c:pt idx="1">
                  <c:v>47609</c:v>
                </c:pt>
                <c:pt idx="2">
                  <c:v>23726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B-486A-AD18-5E785177372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93573</c:v>
                </c:pt>
                <c:pt idx="1">
                  <c:v>36122</c:v>
                </c:pt>
                <c:pt idx="2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FB-486A-AD18-5E7851773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9FB-486A-AD18-5E785177372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9FB-486A-AD18-5E785177372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9FB-486A-AD18-5E785177372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FB-486A-AD18-5E785177372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FB-486A-AD18-5E785177372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FB-486A-AD18-5E785177372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FB-486A-AD18-5E785177372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FB-486A-AD18-5E785177372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FB-486A-AD18-5E785177372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0.61966411930651766</c:v>
                </c:pt>
                <c:pt idx="1">
                  <c:v>0.23920903805146815</c:v>
                </c:pt>
                <c:pt idx="2">
                  <c:v>0.14112684264201422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9FB-486A-AD18-5E7851773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FB-486A-AD18-5E785177372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FB-486A-AD18-5E785177372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FB-486A-AD18-5E785177372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FB-486A-AD18-5E785177372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FB-486A-AD18-5E785177372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FB-486A-AD18-5E785177372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FB-486A-AD18-5E785177372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FB-486A-AD18-5E785177372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FB-486A-AD18-5E785177372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FB-486A-AD18-5E785177372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FB-486A-AD18-5E785177372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FB-486A-AD18-5E785177372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-4.8503706415301551E-2</c:v>
                </c:pt>
                <c:pt idx="1">
                  <c:v>-0.24127790963893381</c:v>
                </c:pt>
                <c:pt idx="2">
                  <c:v>-0.10178706903818591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FB-486A-AD18-5E78517737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8C-4BD7-8AAA-B259CF70A4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15909</c:v>
                </c:pt>
                <c:pt idx="1">
                  <c:v>14785</c:v>
                </c:pt>
                <c:pt idx="2">
                  <c:v>17990</c:v>
                </c:pt>
                <c:pt idx="3">
                  <c:v>16470</c:v>
                </c:pt>
                <c:pt idx="4">
                  <c:v>17017</c:v>
                </c:pt>
                <c:pt idx="5">
                  <c:v>17675</c:v>
                </c:pt>
                <c:pt idx="6">
                  <c:v>17176</c:v>
                </c:pt>
                <c:pt idx="7">
                  <c:v>16649</c:v>
                </c:pt>
                <c:pt idx="8">
                  <c:v>16732</c:v>
                </c:pt>
                <c:pt idx="9">
                  <c:v>17952</c:v>
                </c:pt>
                <c:pt idx="10">
                  <c:v>17714</c:v>
                </c:pt>
                <c:pt idx="11">
                  <c:v>14947</c:v>
                </c:pt>
                <c:pt idx="12">
                  <c:v>201016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C-4BD7-8AAA-B259CF70A444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8C-4BD7-8AAA-B259CF70A444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9791</c:v>
                </c:pt>
                <c:pt idx="1">
                  <c:v>11389</c:v>
                </c:pt>
                <c:pt idx="2">
                  <c:v>15206</c:v>
                </c:pt>
                <c:pt idx="3">
                  <c:v>16678</c:v>
                </c:pt>
                <c:pt idx="4">
                  <c:v>12920</c:v>
                </c:pt>
                <c:pt idx="5">
                  <c:v>14646</c:v>
                </c:pt>
                <c:pt idx="6">
                  <c:v>13069</c:v>
                </c:pt>
                <c:pt idx="7">
                  <c:v>14298</c:v>
                </c:pt>
                <c:pt idx="8">
                  <c:v>12907</c:v>
                </c:pt>
                <c:pt idx="9">
                  <c:v>15170</c:v>
                </c:pt>
                <c:pt idx="10">
                  <c:v>18458</c:v>
                </c:pt>
                <c:pt idx="11">
                  <c:v>14767</c:v>
                </c:pt>
                <c:pt idx="12">
                  <c:v>169299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8C-4BD7-8AAA-B259CF70A444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8C-4BD7-8AAA-B259CF70A4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8C-4BD7-8AAA-B259CF70A444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8C-4BD7-8AAA-B259CF70A4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8C-4BD7-8AAA-B259CF70A4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18151</c:v>
                </c:pt>
                <c:pt idx="11">
                  <c:v>0</c:v>
                </c:pt>
                <c:pt idx="12">
                  <c:v>168129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8C-4BD7-8AAA-B259CF70A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7E8C-4BD7-8AAA-B259CF70A444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1359</c:v>
                      </c:pt>
                      <c:pt idx="1">
                        <c:v>1551</c:v>
                      </c:pt>
                      <c:pt idx="2">
                        <c:v>2458</c:v>
                      </c:pt>
                      <c:pt idx="3">
                        <c:v>1668</c:v>
                      </c:pt>
                      <c:pt idx="4">
                        <c:v>3097</c:v>
                      </c:pt>
                      <c:pt idx="5">
                        <c:v>4999</c:v>
                      </c:pt>
                      <c:pt idx="6">
                        <c:v>11072</c:v>
                      </c:pt>
                      <c:pt idx="7">
                        <c:v>11355</c:v>
                      </c:pt>
                      <c:pt idx="8">
                        <c:v>16025</c:v>
                      </c:pt>
                      <c:pt idx="9">
                        <c:v>18377</c:v>
                      </c:pt>
                      <c:pt idx="10">
                        <c:v>17909</c:v>
                      </c:pt>
                      <c:pt idx="11">
                        <c:v>13995</c:v>
                      </c:pt>
                      <c:pt idx="12">
                        <c:v>103865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7E8C-4BD7-8AAA-B259CF70A4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8C-4BD7-8AAA-B259CF70A4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8C-4BD7-8AAA-B259CF70A4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8C-4BD7-8AAA-B259CF70A4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8C-4BD7-8AAA-B259CF70A4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8C-4BD7-8AAA-B259CF70A4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8C-4BD7-8AAA-B259CF70A4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8C-4BD7-8AAA-B259CF70A4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8C-4BD7-8AAA-B259CF70A4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8C-4BD7-8AAA-B259CF70A4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8C-4BD7-8AAA-B259CF70A4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8C-4BD7-8AAA-B259CF70A4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8C-4BD7-8AAA-B259CF70A4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8C-4BD7-8AAA-B259CF70A444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7.8830630499600041E-2</c:v>
                </c:pt>
                <c:pt idx="1">
                  <c:v>5.7667103538663111E-2</c:v>
                </c:pt>
                <c:pt idx="2">
                  <c:v>0.148627777117738</c:v>
                </c:pt>
                <c:pt idx="3">
                  <c:v>-8.828913954999118E-2</c:v>
                </c:pt>
                <c:pt idx="4">
                  <c:v>-1.1921657678115261E-2</c:v>
                </c:pt>
                <c:pt idx="5">
                  <c:v>-7.7127087663966698E-2</c:v>
                </c:pt>
                <c:pt idx="6">
                  <c:v>-1.0069317767238184E-2</c:v>
                </c:pt>
                <c:pt idx="7">
                  <c:v>2.6621939904360792E-2</c:v>
                </c:pt>
                <c:pt idx="8">
                  <c:v>-5.6778929188255667E-2</c:v>
                </c:pt>
                <c:pt idx="9">
                  <c:v>3.307474893258755E-2</c:v>
                </c:pt>
                <c:pt idx="10">
                  <c:v>1.8517479378261648E-2</c:v>
                </c:pt>
                <c:pt idx="11">
                  <c:v>0</c:v>
                </c:pt>
                <c:pt idx="12">
                  <c:v>1.2093667228509464E-2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8C-4BD7-8AAA-B259CF70A444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-6.7508957194041153E-2</c:v>
                </c:pt>
                <c:pt idx="1">
                  <c:v>3.7064592492390913E-2</c:v>
                </c:pt>
                <c:pt idx="2">
                  <c:v>7.4819344080044425E-2</c:v>
                </c:pt>
                <c:pt idx="3">
                  <c:v>-6.2659380692167588E-2</c:v>
                </c:pt>
                <c:pt idx="4">
                  <c:v>-0.18175941705353471</c:v>
                </c:pt>
                <c:pt idx="5">
                  <c:v>-0.27157001414427162</c:v>
                </c:pt>
                <c:pt idx="6">
                  <c:v>-0.21011877037727056</c:v>
                </c:pt>
                <c:pt idx="7">
                  <c:v>-0.13604420685927088</c:v>
                </c:pt>
                <c:pt idx="8">
                  <c:v>-0.21665072914176431</c:v>
                </c:pt>
                <c:pt idx="9">
                  <c:v>-4.3059269162210367E-2</c:v>
                </c:pt>
                <c:pt idx="10">
                  <c:v>2.4669752737947359E-2</c:v>
                </c:pt>
                <c:pt idx="11">
                  <c:v>0</c:v>
                </c:pt>
                <c:pt idx="12">
                  <c:v>-9.6415845734646788E-2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8C-4BD7-8AAA-B259CF70A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FF-429D-9597-63E0A44A77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FF-429D-9597-63E0A44A77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FF-429D-9597-63E0A44A77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FF-429D-9597-63E0A44A770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FF-429D-9597-63E0A44A7705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F-429D-9597-63E0A44A7705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F-429D-9597-63E0A44A7705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F-429D-9597-63E0A44A770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F-429D-9597-63E0A44A770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F-429D-9597-63E0A44A7705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F-429D-9597-63E0A44A7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93573</c:v>
                </c:pt>
                <c:pt idx="1">
                  <c:v>36122</c:v>
                </c:pt>
                <c:pt idx="2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FF-429D-9597-63E0A44A7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E9-4E24-B896-BFA904904E2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E9-4E24-B896-BFA904904E2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9-4E24-B896-BFA904904E2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E9-4E24-B896-BFA904904E2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E9-4E24-B896-BFA904904E2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E9-4E24-B896-BFA904904E2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E9-4E24-B896-BFA904904E2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E9-4E24-B896-BFA904904E2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E9-4E24-B896-BFA904904E2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E9-4E24-B896-BFA904904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8E9-4E24-B896-BFA904904E2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E9-4E24-B896-BFA904904E2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E9-4E24-B896-BFA904904E2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E9-4E24-B896-BFA904904E2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E9-4E24-B896-BFA904904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8E9-4E24-B896-BFA904904E2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8E9-4E24-B896-BFA904904E2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E9-4E24-B896-BFA904904E2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E9-4E24-B896-BFA904904E2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E9-4E24-B896-BFA904904E2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E9-4E24-B896-BFA904904E2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E9-4E24-B896-BFA904904E2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E9-4E24-B896-BFA904904E2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E9-4E24-B896-BFA904904E2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E9-4E24-B896-BFA904904E2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E9-4E24-B896-BFA904904E2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E9-4E24-B896-BFA904904E2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E9-4E24-B896-BFA904904E2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E9-4E24-B896-BFA904904E2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E9-4E24-B896-BFA904904E2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E9-4E24-B896-BFA904904E2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E9-4E24-B896-BFA904904E2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E9-4E24-B896-BFA904904E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8E9-4E24-B896-BFA904904E2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E9-4E24-B896-BFA904904E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8E9-4E24-B896-BFA904904E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8E9-4E24-B896-BFA904904E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8E9-4E24-B896-BFA904904E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8E9-4E24-B896-BFA904904E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8E9-4E24-B896-BFA904904E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8E9-4E24-B896-BFA904904E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8E9-4E24-B896-BFA904904E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8E9-4E24-B896-BFA904904E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8E9-4E24-B896-BFA904904E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8E9-4E24-B896-BFA904904E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8E9-4E24-B896-BFA904904E2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8E9-4E24-B896-BFA904904E2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8E9-4E24-B896-BFA904904E2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8E9-4E24-B896-BFA904904E2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8E9-4E24-B896-BFA904904E2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E9-4E24-B896-BFA904904E2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E9-4E24-B896-BFA904904E2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E9-4E24-B896-BFA904904E2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E9-4E24-B896-BFA904904E2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E9-4E24-B896-BFA904904E2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E9-4E24-B896-BFA904904E2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E9-4E24-B896-BFA904904E2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E9-4E24-B896-BFA904904E2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E9-4E24-B896-BFA904904E2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E9-4E24-B896-BFA904904E2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8E9-4E24-B896-BFA904904E2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E9-4E24-B896-BFA904904E2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E9-4E24-B896-BFA904904E2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E9-4E24-B896-BFA904904E2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E9-4E24-B896-BFA904904E2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E9-4E24-B896-BFA904904E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8E9-4E24-B896-BFA904904E2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8E9-4E24-B896-BFA904904E2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8E9-4E24-B896-BFA904904E2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8E9-4E24-B896-BFA904904E2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8E9-4E24-B896-BFA904904E2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8E9-4E24-B896-BFA904904E2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8E9-4E24-B896-BFA904904E2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8E9-4E24-B896-BFA904904E2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8E9-4E24-B896-BFA904904E2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8E9-4E24-B896-BFA904904E2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8E9-4E24-B896-BFA904904E2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8E9-4E24-B896-BFA904904E2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8E9-4E24-B896-BFA904904E2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8E9-4E24-B896-BFA904904E2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8E9-4E24-B896-BFA904904E2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8E9-4E24-B896-BFA904904E2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8E9-4E24-B896-BFA904904E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8E9-4E24-B896-BFA904904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E28-4FCF-AD25-2E485F3DB62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28-4FCF-AD25-2E485F3DB62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28-4FCF-AD25-2E485F3DB62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8-4FCF-AD25-2E485F3DB62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7216</c:v>
                </c:pt>
                <c:pt idx="1">
                  <c:v>111965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28-4FCF-AD25-2E485F3DB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76995</c:v>
                </c:pt>
                <c:pt idx="1">
                  <c:v>2639</c:v>
                </c:pt>
                <c:pt idx="2">
                  <c:v>74356</c:v>
                </c:pt>
                <c:pt idx="3">
                  <c:v>18407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1-43E9-9EB5-4E5E1EF393D2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133462</c:v>
                </c:pt>
                <c:pt idx="1">
                  <c:v>11087</c:v>
                </c:pt>
                <c:pt idx="2">
                  <c:v>122375</c:v>
                </c:pt>
                <c:pt idx="3">
                  <c:v>36216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61-43E9-9EB5-4E5E1EF393D2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119181</c:v>
                </c:pt>
                <c:pt idx="1">
                  <c:v>7216</c:v>
                </c:pt>
                <c:pt idx="2">
                  <c:v>111965</c:v>
                </c:pt>
                <c:pt idx="3">
                  <c:v>31825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61-43E9-9EB5-4E5E1EF39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-0.10700424090752425</c:v>
                </c:pt>
                <c:pt idx="1">
                  <c:v>-0.34914765040137097</c:v>
                </c:pt>
                <c:pt idx="2">
                  <c:v>-8.5066394279877389E-2</c:v>
                </c:pt>
                <c:pt idx="3">
                  <c:v>-0.12124475370002208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61-43E9-9EB5-4E5E1EF393D2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-0.30672041603406452</c:v>
                </c:pt>
                <c:pt idx="1">
                  <c:v>-0.61028299848779433</c:v>
                </c:pt>
                <c:pt idx="2">
                  <c:v>-0.2700775133154707</c:v>
                </c:pt>
                <c:pt idx="3">
                  <c:v>-0.17713827696762852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61-43E9-9EB5-4E5E1EF393D2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0.83201311935876132</c:v>
                </c:pt>
                <c:pt idx="1">
                  <c:v>3.5063455906280509E-2</c:v>
                </c:pt>
                <c:pt idx="2">
                  <c:v>0.79694966345248086</c:v>
                </c:pt>
                <c:pt idx="3">
                  <c:v>0.16798688064123862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61-43E9-9EB5-4E5E1EF393D2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0.78924678489596445</c:v>
                </c:pt>
                <c:pt idx="1">
                  <c:v>4.7786180681562325E-2</c:v>
                </c:pt>
                <c:pt idx="2">
                  <c:v>0.74146060421440207</c:v>
                </c:pt>
                <c:pt idx="3">
                  <c:v>0.21075321510403561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61-43E9-9EB5-4E5E1EF39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F7B-42B7-88A1-3EC52C8CC0D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7B-42B7-88A1-3EC52C8CC0D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7B-42B7-88A1-3EC52C8CC0D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7B-42B7-88A1-3EC52C8CC0D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4915</c:v>
                </c:pt>
                <c:pt idx="1">
                  <c:v>72907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7B-42B7-88A1-3EC52C8CC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37870</c:v>
                </c:pt>
                <c:pt idx="1">
                  <c:v>990</c:v>
                </c:pt>
                <c:pt idx="2">
                  <c:v>36880</c:v>
                </c:pt>
                <c:pt idx="3">
                  <c:v>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8-4601-9722-CCC6B50B9EA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81227</c:v>
                </c:pt>
                <c:pt idx="1">
                  <c:v>5796</c:v>
                </c:pt>
                <c:pt idx="2">
                  <c:v>75431</c:v>
                </c:pt>
                <c:pt idx="3">
                  <c:v>17116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A8-4601-9722-CCC6B50B9EA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77822</c:v>
                </c:pt>
                <c:pt idx="1">
                  <c:v>4915</c:v>
                </c:pt>
                <c:pt idx="2">
                  <c:v>72907</c:v>
                </c:pt>
                <c:pt idx="3">
                  <c:v>15751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A8-4601-9722-CCC6B50B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-4.1919558767404941E-2</c:v>
                </c:pt>
                <c:pt idx="1">
                  <c:v>-0.15200138026224985</c:v>
                </c:pt>
                <c:pt idx="2">
                  <c:v>-3.3461043867905715E-2</c:v>
                </c:pt>
                <c:pt idx="3">
                  <c:v>-7.9749941575134375E-2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A8-4601-9722-CCC6B50B9EA6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-0.15847183624036243</c:v>
                </c:pt>
                <c:pt idx="1">
                  <c:v>-0.47331761680240036</c:v>
                </c:pt>
                <c:pt idx="2">
                  <c:v>-0.12313428348066635</c:v>
                </c:pt>
                <c:pt idx="3">
                  <c:v>0.46534561354544612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A8-4601-9722-CCC6B50B9EA6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0.90772024137992413</c:v>
                </c:pt>
                <c:pt idx="1">
                  <c:v>3.668761236805098E-2</c:v>
                </c:pt>
                <c:pt idx="2">
                  <c:v>0.87103262901187317</c:v>
                </c:pt>
                <c:pt idx="3">
                  <c:v>9.2279758620075827E-2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A8-4601-9722-CCC6B50B9EA6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0.83167152918042597</c:v>
                </c:pt>
                <c:pt idx="1">
                  <c:v>5.2525835443984911E-2</c:v>
                </c:pt>
                <c:pt idx="2">
                  <c:v>0.77914569373644105</c:v>
                </c:pt>
                <c:pt idx="3">
                  <c:v>0.16832847081957403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A8-4601-9722-CCC6B50B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1E-4AAC-8BE6-12A722589F7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1E-4AAC-8BE6-12A722589F7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E-4AAC-8BE6-12A722589F7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E-4AAC-8BE6-12A722589F7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2301</c:v>
                </c:pt>
                <c:pt idx="1">
                  <c:v>39058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E-4AAC-8BE6-12A722589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39125</c:v>
                </c:pt>
                <c:pt idx="1">
                  <c:v>1649</c:v>
                </c:pt>
                <c:pt idx="2">
                  <c:v>37476</c:v>
                </c:pt>
                <c:pt idx="3">
                  <c:v>15865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5-4230-B392-810F59789EBE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52235</c:v>
                </c:pt>
                <c:pt idx="1">
                  <c:v>5291</c:v>
                </c:pt>
                <c:pt idx="2">
                  <c:v>46944</c:v>
                </c:pt>
                <c:pt idx="3">
                  <c:v>19100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05-4230-B392-810F59789EBE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41359</c:v>
                </c:pt>
                <c:pt idx="1">
                  <c:v>2301</c:v>
                </c:pt>
                <c:pt idx="2">
                  <c:v>39058</c:v>
                </c:pt>
                <c:pt idx="3">
                  <c:v>16074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05-4230-B392-810F59789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-0.20821288408155447</c:v>
                </c:pt>
                <c:pt idx="1">
                  <c:v>-0.56511056511056512</c:v>
                </c:pt>
                <c:pt idx="2">
                  <c:v>-0.16798738922972056</c:v>
                </c:pt>
                <c:pt idx="3">
                  <c:v>-0.15842931937172777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05-4230-B392-810F59789EBE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-0.4793156410514654</c:v>
                </c:pt>
                <c:pt idx="1">
                  <c:v>-0.74945557491289194</c:v>
                </c:pt>
                <c:pt idx="2">
                  <c:v>-0.44399840564855941</c:v>
                </c:pt>
                <c:pt idx="3">
                  <c:v>-0.42442797292942314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05-4230-B392-810F59789EBE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0.76182814330742443</c:v>
                </c:pt>
                <c:pt idx="1">
                  <c:v>3.3557766886149476E-2</c:v>
                </c:pt>
                <c:pt idx="2">
                  <c:v>0.72827037642127501</c:v>
                </c:pt>
                <c:pt idx="3">
                  <c:v>0.23817185669257554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05-4230-B392-810F59789EBE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0.72012605993070189</c:v>
                </c:pt>
                <c:pt idx="1">
                  <c:v>4.0064074660909235E-2</c:v>
                </c:pt>
                <c:pt idx="2">
                  <c:v>0.68006198526979267</c:v>
                </c:pt>
                <c:pt idx="3">
                  <c:v>0.27987394006929817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05-4230-B392-810F59789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97-41AF-95C7-0145E17449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97-41AF-95C7-0145E17449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97-41AF-95C7-0145E17449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97-41AF-95C7-0145E174496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97-41AF-95C7-0145E17449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697-41AF-95C7-0145E17449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697-41AF-95C7-0145E17449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697-41AF-95C7-0145E17449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697-41AF-95C7-0145E174496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697-41AF-95C7-0145E174496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7-41AF-95C7-0145E174496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7-41AF-95C7-0145E174496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7-41AF-95C7-0145E174496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97-41AF-95C7-0145E174496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97-41AF-95C7-0145E174496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97-41AF-95C7-0145E174496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97-41AF-95C7-0145E174496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97-41AF-95C7-0145E174496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97-41AF-95C7-0145E174496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697-41AF-95C7-0145E174496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697-41AF-95C7-0145E174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32-400E-B930-F78E0E27173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32-400E-B930-F78E0E27173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32-400E-B930-F78E0E27173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32-400E-B930-F78E0E27173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32-400E-B930-F78E0E27173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32-400E-B930-F78E0E27173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2-400E-B930-F78E0E27173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32-400E-B930-F78E0E27173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32-400E-B930-F78E0E27173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32-400E-B930-F78E0E271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132-400E-B930-F78E0E27173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32-400E-B930-F78E0E27173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32-400E-B930-F78E0E27173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32-400E-B930-F78E0E27173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32-400E-B930-F78E0E271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132-400E-B930-F78E0E27173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132-400E-B930-F78E0E27173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32-400E-B930-F78E0E27173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32-400E-B930-F78E0E27173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32-400E-B930-F78E0E27173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32-400E-B930-F78E0E27173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32-400E-B930-F78E0E27173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32-400E-B930-F78E0E27173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32-400E-B930-F78E0E27173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32-400E-B930-F78E0E27173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32-400E-B930-F78E0E27173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32-400E-B930-F78E0E27173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32-400E-B930-F78E0E27173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32-400E-B930-F78E0E27173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32-400E-B930-F78E0E27173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32-400E-B930-F78E0E27173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32-400E-B930-F78E0E27173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32-400E-B930-F78E0E2717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132-400E-B930-F78E0E27173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32-400E-B930-F78E0E2717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132-400E-B930-F78E0E2717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132-400E-B930-F78E0E2717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132-400E-B930-F78E0E2717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132-400E-B930-F78E0E2717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132-400E-B930-F78E0E2717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132-400E-B930-F78E0E2717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132-400E-B930-F78E0E2717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132-400E-B930-F78E0E2717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132-400E-B930-F78E0E2717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132-400E-B930-F78E0E2717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132-400E-B930-F78E0E27173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132-400E-B930-F78E0E27173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132-400E-B930-F78E0E27173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132-400E-B930-F78E0E27173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132-400E-B930-F78E0E27173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32-400E-B930-F78E0E27173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32-400E-B930-F78E0E27173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32-400E-B930-F78E0E27173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32-400E-B930-F78E0E27173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32-400E-B930-F78E0E27173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132-400E-B930-F78E0E27173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132-400E-B930-F78E0E27173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32-400E-B930-F78E0E27173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132-400E-B930-F78E0E27173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32-400E-B930-F78E0E27173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132-400E-B930-F78E0E27173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132-400E-B930-F78E0E27173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132-400E-B930-F78E0E27173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132-400E-B930-F78E0E27173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132-400E-B930-F78E0E27173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132-400E-B930-F78E0E2717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132-400E-B930-F78E0E27173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132-400E-B930-F78E0E27173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132-400E-B930-F78E0E27173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132-400E-B930-F78E0E27173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132-400E-B930-F78E0E27173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132-400E-B930-F78E0E27173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132-400E-B930-F78E0E27173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132-400E-B930-F78E0E27173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132-400E-B930-F78E0E27173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132-400E-B930-F78E0E27173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132-400E-B930-F78E0E27173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132-400E-B930-F78E0E27173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132-400E-B930-F78E0E27173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132-400E-B930-F78E0E27173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132-400E-B930-F78E0E27173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132-400E-B930-F78E0E27173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132-400E-B930-F78E0E2717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132-400E-B930-F78E0E271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6B-4B02-B80D-0289AACF6C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4095</c:v>
                </c:pt>
                <c:pt idx="1">
                  <c:v>5215</c:v>
                </c:pt>
                <c:pt idx="2">
                  <c:v>4327</c:v>
                </c:pt>
                <c:pt idx="3">
                  <c:v>5054</c:v>
                </c:pt>
                <c:pt idx="4">
                  <c:v>4962</c:v>
                </c:pt>
                <c:pt idx="5">
                  <c:v>3565</c:v>
                </c:pt>
                <c:pt idx="6">
                  <c:v>4025</c:v>
                </c:pt>
                <c:pt idx="7">
                  <c:v>5358</c:v>
                </c:pt>
                <c:pt idx="8">
                  <c:v>3284</c:v>
                </c:pt>
                <c:pt idx="9">
                  <c:v>5000</c:v>
                </c:pt>
                <c:pt idx="10">
                  <c:v>3876</c:v>
                </c:pt>
                <c:pt idx="11">
                  <c:v>3810</c:v>
                </c:pt>
                <c:pt idx="12">
                  <c:v>52571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6B-4B02-B80D-0289AACF6CC8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6B-4B02-B80D-0289AACF6CC8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3814</c:v>
                </c:pt>
                <c:pt idx="1">
                  <c:v>6284</c:v>
                </c:pt>
                <c:pt idx="2">
                  <c:v>4959</c:v>
                </c:pt>
                <c:pt idx="3">
                  <c:v>6947</c:v>
                </c:pt>
                <c:pt idx="4">
                  <c:v>5457</c:v>
                </c:pt>
                <c:pt idx="5">
                  <c:v>4071</c:v>
                </c:pt>
                <c:pt idx="6">
                  <c:v>5091</c:v>
                </c:pt>
                <c:pt idx="7">
                  <c:v>6066</c:v>
                </c:pt>
                <c:pt idx="8">
                  <c:v>4266</c:v>
                </c:pt>
                <c:pt idx="9">
                  <c:v>6721</c:v>
                </c:pt>
                <c:pt idx="10">
                  <c:v>3923</c:v>
                </c:pt>
                <c:pt idx="11">
                  <c:v>5577</c:v>
                </c:pt>
                <c:pt idx="12">
                  <c:v>63176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6B-4B02-B80D-0289AACF6CC8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6B-4B02-B80D-0289AACF6C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6B-4B02-B80D-0289AACF6CC8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6B-4B02-B80D-0289AACF6C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6B-4B02-B80D-0289AACF6C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3570</c:v>
                </c:pt>
                <c:pt idx="11">
                  <c:v>0</c:v>
                </c:pt>
                <c:pt idx="12">
                  <c:v>53779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6B-4B02-B80D-0289AACF6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6B-4B02-B80D-0289AACF6C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6B-4B02-B80D-0289AACF6C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6B-4B02-B80D-0289AACF6C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6B-4B02-B80D-0289AACF6C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6B-4B02-B80D-0289AACF6C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6B-4B02-B80D-0289AACF6C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6B-4B02-B80D-0289AACF6C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6B-4B02-B80D-0289AACF6C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6B-4B02-B80D-0289AACF6C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6B-4B02-B80D-0289AACF6C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6B-4B02-B80D-0289AACF6C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6B-4B02-B80D-0289AACF6C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6B-4B02-B80D-0289AACF6CC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9.4406321480557276E-2</c:v>
                </c:pt>
                <c:pt idx="1">
                  <c:v>-2.262102247021569E-2</c:v>
                </c:pt>
                <c:pt idx="2">
                  <c:v>0.20708000818498062</c:v>
                </c:pt>
                <c:pt idx="3">
                  <c:v>-0.16564253272775853</c:v>
                </c:pt>
                <c:pt idx="4">
                  <c:v>-9.0055910543131001E-2</c:v>
                </c:pt>
                <c:pt idx="5">
                  <c:v>-0.15506408645388292</c:v>
                </c:pt>
                <c:pt idx="6">
                  <c:v>-0.16006984866123397</c:v>
                </c:pt>
                <c:pt idx="7">
                  <c:v>-0.10215221459762946</c:v>
                </c:pt>
                <c:pt idx="8">
                  <c:v>-0.372968524994857</c:v>
                </c:pt>
                <c:pt idx="9">
                  <c:v>-0.24660277499642402</c:v>
                </c:pt>
                <c:pt idx="10">
                  <c:v>-0.1964888588791357</c:v>
                </c:pt>
                <c:pt idx="11">
                  <c:v>0</c:v>
                </c:pt>
                <c:pt idx="12">
                  <c:v>-0.11345015743228759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6B-4B02-B80D-0289AACF6CC8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0.28522588522588532</c:v>
                </c:pt>
                <c:pt idx="1">
                  <c:v>0.24276126558005751</c:v>
                </c:pt>
                <c:pt idx="2">
                  <c:v>0.36330020799630236</c:v>
                </c:pt>
                <c:pt idx="3">
                  <c:v>0.23585278986941027</c:v>
                </c:pt>
                <c:pt idx="4">
                  <c:v>-8.1620314389359128E-2</c:v>
                </c:pt>
                <c:pt idx="5">
                  <c:v>-5.6942496493688655E-2</c:v>
                </c:pt>
                <c:pt idx="6">
                  <c:v>7.5527950310559033E-2</c:v>
                </c:pt>
                <c:pt idx="7">
                  <c:v>7.4468085106383031E-2</c:v>
                </c:pt>
                <c:pt idx="8">
                  <c:v>-7.1863580998781984E-2</c:v>
                </c:pt>
                <c:pt idx="9">
                  <c:v>5.3399999999999892E-2</c:v>
                </c:pt>
                <c:pt idx="10">
                  <c:v>-7.8947368421052655E-2</c:v>
                </c:pt>
                <c:pt idx="11">
                  <c:v>0</c:v>
                </c:pt>
                <c:pt idx="12">
                  <c:v>0.10291011258997962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6B-4B02-B80D-0289AACF6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95402</c:v>
                </c:pt>
                <c:pt idx="1">
                  <c:v>44587</c:v>
                </c:pt>
                <c:pt idx="2">
                  <c:v>2332</c:v>
                </c:pt>
                <c:pt idx="3">
                  <c:v>89109</c:v>
                </c:pt>
                <c:pt idx="4">
                  <c:v>28150</c:v>
                </c:pt>
                <c:pt idx="5">
                  <c:v>48506</c:v>
                </c:pt>
                <c:pt idx="6">
                  <c:v>13638</c:v>
                </c:pt>
                <c:pt idx="7">
                  <c:v>19970</c:v>
                </c:pt>
                <c:pt idx="8">
                  <c:v>21572</c:v>
                </c:pt>
                <c:pt idx="9">
                  <c:v>68176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1-4B90-8E38-B504A7C3D54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169678</c:v>
                </c:pt>
                <c:pt idx="1">
                  <c:v>111509</c:v>
                </c:pt>
                <c:pt idx="2">
                  <c:v>18264</c:v>
                </c:pt>
                <c:pt idx="3">
                  <c:v>322678</c:v>
                </c:pt>
                <c:pt idx="4">
                  <c:v>51971</c:v>
                </c:pt>
                <c:pt idx="5">
                  <c:v>135981</c:v>
                </c:pt>
                <c:pt idx="6">
                  <c:v>35140</c:v>
                </c:pt>
                <c:pt idx="7">
                  <c:v>30135</c:v>
                </c:pt>
                <c:pt idx="8">
                  <c:v>43404</c:v>
                </c:pt>
                <c:pt idx="9">
                  <c:v>55830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1-4B90-8E38-B504A7C3D54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41-4B90-8E38-B504A7C3D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-0.11004372988837685</c:v>
                </c:pt>
                <c:pt idx="1">
                  <c:v>-3.9369019541023564E-2</c:v>
                </c:pt>
                <c:pt idx="2">
                  <c:v>-0.44864213753832671</c:v>
                </c:pt>
                <c:pt idx="3">
                  <c:v>0.12121681676470031</c:v>
                </c:pt>
                <c:pt idx="4">
                  <c:v>-9.8766619845683135E-2</c:v>
                </c:pt>
                <c:pt idx="5">
                  <c:v>5.4978269022878168E-2</c:v>
                </c:pt>
                <c:pt idx="6">
                  <c:v>-7.2310756972111534E-2</c:v>
                </c:pt>
                <c:pt idx="7">
                  <c:v>-7.7849676455948202E-2</c:v>
                </c:pt>
                <c:pt idx="8">
                  <c:v>0.32003962768408445</c:v>
                </c:pt>
                <c:pt idx="9">
                  <c:v>-5.8839333691563689E-2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41-4B90-8E38-B504A7C3D54F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-0.28292138566374625</c:v>
                </c:pt>
                <c:pt idx="1">
                  <c:v>-0.10272819413149281</c:v>
                </c:pt>
                <c:pt idx="2">
                  <c:v>5.9940059940060131E-3</c:v>
                </c:pt>
                <c:pt idx="3">
                  <c:v>8.5868984518971514E-2</c:v>
                </c:pt>
                <c:pt idx="4">
                  <c:v>0.62338832663246913</c:v>
                </c:pt>
                <c:pt idx="5">
                  <c:v>0.30549564552676833</c:v>
                </c:pt>
                <c:pt idx="6">
                  <c:v>-1.6354364684228018E-2</c:v>
                </c:pt>
                <c:pt idx="7">
                  <c:v>-0.35912455893544892</c:v>
                </c:pt>
                <c:pt idx="8">
                  <c:v>0.44794035885772043</c:v>
                </c:pt>
                <c:pt idx="9">
                  <c:v>6.2137413838410316E-2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41-4B90-8E38-B504A7C3D54F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0.31576414089244864</c:v>
                </c:pt>
                <c:pt idx="1">
                  <c:v>0.1026529552694057</c:v>
                </c:pt>
                <c:pt idx="2">
                  <c:v>6.4099790705597947E-3</c:v>
                </c:pt>
                <c:pt idx="3">
                  <c:v>0.22358942603579096</c:v>
                </c:pt>
                <c:pt idx="4">
                  <c:v>5.570638212723153E-2</c:v>
                </c:pt>
                <c:pt idx="5">
                  <c:v>0.1281833570389439</c:v>
                </c:pt>
                <c:pt idx="6">
                  <c:v>2.5389790543354225E-2</c:v>
                </c:pt>
                <c:pt idx="7">
                  <c:v>5.8377995424727026E-2</c:v>
                </c:pt>
                <c:pt idx="8">
                  <c:v>3.439837323627553E-2</c:v>
                </c:pt>
                <c:pt idx="9">
                  <c:v>4.9527600361262691E-2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41-4B90-8E38-B504A7C3D54F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0.15245277685232861</c:v>
                </c:pt>
                <c:pt idx="1">
                  <c:v>0.10814529888643225</c:v>
                </c:pt>
                <c:pt idx="2">
                  <c:v>1.016647989419592E-2</c:v>
                </c:pt>
                <c:pt idx="3">
                  <c:v>0.36525830127913905</c:v>
                </c:pt>
                <c:pt idx="4">
                  <c:v>4.7286751269548011E-2</c:v>
                </c:pt>
                <c:pt idx="5">
                  <c:v>0.14483145046491203</c:v>
                </c:pt>
                <c:pt idx="6">
                  <c:v>3.2911328507536523E-2</c:v>
                </c:pt>
                <c:pt idx="7">
                  <c:v>2.805524426810431E-2</c:v>
                </c:pt>
                <c:pt idx="8">
                  <c:v>5.7843938980929016E-2</c:v>
                </c:pt>
                <c:pt idx="9">
                  <c:v>5.3048429596874336E-2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41-4B90-8E38-B504A7C3D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BE-4053-85EB-D5B4452821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BE-4053-85EB-D5B4452821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BE-4053-85EB-D5B4452821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ABE-4053-85EB-D5B44528214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ABE-4053-85EB-D5B44528214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ABE-4053-85EB-D5B44528214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ABE-4053-85EB-D5B44528214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ABE-4053-85EB-D5B44528214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ABE-4053-85EB-D5B44528214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ABE-4053-85EB-D5B44528214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BE-4053-85EB-D5B44528214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BE-4053-85EB-D5B44528214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BE-4053-85EB-D5B44528214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BE-4053-85EB-D5B44528214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BE-4053-85EB-D5B44528214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BE-4053-85EB-D5B44528214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BE-4053-85EB-D5B44528214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BE-4053-85EB-D5B44528214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BE-4053-85EB-D5B44528214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ABE-4053-85EB-D5B44528214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ABE-4053-85EB-D5B445282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B7-4ED0-9863-D907DE2DC1C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B7-4ED0-9863-D907DE2DC1C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B7-4ED0-9863-D907DE2DC1C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B7-4ED0-9863-D907DE2DC1C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B7-4ED0-9863-D907DE2DC1C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B7-4ED0-9863-D907DE2DC1C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B7-4ED0-9863-D907DE2DC1C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B7-4ED0-9863-D907DE2DC1C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B7-4ED0-9863-D907DE2DC1C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B7-4ED0-9863-D907DE2DC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6B7-4ED0-9863-D907DE2DC1C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B7-4ED0-9863-D907DE2DC1C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B7-4ED0-9863-D907DE2DC1C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B7-4ED0-9863-D907DE2DC1C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B7-4ED0-9863-D907DE2DC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6B7-4ED0-9863-D907DE2DC1C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6B7-4ED0-9863-D907DE2DC1C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B7-4ED0-9863-D907DE2DC1C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B7-4ED0-9863-D907DE2DC1C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B7-4ED0-9863-D907DE2DC1C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B7-4ED0-9863-D907DE2DC1C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B7-4ED0-9863-D907DE2DC1C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B7-4ED0-9863-D907DE2DC1C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B7-4ED0-9863-D907DE2DC1C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B7-4ED0-9863-D907DE2DC1C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B7-4ED0-9863-D907DE2DC1C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B7-4ED0-9863-D907DE2DC1C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B7-4ED0-9863-D907DE2DC1C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B7-4ED0-9863-D907DE2DC1C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B7-4ED0-9863-D907DE2DC1C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B7-4ED0-9863-D907DE2DC1C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B7-4ED0-9863-D907DE2DC1C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B7-4ED0-9863-D907DE2DC1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6B7-4ED0-9863-D907DE2DC1C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6B7-4ED0-9863-D907DE2DC1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6B7-4ED0-9863-D907DE2DC1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6B7-4ED0-9863-D907DE2DC1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6B7-4ED0-9863-D907DE2DC1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6B7-4ED0-9863-D907DE2DC1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6B7-4ED0-9863-D907DE2DC1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6B7-4ED0-9863-D907DE2DC1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6B7-4ED0-9863-D907DE2DC1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6B7-4ED0-9863-D907DE2DC1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6B7-4ED0-9863-D907DE2DC1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6B7-4ED0-9863-D907DE2DC1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6B7-4ED0-9863-D907DE2DC1C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6B7-4ED0-9863-D907DE2DC1C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6B7-4ED0-9863-D907DE2DC1C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6B7-4ED0-9863-D907DE2DC1C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6B7-4ED0-9863-D907DE2DC1C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B7-4ED0-9863-D907DE2DC1C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B7-4ED0-9863-D907DE2DC1C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B7-4ED0-9863-D907DE2DC1C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B7-4ED0-9863-D907DE2DC1C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B7-4ED0-9863-D907DE2DC1C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B7-4ED0-9863-D907DE2DC1C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B7-4ED0-9863-D907DE2DC1C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B7-4ED0-9863-D907DE2DC1C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B7-4ED0-9863-D907DE2DC1C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B7-4ED0-9863-D907DE2DC1C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B7-4ED0-9863-D907DE2DC1C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B7-4ED0-9863-D907DE2DC1C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B7-4ED0-9863-D907DE2DC1C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B7-4ED0-9863-D907DE2DC1C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6B7-4ED0-9863-D907DE2DC1C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6B7-4ED0-9863-D907DE2DC1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6B7-4ED0-9863-D907DE2DC1C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6B7-4ED0-9863-D907DE2DC1C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6B7-4ED0-9863-D907DE2DC1C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6B7-4ED0-9863-D907DE2DC1C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6B7-4ED0-9863-D907DE2DC1C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6B7-4ED0-9863-D907DE2DC1C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6B7-4ED0-9863-D907DE2DC1C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6B7-4ED0-9863-D907DE2DC1C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6B7-4ED0-9863-D907DE2DC1C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6B7-4ED0-9863-D907DE2DC1C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6B7-4ED0-9863-D907DE2DC1C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6B7-4ED0-9863-D907DE2DC1C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6B7-4ED0-9863-D907DE2DC1C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6B7-4ED0-9863-D907DE2DC1C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6B7-4ED0-9863-D907DE2DC1C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6B7-4ED0-9863-D907DE2DC1C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6B7-4ED0-9863-D907DE2DC1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6B7-4ED0-9863-D907DE2DC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40412</c:v>
                </c:pt>
                <c:pt idx="1">
                  <c:v>22598</c:v>
                </c:pt>
                <c:pt idx="2">
                  <c:v>678</c:v>
                </c:pt>
                <c:pt idx="3">
                  <c:v>66693</c:v>
                </c:pt>
                <c:pt idx="4">
                  <c:v>24632</c:v>
                </c:pt>
                <c:pt idx="5">
                  <c:v>26652</c:v>
                </c:pt>
                <c:pt idx="6">
                  <c:v>6381</c:v>
                </c:pt>
                <c:pt idx="7">
                  <c:v>5328</c:v>
                </c:pt>
                <c:pt idx="8">
                  <c:v>13892</c:v>
                </c:pt>
                <c:pt idx="9">
                  <c:v>31141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E-4CB8-A47B-8795A44BFC5F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98343</c:v>
                </c:pt>
                <c:pt idx="1">
                  <c:v>62410</c:v>
                </c:pt>
                <c:pt idx="2">
                  <c:v>4956</c:v>
                </c:pt>
                <c:pt idx="3">
                  <c:v>235494</c:v>
                </c:pt>
                <c:pt idx="4">
                  <c:v>33119</c:v>
                </c:pt>
                <c:pt idx="5">
                  <c:v>75077</c:v>
                </c:pt>
                <c:pt idx="6">
                  <c:v>24273</c:v>
                </c:pt>
                <c:pt idx="7">
                  <c:v>10303</c:v>
                </c:pt>
                <c:pt idx="8">
                  <c:v>13152</c:v>
                </c:pt>
                <c:pt idx="9">
                  <c:v>14556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E-4CB8-A47B-8795A44BFC5F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EE-4CB8-A47B-8795A44BF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-4.8503706415301551E-2</c:v>
                </c:pt>
                <c:pt idx="1">
                  <c:v>-4.4800512738343179E-2</c:v>
                </c:pt>
                <c:pt idx="2">
                  <c:v>-0.32102502017756251</c:v>
                </c:pt>
                <c:pt idx="3">
                  <c:v>0.10787111348909106</c:v>
                </c:pt>
                <c:pt idx="4">
                  <c:v>-5.0967722455388165E-2</c:v>
                </c:pt>
                <c:pt idx="5">
                  <c:v>-3.076841109793893E-3</c:v>
                </c:pt>
                <c:pt idx="6">
                  <c:v>-8.5733119103530653E-2</c:v>
                </c:pt>
                <c:pt idx="7">
                  <c:v>-4.2997185285839068E-2</c:v>
                </c:pt>
                <c:pt idx="8">
                  <c:v>0.61207420924574207</c:v>
                </c:pt>
                <c:pt idx="9">
                  <c:v>0.17635339378950254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EE-4CB8-A47B-8795A44BFC5F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-9.3513262162633448E-2</c:v>
                </c:pt>
                <c:pt idx="1">
                  <c:v>-0.16070900618057415</c:v>
                </c:pt>
                <c:pt idx="2">
                  <c:v>-0.22856487849610274</c:v>
                </c:pt>
                <c:pt idx="3">
                  <c:v>-1.6822366512034503E-2</c:v>
                </c:pt>
                <c:pt idx="4">
                  <c:v>0.78696912843254307</c:v>
                </c:pt>
                <c:pt idx="5">
                  <c:v>0.36692539494110132</c:v>
                </c:pt>
                <c:pt idx="6">
                  <c:v>0.33977300169041302</c:v>
                </c:pt>
                <c:pt idx="7">
                  <c:v>-0.49204059553861212</c:v>
                </c:pt>
                <c:pt idx="8">
                  <c:v>0.19758246723904205</c:v>
                </c:pt>
                <c:pt idx="9">
                  <c:v>-0.12400879930424102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EE-4CB8-A47B-8795A44BFC5F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0.32031314591333748</c:v>
                </c:pt>
                <c:pt idx="1">
                  <c:v>0.10005046142267</c:v>
                </c:pt>
                <c:pt idx="2">
                  <c:v>6.8165684522027694E-3</c:v>
                </c:pt>
                <c:pt idx="3">
                  <c:v>0.29869456014459905</c:v>
                </c:pt>
                <c:pt idx="4">
                  <c:v>5.2442817514960244E-2</c:v>
                </c:pt>
                <c:pt idx="5">
                  <c:v>0.13370566450851429</c:v>
                </c:pt>
                <c:pt idx="6">
                  <c:v>2.6382486180127323E-2</c:v>
                </c:pt>
                <c:pt idx="7">
                  <c:v>2.9410171540327799E-2</c:v>
                </c:pt>
                <c:pt idx="8">
                  <c:v>1.1577617935757192E-2</c:v>
                </c:pt>
                <c:pt idx="9">
                  <c:v>2.0606506387503814E-2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EE-4CB8-A47B-8795A44BFC5F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0.15750299190544401</c:v>
                </c:pt>
                <c:pt idx="1">
                  <c:v>0.10034286983906832</c:v>
                </c:pt>
                <c:pt idx="2">
                  <c:v>5.6640010233915666E-3</c:v>
                </c:pt>
                <c:pt idx="3">
                  <c:v>0.43914439078745604</c:v>
                </c:pt>
                <c:pt idx="4">
                  <c:v>5.2904967657123429E-2</c:v>
                </c:pt>
                <c:pt idx="5">
                  <c:v>0.12598152172266425</c:v>
                </c:pt>
                <c:pt idx="6">
                  <c:v>3.7353792187549972E-2</c:v>
                </c:pt>
                <c:pt idx="7">
                  <c:v>1.6596448763934873E-2</c:v>
                </c:pt>
                <c:pt idx="8">
                  <c:v>3.5687414471901338E-2</c:v>
                </c:pt>
                <c:pt idx="9">
                  <c:v>2.8821601641466209E-2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EE-4CB8-A47B-8795A44BF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59-4F61-B1BD-5439B4442E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59-4F61-B1BD-5439B4442E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859-4F61-B1BD-5439B4442E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859-4F61-B1BD-5439B4442EE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859-4F61-B1BD-5439B4442E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859-4F61-B1BD-5439B4442EE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859-4F61-B1BD-5439B4442EE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859-4F61-B1BD-5439B4442EE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859-4F61-B1BD-5439B4442EE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859-4F61-B1BD-5439B4442EE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9-4F61-B1BD-5439B4442EE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9-4F61-B1BD-5439B4442EE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9-4F61-B1BD-5439B4442EE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9-4F61-B1BD-5439B4442EE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9-4F61-B1BD-5439B4442EE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59-4F61-B1BD-5439B4442EE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59-4F61-B1BD-5439B4442EE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59-4F61-B1BD-5439B4442EE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59-4F61-B1BD-5439B4442EE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859-4F61-B1BD-5439B4442EE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859-4F61-B1BD-5439B4442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1D-477A-A648-110B168B4FD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1D-477A-A648-110B168B4FD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1D-477A-A648-110B168B4FD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1D-477A-A648-110B168B4FD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1D-477A-A648-110B168B4FD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1D-477A-A648-110B168B4FD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1D-477A-A648-110B168B4FD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1D-477A-A648-110B168B4FD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1D-477A-A648-110B168B4FD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1D-477A-A648-110B168B4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31D-477A-A648-110B168B4FD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1D-477A-A648-110B168B4FD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1D-477A-A648-110B168B4FD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1D-477A-A648-110B168B4FD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1D-477A-A648-110B168B4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31D-477A-A648-110B168B4FD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31D-477A-A648-110B168B4FD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1D-477A-A648-110B168B4FD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1D-477A-A648-110B168B4FD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1D-477A-A648-110B168B4FD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1D-477A-A648-110B168B4FD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1D-477A-A648-110B168B4FD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1D-477A-A648-110B168B4FD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1D-477A-A648-110B168B4FD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1D-477A-A648-110B168B4FD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1D-477A-A648-110B168B4FD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1D-477A-A648-110B168B4FD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1D-477A-A648-110B168B4FD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1D-477A-A648-110B168B4FD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1D-477A-A648-110B168B4FD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1D-477A-A648-110B168B4FD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1D-477A-A648-110B168B4FD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1D-477A-A648-110B168B4F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31D-477A-A648-110B168B4FD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1D-477A-A648-110B168B4F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31D-477A-A648-110B168B4F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31D-477A-A648-110B168B4F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31D-477A-A648-110B168B4F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31D-477A-A648-110B168B4F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31D-477A-A648-110B168B4F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31D-477A-A648-110B168B4F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31D-477A-A648-110B168B4F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31D-477A-A648-110B168B4F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31D-477A-A648-110B168B4F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31D-477A-A648-110B168B4F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31D-477A-A648-110B168B4F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31D-477A-A648-110B168B4F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31D-477A-A648-110B168B4F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31D-477A-A648-110B168B4FD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31D-477A-A648-110B168B4F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1D-477A-A648-110B168B4FD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1D-477A-A648-110B168B4FD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1D-477A-A648-110B168B4FD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1D-477A-A648-110B168B4FD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1D-477A-A648-110B168B4FD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1D-477A-A648-110B168B4FD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1D-477A-A648-110B168B4FD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1D-477A-A648-110B168B4FD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1D-477A-A648-110B168B4FD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1D-477A-A648-110B168B4FD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31D-477A-A648-110B168B4FD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31D-477A-A648-110B168B4FD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31D-477A-A648-110B168B4FD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31D-477A-A648-110B168B4FD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31D-477A-A648-110B168B4FD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31D-477A-A648-110B168B4F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31D-477A-A648-110B168B4FD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31D-477A-A648-110B168B4FD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31D-477A-A648-110B168B4FD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31D-477A-A648-110B168B4FD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31D-477A-A648-110B168B4FD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31D-477A-A648-110B168B4FD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31D-477A-A648-110B168B4FD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31D-477A-A648-110B168B4FD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31D-477A-A648-110B168B4FD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31D-477A-A648-110B168B4FD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31D-477A-A648-110B168B4FD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31D-477A-A648-110B168B4FD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31D-477A-A648-110B168B4FD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31D-477A-A648-110B168B4FD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31D-477A-A648-110B168B4FD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31D-477A-A648-110B168B4FD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31D-477A-A648-110B168B4F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31D-477A-A648-110B168B4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54990</c:v>
                </c:pt>
                <c:pt idx="1">
                  <c:v>21989</c:v>
                </c:pt>
                <c:pt idx="2">
                  <c:v>1654</c:v>
                </c:pt>
                <c:pt idx="3">
                  <c:v>22416</c:v>
                </c:pt>
                <c:pt idx="4">
                  <c:v>3518</c:v>
                </c:pt>
                <c:pt idx="5">
                  <c:v>21854</c:v>
                </c:pt>
                <c:pt idx="6">
                  <c:v>7257</c:v>
                </c:pt>
                <c:pt idx="7">
                  <c:v>14642</c:v>
                </c:pt>
                <c:pt idx="8">
                  <c:v>7680</c:v>
                </c:pt>
                <c:pt idx="9">
                  <c:v>37035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E-464E-8DE9-FE0944C8380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71335</c:v>
                </c:pt>
                <c:pt idx="1">
                  <c:v>49099</c:v>
                </c:pt>
                <c:pt idx="2">
                  <c:v>13308</c:v>
                </c:pt>
                <c:pt idx="3">
                  <c:v>87184</c:v>
                </c:pt>
                <c:pt idx="4">
                  <c:v>18852</c:v>
                </c:pt>
                <c:pt idx="5">
                  <c:v>60904</c:v>
                </c:pt>
                <c:pt idx="6">
                  <c:v>10867</c:v>
                </c:pt>
                <c:pt idx="7">
                  <c:v>19832</c:v>
                </c:pt>
                <c:pt idx="8">
                  <c:v>30252</c:v>
                </c:pt>
                <c:pt idx="9">
                  <c:v>41274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E-464E-8DE9-FE0944C8380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BE-464E-8DE9-FE0944C83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-0.19488329711922614</c:v>
                </c:pt>
                <c:pt idx="1">
                  <c:v>-3.2465019654168148E-2</c:v>
                </c:pt>
                <c:pt idx="2">
                  <c:v>-0.49616771866546439</c:v>
                </c:pt>
                <c:pt idx="3">
                  <c:v>0.15726509451275472</c:v>
                </c:pt>
                <c:pt idx="4">
                  <c:v>-0.18273923191173347</c:v>
                </c:pt>
                <c:pt idx="5">
                  <c:v>0.12654341258373836</c:v>
                </c:pt>
                <c:pt idx="6">
                  <c:v>-4.2329989877611163E-2</c:v>
                </c:pt>
                <c:pt idx="7">
                  <c:v>-9.5956030657523228E-2</c:v>
                </c:pt>
                <c:pt idx="8">
                  <c:v>0.19307814359381203</c:v>
                </c:pt>
                <c:pt idx="9">
                  <c:v>-0.14178417405630661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BE-464E-8DE9-FE0944C83800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-0.46503786361646438</c:v>
                </c:pt>
                <c:pt idx="1">
                  <c:v>-1.7558009678620201E-2</c:v>
                </c:pt>
                <c:pt idx="2">
                  <c:v>0.18714589235127477</c:v>
                </c:pt>
                <c:pt idx="3">
                  <c:v>0.48766606213414732</c:v>
                </c:pt>
                <c:pt idx="4">
                  <c:v>0.36793039154754514</c:v>
                </c:pt>
                <c:pt idx="5">
                  <c:v>0.24448596096640784</c:v>
                </c:pt>
                <c:pt idx="6">
                  <c:v>-0.37220244917656997</c:v>
                </c:pt>
                <c:pt idx="7">
                  <c:v>-0.25139874739039669</c:v>
                </c:pt>
                <c:pt idx="8">
                  <c:v>0.65064483673282725</c:v>
                </c:pt>
                <c:pt idx="9">
                  <c:v>0.18373212137414785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BE-464E-8DE9-FE0944C83800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0.3116608591670631</c:v>
                </c:pt>
                <c:pt idx="1">
                  <c:v>0.10500045002764455</c:v>
                </c:pt>
                <c:pt idx="2">
                  <c:v>6.0432283697427125E-3</c:v>
                </c:pt>
                <c:pt idx="3">
                  <c:v>0.15584328751623314</c:v>
                </c:pt>
                <c:pt idx="4">
                  <c:v>5.8650174224988104E-2</c:v>
                </c:pt>
                <c:pt idx="5">
                  <c:v>0.12320213956000155</c:v>
                </c:pt>
                <c:pt idx="6">
                  <c:v>2.4494361796510357E-2</c:v>
                </c:pt>
                <c:pt idx="7">
                  <c:v>8.4507476887865973E-2</c:v>
                </c:pt>
                <c:pt idx="8">
                  <c:v>5.498309181849742E-2</c:v>
                </c:pt>
                <c:pt idx="9">
                  <c:v>7.5614930631453081E-2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BE-464E-8DE9-FE0944C83800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0.14488391980969054</c:v>
                </c:pt>
                <c:pt idx="1">
                  <c:v>0.11983895339890567</c:v>
                </c:pt>
                <c:pt idx="2">
                  <c:v>1.6914433902529471E-2</c:v>
                </c:pt>
                <c:pt idx="3">
                  <c:v>0.25452375967124696</c:v>
                </c:pt>
                <c:pt idx="4">
                  <c:v>3.8866619408839904E-2</c:v>
                </c:pt>
                <c:pt idx="5">
                  <c:v>0.17308221095994772</c:v>
                </c:pt>
                <c:pt idx="6">
                  <c:v>2.6253320450950666E-2</c:v>
                </c:pt>
                <c:pt idx="7">
                  <c:v>4.5228767403199234E-2</c:v>
                </c:pt>
                <c:pt idx="8">
                  <c:v>9.1050359857419272E-2</c:v>
                </c:pt>
                <c:pt idx="9">
                  <c:v>8.9357655137270536E-2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BE-464E-8DE9-FE0944C83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2-4BFC-9A2B-31A8B73E9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2-4BFC-9A2B-31A8B73E9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106138</c:v>
                </c:pt>
                <c:pt idx="1">
                  <c:v>120397</c:v>
                </c:pt>
                <c:pt idx="2">
                  <c:v>120918</c:v>
                </c:pt>
                <c:pt idx="3">
                  <c:v>49521</c:v>
                </c:pt>
                <c:pt idx="4">
                  <c:v>109920</c:v>
                </c:pt>
                <c:pt idx="5">
                  <c:v>100131</c:v>
                </c:pt>
                <c:pt idx="6">
                  <c:v>99475</c:v>
                </c:pt>
                <c:pt idx="7">
                  <c:v>87491</c:v>
                </c:pt>
                <c:pt idx="8">
                  <c:v>96210</c:v>
                </c:pt>
                <c:pt idx="9">
                  <c:v>106794</c:v>
                </c:pt>
                <c:pt idx="10">
                  <c:v>126190</c:v>
                </c:pt>
                <c:pt idx="11">
                  <c:v>149348</c:v>
                </c:pt>
                <c:pt idx="12">
                  <c:v>161329</c:v>
                </c:pt>
                <c:pt idx="13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0-4DC0-A5A4-C931D490D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-0.11843318355108512</c:v>
                </c:pt>
                <c:pt idx="1">
                  <c:v>-4.3087050728592979E-3</c:v>
                </c:pt>
                <c:pt idx="2">
                  <c:v>1.4417519840067849</c:v>
                </c:pt>
                <c:pt idx="3">
                  <c:v>-0.54948144104803487</c:v>
                </c:pt>
                <c:pt idx="4">
                  <c:v>9.7761931869251306E-2</c:v>
                </c:pt>
                <c:pt idx="5">
                  <c:v>6.5946217642622873E-3</c:v>
                </c:pt>
                <c:pt idx="6">
                  <c:v>0.13697408876341566</c:v>
                </c:pt>
                <c:pt idx="7">
                  <c:v>-9.0624675189689197E-2</c:v>
                </c:pt>
                <c:pt idx="8">
                  <c:v>-9.9106691387156554E-2</c:v>
                </c:pt>
                <c:pt idx="9">
                  <c:v>-0.15370473096124893</c:v>
                </c:pt>
                <c:pt idx="10">
                  <c:v>-0.15506066368481664</c:v>
                </c:pt>
                <c:pt idx="11">
                  <c:v>-7.4264391398942586E-2</c:v>
                </c:pt>
                <c:pt idx="12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0-4DC0-A5A4-C931D490D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75374</c:v>
                </c:pt>
                <c:pt idx="1">
                  <c:v>86811</c:v>
                </c:pt>
                <c:pt idx="2">
                  <c:v>126666</c:v>
                </c:pt>
                <c:pt idx="3">
                  <c:v>68476</c:v>
                </c:pt>
                <c:pt idx="4">
                  <c:v>113067</c:v>
                </c:pt>
                <c:pt idx="5">
                  <c:v>89686</c:v>
                </c:pt>
                <c:pt idx="6">
                  <c:v>64129</c:v>
                </c:pt>
                <c:pt idx="7">
                  <c:v>77235</c:v>
                </c:pt>
                <c:pt idx="8">
                  <c:v>84759</c:v>
                </c:pt>
                <c:pt idx="9">
                  <c:v>101989</c:v>
                </c:pt>
                <c:pt idx="10">
                  <c:v>86199</c:v>
                </c:pt>
                <c:pt idx="11">
                  <c:v>91473</c:v>
                </c:pt>
                <c:pt idx="12">
                  <c:v>100521</c:v>
                </c:pt>
                <c:pt idx="13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F-4D03-9314-AA050E7DB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-0.13174597689232936</c:v>
                </c:pt>
                <c:pt idx="1">
                  <c:v>-0.31464639287575202</c:v>
                </c:pt>
                <c:pt idx="2">
                  <c:v>0.84978678661136753</c:v>
                </c:pt>
                <c:pt idx="3">
                  <c:v>-0.39437678544579757</c:v>
                </c:pt>
                <c:pt idx="4">
                  <c:v>0.26069843676828053</c:v>
                </c:pt>
                <c:pt idx="5">
                  <c:v>0.39852484835253943</c:v>
                </c:pt>
                <c:pt idx="6">
                  <c:v>-0.16968990742539003</c:v>
                </c:pt>
                <c:pt idx="7">
                  <c:v>-8.8769334229993224E-2</c:v>
                </c:pt>
                <c:pt idx="8">
                  <c:v>-0.16893978762415551</c:v>
                </c:pt>
                <c:pt idx="9">
                  <c:v>0.18318077935938937</c:v>
                </c:pt>
                <c:pt idx="10">
                  <c:v>-5.765635761372212E-2</c:v>
                </c:pt>
                <c:pt idx="11">
                  <c:v>-9.0011042468737923E-2</c:v>
                </c:pt>
                <c:pt idx="12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F-4D03-9314-AA050E7DB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0A-471C-BED7-966373654E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A-471C-BED7-966373654EF3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0A-471C-BED7-966373654EF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0A-471C-BED7-966373654EF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0A-471C-BED7-966373654E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0A-471C-BED7-966373654EF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0A-471C-BED7-966373654E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0A-471C-BED7-966373654E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0</c:v>
                </c:pt>
                <c:pt idx="12">
                  <c:v>74137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0A-471C-BED7-96637365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0A-471C-BED7-966373654E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0A-471C-BED7-966373654E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0A-471C-BED7-966373654E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0A-471C-BED7-966373654E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0A-471C-BED7-966373654E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0A-471C-BED7-966373654E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0A-471C-BED7-966373654E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0A-471C-BED7-966373654E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0A-471C-BED7-966373654E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0A-471C-BED7-966373654E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0A-471C-BED7-966373654E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0A-471C-BED7-966373654E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0A-471C-BED7-966373654EF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5">
                  <c:v>5.1501292503479901E-2</c:v>
                </c:pt>
                <c:pt idx="6">
                  <c:v>-7.4266617155588355E-3</c:v>
                </c:pt>
                <c:pt idx="7">
                  <c:v>4.3376318874560393E-2</c:v>
                </c:pt>
                <c:pt idx="8">
                  <c:v>2.7877055039313703E-2</c:v>
                </c:pt>
                <c:pt idx="9">
                  <c:v>-3.7633715685010949E-2</c:v>
                </c:pt>
                <c:pt idx="10">
                  <c:v>1.467505241090139E-2</c:v>
                </c:pt>
                <c:pt idx="11">
                  <c:v>0</c:v>
                </c:pt>
                <c:pt idx="12">
                  <c:v>2.2819143799235775E-2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0A-471C-BED7-966373654EF3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5">
                  <c:v>2.6796116504854472E-2</c:v>
                </c:pt>
                <c:pt idx="6">
                  <c:v>0.27083993660855787</c:v>
                </c:pt>
                <c:pt idx="7">
                  <c:v>0.17658168083097259</c:v>
                </c:pt>
                <c:pt idx="8">
                  <c:v>0.25644386194844904</c:v>
                </c:pt>
                <c:pt idx="9">
                  <c:v>0.27119509703779365</c:v>
                </c:pt>
                <c:pt idx="10">
                  <c:v>0.22016806722689086</c:v>
                </c:pt>
                <c:pt idx="11">
                  <c:v>0</c:v>
                </c:pt>
                <c:pt idx="12">
                  <c:v>0.16169419286094833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0A-471C-BED7-96637365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97A81B-15E2-4B7A-A45E-AC4B548C8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ACDADDA-E03A-43E8-82F4-312406839CB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FEAEBE0-99B5-201A-D4C8-BBF6EC5873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EDD63A4-9400-543D-811C-1C6292AC18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0DF94D-7CFD-4CE3-9BD2-F123B56A4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869FDA-D973-4C6D-BB7F-5F074F68B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3467010-35B2-4922-A6F3-1C149F10344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A0253E4-E07A-266E-33F5-609B1B716D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07B4253-202F-F4E0-2022-BD3E43AD111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AC7CD6-AB6E-42AE-B33C-17A51B0E4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C9FC05-ECA9-4395-95D4-33601C76F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3C00F82-B27B-4A80-9152-7C7391B85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108F90D-95E6-41F7-A011-44B841AC7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8CDBE6D-E7AF-44B9-8F2B-35CD2A0C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-19,5%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57.433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38,0%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57.433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38,0%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E90366B-534A-47C8-9D86-C66B6CFE1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03AE92-A15B-47EF-82F5-F16D97535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B269005-4A35-4622-A9D6-77D69B4C2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75A10E5-649C-4BC8-9C6A-11B831D0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119.181 viajeros 
cuota: 78,9%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31.825 viajeros
cuota: 21,1%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C201E55-6FC5-44F3-BE0D-89C11DCE8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DB7A61-9440-48B3-B70E-11D2F2BC7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C9F61D3-813C-4A84-8B10-A4634B0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C970AB8-5A06-4E01-B87F-34C01DD31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77.822 viajeros 
cuota: 83,2%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15.751 viajeros
cuota: 16,8%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FD8B183-F3D5-4524-B813-84F57F335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9AF017-CB8C-4418-AA2E-D50101856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AF97006-A4E4-45F5-A14D-5E9EEDDD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822B85E-85DB-44DA-B1EF-5E0F17AD4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41.359 viajeros 
cuota: 72,0%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16.074 viajeros
cuota: 28,0%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BEDF6C3-6BDF-4A2E-A9DD-161AA5C37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2AF5B6-469F-421E-825C-092E0993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210DC9A-3530-4629-9B1A-B805092D4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B6D4077-4690-4F12-8887-46386C91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046A62C-5CC5-40C8-B654-E4E398E93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DDC3226-886C-4548-895B-4DCD5589F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BC9418-7927-45C7-8585-8664047F8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52D5CB3-063A-4F2C-9D9F-DD6264DBD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5C9944C-49A5-44B9-BFD4-E8CD5CFAF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BE7ADD5-48A0-4A5E-B2E4-BA6848AE8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AE141BA-BA1B-4966-B8A5-D7FE80FD4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15E6CC-C447-46FA-8C3C-358B692FE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F5D6A82-7586-4059-8F4F-241B4F56F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FE78CF3-F519-4B41-A1F0-536A3F68C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3055AB7-A410-49B9-820C-4C7EDD45B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A16499-C372-4F1E-ABF5-3AA2DFF90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FE3054-3A74-47D0-83DD-6652EDD3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4D0ED5-3C53-42E7-9221-88FB44311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0E90F5-109E-4027-A25D-62F7A60A0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EE9AE9-E3FC-451B-9AEF-F0D3E817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790692-CA85-455F-A66C-46DAB1D21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9266CD-D079-418F-85B7-DEAEFF371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AC3840-ED59-4A77-A4FB-DAC2DA4D1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E874EA-F114-474F-B623-AAC50A877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ADB77F-A930-4779-BEEB-AFB2E66C9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59A670-1DFE-4D0F-84B3-CB926B129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EE8407-5811-4BB5-8725-976BD7D18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6D78FB-3B11-4B7D-9F62-C45FBC603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78117A-4206-4C23-9FDE-CAD943F9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DF5A7E-AC9E-408D-A8A3-42C54CEAA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16A5C3-9997-43C6-A7AD-3D7C54005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98D871-51CA-4510-9612-FD31E0B75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FDF6D9-B710-41FD-B836-380101D5E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0DC5A25-8964-42CF-9114-468442AA2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F794537-13C7-4129-A3B1-6518F19C3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8F9E38-E47F-4BA2-95CB-DCD98D382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A10EEA-3862-4E3A-856B-9462C2180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DB2D95-1EA4-4A26-9D9B-5321C0CC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008D08-E6DF-4D86-9A8B-53477A759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090514-DB06-4065-8D46-0DE6CA977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93C5EA-38D0-4C02-AA0A-BC94FF270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451DD9-1A7F-4620-B0C7-6207B0E41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881923-4AE8-438F-8AEB-4232A7394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8E25A6-A8A4-48A9-90E1-D11CCA0CE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FC923-8BDD-4094-9454-4AA085A92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A12EC61-EA7B-423B-B3A1-75D7AE62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6CBAF53-A862-49C1-B6A7-520F789EA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FBC085-9CF1-436B-9E53-58D204646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FB1CAA8-3E6F-4F06-8621-5100F24E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4B78BA-7965-4F89-9E80-1D10A3DD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A27D38-995B-4FCC-94A3-C0321BCE8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CC305F-F33A-4141-8FB1-841A302C7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521B937-0EFD-4529-9CD2-D01088A17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D07C7CE-F96C-4456-9363-6260D1819F4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F25F287-DCB8-F801-232D-C3027D71FA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DCFDB72-02FB-51F0-6C66-F18161CFDDE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52D2CD-DB6A-49F1-94E8-9A0BC9781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09E36D-D0CA-437B-B294-C47ACE744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8CC859B-6C5F-4371-9119-F7DFC4145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631525-9906-4DE8-957C-B38E24327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F088B8-5794-407B-976F-179C3146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6337D62-55CB-49F5-A851-649BB12A1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0A4227-B4EF-4C0D-8400-665586EB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881E13-A8AF-49AC-B1B4-3A6AFA73F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E816DF-9A68-40D1-8981-D00CC5AB8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79257F-2B2A-4646-8268-EB208D754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EA49E75-619C-4810-9CBB-5EF778857EC5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6666549-10B1-B202-F41F-A608CEC3F7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A47F73E-3B56-E778-13EA-29E882623C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FB85A3-AEA3-4DF8-9499-F5BC84DD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FC8A4A-84A1-46C4-993B-1AB8F609E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0F9CF35-2EAE-48BA-A69F-3BE36D6D9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762D60-CE67-46D5-9023-2AEA9322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B2D84D-D334-4A2E-8C22-023C51C8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1CFA553-9C30-48A2-A93F-7DFA2657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CC7092-1162-47A5-AAD2-CF29F37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958083-52FD-4BF1-93CD-99CE04EEF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EF392E-0EAD-48BF-8084-4B11141EE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BF1E350-E365-4CD3-8AD8-BA45766C97DB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2BE24C2-595C-D86E-339E-69305ACCD1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76C9676-0017-3F5C-CBE6-C0848E84340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1F3EA4-1861-47F2-8C70-FA465D495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A1B09F-2EEC-4E19-861B-1A4090F6A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F1B118-E8FF-4293-ADBD-6ADBA6793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3EE8F79-D34C-4C0F-8B9E-9045A3B67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9A81A4-1C9C-4BE6-BB70-CE97FCA7D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9B4B92A-86B9-4FBD-9AA2-B300CED3C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48BFB64-5305-4F43-AFFA-5C0582C6F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4430ABB-C955-47F8-AC4D-5B6546399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513671E-787B-4128-9E55-4B666CA1B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642EFA7-6B7E-479E-A572-FD8A61E05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06E631C-B7BD-479C-9C32-36A95CBC7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B28D626-0F75-45FA-9925-9135EF447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5C27CFF-10D8-4F58-B6AF-ADDB4BBB3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2BB724F-D73F-4D6F-90D0-025F4B2A6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97789-FB27-4D3D-8F0F-ADCFD436E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FAE1E8-5861-41F3-8B2E-4B4D279F0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A035BA-2CAD-4CDD-A076-F84A6E9A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8AC961-A3C4-46E4-8650-F274D1F3D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FCBD89-54F2-4985-AED3-D18717A6A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E05B83-8259-4C48-8065-BB4B71F5C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971AAB-E43E-45D5-8A0F-589EB09C9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340B7D4-67B4-4D12-8640-6966F80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C2F74B0-41D7-4A72-A7BA-E78168637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3466A36-15AF-4FA7-A09B-448B05F48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66FFEE9-3C82-4B06-A50E-7B3BB8D24F41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ABBB51D-37E4-2E4D-B210-6FF75E9B14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C03DF14-CB58-9CE2-5797-B893E80B31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F4E448-7272-4350-849F-CD6BDB2CD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B22773-D59C-4134-9933-8661A77C9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98CFD8-C33B-4784-87DE-BF0A6C975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E07387-88DE-415A-9E0C-C592FF43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D01434-D050-45EF-822E-74365C6A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B4D459-D440-470B-8A10-16504AF3C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001DA6F-76A1-41ED-8C71-6313948B9AEE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32FA9B0-48DD-1299-5B4A-15D871706C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2AD705E-AFF9-1208-19D8-AA5A558BD4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544BC9-E95A-4023-AD36-8CB92D898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E906B2-D3CE-4B80-8F48-09519D309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859AD0-2415-443F-AAC9-BE4D7209B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D1CAE52-1DE3-4300-9D23-988580DE8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AFF01C4-5648-40CE-962F-FEA5BE7B5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865FA3E-D38F-4CD8-AE8F-062C4CF99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75D39A9-055A-4BA1-A5B6-B667ADC05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54A600E-D67C-49E9-9DFD-E6EB923B2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7ECAE8D-5EC4-4899-BE89-7F98C7F2A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F99BF8B-A7CE-479C-91A2-3AEE1D1F0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5EBE866-7B67-49D2-9A6C-AE839FCE2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F765F0F-7219-4E91-B890-7812B2E7E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D341EF8-C617-47DB-91CF-23848514D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74023BC-5FC6-4351-A908-0485DB848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FDDFA71-60C9-4F17-B493-D6C28A1FC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01D0D3-CD58-45D7-A47F-77781F681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61B748-FFA4-48AF-8B8D-32ADCA857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9EBAA7-E3BF-4783-804E-51A25A6D1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8E84737-E8E8-4F9A-9443-CAD207067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A17E4AA-003F-4C73-8FA0-623F60F30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CF823E2-2245-4335-AAE2-F7CB35BE0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7A85FB0-26BE-4512-821C-CF24D7537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EADEBB8-DD6A-403E-BC46-6CF0AD9AF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00C34F7-6B11-4AA0-A17F-9AE1759A0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8DA6CA0-1DCE-4D72-96DA-2EAC6E117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1EFF5D3-12B3-4B48-A9D1-0AEE050D1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1BC96B6-D6FD-4B06-A222-730803CA9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5F55938-4586-4E08-BF00-0DF885AA0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482CB54-1461-4BFA-801A-B786181AE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B9F1F31-F179-4F75-B47F-CF9FC292A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8B17BBF-7573-4662-B855-6DD7EE27F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16F33B-F386-4991-B19C-85062A751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F3C2A4-3589-4C98-8C5E-4D9E2A21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E416A28-8380-4ECB-8ADF-BEE23153E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50706A-74D2-4439-8881-5AAC020F5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2214800-B128-487F-9CCC-B396952A5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1C471DF-91A8-451A-A6B4-8D8664106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441E2B9-FF33-4438-8E5D-290F784A3985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ECA9E90-8C2F-CD5F-6442-90534FC7F3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A3D4276-9F3B-BD25-B3E1-0C02CFB542A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676F3D-32E8-41BE-B484-754EC7A2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794BDC77-57CC-4F87-97AC-95696488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B77FECD-EF63-4387-80A5-62F29A5AF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A573B6-9488-4103-B252-6B87ACADE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E54F6D8-A302-459D-9F79-06884CC0F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3CA6468-BFA7-4D43-88FA-D49C92942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95738E5-BE09-450E-83F0-A7670A033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341A6-4E79-4110-AC4D-253AEA289A50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44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342E826E-A030-4312-BF14-98103A45B7A4}"/>
    <hyperlink ref="B19" location="'Viajeros entr evol mensu TF'!A1" tooltip="Evolución mensual de viajeros entrentrados en Tenerife según lugar de residencia" display="Evolución mensual de viajeros entrados en Tenerife según lugar de residencia" xr:uid="{872AC822-5AD5-4851-8EBB-916EE0B075D7}"/>
    <hyperlink ref="B14" location="'Establecim aloj islas cat y tip'!A1" tooltip="Establecimientos alojativos Canarias e islas" display="Establecimientos alojativos Canarias e islas" xr:uid="{04F381D8-CF12-48DF-AF9F-6238C89FD5D0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2B213F18-D7D1-4F11-80CE-E59D3C661192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8F302F80-F459-44F6-A53F-AB058685CE97}"/>
    <hyperlink ref="B37" location="'Pernoctaciones lugar reside'!A1" tooltip="Pernoctaciones registradas en establecimientos alojativos de Canarias e islas según tipología y categoría" display="'Pernoctaciones lugar reside'!A1" xr:uid="{1CC36BBD-C210-4CFF-A860-50183AE52261}"/>
    <hyperlink ref="B8" location="'Resumen indicadores (aloj)'!A1" tooltip="Resumen indicadores Tenerife" display="'Resumen indicadores (aloj)'!A1" xr:uid="{7DA4F8EC-CB83-4FB7-8ECF-17B568DC8AFE}"/>
    <hyperlink ref="B9" location="'Resumen indicadores municipios '!A1" tooltip="Resumen indicadores municipios Tenerife" display="Resumen indicadores municipios Tenerife" xr:uid="{5128E6CA-D668-4374-A298-0DA8875D19BB}"/>
    <hyperlink ref="B20" location="'Viajeros entr evol mensu TF cat'!A1" tooltip="Evolución mensual de viajeros entrentrados en Tenerife según lugar de residencia" display="'Viajeros entr evol mensu TF cat'!A1" xr:uid="{41788FAC-E582-473D-A906-DE7B0C7EFA70}"/>
    <hyperlink ref="B21" location="'Viajeros entr evol anual TF cat'!A1" tooltip="Evolución mensual de viajeros entrentrados en Tenerife según lugar de residencia" display="'Viajeros entr evol anual TF cat'!A1" xr:uid="{E56153B9-D3CF-440A-9849-ADFD229A005A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912646B-9F84-4A6B-9AAA-C75CC7C5C2CE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4965D3EF-5B5F-4118-AA0D-4C04BD5A2F1F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5AA2DFF5-CCD6-4BEA-ACFC-3AEC0F6F28A1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CFAC56A9-E06C-41CD-BF7A-BDB2647D1906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96D3822-289B-40AC-B80A-2C82CD98634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182223C6-5DB9-4ED4-A02F-CAC6822AEF66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A23443BF-64AD-492F-ABDF-5713FCC473D9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298C44F0-6F89-4F83-8FC6-97865E6A846B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D1B63255-109A-4724-9AE7-E5F7DA06CD0D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CB2FDBE3-E096-4F53-932B-E8CC00ECD30E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888A5FC8-4316-4926-9E41-2CFB1F557FA7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E0E9E965-C07B-4CEA-AEC1-9DBF2E02A1D2}"/>
    <hyperlink ref="B35" location="'Pernoctaciones evol mensu TF'!A1" tooltip="Evolución mensual de pernoctaciones en Tenerife según lugar de residencia" display="'Pernoctaciones evol mensu TF'!A1" xr:uid="{7A004068-3194-45F3-8044-9987E0223224}"/>
    <hyperlink ref="B36" location="'Pernocta evol mensu TF cat'!A1" tooltip="Evolución mensual de pernoctaciones en Tenerife según lugar de residencia" display="'Pernocta evol mensu TF cat'!A1" xr:uid="{4E3D83A4-DE1F-4C9A-A9E2-028B3ED8DB31}"/>
    <hyperlink ref="B38" location="'Pernoctaciones lugar residen ac'!A1" tooltip="Pernoctaciones registradas en establecimientos alojativos de Canarias e islas según tipología y categoría" display="'Pernoctaciones lugar residen ac'!A1" xr:uid="{D42F11DA-656B-4B4B-95F9-4E93B16A8CA4}"/>
    <hyperlink ref="B39" location="'Pernoctaciones lugar reside año'!A1" tooltip="Pernoctaciones registradas en establecimientos alojativos de Canarias e islas según tipología y categoría" display="'Pernoctaciones lugar reside año'!A1" xr:uid="{52FB5EA0-266B-491C-8173-832685CB5F22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4118CD7F-403F-4F02-BFCE-567558EC1ABF}"/>
    <hyperlink ref="B41" location="'EM evol menusual lugar resd'!A1" tooltip="Evolución mensual de estancia media en Tenerife según lugar de residencia" display="'EM evol menusual lugar resd'!A1" xr:uid="{EE7CC0EB-B817-4181-888E-9E140605DE48}"/>
    <hyperlink ref="B42" location="'EM evol mensu TF cat '!A1" tooltip="Evolución mensual de estancia media en Tenerife según lugar de residencia" display="'EM evol mensu TF cat '!A1" xr:uid="{7ADD99EB-0485-4EBF-9376-EE391183D991}"/>
    <hyperlink ref="B44" location="'tasa de ocupación evol mens'!A1" tooltip="Evolución mensual de estancia media en Tenerife según lugar de residencia" display="'tasa de ocupación evol mens'!A1" xr:uid="{2B3D18B3-14D4-4BC6-A089-C8D3E7B9C6E4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A6948E9A-1287-49F6-B5CA-124B47FB244F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2356C056-3A2F-4303-9483-89B5F635E9F7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C851D180-DFBB-474C-97A8-2CE1DC6653A0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AF082FD9-EF05-4748-AE9C-E02991A7DB40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4479B2A9-F03E-4491-9074-9F80ED3FD3B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DBF75-866C-4092-9BB9-04559F132620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252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131427</v>
      </c>
      <c r="D9" s="116">
        <v>5.5477477332776415E-2</v>
      </c>
      <c r="E9" s="115">
        <v>138100</v>
      </c>
      <c r="F9" s="116">
        <f t="shared" ref="F9:L21" si="0">IFERROR(E9/C9-1,"-")</f>
        <v>5.0773433160613779E-2</v>
      </c>
      <c r="G9" s="115">
        <v>15182</v>
      </c>
      <c r="H9" s="116">
        <f t="shared" si="0"/>
        <v>-0.89006517016654596</v>
      </c>
      <c r="I9" s="115">
        <v>99949</v>
      </c>
      <c r="J9" s="116">
        <f t="shared" si="0"/>
        <v>5.5833882228955343</v>
      </c>
      <c r="K9" s="115">
        <v>139602</v>
      </c>
      <c r="L9" s="116">
        <f t="shared" si="0"/>
        <v>0.39673233349007986</v>
      </c>
      <c r="M9" s="115">
        <v>150925</v>
      </c>
      <c r="N9" s="116">
        <f t="shared" ref="N9:N17" si="1">IFERROR(M9/K9-1,"-")</f>
        <v>8.1109153163994696E-2</v>
      </c>
      <c r="O9" s="116">
        <f>M9/C9-1</f>
        <v>0.14835612164928058</v>
      </c>
    </row>
    <row r="10" spans="1:16" x14ac:dyDescent="0.25">
      <c r="A10" s="1" t="s">
        <v>72</v>
      </c>
      <c r="B10" s="114" t="s">
        <v>73</v>
      </c>
      <c r="C10" s="115">
        <v>129821</v>
      </c>
      <c r="D10" s="116">
        <v>1.1728856884566152E-2</v>
      </c>
      <c r="E10" s="115">
        <v>148350</v>
      </c>
      <c r="F10" s="116">
        <f t="shared" si="0"/>
        <v>0.14272729373521997</v>
      </c>
      <c r="G10" s="115">
        <v>19347</v>
      </c>
      <c r="H10" s="116">
        <f t="shared" si="0"/>
        <v>-0.86958543983822045</v>
      </c>
      <c r="I10" s="115">
        <v>130897</v>
      </c>
      <c r="J10" s="116">
        <f t="shared" si="0"/>
        <v>5.7657517961441052</v>
      </c>
      <c r="K10" s="115">
        <v>147030</v>
      </c>
      <c r="L10" s="116">
        <f t="shared" si="0"/>
        <v>0.12324957791240432</v>
      </c>
      <c r="M10" s="115">
        <v>154587</v>
      </c>
      <c r="N10" s="116">
        <f>IFERROR(M10/K10-1,"-")</f>
        <v>5.1397673944093114E-2</v>
      </c>
      <c r="O10" s="116">
        <f>IFERROR(M10/C10-1,"-")</f>
        <v>0.1907703684303772</v>
      </c>
    </row>
    <row r="11" spans="1:16" x14ac:dyDescent="0.25">
      <c r="A11" s="1" t="s">
        <v>74</v>
      </c>
      <c r="B11" s="114" t="s">
        <v>75</v>
      </c>
      <c r="C11" s="115">
        <v>155039</v>
      </c>
      <c r="D11" s="116">
        <v>2.6136739691574595E-2</v>
      </c>
      <c r="E11" s="115">
        <v>57720</v>
      </c>
      <c r="F11" s="116">
        <f t="shared" si="0"/>
        <v>-0.62770657705480559</v>
      </c>
      <c r="G11" s="115">
        <v>24976</v>
      </c>
      <c r="H11" s="116">
        <f t="shared" si="0"/>
        <v>-0.5672903672903673</v>
      </c>
      <c r="I11" s="115">
        <v>140303</v>
      </c>
      <c r="J11" s="116">
        <f t="shared" si="0"/>
        <v>4.6175128122998075</v>
      </c>
      <c r="K11" s="115">
        <v>154113</v>
      </c>
      <c r="L11" s="116">
        <f t="shared" si="0"/>
        <v>9.8429826874692594E-2</v>
      </c>
      <c r="M11" s="115">
        <v>175927</v>
      </c>
      <c r="N11" s="116">
        <f t="shared" si="1"/>
        <v>0.14154548934872468</v>
      </c>
      <c r="O11" s="116">
        <f t="shared" ref="O11:O20" si="2">IFERROR(M11/C11-1,"-")</f>
        <v>0.13472739117254373</v>
      </c>
    </row>
    <row r="12" spans="1:16" x14ac:dyDescent="0.25">
      <c r="A12" s="1" t="s">
        <v>76</v>
      </c>
      <c r="B12" s="114" t="s">
        <v>77</v>
      </c>
      <c r="C12" s="115">
        <v>154790</v>
      </c>
      <c r="D12" s="116">
        <v>9.9587272946842775E-2</v>
      </c>
      <c r="E12" s="115">
        <v>0</v>
      </c>
      <c r="F12" s="116">
        <f t="shared" si="0"/>
        <v>-1</v>
      </c>
      <c r="G12" s="115">
        <v>32795</v>
      </c>
      <c r="H12" s="116" t="str">
        <f t="shared" si="0"/>
        <v>-</v>
      </c>
      <c r="I12" s="115">
        <v>166226</v>
      </c>
      <c r="J12" s="116">
        <f t="shared" si="0"/>
        <v>4.0686385119682882</v>
      </c>
      <c r="K12" s="115">
        <v>167625</v>
      </c>
      <c r="L12" s="116">
        <f t="shared" si="0"/>
        <v>8.4162525717998982E-3</v>
      </c>
      <c r="M12" s="115">
        <v>158852</v>
      </c>
      <c r="N12" s="116">
        <f t="shared" si="1"/>
        <v>-5.2337061894108916E-2</v>
      </c>
      <c r="O12" s="116">
        <f t="shared" si="2"/>
        <v>2.6242005297499871E-2</v>
      </c>
    </row>
    <row r="13" spans="1:16" x14ac:dyDescent="0.25">
      <c r="A13" s="1" t="s">
        <v>78</v>
      </c>
      <c r="B13" s="114" t="s">
        <v>79</v>
      </c>
      <c r="C13" s="115">
        <v>147295</v>
      </c>
      <c r="D13" s="116">
        <v>0.12641858615521095</v>
      </c>
      <c r="E13" s="115">
        <v>0</v>
      </c>
      <c r="F13" s="116">
        <f t="shared" si="0"/>
        <v>-1</v>
      </c>
      <c r="G13" s="115">
        <v>42014</v>
      </c>
      <c r="H13" s="116" t="str">
        <f t="shared" si="0"/>
        <v>-</v>
      </c>
      <c r="I13" s="115">
        <v>145846</v>
      </c>
      <c r="J13" s="116">
        <f t="shared" si="0"/>
        <v>2.4713666872947111</v>
      </c>
      <c r="K13" s="115">
        <v>150325</v>
      </c>
      <c r="L13" s="116">
        <f t="shared" si="0"/>
        <v>3.0710475432990991E-2</v>
      </c>
      <c r="M13" s="115">
        <v>161561</v>
      </c>
      <c r="N13" s="116">
        <f t="shared" si="1"/>
        <v>7.4744719773823354E-2</v>
      </c>
      <c r="O13" s="116">
        <f t="shared" si="2"/>
        <v>9.6853253674598516E-2</v>
      </c>
    </row>
    <row r="14" spans="1:16" x14ac:dyDescent="0.25">
      <c r="A14" s="1" t="s">
        <v>80</v>
      </c>
      <c r="B14" s="114" t="s">
        <v>81</v>
      </c>
      <c r="C14" s="115">
        <v>151143</v>
      </c>
      <c r="D14" s="116">
        <v>4.9604166666666671E-2</v>
      </c>
      <c r="E14" s="115">
        <v>0</v>
      </c>
      <c r="F14" s="116">
        <f t="shared" si="0"/>
        <v>-1</v>
      </c>
      <c r="G14" s="115">
        <v>53539</v>
      </c>
      <c r="H14" s="116" t="str">
        <f t="shared" si="0"/>
        <v>-</v>
      </c>
      <c r="I14" s="115">
        <v>144989</v>
      </c>
      <c r="J14" s="116">
        <f t="shared" si="0"/>
        <v>1.7081006369188816</v>
      </c>
      <c r="K14" s="115">
        <v>157350</v>
      </c>
      <c r="L14" s="116">
        <f t="shared" si="0"/>
        <v>8.5254743463297311E-2</v>
      </c>
      <c r="M14" s="115">
        <v>157065</v>
      </c>
      <c r="N14" s="116">
        <f t="shared" si="1"/>
        <v>-1.8112488083888989E-3</v>
      </c>
      <c r="O14" s="116">
        <f t="shared" si="2"/>
        <v>3.9181437446656586E-2</v>
      </c>
    </row>
    <row r="15" spans="1:16" x14ac:dyDescent="0.25">
      <c r="A15" s="1" t="s">
        <v>82</v>
      </c>
      <c r="B15" s="114" t="s">
        <v>83</v>
      </c>
      <c r="C15" s="115">
        <v>155735</v>
      </c>
      <c r="D15" s="116">
        <v>2.7357046731931289E-2</v>
      </c>
      <c r="E15" s="115">
        <v>0</v>
      </c>
      <c r="F15" s="116">
        <f t="shared" si="0"/>
        <v>-1</v>
      </c>
      <c r="G15" s="115">
        <v>94144</v>
      </c>
      <c r="H15" s="116" t="str">
        <f t="shared" si="0"/>
        <v>-</v>
      </c>
      <c r="I15" s="115">
        <v>164843</v>
      </c>
      <c r="J15" s="116">
        <f t="shared" si="0"/>
        <v>0.75096660435078189</v>
      </c>
      <c r="K15" s="115">
        <v>163971</v>
      </c>
      <c r="L15" s="116">
        <f t="shared" si="0"/>
        <v>-5.2898818876142562E-3</v>
      </c>
      <c r="M15" s="115">
        <v>166795</v>
      </c>
      <c r="N15" s="116">
        <f t="shared" si="1"/>
        <v>1.7222557647388781E-2</v>
      </c>
      <c r="O15" s="116">
        <f t="shared" si="2"/>
        <v>7.1018075577102158E-2</v>
      </c>
    </row>
    <row r="16" spans="1:16" x14ac:dyDescent="0.25">
      <c r="A16" s="1" t="s">
        <v>84</v>
      </c>
      <c r="B16" s="114" t="s">
        <v>85</v>
      </c>
      <c r="C16" s="115">
        <v>164814</v>
      </c>
      <c r="D16" s="116">
        <v>3.0061748456288617E-2</v>
      </c>
      <c r="E16" s="115">
        <v>52795</v>
      </c>
      <c r="F16" s="116">
        <f t="shared" si="0"/>
        <v>-0.67966920285898036</v>
      </c>
      <c r="G16" s="115">
        <v>118184</v>
      </c>
      <c r="H16" s="116">
        <f t="shared" si="0"/>
        <v>1.2385453167913627</v>
      </c>
      <c r="I16" s="115">
        <v>164674</v>
      </c>
      <c r="J16" s="116">
        <f t="shared" si="0"/>
        <v>0.39336966086779945</v>
      </c>
      <c r="K16" s="115">
        <v>166974</v>
      </c>
      <c r="L16" s="116">
        <f t="shared" si="0"/>
        <v>1.3966989324362133E-2</v>
      </c>
      <c r="M16" s="115">
        <v>175399</v>
      </c>
      <c r="N16" s="116">
        <f t="shared" si="1"/>
        <v>5.0456957370608624E-2</v>
      </c>
      <c r="O16" s="116">
        <f t="shared" si="2"/>
        <v>6.4223913017098067E-2</v>
      </c>
    </row>
    <row r="17" spans="1:16" x14ac:dyDescent="0.25">
      <c r="A17" s="1" t="s">
        <v>86</v>
      </c>
      <c r="B17" s="114" t="s">
        <v>87</v>
      </c>
      <c r="C17" s="115">
        <v>136766</v>
      </c>
      <c r="D17" s="116">
        <v>-1.7556210042382059E-2</v>
      </c>
      <c r="E17" s="115">
        <v>37281</v>
      </c>
      <c r="F17" s="116">
        <f t="shared" si="0"/>
        <v>-0.72741032127868044</v>
      </c>
      <c r="G17" s="115">
        <v>105384</v>
      </c>
      <c r="H17" s="116">
        <f t="shared" si="0"/>
        <v>1.8267482095437355</v>
      </c>
      <c r="I17" s="115">
        <v>140395</v>
      </c>
      <c r="J17" s="116">
        <f t="shared" si="0"/>
        <v>0.33222310787216269</v>
      </c>
      <c r="K17" s="115">
        <v>153067</v>
      </c>
      <c r="L17" s="116">
        <f t="shared" si="0"/>
        <v>9.0259624630506741E-2</v>
      </c>
      <c r="M17" s="115">
        <v>148572</v>
      </c>
      <c r="N17" s="116">
        <f t="shared" si="1"/>
        <v>-2.936622524776733E-2</v>
      </c>
      <c r="O17" s="116">
        <f t="shared" si="2"/>
        <v>8.6322624043987606E-2</v>
      </c>
    </row>
    <row r="18" spans="1:16" x14ac:dyDescent="0.25">
      <c r="A18" s="1" t="s">
        <v>88</v>
      </c>
      <c r="B18" s="114" t="s">
        <v>89</v>
      </c>
      <c r="C18" s="115">
        <v>158662</v>
      </c>
      <c r="D18" s="116">
        <v>-3.0106304290683283E-2</v>
      </c>
      <c r="E18" s="115">
        <v>29818</v>
      </c>
      <c r="F18" s="116">
        <f t="shared" si="0"/>
        <v>-0.81206590109793142</v>
      </c>
      <c r="G18" s="115">
        <v>139108</v>
      </c>
      <c r="H18" s="116">
        <f t="shared" si="0"/>
        <v>3.6652357636327046</v>
      </c>
      <c r="I18" s="115">
        <v>159273</v>
      </c>
      <c r="J18" s="116">
        <f t="shared" si="0"/>
        <v>0.14495931218909042</v>
      </c>
      <c r="K18" s="115">
        <v>172251</v>
      </c>
      <c r="L18" s="116">
        <f t="shared" si="0"/>
        <v>8.1482737187093868E-2</v>
      </c>
      <c r="M18" s="115">
        <v>172855</v>
      </c>
      <c r="N18" s="116">
        <f>IFERROR(M18/K18-1,"-")</f>
        <v>3.5065108475422768E-3</v>
      </c>
      <c r="O18" s="116">
        <f t="shared" si="2"/>
        <v>8.9454311681435916E-2</v>
      </c>
    </row>
    <row r="19" spans="1:16" x14ac:dyDescent="0.25">
      <c r="A19" s="1" t="s">
        <v>90</v>
      </c>
      <c r="B19" s="114" t="s">
        <v>91</v>
      </c>
      <c r="C19" s="115">
        <v>136028</v>
      </c>
      <c r="D19" s="116">
        <v>-1.6073748412809286E-3</v>
      </c>
      <c r="E19" s="115">
        <v>22307</v>
      </c>
      <c r="F19" s="116">
        <f t="shared" si="0"/>
        <v>-0.83601170347281439</v>
      </c>
      <c r="G19" s="115">
        <v>122250</v>
      </c>
      <c r="H19" s="116">
        <f t="shared" si="0"/>
        <v>4.4803424933877256</v>
      </c>
      <c r="I19" s="115">
        <v>145679</v>
      </c>
      <c r="J19" s="116">
        <f t="shared" si="0"/>
        <v>0.19164826175869121</v>
      </c>
      <c r="K19" s="115">
        <v>154254</v>
      </c>
      <c r="L19" s="116">
        <f t="shared" si="0"/>
        <v>5.8862293123923104E-2</v>
      </c>
      <c r="M19" s="115">
        <v>156906</v>
      </c>
      <c r="N19" s="116">
        <f>IFERROR(M19/K19-1,"-")</f>
        <v>1.7192422886926684E-2</v>
      </c>
      <c r="O19" s="116">
        <f t="shared" si="2"/>
        <v>0.15348310641926655</v>
      </c>
    </row>
    <row r="20" spans="1:16" x14ac:dyDescent="0.25">
      <c r="A20" s="1" t="s">
        <v>92</v>
      </c>
      <c r="B20" s="114" t="s">
        <v>93</v>
      </c>
      <c r="C20" s="115">
        <v>141195</v>
      </c>
      <c r="D20" s="116">
        <v>-2.6503216376284944E-2</v>
      </c>
      <c r="E20" s="115">
        <v>27724</v>
      </c>
      <c r="F20" s="116">
        <f t="shared" si="0"/>
        <v>-0.80364743794043703</v>
      </c>
      <c r="G20" s="115">
        <v>114122</v>
      </c>
      <c r="H20" s="116">
        <f t="shared" si="0"/>
        <v>3.1163612754292309</v>
      </c>
      <c r="I20" s="115">
        <v>153975</v>
      </c>
      <c r="J20" s="116">
        <f t="shared" si="0"/>
        <v>0.34921399905364425</v>
      </c>
      <c r="K20" s="115">
        <v>161770</v>
      </c>
      <c r="L20" s="116">
        <f t="shared" si="0"/>
        <v>5.0625101477512535E-2</v>
      </c>
      <c r="M20" s="115" t="s">
        <v>238</v>
      </c>
      <c r="N20" s="116" t="str">
        <f>IFERROR(M20/K20-1,"-")</f>
        <v>-</v>
      </c>
      <c r="O20" s="116" t="str">
        <f t="shared" si="2"/>
        <v>-</v>
      </c>
    </row>
    <row r="21" spans="1:16" ht="15.75" x14ac:dyDescent="0.25">
      <c r="A21" s="1" t="s">
        <v>0</v>
      </c>
      <c r="B21" s="117" t="s">
        <v>30</v>
      </c>
      <c r="C21" s="118">
        <v>1762715</v>
      </c>
      <c r="D21" s="119">
        <v>2.7741256519166146E-2</v>
      </c>
      <c r="E21" s="118">
        <v>550867</v>
      </c>
      <c r="F21" s="119">
        <f t="shared" si="0"/>
        <v>-0.68748946936969391</v>
      </c>
      <c r="G21" s="118">
        <v>881045</v>
      </c>
      <c r="H21" s="119">
        <f t="shared" si="0"/>
        <v>0.5993787974229714</v>
      </c>
      <c r="I21" s="118">
        <v>1757049</v>
      </c>
      <c r="J21" s="119">
        <f t="shared" si="0"/>
        <v>0.99427838532651558</v>
      </c>
      <c r="K21" s="118">
        <v>1888332</v>
      </c>
      <c r="L21" s="119">
        <f t="shared" si="0"/>
        <v>7.4717893467968199E-2</v>
      </c>
      <c r="M21" s="118">
        <v>1779444</v>
      </c>
      <c r="N21" s="119">
        <v>3.0628497557573908E-2</v>
      </c>
      <c r="O21" s="119">
        <v>9.73925699343825E-2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253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103762</v>
      </c>
      <c r="D31" s="116">
        <v>7.0130566613724854E-2</v>
      </c>
      <c r="E31" s="115">
        <v>111379</v>
      </c>
      <c r="F31" s="116">
        <f t="shared" ref="F31:L43" si="3">IFERROR(E31/C31-1,"-")</f>
        <v>7.3408376862435176E-2</v>
      </c>
      <c r="G31" s="115">
        <v>12102</v>
      </c>
      <c r="H31" s="116">
        <f t="shared" si="3"/>
        <v>-0.89134396968907958</v>
      </c>
      <c r="I31" s="115">
        <v>86205</v>
      </c>
      <c r="J31" s="116">
        <f t="shared" si="3"/>
        <v>6.1232027764005945</v>
      </c>
      <c r="K31" s="115">
        <v>115960</v>
      </c>
      <c r="L31" s="116">
        <f t="shared" si="3"/>
        <v>0.34516559364306021</v>
      </c>
      <c r="M31" s="115">
        <v>122914</v>
      </c>
      <c r="N31" s="116">
        <f t="shared" ref="N31:N39" si="4">IFERROR(M31/K31-1,"-")</f>
        <v>5.9968954812004149E-2</v>
      </c>
      <c r="O31" s="116">
        <f>M31/C31-1</f>
        <v>0.18457624178408283</v>
      </c>
    </row>
    <row r="32" spans="1:16" x14ac:dyDescent="0.25">
      <c r="B32" s="114" t="s">
        <v>73</v>
      </c>
      <c r="C32" s="115">
        <v>101610</v>
      </c>
      <c r="D32" s="116">
        <v>6.677498612982502E-3</v>
      </c>
      <c r="E32" s="115">
        <v>120647</v>
      </c>
      <c r="F32" s="116">
        <f t="shared" si="3"/>
        <v>0.18735360692845182</v>
      </c>
      <c r="G32" s="115">
        <v>15540</v>
      </c>
      <c r="H32" s="116">
        <f t="shared" si="3"/>
        <v>-0.87119447644781878</v>
      </c>
      <c r="I32" s="115">
        <v>113659</v>
      </c>
      <c r="J32" s="116">
        <f t="shared" si="3"/>
        <v>6.313963963963964</v>
      </c>
      <c r="K32" s="115">
        <v>120680</v>
      </c>
      <c r="L32" s="116">
        <f t="shared" si="3"/>
        <v>6.1772494919012155E-2</v>
      </c>
      <c r="M32" s="115">
        <v>124180</v>
      </c>
      <c r="N32" s="116">
        <f t="shared" si="4"/>
        <v>2.9002320185614883E-2</v>
      </c>
      <c r="O32" s="116">
        <f>IFERROR(M32/C32-1,"-")</f>
        <v>0.22212380671193777</v>
      </c>
    </row>
    <row r="33" spans="2:16" x14ac:dyDescent="0.25">
      <c r="B33" s="114" t="s">
        <v>75</v>
      </c>
      <c r="C33" s="115">
        <v>120181</v>
      </c>
      <c r="D33" s="116">
        <v>3.8092441112195674E-2</v>
      </c>
      <c r="E33" s="115">
        <v>47798</v>
      </c>
      <c r="F33" s="116">
        <f t="shared" si="3"/>
        <v>-0.60228322280560154</v>
      </c>
      <c r="G33" s="115">
        <v>19839</v>
      </c>
      <c r="H33" s="116">
        <f t="shared" si="3"/>
        <v>-0.58494079250177833</v>
      </c>
      <c r="I33" s="115">
        <v>123375</v>
      </c>
      <c r="J33" s="116">
        <f t="shared" si="3"/>
        <v>5.2188114320278238</v>
      </c>
      <c r="K33" s="115">
        <v>124592</v>
      </c>
      <c r="L33" s="116">
        <f t="shared" si="3"/>
        <v>9.864235055724313E-3</v>
      </c>
      <c r="M33" s="115">
        <v>142017</v>
      </c>
      <c r="N33" s="116">
        <f t="shared" si="4"/>
        <v>0.13985649158854496</v>
      </c>
      <c r="O33" s="116">
        <f t="shared" ref="O33:O42" si="5">IFERROR(M33/C33-1,"-")</f>
        <v>0.18169261364109146</v>
      </c>
    </row>
    <row r="34" spans="2:16" x14ac:dyDescent="0.25">
      <c r="B34" s="114" t="s">
        <v>77</v>
      </c>
      <c r="C34" s="115">
        <v>115932</v>
      </c>
      <c r="D34" s="116">
        <v>3.0479187221674087E-2</v>
      </c>
      <c r="E34" s="115">
        <v>0</v>
      </c>
      <c r="F34" s="116">
        <f t="shared" si="3"/>
        <v>-1</v>
      </c>
      <c r="G34" s="115">
        <v>25490</v>
      </c>
      <c r="H34" s="116" t="str">
        <f t="shared" si="3"/>
        <v>-</v>
      </c>
      <c r="I34" s="115">
        <v>141494</v>
      </c>
      <c r="J34" s="116">
        <f t="shared" si="3"/>
        <v>4.5509611612397016</v>
      </c>
      <c r="K34" s="115">
        <v>137810</v>
      </c>
      <c r="L34" s="116">
        <f t="shared" si="3"/>
        <v>-2.6036439707690762E-2</v>
      </c>
      <c r="M34" s="115">
        <v>130927</v>
      </c>
      <c r="N34" s="116">
        <f t="shared" si="4"/>
        <v>-4.9945577244031591E-2</v>
      </c>
      <c r="O34" s="116">
        <f t="shared" si="5"/>
        <v>0.12934306317496458</v>
      </c>
    </row>
    <row r="35" spans="2:16" x14ac:dyDescent="0.25">
      <c r="B35" s="114" t="s">
        <v>79</v>
      </c>
      <c r="C35" s="115">
        <v>113491</v>
      </c>
      <c r="D35" s="116">
        <v>8.417080626671769E-2</v>
      </c>
      <c r="E35" s="115">
        <v>0</v>
      </c>
      <c r="F35" s="116">
        <f t="shared" si="3"/>
        <v>-1</v>
      </c>
      <c r="G35" s="115">
        <v>33362</v>
      </c>
      <c r="H35" s="116" t="str">
        <f t="shared" si="3"/>
        <v>-</v>
      </c>
      <c r="I35" s="115">
        <v>125144</v>
      </c>
      <c r="J35" s="116">
        <f t="shared" si="3"/>
        <v>2.7510940591091662</v>
      </c>
      <c r="K35" s="115">
        <v>124155</v>
      </c>
      <c r="L35" s="116">
        <f t="shared" si="3"/>
        <v>-7.902895863964754E-3</v>
      </c>
      <c r="M35" s="115">
        <v>132737</v>
      </c>
      <c r="N35" s="116">
        <f t="shared" si="4"/>
        <v>6.9123273327695189E-2</v>
      </c>
      <c r="O35" s="116">
        <f t="shared" si="5"/>
        <v>0.16958172894766976</v>
      </c>
    </row>
    <row r="36" spans="2:16" x14ac:dyDescent="0.25">
      <c r="B36" s="114" t="s">
        <v>81</v>
      </c>
      <c r="C36" s="115">
        <v>114202</v>
      </c>
      <c r="D36" s="116">
        <v>4.4944642693750536E-2</v>
      </c>
      <c r="E36" s="115">
        <v>0</v>
      </c>
      <c r="F36" s="116">
        <f t="shared" si="3"/>
        <v>-1</v>
      </c>
      <c r="G36" s="115">
        <v>44847</v>
      </c>
      <c r="H36" s="116" t="str">
        <f t="shared" si="3"/>
        <v>-</v>
      </c>
      <c r="I36" s="115">
        <v>123799</v>
      </c>
      <c r="J36" s="116">
        <f t="shared" si="3"/>
        <v>1.7604745021963564</v>
      </c>
      <c r="K36" s="115">
        <v>127951</v>
      </c>
      <c r="L36" s="116">
        <f t="shared" si="3"/>
        <v>3.3538235365390578E-2</v>
      </c>
      <c r="M36" s="115">
        <v>129241</v>
      </c>
      <c r="N36" s="116">
        <f t="shared" si="4"/>
        <v>1.0081984509695108E-2</v>
      </c>
      <c r="O36" s="116">
        <f t="shared" si="5"/>
        <v>0.13168771124848955</v>
      </c>
    </row>
    <row r="37" spans="2:16" x14ac:dyDescent="0.25">
      <c r="B37" s="114" t="s">
        <v>83</v>
      </c>
      <c r="C37" s="115">
        <v>118640</v>
      </c>
      <c r="D37" s="116">
        <v>1.3757156284713412E-2</v>
      </c>
      <c r="E37" s="115">
        <v>0</v>
      </c>
      <c r="F37" s="116">
        <f t="shared" si="3"/>
        <v>-1</v>
      </c>
      <c r="G37" s="115">
        <v>80931</v>
      </c>
      <c r="H37" s="116" t="str">
        <f t="shared" si="3"/>
        <v>-</v>
      </c>
      <c r="I37" s="115">
        <v>138653</v>
      </c>
      <c r="J37" s="116">
        <f t="shared" si="3"/>
        <v>0.71322484585634682</v>
      </c>
      <c r="K37" s="115">
        <v>133653</v>
      </c>
      <c r="L37" s="116">
        <f t="shared" si="3"/>
        <v>-3.6061246420921345E-2</v>
      </c>
      <c r="M37" s="115">
        <v>133668</v>
      </c>
      <c r="N37" s="116">
        <f t="shared" si="4"/>
        <v>1.1223092635415099E-4</v>
      </c>
      <c r="O37" s="116">
        <f t="shared" si="5"/>
        <v>0.12666891436277816</v>
      </c>
    </row>
    <row r="38" spans="2:16" x14ac:dyDescent="0.25">
      <c r="B38" s="114" t="s">
        <v>85</v>
      </c>
      <c r="C38" s="115">
        <v>127392</v>
      </c>
      <c r="D38" s="116">
        <v>4.5276268933488684E-2</v>
      </c>
      <c r="E38" s="115">
        <v>43908</v>
      </c>
      <c r="F38" s="116">
        <f t="shared" si="3"/>
        <v>-0.65533157498116057</v>
      </c>
      <c r="G38" s="115">
        <v>100580</v>
      </c>
      <c r="H38" s="116">
        <f t="shared" si="3"/>
        <v>1.2906987337159515</v>
      </c>
      <c r="I38" s="115">
        <v>138022</v>
      </c>
      <c r="J38" s="116">
        <f t="shared" si="3"/>
        <v>0.37226088685623382</v>
      </c>
      <c r="K38" s="115">
        <v>134916</v>
      </c>
      <c r="L38" s="116">
        <f t="shared" si="3"/>
        <v>-2.2503658836997009E-2</v>
      </c>
      <c r="M38" s="115">
        <v>143446</v>
      </c>
      <c r="N38" s="116">
        <f t="shared" si="4"/>
        <v>6.3224524889560874E-2</v>
      </c>
      <c r="O38" s="116">
        <f t="shared" si="5"/>
        <v>0.12602047224315505</v>
      </c>
    </row>
    <row r="39" spans="2:16" x14ac:dyDescent="0.25">
      <c r="B39" s="114" t="s">
        <v>87</v>
      </c>
      <c r="C39" s="115">
        <v>108328</v>
      </c>
      <c r="D39" s="116">
        <v>-1.7611317674798177E-2</v>
      </c>
      <c r="E39" s="115">
        <v>29045</v>
      </c>
      <c r="F39" s="116">
        <f t="shared" si="3"/>
        <v>-0.73187910789454258</v>
      </c>
      <c r="G39" s="115">
        <v>92716</v>
      </c>
      <c r="H39" s="116">
        <f t="shared" si="3"/>
        <v>2.192150111895335</v>
      </c>
      <c r="I39" s="115">
        <v>116996</v>
      </c>
      <c r="J39" s="116">
        <f t="shared" si="3"/>
        <v>0.26187497303593776</v>
      </c>
      <c r="K39" s="115">
        <v>125237</v>
      </c>
      <c r="L39" s="116">
        <f t="shared" si="3"/>
        <v>7.0438305583096827E-2</v>
      </c>
      <c r="M39" s="115">
        <v>121062</v>
      </c>
      <c r="N39" s="116">
        <f t="shared" si="4"/>
        <v>-3.3336793439638468E-2</v>
      </c>
      <c r="O39" s="116">
        <f t="shared" si="5"/>
        <v>0.11755040248135296</v>
      </c>
    </row>
    <row r="40" spans="2:16" x14ac:dyDescent="0.25">
      <c r="B40" s="114" t="s">
        <v>89</v>
      </c>
      <c r="C40" s="115">
        <v>127037</v>
      </c>
      <c r="D40" s="116">
        <v>-1.9882111500300947E-2</v>
      </c>
      <c r="E40" s="115">
        <v>23037</v>
      </c>
      <c r="F40" s="116">
        <f t="shared" si="3"/>
        <v>-0.81865913080441133</v>
      </c>
      <c r="G40" s="115">
        <v>122247</v>
      </c>
      <c r="H40" s="116">
        <f t="shared" si="3"/>
        <v>4.3065503320744885</v>
      </c>
      <c r="I40" s="115">
        <v>135198</v>
      </c>
      <c r="J40" s="116">
        <f t="shared" si="3"/>
        <v>0.10594125009202671</v>
      </c>
      <c r="K40" s="115">
        <v>143593</v>
      </c>
      <c r="L40" s="116">
        <f t="shared" si="3"/>
        <v>6.2094113818251806E-2</v>
      </c>
      <c r="M40" s="115">
        <v>140283</v>
      </c>
      <c r="N40" s="116">
        <f>IFERROR(M40/K40-1,"-")</f>
        <v>-2.3051262944572493E-2</v>
      </c>
      <c r="O40" s="116">
        <f t="shared" si="5"/>
        <v>0.10426883506380036</v>
      </c>
    </row>
    <row r="41" spans="2:16" x14ac:dyDescent="0.25">
      <c r="B41" s="114" t="s">
        <v>91</v>
      </c>
      <c r="C41" s="115">
        <v>108022</v>
      </c>
      <c r="D41" s="116">
        <v>2.1764833855147048E-2</v>
      </c>
      <c r="E41" s="115">
        <v>16294</v>
      </c>
      <c r="F41" s="116">
        <f t="shared" si="3"/>
        <v>-0.8491603562237322</v>
      </c>
      <c r="G41" s="115">
        <v>106548</v>
      </c>
      <c r="H41" s="116">
        <f t="shared" si="3"/>
        <v>5.5390941450840803</v>
      </c>
      <c r="I41" s="115">
        <v>121503</v>
      </c>
      <c r="J41" s="116">
        <f t="shared" si="3"/>
        <v>0.14035927469309617</v>
      </c>
      <c r="K41" s="115">
        <v>124720</v>
      </c>
      <c r="L41" s="116">
        <f t="shared" si="3"/>
        <v>2.6476712509156064E-2</v>
      </c>
      <c r="M41" s="115">
        <v>125623</v>
      </c>
      <c r="N41" s="116">
        <f>IFERROR(M41/K41-1,"-")</f>
        <v>7.2402180885182688E-3</v>
      </c>
      <c r="O41" s="116">
        <f t="shared" si="5"/>
        <v>0.16293903093814222</v>
      </c>
    </row>
    <row r="42" spans="2:16" x14ac:dyDescent="0.25">
      <c r="B42" s="114" t="s">
        <v>93</v>
      </c>
      <c r="C42" s="115">
        <v>112755</v>
      </c>
      <c r="D42" s="116">
        <v>4.463092629215959E-3</v>
      </c>
      <c r="E42" s="115">
        <v>22293</v>
      </c>
      <c r="F42" s="116">
        <f t="shared" si="3"/>
        <v>-0.80228814686710126</v>
      </c>
      <c r="G42" s="115">
        <v>98566</v>
      </c>
      <c r="H42" s="116">
        <f t="shared" si="3"/>
        <v>3.4213878796034631</v>
      </c>
      <c r="I42" s="115">
        <v>126581</v>
      </c>
      <c r="J42" s="116">
        <f t="shared" si="3"/>
        <v>0.28422579794249536</v>
      </c>
      <c r="K42" s="115">
        <v>129836</v>
      </c>
      <c r="L42" s="116">
        <f t="shared" si="3"/>
        <v>2.5714759719073221E-2</v>
      </c>
      <c r="M42" s="115" t="s">
        <v>238</v>
      </c>
      <c r="N42" s="116" t="str">
        <f>IFERROR(M42/K42-1,"-")</f>
        <v>-</v>
      </c>
      <c r="O42" s="116" t="str">
        <f t="shared" si="5"/>
        <v>-</v>
      </c>
    </row>
    <row r="43" spans="2:16" ht="15.75" x14ac:dyDescent="0.25">
      <c r="B43" s="117" t="s">
        <v>30</v>
      </c>
      <c r="C43" s="118">
        <v>1371352</v>
      </c>
      <c r="D43" s="119">
        <v>2.5766228714830142E-2</v>
      </c>
      <c r="E43" s="118">
        <v>441622</v>
      </c>
      <c r="F43" s="119">
        <f t="shared" si="3"/>
        <v>-0.6779659781004439</v>
      </c>
      <c r="G43" s="118">
        <v>752768</v>
      </c>
      <c r="H43" s="119">
        <f t="shared" si="3"/>
        <v>0.70455276231709463</v>
      </c>
      <c r="I43" s="118">
        <v>1490629</v>
      </c>
      <c r="J43" s="119">
        <f t="shared" si="3"/>
        <v>0.98019708595476951</v>
      </c>
      <c r="K43" s="118">
        <v>1543103</v>
      </c>
      <c r="L43" s="119">
        <f t="shared" si="3"/>
        <v>3.5202588974184712E-2</v>
      </c>
      <c r="M43" s="118">
        <v>1446098</v>
      </c>
      <c r="N43" s="119">
        <v>2.3230571434838643E-2</v>
      </c>
      <c r="O43" s="119">
        <v>0.14897620127808975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7" t="s">
        <v>254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85879</v>
      </c>
      <c r="D53" s="116">
        <v>8.9295906848133599E-2</v>
      </c>
      <c r="E53" s="115">
        <v>97322</v>
      </c>
      <c r="F53" s="116">
        <f t="shared" ref="F53:L65" si="6">IFERROR(E53/C53-1,"-")</f>
        <v>0.13324561301365878</v>
      </c>
      <c r="G53" s="115">
        <v>11597</v>
      </c>
      <c r="H53" s="116">
        <f t="shared" si="6"/>
        <v>-0.88083886479932594</v>
      </c>
      <c r="I53" s="115">
        <v>77462</v>
      </c>
      <c r="J53" s="116">
        <f t="shared" si="6"/>
        <v>5.6794860739846511</v>
      </c>
      <c r="K53" s="115">
        <v>102022</v>
      </c>
      <c r="L53" s="116">
        <f t="shared" si="6"/>
        <v>0.31705868683999894</v>
      </c>
      <c r="M53" s="115">
        <v>111169</v>
      </c>
      <c r="N53" s="116">
        <f t="shared" ref="N53:N64" si="7">IFERROR(M53/K53-1,"-")</f>
        <v>8.9657132775283754E-2</v>
      </c>
      <c r="O53" s="116">
        <f>M53/C53-1</f>
        <v>0.29448409972170153</v>
      </c>
    </row>
    <row r="54" spans="1:16" x14ac:dyDescent="0.25">
      <c r="A54" s="1">
        <v>2</v>
      </c>
      <c r="B54" s="114" t="s">
        <v>73</v>
      </c>
      <c r="C54" s="115">
        <v>85984</v>
      </c>
      <c r="D54" s="116">
        <v>4.317864725508036E-2</v>
      </c>
      <c r="E54" s="115">
        <v>105589</v>
      </c>
      <c r="F54" s="116">
        <f t="shared" si="6"/>
        <v>0.22800753628582071</v>
      </c>
      <c r="G54" s="115">
        <v>14910</v>
      </c>
      <c r="H54" s="116">
        <f t="shared" si="6"/>
        <v>-0.85879210902650849</v>
      </c>
      <c r="I54" s="115">
        <v>101190</v>
      </c>
      <c r="J54" s="116">
        <f t="shared" si="6"/>
        <v>5.7867203219315897</v>
      </c>
      <c r="K54" s="115">
        <v>107203</v>
      </c>
      <c r="L54" s="116">
        <f t="shared" si="6"/>
        <v>5.9422867872319429E-2</v>
      </c>
      <c r="M54" s="115">
        <v>111828</v>
      </c>
      <c r="N54" s="116">
        <f t="shared" si="7"/>
        <v>4.3142449371752711E-2</v>
      </c>
      <c r="O54" s="116">
        <f>IFERROR(M54/C54-1,"-")</f>
        <v>0.30056754745068859</v>
      </c>
    </row>
    <row r="55" spans="1:16" x14ac:dyDescent="0.25">
      <c r="A55" s="1">
        <v>3</v>
      </c>
      <c r="B55" s="114" t="s">
        <v>75</v>
      </c>
      <c r="C55" s="115">
        <v>100308</v>
      </c>
      <c r="D55" s="116">
        <v>7.1849888869892187E-2</v>
      </c>
      <c r="E55" s="115">
        <v>41066</v>
      </c>
      <c r="F55" s="116">
        <f t="shared" si="6"/>
        <v>-0.59060094907684335</v>
      </c>
      <c r="G55" s="115">
        <v>19532</v>
      </c>
      <c r="H55" s="116">
        <f t="shared" si="6"/>
        <v>-0.52437539570447567</v>
      </c>
      <c r="I55" s="115">
        <v>109531</v>
      </c>
      <c r="J55" s="116">
        <f t="shared" si="6"/>
        <v>4.6077718615605159</v>
      </c>
      <c r="K55" s="115">
        <v>110890</v>
      </c>
      <c r="L55" s="116">
        <f t="shared" si="6"/>
        <v>1.2407446293743352E-2</v>
      </c>
      <c r="M55" s="115">
        <v>127256</v>
      </c>
      <c r="N55" s="116">
        <f t="shared" si="7"/>
        <v>0.14758769952204887</v>
      </c>
      <c r="O55" s="116">
        <f t="shared" ref="O55:O64" si="8">IFERROR(M55/C55-1,"-")</f>
        <v>0.26865255014555167</v>
      </c>
    </row>
    <row r="56" spans="1:16" x14ac:dyDescent="0.25">
      <c r="A56" s="1">
        <v>4</v>
      </c>
      <c r="B56" s="114" t="s">
        <v>77</v>
      </c>
      <c r="C56" s="115">
        <v>95760</v>
      </c>
      <c r="D56" s="116">
        <v>4.524368280303448E-2</v>
      </c>
      <c r="E56" s="115">
        <v>0</v>
      </c>
      <c r="F56" s="116">
        <f t="shared" si="6"/>
        <v>-1</v>
      </c>
      <c r="G56" s="115">
        <v>25134</v>
      </c>
      <c r="H56" s="116" t="str">
        <f t="shared" si="6"/>
        <v>-</v>
      </c>
      <c r="I56" s="115">
        <v>126772</v>
      </c>
      <c r="J56" s="116">
        <f t="shared" si="6"/>
        <v>4.043844990849049</v>
      </c>
      <c r="K56" s="115">
        <v>123429</v>
      </c>
      <c r="L56" s="116">
        <f t="shared" si="6"/>
        <v>-2.6370176379642229E-2</v>
      </c>
      <c r="M56" s="115">
        <v>117947</v>
      </c>
      <c r="N56" s="116">
        <f t="shared" si="7"/>
        <v>-4.4414197635887831E-2</v>
      </c>
      <c r="O56" s="116">
        <f t="shared" si="8"/>
        <v>0.23169381787802834</v>
      </c>
    </row>
    <row r="57" spans="1:16" x14ac:dyDescent="0.25">
      <c r="A57" s="1">
        <v>5</v>
      </c>
      <c r="B57" s="114" t="s">
        <v>79</v>
      </c>
      <c r="C57" s="115">
        <v>93420</v>
      </c>
      <c r="D57" s="116">
        <v>8.0387190785136786E-2</v>
      </c>
      <c r="E57" s="115">
        <v>0</v>
      </c>
      <c r="F57" s="116">
        <f t="shared" si="6"/>
        <v>-1</v>
      </c>
      <c r="G57" s="115">
        <v>33045</v>
      </c>
      <c r="H57" s="116" t="str">
        <f t="shared" si="6"/>
        <v>-</v>
      </c>
      <c r="I57" s="115">
        <v>113457</v>
      </c>
      <c r="J57" s="116">
        <f t="shared" si="6"/>
        <v>2.4334089877439853</v>
      </c>
      <c r="K57" s="115">
        <v>111213</v>
      </c>
      <c r="L57" s="116">
        <f t="shared" si="6"/>
        <v>-1.9778418255374297E-2</v>
      </c>
      <c r="M57" s="115">
        <v>119801</v>
      </c>
      <c r="N57" s="116">
        <f t="shared" si="7"/>
        <v>7.7221188170447652E-2</v>
      </c>
      <c r="O57" s="116">
        <f t="shared" si="8"/>
        <v>0.28239135088846079</v>
      </c>
    </row>
    <row r="58" spans="1:16" x14ac:dyDescent="0.25">
      <c r="A58" s="1">
        <v>6</v>
      </c>
      <c r="B58" s="114" t="s">
        <v>81</v>
      </c>
      <c r="C58" s="115">
        <v>96008</v>
      </c>
      <c r="D58" s="116">
        <v>6.2199898214325255E-2</v>
      </c>
      <c r="E58" s="115">
        <v>0</v>
      </c>
      <c r="F58" s="116">
        <f t="shared" si="6"/>
        <v>-1</v>
      </c>
      <c r="G58" s="115">
        <v>43303</v>
      </c>
      <c r="H58" s="116" t="str">
        <f t="shared" si="6"/>
        <v>-</v>
      </c>
      <c r="I58" s="115">
        <v>110209</v>
      </c>
      <c r="J58" s="116">
        <f t="shared" si="6"/>
        <v>1.5450661616978039</v>
      </c>
      <c r="K58" s="115">
        <v>114600</v>
      </c>
      <c r="L58" s="116">
        <f t="shared" si="6"/>
        <v>3.984248110408406E-2</v>
      </c>
      <c r="M58" s="115">
        <v>117142</v>
      </c>
      <c r="N58" s="116">
        <f t="shared" si="7"/>
        <v>2.218150087260029E-2</v>
      </c>
      <c r="O58" s="116">
        <f t="shared" si="8"/>
        <v>0.22012748937588533</v>
      </c>
    </row>
    <row r="59" spans="1:16" x14ac:dyDescent="0.25">
      <c r="A59" s="1">
        <v>7</v>
      </c>
      <c r="B59" s="114" t="s">
        <v>83</v>
      </c>
      <c r="C59" s="115">
        <v>100301</v>
      </c>
      <c r="D59" s="116">
        <v>4.8789669054216445E-2</v>
      </c>
      <c r="E59" s="115">
        <v>0</v>
      </c>
      <c r="F59" s="116">
        <f t="shared" si="6"/>
        <v>-1</v>
      </c>
      <c r="G59" s="115">
        <v>74597</v>
      </c>
      <c r="H59" s="116" t="str">
        <f t="shared" si="6"/>
        <v>-</v>
      </c>
      <c r="I59" s="115">
        <v>123042</v>
      </c>
      <c r="J59" s="116">
        <f t="shared" si="6"/>
        <v>0.64942289904419748</v>
      </c>
      <c r="K59" s="115">
        <v>118946</v>
      </c>
      <c r="L59" s="116">
        <f t="shared" si="6"/>
        <v>-3.3289445880268498E-2</v>
      </c>
      <c r="M59" s="115">
        <v>120238</v>
      </c>
      <c r="N59" s="116">
        <f t="shared" si="7"/>
        <v>1.0862071864543577E-2</v>
      </c>
      <c r="O59" s="116">
        <f t="shared" si="8"/>
        <v>0.19877169719145371</v>
      </c>
    </row>
    <row r="60" spans="1:16" x14ac:dyDescent="0.25">
      <c r="A60" s="1">
        <v>8</v>
      </c>
      <c r="B60" s="114" t="s">
        <v>85</v>
      </c>
      <c r="C60" s="115">
        <v>108308</v>
      </c>
      <c r="D60" s="116">
        <v>8.6775035119405874E-2</v>
      </c>
      <c r="E60" s="115">
        <v>40708</v>
      </c>
      <c r="F60" s="116">
        <f t="shared" si="6"/>
        <v>-0.62414595413081209</v>
      </c>
      <c r="G60" s="115">
        <v>92057</v>
      </c>
      <c r="H60" s="116">
        <f t="shared" si="6"/>
        <v>1.2613982509580426</v>
      </c>
      <c r="I60" s="115">
        <v>121901</v>
      </c>
      <c r="J60" s="116">
        <f t="shared" si="6"/>
        <v>0.32419044722291623</v>
      </c>
      <c r="K60" s="115">
        <v>120435</v>
      </c>
      <c r="L60" s="116">
        <f t="shared" si="6"/>
        <v>-1.202615236954574E-2</v>
      </c>
      <c r="M60" s="115">
        <v>130238</v>
      </c>
      <c r="N60" s="116">
        <f t="shared" si="7"/>
        <v>8.1396603977249127E-2</v>
      </c>
      <c r="O60" s="116">
        <f t="shared" si="8"/>
        <v>0.20247811795989223</v>
      </c>
    </row>
    <row r="61" spans="1:16" x14ac:dyDescent="0.25">
      <c r="A61" s="1">
        <v>9</v>
      </c>
      <c r="B61" s="114" t="s">
        <v>87</v>
      </c>
      <c r="C61" s="115">
        <v>92717</v>
      </c>
      <c r="D61" s="116">
        <v>2.3569804155350926E-2</v>
      </c>
      <c r="E61" s="115">
        <v>28487</v>
      </c>
      <c r="F61" s="116">
        <f t="shared" si="6"/>
        <v>-0.69275321677793711</v>
      </c>
      <c r="G61" s="115">
        <v>84214</v>
      </c>
      <c r="H61" s="116">
        <f t="shared" si="6"/>
        <v>1.9562256467862533</v>
      </c>
      <c r="I61" s="115">
        <v>103802</v>
      </c>
      <c r="J61" s="116">
        <f t="shared" si="6"/>
        <v>0.2325979053364049</v>
      </c>
      <c r="K61" s="115">
        <v>112485</v>
      </c>
      <c r="L61" s="116">
        <f t="shared" si="6"/>
        <v>8.3649640662029734E-2</v>
      </c>
      <c r="M61" s="115">
        <v>109297</v>
      </c>
      <c r="N61" s="116">
        <f t="shared" si="7"/>
        <v>-2.8341556651998001E-2</v>
      </c>
      <c r="O61" s="116">
        <f t="shared" si="8"/>
        <v>0.17882373243310279</v>
      </c>
    </row>
    <row r="62" spans="1:16" x14ac:dyDescent="0.25">
      <c r="A62" s="1">
        <v>10</v>
      </c>
      <c r="B62" s="114" t="s">
        <v>89</v>
      </c>
      <c r="C62" s="115">
        <v>108418</v>
      </c>
      <c r="D62" s="116">
        <v>8.5489167341090688E-3</v>
      </c>
      <c r="E62" s="115">
        <v>22497</v>
      </c>
      <c r="F62" s="116">
        <f t="shared" si="6"/>
        <v>-0.79249755575642422</v>
      </c>
      <c r="G62" s="115">
        <v>107685</v>
      </c>
      <c r="H62" s="116">
        <f t="shared" si="6"/>
        <v>3.7866382184291236</v>
      </c>
      <c r="I62" s="115">
        <v>119950</v>
      </c>
      <c r="J62" s="116">
        <f t="shared" si="6"/>
        <v>0.11389701444026556</v>
      </c>
      <c r="K62" s="115">
        <v>128570</v>
      </c>
      <c r="L62" s="116">
        <f t="shared" si="6"/>
        <v>7.1863276365152107E-2</v>
      </c>
      <c r="M62" s="115">
        <v>127297</v>
      </c>
      <c r="N62" s="116">
        <f t="shared" si="7"/>
        <v>-9.9012211246791715E-3</v>
      </c>
      <c r="O62" s="116">
        <f t="shared" si="8"/>
        <v>0.17413160176354481</v>
      </c>
    </row>
    <row r="63" spans="1:16" x14ac:dyDescent="0.25">
      <c r="A63" s="1">
        <v>11</v>
      </c>
      <c r="B63" s="114" t="s">
        <v>91</v>
      </c>
      <c r="C63" s="115">
        <v>92532</v>
      </c>
      <c r="D63" s="116">
        <v>6.9808310403033813E-2</v>
      </c>
      <c r="E63" s="115">
        <v>15805</v>
      </c>
      <c r="F63" s="116">
        <f t="shared" si="6"/>
        <v>-0.82919422470064408</v>
      </c>
      <c r="G63" s="115">
        <v>94309</v>
      </c>
      <c r="H63" s="116">
        <f t="shared" si="6"/>
        <v>4.9670357481809555</v>
      </c>
      <c r="I63" s="115">
        <v>107416</v>
      </c>
      <c r="J63" s="116">
        <f t="shared" si="6"/>
        <v>0.13897931268489749</v>
      </c>
      <c r="K63" s="115">
        <v>111535</v>
      </c>
      <c r="L63" s="116">
        <f t="shared" si="6"/>
        <v>3.8346242645415973E-2</v>
      </c>
      <c r="M63" s="115">
        <v>113118</v>
      </c>
      <c r="N63" s="116">
        <f t="shared" si="7"/>
        <v>1.419285426099437E-2</v>
      </c>
      <c r="O63" s="116">
        <f t="shared" si="8"/>
        <v>0.22247438723900914</v>
      </c>
    </row>
    <row r="64" spans="1:16" x14ac:dyDescent="0.25">
      <c r="A64" s="1">
        <v>12</v>
      </c>
      <c r="B64" s="114" t="s">
        <v>93</v>
      </c>
      <c r="C64" s="115">
        <v>97485</v>
      </c>
      <c r="D64" s="116">
        <v>8.9096190369791106E-2</v>
      </c>
      <c r="E64" s="115">
        <v>21712</v>
      </c>
      <c r="F64" s="116">
        <f t="shared" si="6"/>
        <v>-0.77727855567523207</v>
      </c>
      <c r="G64" s="115">
        <v>87439</v>
      </c>
      <c r="H64" s="116">
        <f t="shared" si="6"/>
        <v>3.0272199705232126</v>
      </c>
      <c r="I64" s="115">
        <v>110632</v>
      </c>
      <c r="J64" s="116">
        <f t="shared" si="6"/>
        <v>0.26524777273299094</v>
      </c>
      <c r="K64" s="115">
        <v>116159</v>
      </c>
      <c r="L64" s="116">
        <f t="shared" si="6"/>
        <v>4.9958420710102036E-2</v>
      </c>
      <c r="M64" s="115" t="s">
        <v>238</v>
      </c>
      <c r="N64" s="116" t="str">
        <f t="shared" si="7"/>
        <v>-</v>
      </c>
      <c r="O64" s="116" t="str">
        <f t="shared" si="8"/>
        <v>-</v>
      </c>
    </row>
    <row r="65" spans="1:16" ht="15.75" x14ac:dyDescent="0.25">
      <c r="B65" s="117" t="s">
        <v>30</v>
      </c>
      <c r="C65" s="118">
        <v>1157120</v>
      </c>
      <c r="D65" s="119">
        <v>5.8956820640286622E-2</v>
      </c>
      <c r="E65" s="118">
        <v>398770</v>
      </c>
      <c r="F65" s="119">
        <f t="shared" si="6"/>
        <v>-0.65537714325221241</v>
      </c>
      <c r="G65" s="118">
        <v>687822</v>
      </c>
      <c r="H65" s="119">
        <f t="shared" si="6"/>
        <v>0.72485894124432626</v>
      </c>
      <c r="I65" s="118">
        <v>1325364</v>
      </c>
      <c r="J65" s="119">
        <f t="shared" si="6"/>
        <v>0.92689969207149514</v>
      </c>
      <c r="K65" s="118">
        <v>1377487</v>
      </c>
      <c r="L65" s="119">
        <f t="shared" si="6"/>
        <v>3.9327309327852555E-2</v>
      </c>
      <c r="M65" s="118">
        <v>1305331</v>
      </c>
      <c r="N65" s="119">
        <v>3.4886246876308036E-2</v>
      </c>
      <c r="O65" s="119">
        <v>0.23186852076422548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255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17883</v>
      </c>
      <c r="D75" s="116">
        <v>-1.3242840589306359E-2</v>
      </c>
      <c r="E75" s="115">
        <v>14057</v>
      </c>
      <c r="F75" s="116">
        <f t="shared" ref="F75:L87" si="9">IFERROR(E75/C75-1,"-")</f>
        <v>-0.2139462058938657</v>
      </c>
      <c r="G75" s="115">
        <v>505</v>
      </c>
      <c r="H75" s="116">
        <f t="shared" si="9"/>
        <v>-0.96407483815892436</v>
      </c>
      <c r="I75" s="115">
        <v>8743</v>
      </c>
      <c r="J75" s="116">
        <f t="shared" si="9"/>
        <v>16.312871287128711</v>
      </c>
      <c r="K75" s="115">
        <v>13938</v>
      </c>
      <c r="L75" s="116">
        <f t="shared" si="9"/>
        <v>0.59418963742422504</v>
      </c>
      <c r="M75" s="115">
        <v>11745</v>
      </c>
      <c r="N75" s="116">
        <f t="shared" ref="N75:N86" si="10">IFERROR(M75/K75-1,"-")</f>
        <v>-0.15733964700817904</v>
      </c>
      <c r="O75" s="116">
        <f>M75/C75-1</f>
        <v>-0.34323100150981378</v>
      </c>
    </row>
    <row r="76" spans="1:16" x14ac:dyDescent="0.25">
      <c r="A76" s="1">
        <v>2</v>
      </c>
      <c r="B76" s="114" t="s">
        <v>73</v>
      </c>
      <c r="C76" s="115">
        <v>15626</v>
      </c>
      <c r="D76" s="116">
        <v>-0.15585327643023072</v>
      </c>
      <c r="E76" s="115">
        <v>15058</v>
      </c>
      <c r="F76" s="116">
        <f t="shared" si="9"/>
        <v>-3.6349673620888256E-2</v>
      </c>
      <c r="G76" s="115">
        <v>630</v>
      </c>
      <c r="H76" s="116">
        <f t="shared" si="9"/>
        <v>-0.95816177447204143</v>
      </c>
      <c r="I76" s="115">
        <v>12469</v>
      </c>
      <c r="J76" s="116">
        <f t="shared" si="9"/>
        <v>18.792063492063491</v>
      </c>
      <c r="K76" s="115">
        <v>13477</v>
      </c>
      <c r="L76" s="116">
        <f t="shared" si="9"/>
        <v>8.0840484401315305E-2</v>
      </c>
      <c r="M76" s="115">
        <v>12352</v>
      </c>
      <c r="N76" s="116">
        <f t="shared" si="10"/>
        <v>-8.3475550938636234E-2</v>
      </c>
      <c r="O76" s="116">
        <f>IFERROR(M76/C76-1,"-")</f>
        <v>-0.20952259055420452</v>
      </c>
    </row>
    <row r="77" spans="1:16" x14ac:dyDescent="0.25">
      <c r="A77" s="1">
        <v>3</v>
      </c>
      <c r="B77" s="114" t="s">
        <v>75</v>
      </c>
      <c r="C77" s="115">
        <v>19873</v>
      </c>
      <c r="D77" s="116">
        <v>-0.10429530806328025</v>
      </c>
      <c r="E77" s="115">
        <v>6732</v>
      </c>
      <c r="F77" s="116">
        <f t="shared" si="9"/>
        <v>-0.66124893071000856</v>
      </c>
      <c r="G77" s="115">
        <v>307</v>
      </c>
      <c r="H77" s="116">
        <f t="shared" si="9"/>
        <v>-0.95439691027926321</v>
      </c>
      <c r="I77" s="115">
        <v>13844</v>
      </c>
      <c r="J77" s="116">
        <f t="shared" si="9"/>
        <v>44.094462540716613</v>
      </c>
      <c r="K77" s="115">
        <v>13702</v>
      </c>
      <c r="L77" s="116">
        <f t="shared" si="9"/>
        <v>-1.0257151112395224E-2</v>
      </c>
      <c r="M77" s="115">
        <v>14761</v>
      </c>
      <c r="N77" s="116">
        <f t="shared" si="10"/>
        <v>7.7287987155159721E-2</v>
      </c>
      <c r="O77" s="116">
        <f t="shared" ref="O77:O86" si="11">IFERROR(M77/C77-1,"-")</f>
        <v>-0.25723343229507367</v>
      </c>
    </row>
    <row r="78" spans="1:16" x14ac:dyDescent="0.25">
      <c r="A78" s="1">
        <v>4</v>
      </c>
      <c r="B78" s="114" t="s">
        <v>77</v>
      </c>
      <c r="C78" s="115">
        <v>20172</v>
      </c>
      <c r="D78" s="116">
        <v>-3.4278054385292966E-2</v>
      </c>
      <c r="E78" s="115">
        <v>0</v>
      </c>
      <c r="F78" s="116">
        <f t="shared" si="9"/>
        <v>-1</v>
      </c>
      <c r="G78" s="115">
        <v>356</v>
      </c>
      <c r="H78" s="116" t="str">
        <f t="shared" si="9"/>
        <v>-</v>
      </c>
      <c r="I78" s="115">
        <v>14722</v>
      </c>
      <c r="J78" s="116">
        <f t="shared" si="9"/>
        <v>40.353932584269664</v>
      </c>
      <c r="K78" s="115">
        <v>14381</v>
      </c>
      <c r="L78" s="116">
        <f t="shared" si="9"/>
        <v>-2.3162613775302265E-2</v>
      </c>
      <c r="M78" s="115">
        <v>12980</v>
      </c>
      <c r="N78" s="116">
        <f t="shared" si="10"/>
        <v>-9.7420207217856936E-2</v>
      </c>
      <c r="O78" s="116">
        <f t="shared" si="11"/>
        <v>-0.35653380924053146</v>
      </c>
    </row>
    <row r="79" spans="1:16" x14ac:dyDescent="0.25">
      <c r="A79" s="1">
        <v>5</v>
      </c>
      <c r="B79" s="114" t="s">
        <v>79</v>
      </c>
      <c r="C79" s="115">
        <v>20071</v>
      </c>
      <c r="D79" s="116">
        <v>0.10213607160507387</v>
      </c>
      <c r="E79" s="115">
        <v>0</v>
      </c>
      <c r="F79" s="116">
        <f t="shared" si="9"/>
        <v>-1</v>
      </c>
      <c r="G79" s="115">
        <v>317</v>
      </c>
      <c r="H79" s="116" t="str">
        <f t="shared" si="9"/>
        <v>-</v>
      </c>
      <c r="I79" s="115">
        <v>11687</v>
      </c>
      <c r="J79" s="116">
        <f t="shared" si="9"/>
        <v>35.867507886435334</v>
      </c>
      <c r="K79" s="115">
        <v>12942</v>
      </c>
      <c r="L79" s="116">
        <f t="shared" si="9"/>
        <v>0.10738427312398402</v>
      </c>
      <c r="M79" s="115">
        <v>12936</v>
      </c>
      <c r="N79" s="116">
        <f t="shared" si="10"/>
        <v>-4.6360686138158247E-4</v>
      </c>
      <c r="O79" s="116">
        <f t="shared" si="11"/>
        <v>-0.35548801753774106</v>
      </c>
    </row>
    <row r="80" spans="1:16" x14ac:dyDescent="0.25">
      <c r="A80" s="1">
        <v>6</v>
      </c>
      <c r="B80" s="114" t="s">
        <v>81</v>
      </c>
      <c r="C80" s="115">
        <v>18194</v>
      </c>
      <c r="D80" s="116">
        <v>-3.7558188743123111E-2</v>
      </c>
      <c r="E80" s="115">
        <v>0</v>
      </c>
      <c r="F80" s="116">
        <f t="shared" si="9"/>
        <v>-1</v>
      </c>
      <c r="G80" s="115">
        <v>1544</v>
      </c>
      <c r="H80" s="116" t="str">
        <f t="shared" si="9"/>
        <v>-</v>
      </c>
      <c r="I80" s="115">
        <v>13590</v>
      </c>
      <c r="J80" s="116">
        <f t="shared" si="9"/>
        <v>7.8018134715025909</v>
      </c>
      <c r="K80" s="115">
        <v>13351</v>
      </c>
      <c r="L80" s="116">
        <f t="shared" si="9"/>
        <v>-1.7586460632818213E-2</v>
      </c>
      <c r="M80" s="115">
        <v>12099</v>
      </c>
      <c r="N80" s="116">
        <f t="shared" si="10"/>
        <v>-9.3775747135046106E-2</v>
      </c>
      <c r="O80" s="116">
        <f t="shared" si="11"/>
        <v>-0.33500054963174675</v>
      </c>
    </row>
    <row r="81" spans="1:16" x14ac:dyDescent="0.25">
      <c r="A81" s="1">
        <v>7</v>
      </c>
      <c r="B81" s="114" t="s">
        <v>83</v>
      </c>
      <c r="C81" s="115">
        <v>18339</v>
      </c>
      <c r="D81" s="116">
        <v>-0.14283711147464362</v>
      </c>
      <c r="E81" s="115">
        <v>0</v>
      </c>
      <c r="F81" s="116">
        <f t="shared" si="9"/>
        <v>-1</v>
      </c>
      <c r="G81" s="115">
        <v>6334</v>
      </c>
      <c r="H81" s="116" t="str">
        <f t="shared" si="9"/>
        <v>-</v>
      </c>
      <c r="I81" s="115">
        <v>15611</v>
      </c>
      <c r="J81" s="116">
        <f t="shared" si="9"/>
        <v>1.4646353015472053</v>
      </c>
      <c r="K81" s="115">
        <v>14707</v>
      </c>
      <c r="L81" s="116">
        <f t="shared" si="9"/>
        <v>-5.7907885465376951E-2</v>
      </c>
      <c r="M81" s="115">
        <v>13430</v>
      </c>
      <c r="N81" s="116">
        <f t="shared" si="10"/>
        <v>-8.6829400965526604E-2</v>
      </c>
      <c r="O81" s="116">
        <f t="shared" si="11"/>
        <v>-0.26768089863133215</v>
      </c>
    </row>
    <row r="82" spans="1:16" x14ac:dyDescent="0.25">
      <c r="A82" s="1">
        <v>8</v>
      </c>
      <c r="B82" s="114" t="s">
        <v>85</v>
      </c>
      <c r="C82" s="115">
        <v>19084</v>
      </c>
      <c r="D82" s="116">
        <v>-0.14090213378950212</v>
      </c>
      <c r="E82" s="115">
        <v>3200</v>
      </c>
      <c r="F82" s="116">
        <f t="shared" si="9"/>
        <v>-0.83232026828757077</v>
      </c>
      <c r="G82" s="115">
        <v>8523</v>
      </c>
      <c r="H82" s="116">
        <f t="shared" si="9"/>
        <v>1.6634375000000001</v>
      </c>
      <c r="I82" s="115">
        <v>16121</v>
      </c>
      <c r="J82" s="116">
        <f t="shared" si="9"/>
        <v>0.89147013962219868</v>
      </c>
      <c r="K82" s="115">
        <v>14481</v>
      </c>
      <c r="L82" s="116">
        <f t="shared" si="9"/>
        <v>-0.10173066186961111</v>
      </c>
      <c r="M82" s="115">
        <v>13208</v>
      </c>
      <c r="N82" s="116">
        <f t="shared" si="10"/>
        <v>-8.790829362613084E-2</v>
      </c>
      <c r="O82" s="116">
        <f t="shared" si="11"/>
        <v>-0.30790190735694822</v>
      </c>
    </row>
    <row r="83" spans="1:16" x14ac:dyDescent="0.25">
      <c r="A83" s="1">
        <v>9</v>
      </c>
      <c r="B83" s="114" t="s">
        <v>87</v>
      </c>
      <c r="C83" s="115">
        <v>15611</v>
      </c>
      <c r="D83" s="116">
        <v>-0.20708045509955297</v>
      </c>
      <c r="E83" s="115">
        <v>558</v>
      </c>
      <c r="F83" s="116">
        <f t="shared" si="9"/>
        <v>-0.96425597335212354</v>
      </c>
      <c r="G83" s="115">
        <v>8502</v>
      </c>
      <c r="H83" s="116">
        <f t="shared" si="9"/>
        <v>14.236559139784946</v>
      </c>
      <c r="I83" s="115">
        <v>13194</v>
      </c>
      <c r="J83" s="116">
        <f t="shared" si="9"/>
        <v>0.55187014820042335</v>
      </c>
      <c r="K83" s="115">
        <v>12752</v>
      </c>
      <c r="L83" s="116">
        <f t="shared" si="9"/>
        <v>-3.3500075792026629E-2</v>
      </c>
      <c r="M83" s="115">
        <v>11765</v>
      </c>
      <c r="N83" s="116">
        <f t="shared" si="10"/>
        <v>-7.7399623588456756E-2</v>
      </c>
      <c r="O83" s="116">
        <f t="shared" si="11"/>
        <v>-0.24636474280955734</v>
      </c>
    </row>
    <row r="84" spans="1:16" x14ac:dyDescent="0.25">
      <c r="A84" s="1">
        <v>10</v>
      </c>
      <c r="B84" s="114" t="s">
        <v>89</v>
      </c>
      <c r="C84" s="115">
        <v>18619</v>
      </c>
      <c r="D84" s="116">
        <v>-0.1580827492652046</v>
      </c>
      <c r="E84" s="115">
        <v>540</v>
      </c>
      <c r="F84" s="116">
        <f t="shared" si="9"/>
        <v>-0.97099736827971428</v>
      </c>
      <c r="G84" s="115">
        <v>14562</v>
      </c>
      <c r="H84" s="116">
        <f t="shared" si="9"/>
        <v>25.966666666666665</v>
      </c>
      <c r="I84" s="115">
        <v>15248</v>
      </c>
      <c r="J84" s="116">
        <f t="shared" si="9"/>
        <v>4.7108913610767855E-2</v>
      </c>
      <c r="K84" s="115">
        <v>15023</v>
      </c>
      <c r="L84" s="116">
        <f t="shared" si="9"/>
        <v>-1.4756033578174232E-2</v>
      </c>
      <c r="M84" s="115">
        <v>12986</v>
      </c>
      <c r="N84" s="116">
        <f t="shared" si="10"/>
        <v>-0.13559209212540768</v>
      </c>
      <c r="O84" s="116">
        <f t="shared" si="11"/>
        <v>-0.30254041570438794</v>
      </c>
    </row>
    <row r="85" spans="1:16" x14ac:dyDescent="0.25">
      <c r="A85" s="1">
        <v>11</v>
      </c>
      <c r="B85" s="114" t="s">
        <v>91</v>
      </c>
      <c r="C85" s="115">
        <v>15490</v>
      </c>
      <c r="D85" s="116">
        <v>-0.19436209497061419</v>
      </c>
      <c r="E85" s="115">
        <v>489</v>
      </c>
      <c r="F85" s="116">
        <f t="shared" si="9"/>
        <v>-0.96843124596513874</v>
      </c>
      <c r="G85" s="115">
        <v>12239</v>
      </c>
      <c r="H85" s="116">
        <f t="shared" si="9"/>
        <v>24.028629856850717</v>
      </c>
      <c r="I85" s="115">
        <v>14087</v>
      </c>
      <c r="J85" s="116">
        <f t="shared" si="9"/>
        <v>0.15099272816406573</v>
      </c>
      <c r="K85" s="115">
        <v>13185</v>
      </c>
      <c r="L85" s="116">
        <f t="shared" si="9"/>
        <v>-6.4030666572016726E-2</v>
      </c>
      <c r="M85" s="115">
        <v>12505</v>
      </c>
      <c r="N85" s="116">
        <f t="shared" si="10"/>
        <v>-5.1573758058399699E-2</v>
      </c>
      <c r="O85" s="116">
        <f t="shared" si="11"/>
        <v>-0.1927049709489993</v>
      </c>
    </row>
    <row r="86" spans="1:16" x14ac:dyDescent="0.25">
      <c r="A86" s="1">
        <v>12</v>
      </c>
      <c r="B86" s="114" t="s">
        <v>93</v>
      </c>
      <c r="C86" s="115">
        <v>15270</v>
      </c>
      <c r="D86" s="116">
        <v>-0.32861413999296518</v>
      </c>
      <c r="E86" s="115">
        <v>581</v>
      </c>
      <c r="F86" s="116">
        <f t="shared" si="9"/>
        <v>-0.9619515389652914</v>
      </c>
      <c r="G86" s="115">
        <v>11127</v>
      </c>
      <c r="H86" s="116">
        <f t="shared" si="9"/>
        <v>18.151462994836489</v>
      </c>
      <c r="I86" s="115">
        <v>15949</v>
      </c>
      <c r="J86" s="116">
        <f t="shared" si="9"/>
        <v>0.43336029477846671</v>
      </c>
      <c r="K86" s="115">
        <v>13677</v>
      </c>
      <c r="L86" s="116">
        <f t="shared" si="9"/>
        <v>-0.14245407235563357</v>
      </c>
      <c r="M86" s="115" t="s">
        <v>238</v>
      </c>
      <c r="N86" s="116" t="str">
        <f t="shared" si="10"/>
        <v>-</v>
      </c>
      <c r="O86" s="116" t="str">
        <f t="shared" si="11"/>
        <v>-</v>
      </c>
    </row>
    <row r="87" spans="1:16" ht="15.75" x14ac:dyDescent="0.25">
      <c r="B87" s="117" t="s">
        <v>30</v>
      </c>
      <c r="C87" s="118">
        <v>214232</v>
      </c>
      <c r="D87" s="119">
        <v>-0.1227442292808969</v>
      </c>
      <c r="E87" s="118">
        <v>42852</v>
      </c>
      <c r="F87" s="119">
        <f t="shared" si="9"/>
        <v>-0.79997386011426863</v>
      </c>
      <c r="G87" s="118">
        <v>64946</v>
      </c>
      <c r="H87" s="119">
        <f t="shared" si="9"/>
        <v>0.51558853729114151</v>
      </c>
      <c r="I87" s="118">
        <v>165265</v>
      </c>
      <c r="J87" s="119">
        <f t="shared" si="9"/>
        <v>1.5446524805222799</v>
      </c>
      <c r="K87" s="118">
        <v>165616</v>
      </c>
      <c r="L87" s="119">
        <f t="shared" si="9"/>
        <v>2.1238616767009777E-3</v>
      </c>
      <c r="M87" s="118">
        <v>140767</v>
      </c>
      <c r="N87" s="119">
        <v>-7.3529508552774514E-2</v>
      </c>
      <c r="O87" s="119">
        <v>-0.29249303887174438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256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27665</v>
      </c>
      <c r="D97" s="116">
        <v>3.9191493994266136E-3</v>
      </c>
      <c r="E97" s="115">
        <v>26721</v>
      </c>
      <c r="F97" s="116">
        <f t="shared" ref="F97:L109" si="12">IFERROR(E97/C97-1,"-")</f>
        <v>-3.4122537502259132E-2</v>
      </c>
      <c r="G97" s="115">
        <v>3080</v>
      </c>
      <c r="H97" s="116">
        <f t="shared" si="12"/>
        <v>-0.88473485273754726</v>
      </c>
      <c r="I97" s="115">
        <v>13744</v>
      </c>
      <c r="J97" s="116">
        <f t="shared" si="12"/>
        <v>3.4623376623376627</v>
      </c>
      <c r="K97" s="115">
        <v>23642</v>
      </c>
      <c r="L97" s="116">
        <f t="shared" si="12"/>
        <v>0.72016880093131541</v>
      </c>
      <c r="M97" s="115">
        <v>28011</v>
      </c>
      <c r="N97" s="116">
        <f t="shared" ref="N97:N108" si="13">IFERROR(M97/K97-1,"-")</f>
        <v>0.18479824041959225</v>
      </c>
      <c r="O97" s="116">
        <f>M97/C97-1</f>
        <v>1.2506777516717804E-2</v>
      </c>
    </row>
    <row r="98" spans="2:15" x14ac:dyDescent="0.25">
      <c r="B98" s="114" t="s">
        <v>73</v>
      </c>
      <c r="C98" s="115">
        <v>28211</v>
      </c>
      <c r="D98" s="116">
        <v>3.0350620891161473E-2</v>
      </c>
      <c r="E98" s="115">
        <v>27703</v>
      </c>
      <c r="F98" s="116">
        <f t="shared" si="12"/>
        <v>-1.8007160327531802E-2</v>
      </c>
      <c r="G98" s="115">
        <v>3807</v>
      </c>
      <c r="H98" s="116">
        <f t="shared" si="12"/>
        <v>-0.86257806013789118</v>
      </c>
      <c r="I98" s="115">
        <v>17238</v>
      </c>
      <c r="J98" s="116">
        <f t="shared" si="12"/>
        <v>3.5279747832939323</v>
      </c>
      <c r="K98" s="115">
        <v>26350</v>
      </c>
      <c r="L98" s="116">
        <f t="shared" si="12"/>
        <v>0.52859960552268248</v>
      </c>
      <c r="M98" s="115">
        <v>30407</v>
      </c>
      <c r="N98" s="116">
        <f t="shared" si="13"/>
        <v>0.15396584440227712</v>
      </c>
      <c r="O98" s="116">
        <f>IFERROR(M98/C98-1,"-")</f>
        <v>7.7841976533976176E-2</v>
      </c>
    </row>
    <row r="99" spans="2:15" x14ac:dyDescent="0.25">
      <c r="B99" s="114" t="s">
        <v>75</v>
      </c>
      <c r="C99" s="115">
        <v>34858</v>
      </c>
      <c r="D99" s="116">
        <v>-1.3052464679067954E-2</v>
      </c>
      <c r="E99" s="115">
        <v>9922</v>
      </c>
      <c r="F99" s="116">
        <f t="shared" si="12"/>
        <v>-0.71535945837397441</v>
      </c>
      <c r="G99" s="115">
        <v>5137</v>
      </c>
      <c r="H99" s="116">
        <f t="shared" si="12"/>
        <v>-0.4822616407982262</v>
      </c>
      <c r="I99" s="115">
        <v>16928</v>
      </c>
      <c r="J99" s="116">
        <f t="shared" si="12"/>
        <v>2.2953085458438776</v>
      </c>
      <c r="K99" s="115">
        <v>29521</v>
      </c>
      <c r="L99" s="116">
        <f t="shared" si="12"/>
        <v>0.74391540642722109</v>
      </c>
      <c r="M99" s="115">
        <v>33910</v>
      </c>
      <c r="N99" s="116">
        <f t="shared" si="13"/>
        <v>0.14867382541241825</v>
      </c>
      <c r="O99" s="116">
        <f t="shared" ref="O99:O108" si="14">IFERROR(M99/C99-1,"-")</f>
        <v>-2.7196052556084704E-2</v>
      </c>
    </row>
    <row r="100" spans="2:15" x14ac:dyDescent="0.25">
      <c r="B100" s="114" t="s">
        <v>77</v>
      </c>
      <c r="C100" s="115">
        <v>38858</v>
      </c>
      <c r="D100" s="116">
        <v>0.37462855525682759</v>
      </c>
      <c r="E100" s="115">
        <v>0</v>
      </c>
      <c r="F100" s="116">
        <f t="shared" si="12"/>
        <v>-1</v>
      </c>
      <c r="G100" s="115">
        <v>7305</v>
      </c>
      <c r="H100" s="116" t="str">
        <f t="shared" si="12"/>
        <v>-</v>
      </c>
      <c r="I100" s="115">
        <v>24732</v>
      </c>
      <c r="J100" s="116">
        <f t="shared" si="12"/>
        <v>2.3856262833675563</v>
      </c>
      <c r="K100" s="115">
        <v>29815</v>
      </c>
      <c r="L100" s="116">
        <f t="shared" si="12"/>
        <v>0.20552320879831787</v>
      </c>
      <c r="M100" s="115">
        <v>27925</v>
      </c>
      <c r="N100" s="116">
        <f t="shared" si="13"/>
        <v>-6.3390910615461982E-2</v>
      </c>
      <c r="O100" s="116">
        <f t="shared" si="14"/>
        <v>-0.28135776416696689</v>
      </c>
    </row>
    <row r="101" spans="2:15" x14ac:dyDescent="0.25">
      <c r="B101" s="114" t="s">
        <v>79</v>
      </c>
      <c r="C101" s="115">
        <v>33804</v>
      </c>
      <c r="D101" s="116">
        <v>0.29596687624597462</v>
      </c>
      <c r="E101" s="115">
        <v>0</v>
      </c>
      <c r="F101" s="116">
        <f t="shared" si="12"/>
        <v>-1</v>
      </c>
      <c r="G101" s="115">
        <v>8652</v>
      </c>
      <c r="H101" s="116" t="str">
        <f t="shared" si="12"/>
        <v>-</v>
      </c>
      <c r="I101" s="115">
        <v>20702</v>
      </c>
      <c r="J101" s="116">
        <f t="shared" si="12"/>
        <v>1.3927415626444755</v>
      </c>
      <c r="K101" s="115">
        <v>26170</v>
      </c>
      <c r="L101" s="116">
        <f t="shared" si="12"/>
        <v>0.26412906965510574</v>
      </c>
      <c r="M101" s="115">
        <v>28824</v>
      </c>
      <c r="N101" s="116">
        <f t="shared" si="13"/>
        <v>0.10141383263278558</v>
      </c>
      <c r="O101" s="116">
        <f t="shared" si="14"/>
        <v>-0.14731984380546681</v>
      </c>
    </row>
    <row r="102" spans="2:15" x14ac:dyDescent="0.25">
      <c r="B102" s="114" t="s">
        <v>81</v>
      </c>
      <c r="C102" s="115">
        <v>36941</v>
      </c>
      <c r="D102" s="116">
        <v>6.4275424949582272E-2</v>
      </c>
      <c r="E102" s="115">
        <v>0</v>
      </c>
      <c r="F102" s="116">
        <f t="shared" si="12"/>
        <v>-1</v>
      </c>
      <c r="G102" s="115">
        <v>8692</v>
      </c>
      <c r="H102" s="116" t="str">
        <f t="shared" si="12"/>
        <v>-</v>
      </c>
      <c r="I102" s="115">
        <v>21190</v>
      </c>
      <c r="J102" s="116">
        <f t="shared" si="12"/>
        <v>1.4378739070409572</v>
      </c>
      <c r="K102" s="115">
        <v>29399</v>
      </c>
      <c r="L102" s="116">
        <f t="shared" si="12"/>
        <v>0.38739971684756958</v>
      </c>
      <c r="M102" s="115">
        <v>27824</v>
      </c>
      <c r="N102" s="116">
        <f t="shared" si="13"/>
        <v>-5.3573250790843185E-2</v>
      </c>
      <c r="O102" s="116">
        <f t="shared" si="14"/>
        <v>-0.24679894967651117</v>
      </c>
    </row>
    <row r="103" spans="2:15" x14ac:dyDescent="0.25">
      <c r="B103" s="114" t="s">
        <v>83</v>
      </c>
      <c r="C103" s="115">
        <v>37095</v>
      </c>
      <c r="D103" s="116">
        <v>7.3412813241507058E-2</v>
      </c>
      <c r="E103" s="115">
        <v>0</v>
      </c>
      <c r="F103" s="116">
        <f t="shared" si="12"/>
        <v>-1</v>
      </c>
      <c r="G103" s="115">
        <v>13213</v>
      </c>
      <c r="H103" s="116" t="str">
        <f t="shared" si="12"/>
        <v>-</v>
      </c>
      <c r="I103" s="115">
        <v>26190</v>
      </c>
      <c r="J103" s="116">
        <f t="shared" si="12"/>
        <v>0.9821388026943163</v>
      </c>
      <c r="K103" s="115">
        <v>30318</v>
      </c>
      <c r="L103" s="116">
        <f t="shared" si="12"/>
        <v>0.15761741122565875</v>
      </c>
      <c r="M103" s="115">
        <v>33127</v>
      </c>
      <c r="N103" s="116">
        <f t="shared" si="13"/>
        <v>9.2651230292235542E-2</v>
      </c>
      <c r="O103" s="116">
        <f t="shared" si="14"/>
        <v>-0.10696859415015503</v>
      </c>
    </row>
    <row r="104" spans="2:15" x14ac:dyDescent="0.25">
      <c r="B104" s="114" t="s">
        <v>85</v>
      </c>
      <c r="C104" s="115">
        <v>37422</v>
      </c>
      <c r="D104" s="116">
        <v>-1.8568056648308406E-2</v>
      </c>
      <c r="E104" s="115">
        <v>8887</v>
      </c>
      <c r="F104" s="116">
        <f t="shared" si="12"/>
        <v>-0.76251937363048472</v>
      </c>
      <c r="G104" s="115">
        <v>17604</v>
      </c>
      <c r="H104" s="116">
        <f t="shared" si="12"/>
        <v>0.98087093507370327</v>
      </c>
      <c r="I104" s="115">
        <v>26652</v>
      </c>
      <c r="J104" s="116">
        <f t="shared" si="12"/>
        <v>0.51397409679618278</v>
      </c>
      <c r="K104" s="115">
        <v>32058</v>
      </c>
      <c r="L104" s="116">
        <f t="shared" si="12"/>
        <v>0.2028365601080595</v>
      </c>
      <c r="M104" s="115">
        <v>31953</v>
      </c>
      <c r="N104" s="116">
        <f t="shared" si="13"/>
        <v>-3.2753134942915541E-3</v>
      </c>
      <c r="O104" s="116">
        <f t="shared" si="14"/>
        <v>-0.14614397947731284</v>
      </c>
    </row>
    <row r="105" spans="2:15" x14ac:dyDescent="0.25">
      <c r="B105" s="114" t="s">
        <v>87</v>
      </c>
      <c r="C105" s="115">
        <v>28438</v>
      </c>
      <c r="D105" s="116">
        <v>-1.7346233586731152E-2</v>
      </c>
      <c r="E105" s="115">
        <v>8236</v>
      </c>
      <c r="F105" s="116">
        <f t="shared" si="12"/>
        <v>-0.71038750967015962</v>
      </c>
      <c r="G105" s="115">
        <v>12668</v>
      </c>
      <c r="H105" s="116">
        <f t="shared" si="12"/>
        <v>0.53812530354541033</v>
      </c>
      <c r="I105" s="115">
        <v>23399</v>
      </c>
      <c r="J105" s="116">
        <f t="shared" si="12"/>
        <v>0.84709504262709179</v>
      </c>
      <c r="K105" s="115">
        <v>27830</v>
      </c>
      <c r="L105" s="116">
        <f t="shared" si="12"/>
        <v>0.18936706696867378</v>
      </c>
      <c r="M105" s="115">
        <v>27510</v>
      </c>
      <c r="N105" s="116">
        <f t="shared" si="13"/>
        <v>-1.1498383039885041E-2</v>
      </c>
      <c r="O105" s="116">
        <f t="shared" si="14"/>
        <v>-3.2632393276601723E-2</v>
      </c>
    </row>
    <row r="106" spans="2:15" x14ac:dyDescent="0.25">
      <c r="B106" s="114" t="s">
        <v>89</v>
      </c>
      <c r="C106" s="115">
        <v>31625</v>
      </c>
      <c r="D106" s="116">
        <v>-6.9113707944544189E-2</v>
      </c>
      <c r="E106" s="115">
        <v>6781</v>
      </c>
      <c r="F106" s="116">
        <f t="shared" si="12"/>
        <v>-0.78558102766798421</v>
      </c>
      <c r="G106" s="115">
        <v>16861</v>
      </c>
      <c r="H106" s="116">
        <f t="shared" si="12"/>
        <v>1.4865064149830407</v>
      </c>
      <c r="I106" s="115">
        <v>24075</v>
      </c>
      <c r="J106" s="116">
        <f t="shared" si="12"/>
        <v>0.42785125437399918</v>
      </c>
      <c r="K106" s="115">
        <v>28658</v>
      </c>
      <c r="L106" s="116">
        <f t="shared" si="12"/>
        <v>0.19036344755970913</v>
      </c>
      <c r="M106" s="115">
        <v>32572</v>
      </c>
      <c r="N106" s="116">
        <f t="shared" si="13"/>
        <v>0.13657617419219759</v>
      </c>
      <c r="O106" s="116">
        <f t="shared" si="14"/>
        <v>2.9944664031620549E-2</v>
      </c>
    </row>
    <row r="107" spans="2:15" x14ac:dyDescent="0.25">
      <c r="B107" s="114" t="s">
        <v>91</v>
      </c>
      <c r="C107" s="115">
        <v>28006</v>
      </c>
      <c r="D107" s="116">
        <v>-8.2552578130118626E-2</v>
      </c>
      <c r="E107" s="115">
        <v>6013</v>
      </c>
      <c r="F107" s="116">
        <f t="shared" si="12"/>
        <v>-0.78529600799828603</v>
      </c>
      <c r="G107" s="115">
        <v>15702</v>
      </c>
      <c r="H107" s="116">
        <f t="shared" si="12"/>
        <v>1.6113420921337105</v>
      </c>
      <c r="I107" s="115">
        <v>24176</v>
      </c>
      <c r="J107" s="116">
        <f t="shared" si="12"/>
        <v>0.53967647433447974</v>
      </c>
      <c r="K107" s="115">
        <v>29534</v>
      </c>
      <c r="L107" s="116">
        <f t="shared" si="12"/>
        <v>0.22162475181998675</v>
      </c>
      <c r="M107" s="115">
        <v>31283</v>
      </c>
      <c r="N107" s="116">
        <f t="shared" si="13"/>
        <v>5.9219882169702753E-2</v>
      </c>
      <c r="O107" s="116">
        <f t="shared" si="14"/>
        <v>0.11701064057701926</v>
      </c>
    </row>
    <row r="108" spans="2:15" x14ac:dyDescent="0.25">
      <c r="B108" s="114" t="s">
        <v>93</v>
      </c>
      <c r="C108" s="115">
        <v>28440</v>
      </c>
      <c r="D108" s="116">
        <v>-0.13253012048192769</v>
      </c>
      <c r="E108" s="115">
        <v>5431</v>
      </c>
      <c r="F108" s="116">
        <f t="shared" si="12"/>
        <v>-0.80903656821378345</v>
      </c>
      <c r="G108" s="115">
        <v>15556</v>
      </c>
      <c r="H108" s="116">
        <f t="shared" si="12"/>
        <v>1.8642975510955626</v>
      </c>
      <c r="I108" s="115">
        <v>27394</v>
      </c>
      <c r="J108" s="116">
        <f t="shared" si="12"/>
        <v>0.76099254307019804</v>
      </c>
      <c r="K108" s="115">
        <v>31934</v>
      </c>
      <c r="L108" s="116">
        <f t="shared" si="12"/>
        <v>0.16572972183689849</v>
      </c>
      <c r="M108" s="115" t="s">
        <v>238</v>
      </c>
      <c r="N108" s="116" t="str">
        <f t="shared" si="13"/>
        <v>-</v>
      </c>
      <c r="O108" s="116" t="str">
        <f t="shared" si="14"/>
        <v>-</v>
      </c>
    </row>
    <row r="109" spans="2:15" ht="15.75" x14ac:dyDescent="0.25">
      <c r="B109" s="117" t="s">
        <v>30</v>
      </c>
      <c r="C109" s="118">
        <v>391363</v>
      </c>
      <c r="D109" s="119">
        <v>3.4722258942971207E-2</v>
      </c>
      <c r="E109" s="118">
        <v>109245</v>
      </c>
      <c r="F109" s="119">
        <f t="shared" si="12"/>
        <v>-0.72086017329180319</v>
      </c>
      <c r="G109" s="118">
        <v>128277</v>
      </c>
      <c r="H109" s="119">
        <f t="shared" si="12"/>
        <v>0.17421392283399695</v>
      </c>
      <c r="I109" s="118">
        <v>266420</v>
      </c>
      <c r="J109" s="119">
        <f t="shared" si="12"/>
        <v>1.0769116833103363</v>
      </c>
      <c r="K109" s="118">
        <v>345229</v>
      </c>
      <c r="L109" s="119">
        <f t="shared" si="12"/>
        <v>0.29580737181893246</v>
      </c>
      <c r="M109" s="118">
        <v>333346</v>
      </c>
      <c r="N109" s="119">
        <v>6.4000383025582863E-2</v>
      </c>
      <c r="O109" s="119">
        <v>-8.1496626006067441E-2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BC3F3-7D8D-4077-91F1-F8EEB1153293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257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1888332</v>
      </c>
      <c r="D8" s="116">
        <f t="shared" ref="D8:D9" si="0">C8/C9-1</f>
        <v>7.4717893467968199E-2</v>
      </c>
    </row>
    <row r="9" spans="1:5" x14ac:dyDescent="0.25">
      <c r="A9" s="1"/>
      <c r="B9" s="114">
        <v>2022</v>
      </c>
      <c r="C9" s="115">
        <v>1757049</v>
      </c>
      <c r="D9" s="116">
        <f t="shared" si="0"/>
        <v>0.99427838532651558</v>
      </c>
    </row>
    <row r="10" spans="1:5" x14ac:dyDescent="0.25">
      <c r="A10" s="1"/>
      <c r="B10" s="114">
        <v>2021</v>
      </c>
      <c r="C10" s="115">
        <v>881045</v>
      </c>
      <c r="D10" s="116">
        <f>C10/C11-1</f>
        <v>0.5993787974229714</v>
      </c>
    </row>
    <row r="11" spans="1:5" x14ac:dyDescent="0.25">
      <c r="A11" s="1" t="s">
        <v>72</v>
      </c>
      <c r="B11" s="114">
        <v>2020</v>
      </c>
      <c r="C11" s="115">
        <v>550867</v>
      </c>
      <c r="D11" s="116">
        <f t="shared" ref="D11:D20" si="1">C11/C12-1</f>
        <v>-0.68748946936969391</v>
      </c>
    </row>
    <row r="12" spans="1:5" x14ac:dyDescent="0.25">
      <c r="A12" s="1" t="s">
        <v>74</v>
      </c>
      <c r="B12" s="114">
        <v>2019</v>
      </c>
      <c r="C12" s="115">
        <v>1762715</v>
      </c>
      <c r="D12" s="116">
        <f t="shared" si="1"/>
        <v>2.7741256519166146E-2</v>
      </c>
    </row>
    <row r="13" spans="1:5" x14ac:dyDescent="0.25">
      <c r="A13" s="1" t="s">
        <v>76</v>
      </c>
      <c r="B13" s="114">
        <v>2018</v>
      </c>
      <c r="C13" s="115">
        <v>1715135</v>
      </c>
      <c r="D13" s="116">
        <f t="shared" si="1"/>
        <v>-3.1516435538234022E-2</v>
      </c>
    </row>
    <row r="14" spans="1:5" x14ac:dyDescent="0.25">
      <c r="A14" s="1" t="s">
        <v>78</v>
      </c>
      <c r="B14" s="114">
        <v>2017</v>
      </c>
      <c r="C14" s="115">
        <v>1770949</v>
      </c>
      <c r="D14" s="116">
        <f>C14/C15-1</f>
        <v>-1.4115642944822815E-2</v>
      </c>
    </row>
    <row r="15" spans="1:5" x14ac:dyDescent="0.25">
      <c r="A15" s="1" t="s">
        <v>80</v>
      </c>
      <c r="B15" s="114">
        <v>2016</v>
      </c>
      <c r="C15" s="115">
        <v>1796305</v>
      </c>
      <c r="D15" s="116">
        <f>C15/C16-1</f>
        <v>0.13194712259502084</v>
      </c>
    </row>
    <row r="16" spans="1:5" x14ac:dyDescent="0.25">
      <c r="A16" s="1" t="s">
        <v>82</v>
      </c>
      <c r="B16" s="114">
        <v>2015</v>
      </c>
      <c r="C16" s="115">
        <v>1586916</v>
      </c>
      <c r="D16" s="116">
        <f t="shared" si="1"/>
        <v>-7.0435653110632268E-2</v>
      </c>
    </row>
    <row r="17" spans="1:5" x14ac:dyDescent="0.25">
      <c r="A17" s="1" t="s">
        <v>84</v>
      </c>
      <c r="B17" s="114">
        <v>2014</v>
      </c>
      <c r="C17" s="115">
        <v>1707161</v>
      </c>
      <c r="D17" s="116">
        <f t="shared" si="1"/>
        <v>4.0714495596735789E-2</v>
      </c>
    </row>
    <row r="18" spans="1:5" x14ac:dyDescent="0.25">
      <c r="A18" s="1" t="s">
        <v>86</v>
      </c>
      <c r="B18" s="114">
        <v>2013</v>
      </c>
      <c r="C18" s="115">
        <v>1640374</v>
      </c>
      <c r="D18" s="116">
        <f t="shared" si="1"/>
        <v>1.5662401444388463E-2</v>
      </c>
    </row>
    <row r="19" spans="1:5" x14ac:dyDescent="0.25">
      <c r="A19" s="1" t="s">
        <v>88</v>
      </c>
      <c r="B19" s="114">
        <v>2012</v>
      </c>
      <c r="C19" s="115">
        <v>1615078</v>
      </c>
      <c r="D19" s="116">
        <f>C19/C20-1</f>
        <v>-1.2139394773460599E-2</v>
      </c>
    </row>
    <row r="20" spans="1:5" x14ac:dyDescent="0.25">
      <c r="A20" s="1" t="s">
        <v>90</v>
      </c>
      <c r="B20" s="114">
        <v>2011</v>
      </c>
      <c r="C20" s="115">
        <v>1634925</v>
      </c>
      <c r="D20" s="116">
        <f t="shared" si="1"/>
        <v>7.4382201894547917E-2</v>
      </c>
    </row>
    <row r="21" spans="1:5" x14ac:dyDescent="0.25">
      <c r="A21" s="1" t="s">
        <v>92</v>
      </c>
      <c r="B21" s="114">
        <v>2010</v>
      </c>
      <c r="C21" s="115">
        <v>1521735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7" t="s">
        <v>258</v>
      </c>
      <c r="C26" s="267"/>
      <c r="D26" s="267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1543103</v>
      </c>
      <c r="D30" s="116">
        <f t="shared" ref="D30:D31" si="2">C30/C31-1</f>
        <v>3.5202588974184712E-2</v>
      </c>
    </row>
    <row r="31" spans="1:5" x14ac:dyDescent="0.25">
      <c r="B31" s="114">
        <v>2022</v>
      </c>
      <c r="C31" s="115">
        <v>1490629</v>
      </c>
      <c r="D31" s="116">
        <f t="shared" si="2"/>
        <v>0.98019708595476951</v>
      </c>
    </row>
    <row r="32" spans="1:5" x14ac:dyDescent="0.25">
      <c r="B32" s="114">
        <v>2021</v>
      </c>
      <c r="C32" s="115">
        <v>752768</v>
      </c>
      <c r="D32" s="116">
        <f>C32/C33-1</f>
        <v>0.70455276231709463</v>
      </c>
    </row>
    <row r="33" spans="2:5" x14ac:dyDescent="0.25">
      <c r="B33" s="114">
        <v>2020</v>
      </c>
      <c r="C33" s="115">
        <v>441622</v>
      </c>
      <c r="D33" s="116">
        <f t="shared" ref="D33:D42" si="3">C33/C34-1</f>
        <v>-0.6779659781004439</v>
      </c>
    </row>
    <row r="34" spans="2:5" x14ac:dyDescent="0.25">
      <c r="B34" s="114">
        <v>2019</v>
      </c>
      <c r="C34" s="115">
        <v>1371352</v>
      </c>
      <c r="D34" s="116">
        <f t="shared" si="3"/>
        <v>2.5766228714830142E-2</v>
      </c>
    </row>
    <row r="35" spans="2:5" x14ac:dyDescent="0.25">
      <c r="B35" s="114">
        <v>2018</v>
      </c>
      <c r="C35" s="115">
        <v>1336905</v>
      </c>
      <c r="D35" s="116">
        <f t="shared" si="3"/>
        <v>-1.0136273272150387E-2</v>
      </c>
    </row>
    <row r="36" spans="2:5" x14ac:dyDescent="0.25">
      <c r="B36" s="114">
        <v>2017</v>
      </c>
      <c r="C36" s="115">
        <v>1350595</v>
      </c>
      <c r="D36" s="116">
        <f>C36/C37-1</f>
        <v>-3.8192570141843296E-2</v>
      </c>
    </row>
    <row r="37" spans="2:5" x14ac:dyDescent="0.25">
      <c r="B37" s="114">
        <v>2016</v>
      </c>
      <c r="C37" s="115">
        <v>1404226</v>
      </c>
      <c r="D37" s="116">
        <f>C37/C38-1</f>
        <v>0.10407711570894485</v>
      </c>
    </row>
    <row r="38" spans="2:5" x14ac:dyDescent="0.25">
      <c r="B38" s="114">
        <v>2015</v>
      </c>
      <c r="C38" s="115">
        <v>1271855</v>
      </c>
      <c r="D38" s="116">
        <f t="shared" si="3"/>
        <v>-6.5484526568394208E-2</v>
      </c>
    </row>
    <row r="39" spans="2:5" x14ac:dyDescent="0.25">
      <c r="B39" s="114">
        <v>2014</v>
      </c>
      <c r="C39" s="115">
        <v>1360978</v>
      </c>
      <c r="D39" s="116">
        <f t="shared" si="3"/>
        <v>4.6454568451614442E-2</v>
      </c>
    </row>
    <row r="40" spans="2:5" x14ac:dyDescent="0.25">
      <c r="B40" s="114">
        <v>2013</v>
      </c>
      <c r="C40" s="115">
        <v>1300561</v>
      </c>
      <c r="D40" s="116">
        <f t="shared" si="3"/>
        <v>1.5727615014725638E-2</v>
      </c>
    </row>
    <row r="41" spans="2:5" x14ac:dyDescent="0.25">
      <c r="B41" s="114">
        <v>2012</v>
      </c>
      <c r="C41" s="115">
        <v>1280423</v>
      </c>
      <c r="D41" s="116">
        <f>C41/C42-1</f>
        <v>-1.0059268582703118E-2</v>
      </c>
    </row>
    <row r="42" spans="2:5" x14ac:dyDescent="0.25">
      <c r="B42" s="114">
        <v>2011</v>
      </c>
      <c r="C42" s="115">
        <v>1293434</v>
      </c>
      <c r="D42" s="116">
        <f t="shared" si="3"/>
        <v>7.2303559881282009E-2</v>
      </c>
    </row>
    <row r="43" spans="2:5" x14ac:dyDescent="0.25">
      <c r="B43" s="114">
        <v>2010</v>
      </c>
      <c r="C43" s="115">
        <v>1206220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7" t="s">
        <v>259</v>
      </c>
      <c r="C48" s="267"/>
      <c r="D48" s="267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1377487</v>
      </c>
      <c r="D52" s="116">
        <f t="shared" ref="D52:D53" si="4">C52/C53-1</f>
        <v>3.9327309327852555E-2</v>
      </c>
    </row>
    <row r="53" spans="1:5" x14ac:dyDescent="0.25">
      <c r="A53" s="1"/>
      <c r="B53" s="114">
        <v>2022</v>
      </c>
      <c r="C53" s="115">
        <v>1325364</v>
      </c>
      <c r="D53" s="116">
        <f t="shared" si="4"/>
        <v>0.92689969207149514</v>
      </c>
    </row>
    <row r="54" spans="1:5" x14ac:dyDescent="0.25">
      <c r="A54" s="1"/>
      <c r="B54" s="114">
        <v>2021</v>
      </c>
      <c r="C54" s="115">
        <v>687822</v>
      </c>
      <c r="D54" s="116">
        <f>C54/C55-1</f>
        <v>0.72485894124432626</v>
      </c>
    </row>
    <row r="55" spans="1:5" x14ac:dyDescent="0.25">
      <c r="A55" s="1">
        <v>2</v>
      </c>
      <c r="B55" s="114">
        <v>2020</v>
      </c>
      <c r="C55" s="115">
        <v>398770</v>
      </c>
      <c r="D55" s="116">
        <f t="shared" ref="D55:D64" si="5">C55/C56-1</f>
        <v>-0.65537714325221241</v>
      </c>
    </row>
    <row r="56" spans="1:5" x14ac:dyDescent="0.25">
      <c r="A56" s="1">
        <v>3</v>
      </c>
      <c r="B56" s="114">
        <v>2019</v>
      </c>
      <c r="C56" s="115">
        <v>1157120</v>
      </c>
      <c r="D56" s="116">
        <f t="shared" si="5"/>
        <v>5.8956820640286622E-2</v>
      </c>
    </row>
    <row r="57" spans="1:5" x14ac:dyDescent="0.25">
      <c r="A57" s="1">
        <v>4</v>
      </c>
      <c r="B57" s="114">
        <v>2018</v>
      </c>
      <c r="C57" s="115">
        <v>1092698</v>
      </c>
      <c r="D57" s="116">
        <f t="shared" si="5"/>
        <v>-4.1667046396967056E-3</v>
      </c>
    </row>
    <row r="58" spans="1:5" x14ac:dyDescent="0.25">
      <c r="A58" s="1">
        <v>5</v>
      </c>
      <c r="B58" s="114">
        <v>2017</v>
      </c>
      <c r="C58" s="115">
        <v>1097270</v>
      </c>
      <c r="D58" s="116">
        <f>C58/C59-1</f>
        <v>1.6696472014468E-3</v>
      </c>
    </row>
    <row r="59" spans="1:5" x14ac:dyDescent="0.25">
      <c r="A59" s="1">
        <v>6</v>
      </c>
      <c r="B59" s="114">
        <v>2016</v>
      </c>
      <c r="C59" s="115">
        <v>1095441</v>
      </c>
      <c r="D59" s="116">
        <f>C59/C60-1</f>
        <v>8.4187137512619081E-2</v>
      </c>
    </row>
    <row r="60" spans="1:5" x14ac:dyDescent="0.25">
      <c r="A60" s="1">
        <v>7</v>
      </c>
      <c r="B60" s="114">
        <v>2015</v>
      </c>
      <c r="C60" s="115">
        <v>1010380</v>
      </c>
      <c r="D60" s="116">
        <f t="shared" si="5"/>
        <v>-3.9294251435287086E-2</v>
      </c>
    </row>
    <row r="61" spans="1:5" x14ac:dyDescent="0.25">
      <c r="A61" s="1">
        <v>8</v>
      </c>
      <c r="B61" s="114">
        <v>2014</v>
      </c>
      <c r="C61" s="115">
        <v>1051706</v>
      </c>
      <c r="D61" s="116">
        <f t="shared" si="5"/>
        <v>3.8946695630956318E-2</v>
      </c>
    </row>
    <row r="62" spans="1:5" x14ac:dyDescent="0.25">
      <c r="A62" s="1">
        <v>9</v>
      </c>
      <c r="B62" s="114">
        <v>2013</v>
      </c>
      <c r="C62" s="115">
        <v>1012281</v>
      </c>
      <c r="D62" s="116">
        <f t="shared" si="5"/>
        <v>4.958869675544042E-3</v>
      </c>
    </row>
    <row r="63" spans="1:5" x14ac:dyDescent="0.25">
      <c r="A63" s="1">
        <v>10</v>
      </c>
      <c r="B63" s="114">
        <v>2012</v>
      </c>
      <c r="C63" s="115">
        <v>1007286</v>
      </c>
      <c r="D63" s="116">
        <f>C63/C64-1</f>
        <v>7.590494792959479E-4</v>
      </c>
    </row>
    <row r="64" spans="1:5" x14ac:dyDescent="0.25">
      <c r="A64" s="1">
        <v>11</v>
      </c>
      <c r="B64" s="114">
        <v>2011</v>
      </c>
      <c r="C64" s="115">
        <v>1006522</v>
      </c>
      <c r="D64" s="116">
        <f t="shared" si="5"/>
        <v>7.6199457688590044E-2</v>
      </c>
    </row>
    <row r="65" spans="1:5" x14ac:dyDescent="0.25">
      <c r="A65" s="1">
        <v>12</v>
      </c>
      <c r="B65" s="114">
        <v>2010</v>
      </c>
      <c r="C65" s="115">
        <v>935256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7" t="s">
        <v>141</v>
      </c>
      <c r="C70" s="267"/>
      <c r="D70" s="267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165616</v>
      </c>
      <c r="D74" s="116">
        <f t="shared" ref="D74:D75" si="6">C74/C75-1</f>
        <v>2.1238616767009777E-3</v>
      </c>
    </row>
    <row r="75" spans="1:5" x14ac:dyDescent="0.25">
      <c r="A75" s="1"/>
      <c r="B75" s="114">
        <v>2022</v>
      </c>
      <c r="C75" s="115">
        <v>165265</v>
      </c>
      <c r="D75" s="116">
        <f t="shared" si="6"/>
        <v>1.5446524805222799</v>
      </c>
    </row>
    <row r="76" spans="1:5" x14ac:dyDescent="0.25">
      <c r="A76" s="1"/>
      <c r="B76" s="114">
        <v>2021</v>
      </c>
      <c r="C76" s="115">
        <v>64946</v>
      </c>
      <c r="D76" s="116">
        <f>C76/C77-1</f>
        <v>0.51558853729114151</v>
      </c>
    </row>
    <row r="77" spans="1:5" x14ac:dyDescent="0.25">
      <c r="A77" s="1">
        <v>2</v>
      </c>
      <c r="B77" s="114">
        <v>2020</v>
      </c>
      <c r="C77" s="115">
        <v>42852</v>
      </c>
      <c r="D77" s="116">
        <f t="shared" ref="D77:D79" si="7">C77/C78-1</f>
        <v>-0.79997386011426863</v>
      </c>
    </row>
    <row r="78" spans="1:5" x14ac:dyDescent="0.25">
      <c r="A78" s="1">
        <v>3</v>
      </c>
      <c r="B78" s="114">
        <v>2019</v>
      </c>
      <c r="C78" s="115">
        <v>214232</v>
      </c>
      <c r="D78" s="116">
        <f t="shared" si="7"/>
        <v>-0.1227442292808969</v>
      </c>
    </row>
    <row r="79" spans="1:5" x14ac:dyDescent="0.25">
      <c r="A79" s="1">
        <v>4</v>
      </c>
      <c r="B79" s="114">
        <v>2018</v>
      </c>
      <c r="C79" s="115">
        <v>244207</v>
      </c>
      <c r="D79" s="116">
        <f t="shared" si="7"/>
        <v>-3.5993289252935989E-2</v>
      </c>
    </row>
    <row r="80" spans="1:5" x14ac:dyDescent="0.25">
      <c r="A80" s="1">
        <v>5</v>
      </c>
      <c r="B80" s="114">
        <v>2017</v>
      </c>
      <c r="C80" s="115">
        <v>253325</v>
      </c>
      <c r="D80" s="116">
        <f>C80/C81-1</f>
        <v>-0.17960717003740467</v>
      </c>
    </row>
    <row r="81" spans="1:5" x14ac:dyDescent="0.25">
      <c r="A81" s="1">
        <v>6</v>
      </c>
      <c r="B81" s="114">
        <v>2016</v>
      </c>
      <c r="C81" s="115">
        <v>308785</v>
      </c>
      <c r="D81" s="116">
        <f>C81/C82-1</f>
        <v>0.18093507983554824</v>
      </c>
    </row>
    <row r="82" spans="1:5" x14ac:dyDescent="0.25">
      <c r="A82" s="1">
        <v>7</v>
      </c>
      <c r="B82" s="114">
        <v>2015</v>
      </c>
      <c r="C82" s="115">
        <v>261475</v>
      </c>
      <c r="D82" s="116">
        <f t="shared" ref="D82:D84" si="8">C82/C83-1</f>
        <v>-0.15454680669443077</v>
      </c>
    </row>
    <row r="83" spans="1:5" x14ac:dyDescent="0.25">
      <c r="A83" s="1">
        <v>8</v>
      </c>
      <c r="B83" s="114">
        <v>2014</v>
      </c>
      <c r="C83" s="115">
        <v>309272</v>
      </c>
      <c r="D83" s="116">
        <f t="shared" si="8"/>
        <v>7.2818093520188754E-2</v>
      </c>
    </row>
    <row r="84" spans="1:5" x14ac:dyDescent="0.25">
      <c r="A84" s="1">
        <v>9</v>
      </c>
      <c r="B84" s="114">
        <v>2013</v>
      </c>
      <c r="C84" s="115">
        <v>288280</v>
      </c>
      <c r="D84" s="116">
        <f t="shared" si="8"/>
        <v>5.5441042407290198E-2</v>
      </c>
    </row>
    <row r="85" spans="1:5" x14ac:dyDescent="0.25">
      <c r="A85" s="1">
        <v>10</v>
      </c>
      <c r="B85" s="114">
        <v>2012</v>
      </c>
      <c r="C85" s="115">
        <v>273137</v>
      </c>
      <c r="D85" s="116">
        <f>C85/C86-1</f>
        <v>-4.8011236894936471E-2</v>
      </c>
    </row>
    <row r="86" spans="1:5" x14ac:dyDescent="0.25">
      <c r="A86" s="1">
        <v>11</v>
      </c>
      <c r="B86" s="114">
        <v>2011</v>
      </c>
      <c r="C86" s="115">
        <v>286912</v>
      </c>
      <c r="D86" s="116">
        <f t="shared" ref="D86" si="9">C86/C87-1</f>
        <v>5.8856527066326159E-2</v>
      </c>
    </row>
    <row r="87" spans="1:5" x14ac:dyDescent="0.25">
      <c r="A87" s="1">
        <v>12</v>
      </c>
      <c r="B87" s="114">
        <v>2010</v>
      </c>
      <c r="C87" s="115">
        <v>270964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7" t="s">
        <v>260</v>
      </c>
      <c r="C92" s="267"/>
      <c r="D92" s="267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345229</v>
      </c>
      <c r="D96" s="116">
        <f t="shared" ref="D96:D108" si="10">C96/C97-1</f>
        <v>0.29580737181893246</v>
      </c>
    </row>
    <row r="97" spans="2:4" x14ac:dyDescent="0.25">
      <c r="B97" s="114">
        <v>2022</v>
      </c>
      <c r="C97" s="115">
        <v>266420</v>
      </c>
      <c r="D97" s="116">
        <f t="shared" si="10"/>
        <v>1.0769116833103363</v>
      </c>
    </row>
    <row r="98" spans="2:4" x14ac:dyDescent="0.25">
      <c r="B98" s="114">
        <v>2021</v>
      </c>
      <c r="C98" s="115">
        <v>128277</v>
      </c>
      <c r="D98" s="116">
        <f t="shared" si="10"/>
        <v>0.17421392283399695</v>
      </c>
    </row>
    <row r="99" spans="2:4" x14ac:dyDescent="0.25">
      <c r="B99" s="114">
        <v>2020</v>
      </c>
      <c r="C99" s="115">
        <v>109245</v>
      </c>
      <c r="D99" s="116">
        <f t="shared" si="10"/>
        <v>-0.72086017329180319</v>
      </c>
    </row>
    <row r="100" spans="2:4" x14ac:dyDescent="0.25">
      <c r="B100" s="114">
        <v>2019</v>
      </c>
      <c r="C100" s="115">
        <v>391363</v>
      </c>
      <c r="D100" s="116">
        <f t="shared" si="10"/>
        <v>3.4722258942971207E-2</v>
      </c>
    </row>
    <row r="101" spans="2:4" x14ac:dyDescent="0.25">
      <c r="B101" s="114">
        <v>2018</v>
      </c>
      <c r="C101" s="115">
        <v>378230</v>
      </c>
      <c r="D101" s="116">
        <f t="shared" si="10"/>
        <v>-0.10021077472796736</v>
      </c>
    </row>
    <row r="102" spans="2:4" x14ac:dyDescent="0.25">
      <c r="B102" s="114">
        <v>2017</v>
      </c>
      <c r="C102" s="115">
        <v>420354</v>
      </c>
      <c r="D102" s="116">
        <f t="shared" si="10"/>
        <v>7.2115568546134767E-2</v>
      </c>
    </row>
    <row r="103" spans="2:4" x14ac:dyDescent="0.25">
      <c r="B103" s="114">
        <v>2016</v>
      </c>
      <c r="C103" s="115">
        <v>392079</v>
      </c>
      <c r="D103" s="116">
        <f t="shared" si="10"/>
        <v>0.24445424854234576</v>
      </c>
    </row>
    <row r="104" spans="2:4" x14ac:dyDescent="0.25">
      <c r="B104" s="114">
        <v>2015</v>
      </c>
      <c r="C104" s="115">
        <v>315061</v>
      </c>
      <c r="D104" s="116">
        <f t="shared" si="10"/>
        <v>-8.9900428386142539E-2</v>
      </c>
    </row>
    <row r="105" spans="2:4" x14ac:dyDescent="0.25">
      <c r="B105" s="114">
        <v>2014</v>
      </c>
      <c r="C105" s="115">
        <v>346183</v>
      </c>
      <c r="D105" s="116">
        <f t="shared" si="10"/>
        <v>1.8745604199956967E-2</v>
      </c>
    </row>
    <row r="106" spans="2:4" x14ac:dyDescent="0.25">
      <c r="B106" s="114">
        <v>2013</v>
      </c>
      <c r="C106" s="115">
        <v>339813</v>
      </c>
      <c r="D106" s="116">
        <f t="shared" si="10"/>
        <v>1.5412887899478589E-2</v>
      </c>
    </row>
    <row r="107" spans="2:4" x14ac:dyDescent="0.25">
      <c r="B107" s="114">
        <v>2012</v>
      </c>
      <c r="C107" s="115">
        <v>334655</v>
      </c>
      <c r="D107" s="116">
        <f t="shared" si="10"/>
        <v>-2.0018097109440691E-2</v>
      </c>
    </row>
    <row r="108" spans="2:4" x14ac:dyDescent="0.25">
      <c r="B108" s="114">
        <v>2011</v>
      </c>
      <c r="C108" s="115">
        <v>341491</v>
      </c>
      <c r="D108" s="116">
        <f t="shared" si="10"/>
        <v>8.2328890860973392E-2</v>
      </c>
    </row>
    <row r="109" spans="2:4" x14ac:dyDescent="0.25">
      <c r="B109" s="114">
        <v>2010</v>
      </c>
      <c r="C109" s="115">
        <v>315515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37FE8-6A32-45C2-81C1-E05B50B95D8A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231</v>
      </c>
      <c r="D5" s="127" t="s">
        <v>261</v>
      </c>
      <c r="E5" s="127" t="s">
        <v>232</v>
      </c>
      <c r="F5" s="127" t="s">
        <v>233</v>
      </c>
      <c r="G5" s="127" t="s">
        <v>234</v>
      </c>
      <c r="H5" s="127" t="s">
        <v>235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noviembre 2024</v>
      </c>
      <c r="N5" s="14" t="str">
        <f>CONCATENATE("cuota/ total municipio ",RIGHT(H5,2))</f>
        <v>cuota/ total municipio 24</v>
      </c>
      <c r="O5" s="13" t="s">
        <v>226</v>
      </c>
      <c r="P5" s="13" t="s">
        <v>236</v>
      </c>
      <c r="Q5" s="13" t="s">
        <v>227</v>
      </c>
      <c r="R5" s="13" t="s">
        <v>228</v>
      </c>
      <c r="S5" s="13" t="s">
        <v>229</v>
      </c>
      <c r="T5" s="13" t="s">
        <v>230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noviembre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4434320</v>
      </c>
      <c r="D6" s="131">
        <v>1478553</v>
      </c>
      <c r="E6" s="131">
        <v>2021524</v>
      </c>
      <c r="F6" s="131">
        <v>4334225</v>
      </c>
      <c r="G6" s="131">
        <v>4754408</v>
      </c>
      <c r="H6" s="131">
        <v>5035619</v>
      </c>
      <c r="I6" s="132">
        <f>IFERROR(H6/G6-1,"-")</f>
        <v>5.9147426977238737E-2</v>
      </c>
      <c r="J6" s="131">
        <f>IFERROR(H6-G6,"-")</f>
        <v>281211</v>
      </c>
      <c r="K6" s="132">
        <f>IFERROR(H6/C6-1,"-")</f>
        <v>0.13560117447545506</v>
      </c>
      <c r="L6" s="131">
        <f>IFERROR(H6-C6,"-")</f>
        <v>601299</v>
      </c>
      <c r="M6" s="132">
        <f>IFERROR(H6/$H$6,"-")</f>
        <v>1</v>
      </c>
      <c r="N6" s="133">
        <f>H6/H6</f>
        <v>1</v>
      </c>
      <c r="O6" s="131">
        <v>393250</v>
      </c>
      <c r="P6" s="131">
        <v>71141</v>
      </c>
      <c r="Q6" s="131">
        <v>342567</v>
      </c>
      <c r="R6" s="131">
        <v>409402</v>
      </c>
      <c r="S6" s="131">
        <v>433576</v>
      </c>
      <c r="T6" s="131">
        <v>447422</v>
      </c>
      <c r="U6" s="132">
        <f>IFERROR(T6/S6-1,"-")</f>
        <v>3.1934424414635565E-2</v>
      </c>
      <c r="V6" s="131">
        <f t="shared" ref="V6:V57" si="0">T6-S6</f>
        <v>13846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3270138</v>
      </c>
      <c r="D7" s="135">
        <v>1128405</v>
      </c>
      <c r="E7" s="135">
        <v>1610625</v>
      </c>
      <c r="F7" s="135">
        <v>3440613</v>
      </c>
      <c r="G7" s="135">
        <v>3750974</v>
      </c>
      <c r="H7" s="135">
        <v>3933779</v>
      </c>
      <c r="I7" s="136">
        <f t="shared" ref="I7:I57" si="1">IFERROR(H7/G7-1,"-")</f>
        <v>4.8735341807221166E-2</v>
      </c>
      <c r="J7" s="135">
        <f t="shared" ref="J7:J57" si="2">IFERROR(H7-G7,"-")</f>
        <v>182805</v>
      </c>
      <c r="K7" s="136">
        <f t="shared" ref="K7:K57" si="3">IFERROR(H7/C7-1,"-")</f>
        <v>0.20293975361284455</v>
      </c>
      <c r="L7" s="135">
        <f t="shared" ref="L7:L57" si="4">IFERROR(H7-C7,"-")</f>
        <v>663641</v>
      </c>
      <c r="M7" s="136">
        <f t="shared" ref="M7:M57" si="5">IFERROR(H7/$H$6,"-")</f>
        <v>0.78119075331155907</v>
      </c>
      <c r="N7" s="136">
        <f>H7/H6</f>
        <v>0.78119075331155907</v>
      </c>
      <c r="O7" s="135">
        <v>296638</v>
      </c>
      <c r="P7" s="135">
        <v>53376</v>
      </c>
      <c r="Q7" s="135">
        <v>274669</v>
      </c>
      <c r="R7" s="135">
        <v>324591</v>
      </c>
      <c r="S7" s="135">
        <v>342786</v>
      </c>
      <c r="T7" s="135">
        <v>348636</v>
      </c>
      <c r="U7" s="136">
        <f t="shared" ref="U7:U57" si="6">IFERROR(T7/S7-1,"-")</f>
        <v>1.7066041203549709E-2</v>
      </c>
      <c r="V7" s="135">
        <f t="shared" si="0"/>
        <v>5850</v>
      </c>
      <c r="W7" s="136">
        <f t="shared" ref="W7:W57" si="7">IFERROR(R7/$R$6,"-")</f>
        <v>0.79284175455908867</v>
      </c>
      <c r="X7" s="136">
        <f>IFERROR(T7/T6,"-")</f>
        <v>0.77921067806232147</v>
      </c>
    </row>
    <row r="8" spans="1:24" x14ac:dyDescent="0.25">
      <c r="B8" s="97" t="s">
        <v>140</v>
      </c>
      <c r="C8" s="52">
        <v>2591150</v>
      </c>
      <c r="D8" s="52">
        <v>897684</v>
      </c>
      <c r="E8" s="52">
        <v>1322963</v>
      </c>
      <c r="F8" s="52">
        <v>2830089</v>
      </c>
      <c r="G8" s="52">
        <v>3075812</v>
      </c>
      <c r="H8" s="52">
        <v>3239982</v>
      </c>
      <c r="I8" s="98">
        <f t="shared" si="1"/>
        <v>5.3374523540450358E-2</v>
      </c>
      <c r="J8" s="52">
        <f t="shared" si="2"/>
        <v>164170</v>
      </c>
      <c r="K8" s="98">
        <f t="shared" si="3"/>
        <v>0.25040310286938228</v>
      </c>
      <c r="L8" s="52">
        <f t="shared" si="4"/>
        <v>648832</v>
      </c>
      <c r="M8" s="98">
        <f t="shared" si="5"/>
        <v>0.64341285549998917</v>
      </c>
      <c r="N8" s="98">
        <f>H8/H6</f>
        <v>0.64341285549998917</v>
      </c>
      <c r="O8" s="52">
        <v>232192</v>
      </c>
      <c r="P8" s="52">
        <v>40949</v>
      </c>
      <c r="Q8" s="52">
        <v>221175</v>
      </c>
      <c r="R8" s="52">
        <v>264472</v>
      </c>
      <c r="S8" s="52">
        <v>277091</v>
      </c>
      <c r="T8" s="52">
        <v>284098</v>
      </c>
      <c r="U8" s="98">
        <f t="shared" si="6"/>
        <v>2.5287721362296178E-2</v>
      </c>
      <c r="V8" s="52">
        <f t="shared" si="0"/>
        <v>7007</v>
      </c>
      <c r="W8" s="98">
        <f t="shared" si="7"/>
        <v>0.64599586714280832</v>
      </c>
      <c r="X8" s="98">
        <f>IFERROR(T8/T6,"-")</f>
        <v>0.63496654165418775</v>
      </c>
    </row>
    <row r="9" spans="1:24" x14ac:dyDescent="0.25">
      <c r="B9" s="97" t="s">
        <v>142</v>
      </c>
      <c r="C9" s="52">
        <v>678988</v>
      </c>
      <c r="D9" s="52">
        <v>230721</v>
      </c>
      <c r="E9" s="52">
        <v>287662</v>
      </c>
      <c r="F9" s="52">
        <v>610524</v>
      </c>
      <c r="G9" s="52">
        <v>675162</v>
      </c>
      <c r="H9" s="52">
        <v>693797</v>
      </c>
      <c r="I9" s="98">
        <f t="shared" si="1"/>
        <v>2.760078321943471E-2</v>
      </c>
      <c r="J9" s="52">
        <f t="shared" si="2"/>
        <v>18635</v>
      </c>
      <c r="K9" s="98">
        <f t="shared" si="3"/>
        <v>2.1810400183802869E-2</v>
      </c>
      <c r="L9" s="52">
        <f t="shared" si="4"/>
        <v>14809</v>
      </c>
      <c r="M9" s="98">
        <f t="shared" si="5"/>
        <v>0.13777789781156993</v>
      </c>
      <c r="N9" s="98">
        <f>H9/H6</f>
        <v>0.13777789781156993</v>
      </c>
      <c r="O9" s="52">
        <v>64446</v>
      </c>
      <c r="P9" s="52">
        <v>12427</v>
      </c>
      <c r="Q9" s="52">
        <v>53494</v>
      </c>
      <c r="R9" s="52">
        <v>60119</v>
      </c>
      <c r="S9" s="52">
        <v>65695</v>
      </c>
      <c r="T9" s="52">
        <v>64538</v>
      </c>
      <c r="U9" s="98">
        <f t="shared" si="6"/>
        <v>-1.7611690387396295E-2</v>
      </c>
      <c r="V9" s="52">
        <f t="shared" si="0"/>
        <v>-1157</v>
      </c>
      <c r="W9" s="98">
        <f t="shared" si="7"/>
        <v>0.14684588741628032</v>
      </c>
      <c r="X9" s="98">
        <f>IFERROR(T9/T6,"-")</f>
        <v>0.14424413640813372</v>
      </c>
    </row>
    <row r="10" spans="1:24" ht="16.5" thickBot="1" x14ac:dyDescent="0.3">
      <c r="B10" s="137" t="s">
        <v>63</v>
      </c>
      <c r="C10" s="138">
        <v>1164182</v>
      </c>
      <c r="D10" s="138">
        <v>344421</v>
      </c>
      <c r="E10" s="138">
        <v>410899</v>
      </c>
      <c r="F10" s="138">
        <v>893612</v>
      </c>
      <c r="G10" s="138">
        <v>1003434</v>
      </c>
      <c r="H10" s="138">
        <v>1101840</v>
      </c>
      <c r="I10" s="139">
        <f t="shared" si="1"/>
        <v>9.8069230263275964E-2</v>
      </c>
      <c r="J10" s="138">
        <f t="shared" si="2"/>
        <v>98406</v>
      </c>
      <c r="K10" s="139">
        <f t="shared" si="3"/>
        <v>-5.3550046298602827E-2</v>
      </c>
      <c r="L10" s="138">
        <f t="shared" si="4"/>
        <v>-62342</v>
      </c>
      <c r="M10" s="139">
        <f t="shared" si="5"/>
        <v>0.21880924668844087</v>
      </c>
      <c r="N10" s="139">
        <f>H10/H6</f>
        <v>0.21880924668844087</v>
      </c>
      <c r="O10" s="138">
        <v>96612</v>
      </c>
      <c r="P10" s="138">
        <v>17765</v>
      </c>
      <c r="Q10" s="138">
        <v>67898</v>
      </c>
      <c r="R10" s="138">
        <v>84811</v>
      </c>
      <c r="S10" s="138">
        <v>90790</v>
      </c>
      <c r="T10" s="138">
        <v>98786</v>
      </c>
      <c r="U10" s="139">
        <f t="shared" si="6"/>
        <v>8.8071373499283956E-2</v>
      </c>
      <c r="V10" s="138">
        <f t="shared" si="0"/>
        <v>7996</v>
      </c>
      <c r="W10" s="139">
        <f t="shared" si="7"/>
        <v>0.20715824544091138</v>
      </c>
      <c r="X10" s="139">
        <f>IFERROR(T10/T6,"-")</f>
        <v>0.22078932193767853</v>
      </c>
    </row>
    <row r="11" spans="1:24" ht="15.75" x14ac:dyDescent="0.25">
      <c r="A11" s="140">
        <f>G11/$G$11</f>
        <v>1</v>
      </c>
      <c r="B11" s="130" t="s">
        <v>44</v>
      </c>
      <c r="C11" s="131">
        <v>1621520</v>
      </c>
      <c r="D11" s="131">
        <v>486371</v>
      </c>
      <c r="E11" s="131">
        <v>766923</v>
      </c>
      <c r="F11" s="131">
        <v>1603074</v>
      </c>
      <c r="G11" s="131">
        <v>1726562</v>
      </c>
      <c r="H11" s="131">
        <v>1779444</v>
      </c>
      <c r="I11" s="132">
        <f t="shared" si="1"/>
        <v>3.0628497557573908E-2</v>
      </c>
      <c r="J11" s="131">
        <f t="shared" si="2"/>
        <v>52882</v>
      </c>
      <c r="K11" s="132">
        <f t="shared" si="3"/>
        <v>9.73925699343825E-2</v>
      </c>
      <c r="L11" s="131">
        <f t="shared" si="4"/>
        <v>157924</v>
      </c>
      <c r="M11" s="132">
        <f t="shared" si="5"/>
        <v>0.35337145244705764</v>
      </c>
      <c r="N11" s="133">
        <f>H11/H11</f>
        <v>1</v>
      </c>
      <c r="O11" s="131">
        <v>136028</v>
      </c>
      <c r="P11" s="131">
        <v>22307</v>
      </c>
      <c r="Q11" s="131">
        <v>122250</v>
      </c>
      <c r="R11" s="131">
        <v>145679</v>
      </c>
      <c r="S11" s="131">
        <v>154254</v>
      </c>
      <c r="T11" s="131">
        <v>156906</v>
      </c>
      <c r="U11" s="132">
        <f t="shared" si="6"/>
        <v>1.7192422886926684E-2</v>
      </c>
      <c r="V11" s="131">
        <f t="shared" si="0"/>
        <v>2652</v>
      </c>
      <c r="W11" s="132">
        <f t="shared" si="7"/>
        <v>0.35583363051475081</v>
      </c>
      <c r="X11" s="133">
        <f>IFERROR(T11/T11,"-")</f>
        <v>1</v>
      </c>
    </row>
    <row r="12" spans="1:24" ht="15.75" x14ac:dyDescent="0.25">
      <c r="A12" s="140">
        <f>G12/$G$11</f>
        <v>0.81854401984985192</v>
      </c>
      <c r="B12" s="134" t="s">
        <v>60</v>
      </c>
      <c r="C12" s="135">
        <v>1258597</v>
      </c>
      <c r="D12" s="135">
        <v>392108</v>
      </c>
      <c r="E12" s="135">
        <v>654202</v>
      </c>
      <c r="F12" s="135">
        <v>1364048</v>
      </c>
      <c r="G12" s="135">
        <v>1413267</v>
      </c>
      <c r="H12" s="135">
        <v>1446098</v>
      </c>
      <c r="I12" s="136">
        <f t="shared" si="1"/>
        <v>2.3230571434838643E-2</v>
      </c>
      <c r="J12" s="135">
        <f t="shared" si="2"/>
        <v>32831</v>
      </c>
      <c r="K12" s="136">
        <f t="shared" si="3"/>
        <v>0.14897620127808975</v>
      </c>
      <c r="L12" s="135">
        <f t="shared" si="4"/>
        <v>187501</v>
      </c>
      <c r="M12" s="136">
        <f t="shared" si="5"/>
        <v>0.28717383106227856</v>
      </c>
      <c r="N12" s="136">
        <f>H12/H11</f>
        <v>0.81266845149383737</v>
      </c>
      <c r="O12" s="135">
        <v>108022</v>
      </c>
      <c r="P12" s="135">
        <v>16294</v>
      </c>
      <c r="Q12" s="135">
        <v>106548</v>
      </c>
      <c r="R12" s="135">
        <v>121503</v>
      </c>
      <c r="S12" s="135">
        <v>124720</v>
      </c>
      <c r="T12" s="135">
        <v>125623</v>
      </c>
      <c r="U12" s="136">
        <f t="shared" si="6"/>
        <v>7.2402180885182688E-3</v>
      </c>
      <c r="V12" s="135">
        <f t="shared" si="0"/>
        <v>903</v>
      </c>
      <c r="W12" s="136">
        <f t="shared" si="7"/>
        <v>0.29678164737837137</v>
      </c>
      <c r="X12" s="136">
        <f>IFERROR(T12/T11,"-")</f>
        <v>0.80062585242119488</v>
      </c>
    </row>
    <row r="13" spans="1:24" x14ac:dyDescent="0.25">
      <c r="A13" s="140">
        <f>G13/$G$11</f>
        <v>0.73054312558714951</v>
      </c>
      <c r="B13" s="97" t="s">
        <v>140</v>
      </c>
      <c r="C13" s="52">
        <v>1059635</v>
      </c>
      <c r="D13" s="52">
        <v>351474</v>
      </c>
      <c r="E13" s="52">
        <v>600383</v>
      </c>
      <c r="F13" s="52">
        <v>1214732</v>
      </c>
      <c r="G13" s="52">
        <v>1261328</v>
      </c>
      <c r="H13" s="52">
        <v>1305331</v>
      </c>
      <c r="I13" s="98">
        <f t="shared" si="1"/>
        <v>3.4886246876308036E-2</v>
      </c>
      <c r="J13" s="52">
        <f t="shared" si="2"/>
        <v>44003</v>
      </c>
      <c r="K13" s="98">
        <f t="shared" si="3"/>
        <v>0.23186852076422548</v>
      </c>
      <c r="L13" s="52">
        <f t="shared" si="4"/>
        <v>245696</v>
      </c>
      <c r="M13" s="98">
        <f t="shared" si="5"/>
        <v>0.2592195716157239</v>
      </c>
      <c r="N13" s="98">
        <f>H13/H11</f>
        <v>0.73356115730531557</v>
      </c>
      <c r="O13" s="52">
        <v>92532</v>
      </c>
      <c r="P13" s="52">
        <v>15805</v>
      </c>
      <c r="Q13" s="52">
        <v>94309</v>
      </c>
      <c r="R13" s="52">
        <v>107416</v>
      </c>
      <c r="S13" s="52">
        <v>111535</v>
      </c>
      <c r="T13" s="52">
        <v>113118</v>
      </c>
      <c r="U13" s="98">
        <f t="shared" si="6"/>
        <v>1.419285426099437E-2</v>
      </c>
      <c r="V13" s="52">
        <f t="shared" si="0"/>
        <v>1583</v>
      </c>
      <c r="W13" s="98">
        <f t="shared" si="7"/>
        <v>0.2623729244117029</v>
      </c>
      <c r="X13" s="98">
        <f>IFERROR(T13/T11,"-")</f>
        <v>0.72092845397881533</v>
      </c>
    </row>
    <row r="14" spans="1:24" x14ac:dyDescent="0.25">
      <c r="A14" s="140">
        <f>G14/$G$11</f>
        <v>8.8000894262702412E-2</v>
      </c>
      <c r="B14" s="97" t="s">
        <v>142</v>
      </c>
      <c r="C14" s="52">
        <v>198962</v>
      </c>
      <c r="D14" s="52">
        <v>40634</v>
      </c>
      <c r="E14" s="52">
        <v>53819</v>
      </c>
      <c r="F14" s="52">
        <v>149316</v>
      </c>
      <c r="G14" s="52">
        <v>151939</v>
      </c>
      <c r="H14" s="52">
        <v>140767</v>
      </c>
      <c r="I14" s="98">
        <f t="shared" si="1"/>
        <v>-7.3529508552774514E-2</v>
      </c>
      <c r="J14" s="52">
        <f t="shared" si="2"/>
        <v>-11172</v>
      </c>
      <c r="K14" s="98">
        <f t="shared" si="3"/>
        <v>-0.29249303887174438</v>
      </c>
      <c r="L14" s="52">
        <f t="shared" si="4"/>
        <v>-58195</v>
      </c>
      <c r="M14" s="98">
        <f t="shared" si="5"/>
        <v>2.7954259446554636E-2</v>
      </c>
      <c r="N14" s="98">
        <f>H14/H11</f>
        <v>7.9107294188521804E-2</v>
      </c>
      <c r="O14" s="52">
        <v>15490</v>
      </c>
      <c r="P14" s="52">
        <v>489</v>
      </c>
      <c r="Q14" s="52">
        <v>12239</v>
      </c>
      <c r="R14" s="52">
        <v>14087</v>
      </c>
      <c r="S14" s="52">
        <v>13185</v>
      </c>
      <c r="T14" s="52">
        <v>12505</v>
      </c>
      <c r="U14" s="98">
        <f t="shared" si="6"/>
        <v>-5.1573758058399699E-2</v>
      </c>
      <c r="V14" s="52">
        <f t="shared" si="0"/>
        <v>-680</v>
      </c>
      <c r="W14" s="98">
        <f t="shared" si="7"/>
        <v>3.4408722966668456E-2</v>
      </c>
      <c r="X14" s="98">
        <f>IFERROR(T14/T11,"-")</f>
        <v>7.9697398442379511E-2</v>
      </c>
    </row>
    <row r="15" spans="1:24" ht="16.5" thickBot="1" x14ac:dyDescent="0.3">
      <c r="A15" s="140">
        <f>G15/$G$11</f>
        <v>0.18145598015014811</v>
      </c>
      <c r="B15" s="137" t="s">
        <v>63</v>
      </c>
      <c r="C15" s="138">
        <v>362923</v>
      </c>
      <c r="D15" s="138">
        <v>94263</v>
      </c>
      <c r="E15" s="138">
        <v>112721</v>
      </c>
      <c r="F15" s="138">
        <v>239026</v>
      </c>
      <c r="G15" s="138">
        <v>313295</v>
      </c>
      <c r="H15" s="138">
        <v>333346</v>
      </c>
      <c r="I15" s="139">
        <f t="shared" si="1"/>
        <v>6.4000383025582863E-2</v>
      </c>
      <c r="J15" s="138">
        <f t="shared" si="2"/>
        <v>20051</v>
      </c>
      <c r="K15" s="139">
        <f t="shared" si="3"/>
        <v>-8.1496626006067441E-2</v>
      </c>
      <c r="L15" s="138">
        <f t="shared" si="4"/>
        <v>-29577</v>
      </c>
      <c r="M15" s="139">
        <f t="shared" si="5"/>
        <v>6.619762138477911E-2</v>
      </c>
      <c r="N15" s="139">
        <f>H15/H11</f>
        <v>0.1873315485061626</v>
      </c>
      <c r="O15" s="138">
        <v>28006</v>
      </c>
      <c r="P15" s="138">
        <v>6013</v>
      </c>
      <c r="Q15" s="138">
        <v>15702</v>
      </c>
      <c r="R15" s="138">
        <v>24176</v>
      </c>
      <c r="S15" s="138">
        <v>29534</v>
      </c>
      <c r="T15" s="138">
        <v>31283</v>
      </c>
      <c r="U15" s="139">
        <f t="shared" si="6"/>
        <v>5.9219882169702753E-2</v>
      </c>
      <c r="V15" s="138">
        <f t="shared" si="0"/>
        <v>1749</v>
      </c>
      <c r="W15" s="139">
        <f t="shared" si="7"/>
        <v>5.9051983136379403E-2</v>
      </c>
      <c r="X15" s="139">
        <f>IFERROR(T15/T11,"-")</f>
        <v>0.19937414757880514</v>
      </c>
    </row>
    <row r="16" spans="1:24" ht="15.75" x14ac:dyDescent="0.25">
      <c r="A16" s="79"/>
      <c r="B16" s="130" t="s">
        <v>45</v>
      </c>
      <c r="C16" s="131">
        <v>1190067</v>
      </c>
      <c r="D16" s="131">
        <v>336432</v>
      </c>
      <c r="E16" s="131">
        <v>413403</v>
      </c>
      <c r="F16" s="131">
        <v>1134618</v>
      </c>
      <c r="G16" s="131">
        <v>1208359</v>
      </c>
      <c r="H16" s="131">
        <v>1272373</v>
      </c>
      <c r="I16" s="132">
        <f t="shared" si="1"/>
        <v>5.2975978165429316E-2</v>
      </c>
      <c r="J16" s="131">
        <f t="shared" si="2"/>
        <v>64014</v>
      </c>
      <c r="K16" s="132">
        <f t="shared" si="3"/>
        <v>6.9160811954285029E-2</v>
      </c>
      <c r="L16" s="131">
        <f t="shared" si="4"/>
        <v>82306</v>
      </c>
      <c r="M16" s="132">
        <f t="shared" si="5"/>
        <v>0.25267459670797177</v>
      </c>
      <c r="N16" s="133">
        <f>H16/H16</f>
        <v>1</v>
      </c>
      <c r="O16" s="131">
        <v>107365</v>
      </c>
      <c r="P16" s="131">
        <v>16498</v>
      </c>
      <c r="Q16" s="131">
        <v>88426</v>
      </c>
      <c r="R16" s="131">
        <v>107366</v>
      </c>
      <c r="S16" s="131">
        <v>113999</v>
      </c>
      <c r="T16" s="131">
        <v>113916</v>
      </c>
      <c r="U16" s="132">
        <f t="shared" si="6"/>
        <v>-7.280765620750751E-4</v>
      </c>
      <c r="V16" s="131">
        <f t="shared" si="0"/>
        <v>-83</v>
      </c>
      <c r="W16" s="132">
        <f t="shared" si="7"/>
        <v>0.26225079506206611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666321</v>
      </c>
      <c r="D17" s="135">
        <v>187280</v>
      </c>
      <c r="E17" s="135">
        <v>211378</v>
      </c>
      <c r="F17" s="135">
        <v>684003</v>
      </c>
      <c r="G17" s="135">
        <v>742839</v>
      </c>
      <c r="H17" s="135">
        <v>789580</v>
      </c>
      <c r="I17" s="136">
        <f t="shared" si="1"/>
        <v>6.2922113674699354E-2</v>
      </c>
      <c r="J17" s="135">
        <f t="shared" si="2"/>
        <v>46741</v>
      </c>
      <c r="K17" s="136">
        <f t="shared" si="3"/>
        <v>0.18498441441887614</v>
      </c>
      <c r="L17" s="135">
        <f t="shared" si="4"/>
        <v>123259</v>
      </c>
      <c r="M17" s="136">
        <f t="shared" si="5"/>
        <v>0.15679899531715963</v>
      </c>
      <c r="N17" s="136">
        <f>H17/H16</f>
        <v>0.62055702219396358</v>
      </c>
      <c r="O17" s="135">
        <v>63841</v>
      </c>
      <c r="P17" s="135">
        <v>7481</v>
      </c>
      <c r="Q17" s="135">
        <v>52634</v>
      </c>
      <c r="R17" s="135">
        <v>65777</v>
      </c>
      <c r="S17" s="135">
        <v>71022</v>
      </c>
      <c r="T17" s="135">
        <v>70390</v>
      </c>
      <c r="U17" s="136">
        <f t="shared" si="6"/>
        <v>-8.898651122187462E-3</v>
      </c>
      <c r="V17" s="135">
        <f t="shared" si="0"/>
        <v>-632</v>
      </c>
      <c r="W17" s="136">
        <f t="shared" si="7"/>
        <v>0.16066604462117917</v>
      </c>
      <c r="X17" s="136">
        <f>IFERROR(T17/T16,"-")</f>
        <v>0.61791144351978655</v>
      </c>
    </row>
    <row r="18" spans="2:24" x14ac:dyDescent="0.25">
      <c r="B18" s="97" t="s">
        <v>140</v>
      </c>
      <c r="C18" s="52">
        <v>505376</v>
      </c>
      <c r="D18" s="52">
        <v>137960</v>
      </c>
      <c r="E18" s="52">
        <v>170304</v>
      </c>
      <c r="F18" s="52">
        <v>520752</v>
      </c>
      <c r="G18" s="52">
        <v>558199</v>
      </c>
      <c r="H18" s="52">
        <v>597619</v>
      </c>
      <c r="I18" s="98">
        <f t="shared" si="1"/>
        <v>7.0619976030053877E-2</v>
      </c>
      <c r="J18" s="52">
        <f t="shared" si="2"/>
        <v>39420</v>
      </c>
      <c r="K18" s="98">
        <f t="shared" si="3"/>
        <v>0.18252350725004751</v>
      </c>
      <c r="L18" s="52">
        <f t="shared" si="4"/>
        <v>92243</v>
      </c>
      <c r="M18" s="98">
        <f t="shared" si="5"/>
        <v>0.11867835910540492</v>
      </c>
      <c r="N18" s="98">
        <f>H18/H16</f>
        <v>0.46968852687065821</v>
      </c>
      <c r="O18" s="52">
        <v>47158</v>
      </c>
      <c r="P18" s="52">
        <v>5716</v>
      </c>
      <c r="Q18" s="52">
        <v>40382</v>
      </c>
      <c r="R18" s="52">
        <v>50351</v>
      </c>
      <c r="S18" s="52">
        <v>49722</v>
      </c>
      <c r="T18" s="52">
        <v>54172</v>
      </c>
      <c r="U18" s="98">
        <f t="shared" si="6"/>
        <v>8.9497606693214271E-2</v>
      </c>
      <c r="V18" s="52">
        <f t="shared" si="0"/>
        <v>4450</v>
      </c>
      <c r="W18" s="98">
        <f t="shared" si="7"/>
        <v>0.12298669767123756</v>
      </c>
      <c r="X18" s="98">
        <f>IFERROR(T18/T16,"-")</f>
        <v>0.47554338284349873</v>
      </c>
    </row>
    <row r="19" spans="2:24" x14ac:dyDescent="0.25">
      <c r="B19" s="97" t="s">
        <v>142</v>
      </c>
      <c r="C19" s="52">
        <v>160945</v>
      </c>
      <c r="D19" s="52">
        <v>49320</v>
      </c>
      <c r="E19" s="52">
        <v>41074</v>
      </c>
      <c r="F19" s="52">
        <v>163251</v>
      </c>
      <c r="G19" s="52">
        <v>184640</v>
      </c>
      <c r="H19" s="52">
        <v>191961</v>
      </c>
      <c r="I19" s="98">
        <f t="shared" si="1"/>
        <v>3.9650129982669036E-2</v>
      </c>
      <c r="J19" s="52">
        <f t="shared" si="2"/>
        <v>7321</v>
      </c>
      <c r="K19" s="98">
        <f t="shared" si="3"/>
        <v>0.19271179595513988</v>
      </c>
      <c r="L19" s="52">
        <f t="shared" si="4"/>
        <v>31016</v>
      </c>
      <c r="M19" s="98">
        <f t="shared" si="5"/>
        <v>3.8120636211754703E-2</v>
      </c>
      <c r="N19" s="98">
        <f>H19/H16</f>
        <v>0.15086849532330535</v>
      </c>
      <c r="O19" s="52">
        <v>16683</v>
      </c>
      <c r="P19" s="52">
        <v>1765</v>
      </c>
      <c r="Q19" s="52">
        <v>12252</v>
      </c>
      <c r="R19" s="52">
        <v>15426</v>
      </c>
      <c r="S19" s="52">
        <v>21300</v>
      </c>
      <c r="T19" s="52">
        <v>16218</v>
      </c>
      <c r="U19" s="98">
        <f t="shared" si="6"/>
        <v>-0.23859154929577464</v>
      </c>
      <c r="V19" s="52">
        <f t="shared" si="0"/>
        <v>-5082</v>
      </c>
      <c r="W19" s="98">
        <f t="shared" si="7"/>
        <v>3.7679346949941621E-2</v>
      </c>
      <c r="X19" s="98">
        <f>IFERROR(T19/T16,"-")</f>
        <v>0.14236806067628779</v>
      </c>
    </row>
    <row r="20" spans="2:24" ht="16.5" thickBot="1" x14ac:dyDescent="0.3">
      <c r="B20" s="137" t="s">
        <v>63</v>
      </c>
      <c r="C20" s="138">
        <v>523746</v>
      </c>
      <c r="D20" s="138">
        <v>149152</v>
      </c>
      <c r="E20" s="138">
        <v>202025</v>
      </c>
      <c r="F20" s="138">
        <v>450615</v>
      </c>
      <c r="G20" s="138">
        <v>465520</v>
      </c>
      <c r="H20" s="138">
        <v>482793</v>
      </c>
      <c r="I20" s="139">
        <f t="shared" si="1"/>
        <v>3.7104743083004044E-2</v>
      </c>
      <c r="J20" s="138">
        <f t="shared" si="2"/>
        <v>17273</v>
      </c>
      <c r="K20" s="139">
        <f t="shared" si="3"/>
        <v>-7.8192482615619063E-2</v>
      </c>
      <c r="L20" s="138">
        <f t="shared" si="4"/>
        <v>-40953</v>
      </c>
      <c r="M20" s="139">
        <f t="shared" si="5"/>
        <v>9.5875601390812137E-2</v>
      </c>
      <c r="N20" s="139">
        <f>H20/H16</f>
        <v>0.37944297780603642</v>
      </c>
      <c r="O20" s="138">
        <v>43524</v>
      </c>
      <c r="P20" s="138">
        <v>9017</v>
      </c>
      <c r="Q20" s="138">
        <v>35792</v>
      </c>
      <c r="R20" s="138">
        <v>41589</v>
      </c>
      <c r="S20" s="138">
        <v>42977</v>
      </c>
      <c r="T20" s="138">
        <v>43526</v>
      </c>
      <c r="U20" s="139">
        <f t="shared" si="6"/>
        <v>1.2774274612001868E-2</v>
      </c>
      <c r="V20" s="138">
        <f t="shared" si="0"/>
        <v>549</v>
      </c>
      <c r="W20" s="139">
        <f t="shared" si="7"/>
        <v>0.10158475044088695</v>
      </c>
      <c r="X20" s="139">
        <f>IFERROR(T20/T16,"-")</f>
        <v>0.3820885564802135</v>
      </c>
    </row>
    <row r="21" spans="2:24" ht="15.75" x14ac:dyDescent="0.25">
      <c r="B21" s="130" t="s">
        <v>46</v>
      </c>
      <c r="C21" s="131">
        <v>41449</v>
      </c>
      <c r="D21" s="131">
        <v>12080</v>
      </c>
      <c r="E21" s="131">
        <v>17682</v>
      </c>
      <c r="F21" s="131">
        <v>33076</v>
      </c>
      <c r="G21" s="131">
        <v>45674</v>
      </c>
      <c r="H21" s="131">
        <v>39257</v>
      </c>
      <c r="I21" s="132">
        <f t="shared" si="1"/>
        <v>-0.1404956868240137</v>
      </c>
      <c r="J21" s="131">
        <f t="shared" si="2"/>
        <v>-6417</v>
      </c>
      <c r="K21" s="132">
        <f t="shared" si="3"/>
        <v>-5.2884267412965369E-2</v>
      </c>
      <c r="L21" s="131">
        <f t="shared" si="4"/>
        <v>-2192</v>
      </c>
      <c r="M21" s="132">
        <f t="shared" si="5"/>
        <v>7.7958638252814596E-3</v>
      </c>
      <c r="N21" s="133">
        <f>H21/H21</f>
        <v>1</v>
      </c>
      <c r="O21" s="131">
        <v>4580</v>
      </c>
      <c r="P21" s="131">
        <v>452</v>
      </c>
      <c r="Q21" s="131">
        <v>2997</v>
      </c>
      <c r="R21" s="131">
        <v>4018</v>
      </c>
      <c r="S21" s="131">
        <v>4366</v>
      </c>
      <c r="T21" s="131">
        <v>3262</v>
      </c>
      <c r="U21" s="132">
        <f t="shared" si="6"/>
        <v>-0.25286303252404951</v>
      </c>
      <c r="V21" s="131">
        <f t="shared" si="0"/>
        <v>-1104</v>
      </c>
      <c r="W21" s="132">
        <f t="shared" si="7"/>
        <v>9.8143145368122294E-3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35706</v>
      </c>
      <c r="D22" s="135">
        <v>10202</v>
      </c>
      <c r="E22" s="135">
        <v>17682</v>
      </c>
      <c r="F22" s="135">
        <v>33031</v>
      </c>
      <c r="G22" s="135">
        <v>45093</v>
      </c>
      <c r="H22" s="135">
        <v>38656</v>
      </c>
      <c r="I22" s="136">
        <f t="shared" si="1"/>
        <v>-0.14274942895793141</v>
      </c>
      <c r="J22" s="135">
        <f t="shared" si="2"/>
        <v>-6437</v>
      </c>
      <c r="K22" s="136">
        <f t="shared" si="3"/>
        <v>8.2619167646894143E-2</v>
      </c>
      <c r="L22" s="135">
        <f t="shared" si="4"/>
        <v>2950</v>
      </c>
      <c r="M22" s="136">
        <f t="shared" si="5"/>
        <v>7.6765140492161934E-3</v>
      </c>
      <c r="N22" s="136">
        <f>H22/H21</f>
        <v>0.9846906284229564</v>
      </c>
      <c r="O22" s="135">
        <v>3908</v>
      </c>
      <c r="P22" s="135">
        <v>452</v>
      </c>
      <c r="Q22" s="135">
        <v>2997</v>
      </c>
      <c r="R22" s="135">
        <v>3973</v>
      </c>
      <c r="S22" s="135">
        <v>4299</v>
      </c>
      <c r="T22" s="135">
        <v>3199</v>
      </c>
      <c r="U22" s="136">
        <f t="shared" si="6"/>
        <v>-0.25587345894394042</v>
      </c>
      <c r="V22" s="135">
        <f t="shared" si="0"/>
        <v>-1100</v>
      </c>
      <c r="W22" s="136">
        <f t="shared" si="7"/>
        <v>9.7043981221391195E-3</v>
      </c>
      <c r="X22" s="136">
        <f>IFERROR(T22/T21,"-")</f>
        <v>0.98068669527897001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2010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452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5743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-5743</v>
      </c>
      <c r="M25" s="139">
        <f t="shared" si="5"/>
        <v>0</v>
      </c>
      <c r="N25" s="139">
        <f>H25/H21</f>
        <v>0</v>
      </c>
      <c r="O25" s="138">
        <v>672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126380</v>
      </c>
      <c r="D26" s="131">
        <v>44479</v>
      </c>
      <c r="E26" s="131">
        <v>60811</v>
      </c>
      <c r="F26" s="131">
        <v>146959</v>
      </c>
      <c r="G26" s="131">
        <v>167345</v>
      </c>
      <c r="H26" s="131">
        <v>216281</v>
      </c>
      <c r="I26" s="132">
        <f t="shared" si="1"/>
        <v>0.29242582688457985</v>
      </c>
      <c r="J26" s="131">
        <f t="shared" si="2"/>
        <v>48936</v>
      </c>
      <c r="K26" s="132">
        <f t="shared" si="3"/>
        <v>0.71135464472226628</v>
      </c>
      <c r="L26" s="131">
        <f t="shared" si="4"/>
        <v>89901</v>
      </c>
      <c r="M26" s="132">
        <f t="shared" si="5"/>
        <v>4.2950231143380785E-2</v>
      </c>
      <c r="N26" s="133">
        <f>H26/H26</f>
        <v>1</v>
      </c>
      <c r="O26" s="131">
        <v>9620</v>
      </c>
      <c r="P26" s="131">
        <v>2952</v>
      </c>
      <c r="Q26" s="131">
        <v>12968</v>
      </c>
      <c r="R26" s="131">
        <v>14622</v>
      </c>
      <c r="S26" s="131">
        <v>12399</v>
      </c>
      <c r="T26" s="131">
        <v>15829</v>
      </c>
      <c r="U26" s="132">
        <f t="shared" si="6"/>
        <v>0.27663521251713852</v>
      </c>
      <c r="V26" s="131">
        <f t="shared" si="0"/>
        <v>3430</v>
      </c>
      <c r="W26" s="132">
        <f t="shared" si="7"/>
        <v>3.5715507007782081E-2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124684</v>
      </c>
      <c r="D27" s="135">
        <v>43560</v>
      </c>
      <c r="E27" s="135">
        <v>54485</v>
      </c>
      <c r="F27" s="135">
        <v>138119</v>
      </c>
      <c r="G27" s="135">
        <v>159302</v>
      </c>
      <c r="H27" s="135">
        <v>179445</v>
      </c>
      <c r="I27" s="136">
        <f t="shared" si="1"/>
        <v>0.12644536791754035</v>
      </c>
      <c r="J27" s="135">
        <f t="shared" si="2"/>
        <v>20143</v>
      </c>
      <c r="K27" s="136">
        <f t="shared" si="3"/>
        <v>0.43919829328542548</v>
      </c>
      <c r="L27" s="135">
        <f t="shared" si="4"/>
        <v>54761</v>
      </c>
      <c r="M27" s="136">
        <f t="shared" si="5"/>
        <v>3.5635142372764897E-2</v>
      </c>
      <c r="N27" s="136">
        <f>H27/H26</f>
        <v>0.82968453077246729</v>
      </c>
      <c r="O27" s="135">
        <v>9283</v>
      </c>
      <c r="P27" s="135">
        <v>2895</v>
      </c>
      <c r="Q27" s="135">
        <v>10194</v>
      </c>
      <c r="R27" s="135">
        <v>14034</v>
      </c>
      <c r="S27" s="135">
        <v>11754</v>
      </c>
      <c r="T27" s="135">
        <v>12134</v>
      </c>
      <c r="U27" s="136">
        <f t="shared" si="6"/>
        <v>3.2329419771992551E-2</v>
      </c>
      <c r="V27" s="135">
        <f t="shared" si="0"/>
        <v>380</v>
      </c>
      <c r="W27" s="136">
        <f t="shared" si="7"/>
        <v>3.427926585605346E-2</v>
      </c>
      <c r="X27" s="136">
        <f>IFERROR(T27/T26,"-")</f>
        <v>0.7665676922104997</v>
      </c>
    </row>
    <row r="28" spans="2:24" x14ac:dyDescent="0.25">
      <c r="B28" s="97" t="s">
        <v>140</v>
      </c>
      <c r="C28" s="52">
        <v>112688</v>
      </c>
      <c r="D28" s="52">
        <v>30883</v>
      </c>
      <c r="E28" s="52">
        <v>44291</v>
      </c>
      <c r="F28" s="52">
        <v>0</v>
      </c>
      <c r="G28" s="52">
        <v>98149</v>
      </c>
      <c r="H28" s="52">
        <v>0</v>
      </c>
      <c r="I28" s="98">
        <f t="shared" si="1"/>
        <v>-1</v>
      </c>
      <c r="J28" s="52">
        <f t="shared" si="2"/>
        <v>-98149</v>
      </c>
      <c r="K28" s="98">
        <f t="shared" si="3"/>
        <v>-1</v>
      </c>
      <c r="L28" s="52">
        <f t="shared" si="4"/>
        <v>-112688</v>
      </c>
      <c r="M28" s="98">
        <f t="shared" si="5"/>
        <v>0</v>
      </c>
      <c r="N28" s="98">
        <f>H28/H26</f>
        <v>0</v>
      </c>
      <c r="O28" s="52">
        <v>8353</v>
      </c>
      <c r="P28" s="52">
        <v>2895</v>
      </c>
      <c r="Q28" s="52">
        <v>0</v>
      </c>
      <c r="R28" s="52">
        <v>0</v>
      </c>
      <c r="S28" s="52">
        <v>11754</v>
      </c>
      <c r="T28" s="52">
        <v>0</v>
      </c>
      <c r="U28" s="98">
        <f t="shared" si="6"/>
        <v>-1</v>
      </c>
      <c r="V28" s="52">
        <f t="shared" si="0"/>
        <v>-11754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11996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-11996</v>
      </c>
      <c r="M29" s="98">
        <f t="shared" si="5"/>
        <v>0</v>
      </c>
      <c r="N29" s="98">
        <f>H29/H26</f>
        <v>0</v>
      </c>
      <c r="O29" s="52">
        <v>930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729706</v>
      </c>
      <c r="D30" s="131">
        <v>202539</v>
      </c>
      <c r="E30" s="131">
        <v>310053</v>
      </c>
      <c r="F30" s="131">
        <v>649125</v>
      </c>
      <c r="G30" s="131">
        <v>735309</v>
      </c>
      <c r="H30" s="131">
        <v>846435</v>
      </c>
      <c r="I30" s="132">
        <f t="shared" si="1"/>
        <v>0.15112830116318454</v>
      </c>
      <c r="J30" s="131">
        <f t="shared" si="2"/>
        <v>111126</v>
      </c>
      <c r="K30" s="132">
        <f t="shared" si="3"/>
        <v>0.15996716485817575</v>
      </c>
      <c r="L30" s="131">
        <f t="shared" si="4"/>
        <v>116729</v>
      </c>
      <c r="M30" s="132">
        <f t="shared" si="5"/>
        <v>0.16808956356706098</v>
      </c>
      <c r="N30" s="133">
        <f>H30/H30</f>
        <v>1</v>
      </c>
      <c r="O30" s="131">
        <v>66714</v>
      </c>
      <c r="P30" s="131">
        <v>6170</v>
      </c>
      <c r="Q30" s="131">
        <v>47468</v>
      </c>
      <c r="R30" s="131">
        <v>61752</v>
      </c>
      <c r="S30" s="131">
        <v>66055</v>
      </c>
      <c r="T30" s="131">
        <v>73285</v>
      </c>
      <c r="U30" s="132">
        <f t="shared" si="6"/>
        <v>0.10945424267655746</v>
      </c>
      <c r="V30" s="131">
        <f t="shared" si="0"/>
        <v>7230</v>
      </c>
      <c r="W30" s="132">
        <f t="shared" si="7"/>
        <v>0.1508346319754178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582969</v>
      </c>
      <c r="D31" s="135">
        <v>162484</v>
      </c>
      <c r="E31" s="135">
        <v>250077</v>
      </c>
      <c r="F31" s="135">
        <v>524692</v>
      </c>
      <c r="G31" s="135">
        <v>601650</v>
      </c>
      <c r="H31" s="135">
        <v>684662</v>
      </c>
      <c r="I31" s="136">
        <f t="shared" si="1"/>
        <v>0.13797390509432383</v>
      </c>
      <c r="J31" s="135">
        <f t="shared" si="2"/>
        <v>83012</v>
      </c>
      <c r="K31" s="136">
        <f t="shared" si="3"/>
        <v>0.17443980726247887</v>
      </c>
      <c r="L31" s="135">
        <f t="shared" si="4"/>
        <v>101693</v>
      </c>
      <c r="M31" s="136">
        <f t="shared" si="5"/>
        <v>0.13596382093244147</v>
      </c>
      <c r="N31" s="136">
        <f>H31/H30</f>
        <v>0.80887723215604268</v>
      </c>
      <c r="O31" s="135">
        <v>54302</v>
      </c>
      <c r="P31" s="135">
        <v>4036</v>
      </c>
      <c r="Q31" s="135">
        <v>39333</v>
      </c>
      <c r="R31" s="135">
        <v>50254</v>
      </c>
      <c r="S31" s="135">
        <v>55542</v>
      </c>
      <c r="T31" s="135">
        <v>60936</v>
      </c>
      <c r="U31" s="136">
        <f t="shared" si="6"/>
        <v>9.7115696229880033E-2</v>
      </c>
      <c r="V31" s="135">
        <f t="shared" si="0"/>
        <v>5394</v>
      </c>
      <c r="W31" s="136">
        <f t="shared" si="7"/>
        <v>0.12274976673294219</v>
      </c>
      <c r="X31" s="136">
        <f>IFERROR(T31/T30,"-")</f>
        <v>0.83149348434195269</v>
      </c>
    </row>
    <row r="32" spans="2:24" x14ac:dyDescent="0.25">
      <c r="B32" s="97" t="s">
        <v>140</v>
      </c>
      <c r="C32" s="52">
        <v>461438</v>
      </c>
      <c r="D32" s="52">
        <v>131431</v>
      </c>
      <c r="E32" s="52">
        <v>187089</v>
      </c>
      <c r="F32" s="52">
        <v>433586</v>
      </c>
      <c r="G32" s="52">
        <v>506823</v>
      </c>
      <c r="H32" s="52">
        <v>575056</v>
      </c>
      <c r="I32" s="98">
        <f t="shared" si="1"/>
        <v>0.13462885464945362</v>
      </c>
      <c r="J32" s="52">
        <f t="shared" si="2"/>
        <v>68233</v>
      </c>
      <c r="K32" s="98">
        <f t="shared" si="3"/>
        <v>0.24622592851043912</v>
      </c>
      <c r="L32" s="52">
        <f t="shared" si="4"/>
        <v>113618</v>
      </c>
      <c r="M32" s="98">
        <f t="shared" si="5"/>
        <v>0.11419767857735066</v>
      </c>
      <c r="N32" s="98">
        <f>H32/H30</f>
        <v>0.67938589495944757</v>
      </c>
      <c r="O32" s="52">
        <v>42309</v>
      </c>
      <c r="P32" s="52">
        <v>2617</v>
      </c>
      <c r="Q32" s="52">
        <v>29537</v>
      </c>
      <c r="R32" s="52">
        <v>41928</v>
      </c>
      <c r="S32" s="52">
        <v>46726</v>
      </c>
      <c r="T32" s="52">
        <v>49692</v>
      </c>
      <c r="U32" s="98">
        <f t="shared" si="6"/>
        <v>6.3476437101399608E-2</v>
      </c>
      <c r="V32" s="52">
        <f t="shared" si="0"/>
        <v>2966</v>
      </c>
      <c r="W32" s="98">
        <f t="shared" si="7"/>
        <v>0.10241278743142437</v>
      </c>
      <c r="X32" s="98">
        <f>IFERROR(T32/T30,"-")</f>
        <v>0.67806508835368762</v>
      </c>
    </row>
    <row r="33" spans="2:24" x14ac:dyDescent="0.25">
      <c r="B33" s="97" t="s">
        <v>142</v>
      </c>
      <c r="C33" s="52">
        <v>121531</v>
      </c>
      <c r="D33" s="52">
        <v>31053</v>
      </c>
      <c r="E33" s="52">
        <v>62988</v>
      </c>
      <c r="F33" s="52">
        <v>91106</v>
      </c>
      <c r="G33" s="52">
        <v>94827</v>
      </c>
      <c r="H33" s="52">
        <v>109606</v>
      </c>
      <c r="I33" s="98">
        <f t="shared" si="1"/>
        <v>0.15585223617745991</v>
      </c>
      <c r="J33" s="52">
        <f t="shared" si="2"/>
        <v>14779</v>
      </c>
      <c r="K33" s="98">
        <f t="shared" si="3"/>
        <v>-9.8123112621471109E-2</v>
      </c>
      <c r="L33" s="52">
        <f t="shared" si="4"/>
        <v>-11925</v>
      </c>
      <c r="M33" s="98">
        <f t="shared" si="5"/>
        <v>2.1766142355090803E-2</v>
      </c>
      <c r="N33" s="98">
        <f>H33/H30</f>
        <v>0.12949133719659514</v>
      </c>
      <c r="O33" s="52">
        <v>11993</v>
      </c>
      <c r="P33" s="52">
        <v>1419</v>
      </c>
      <c r="Q33" s="52">
        <v>9796</v>
      </c>
      <c r="R33" s="52">
        <v>8326</v>
      </c>
      <c r="S33" s="52">
        <v>8816</v>
      </c>
      <c r="T33" s="52">
        <v>11244</v>
      </c>
      <c r="U33" s="98">
        <f t="shared" si="6"/>
        <v>0.27540834845735018</v>
      </c>
      <c r="V33" s="52">
        <f t="shared" si="0"/>
        <v>2428</v>
      </c>
      <c r="W33" s="98">
        <f t="shared" si="7"/>
        <v>2.0336979301517823E-2</v>
      </c>
      <c r="X33" s="98">
        <f>IFERROR(T33/T30,"-")</f>
        <v>0.15342839598826499</v>
      </c>
    </row>
    <row r="34" spans="2:24" ht="16.5" thickBot="1" x14ac:dyDescent="0.3">
      <c r="B34" s="137" t="s">
        <v>63</v>
      </c>
      <c r="C34" s="138">
        <v>146737</v>
      </c>
      <c r="D34" s="138">
        <v>40055</v>
      </c>
      <c r="E34" s="138">
        <v>59976</v>
      </c>
      <c r="F34" s="138">
        <v>124433</v>
      </c>
      <c r="G34" s="138">
        <v>133659</v>
      </c>
      <c r="H34" s="138">
        <v>161773</v>
      </c>
      <c r="I34" s="139">
        <f t="shared" si="1"/>
        <v>0.21034124151759337</v>
      </c>
      <c r="J34" s="138">
        <f t="shared" si="2"/>
        <v>28114</v>
      </c>
      <c r="K34" s="139">
        <f t="shared" si="3"/>
        <v>0.10246904325425765</v>
      </c>
      <c r="L34" s="138">
        <f t="shared" si="4"/>
        <v>15036</v>
      </c>
      <c r="M34" s="139">
        <f t="shared" si="5"/>
        <v>3.2125742634619495E-2</v>
      </c>
      <c r="N34" s="139">
        <f>H34/H30</f>
        <v>0.19112276784395729</v>
      </c>
      <c r="O34" s="138">
        <v>12412</v>
      </c>
      <c r="P34" s="138">
        <v>2134</v>
      </c>
      <c r="Q34" s="138">
        <v>8135</v>
      </c>
      <c r="R34" s="138">
        <v>11498</v>
      </c>
      <c r="S34" s="138">
        <v>10513</v>
      </c>
      <c r="T34" s="138">
        <v>12349</v>
      </c>
      <c r="U34" s="139">
        <f t="shared" si="6"/>
        <v>0.17464092076476745</v>
      </c>
      <c r="V34" s="138">
        <f t="shared" si="0"/>
        <v>1836</v>
      </c>
      <c r="W34" s="139">
        <f t="shared" si="7"/>
        <v>2.808486524247561E-2</v>
      </c>
      <c r="X34" s="139">
        <f>IFERROR(T34/T30,"-")</f>
        <v>0.16850651565804736</v>
      </c>
    </row>
    <row r="35" spans="2:24" ht="15.75" x14ac:dyDescent="0.25">
      <c r="B35" s="130" t="s">
        <v>49</v>
      </c>
      <c r="C35" s="131">
        <v>50120</v>
      </c>
      <c r="D35" s="131">
        <v>20822</v>
      </c>
      <c r="E35" s="131">
        <v>28901</v>
      </c>
      <c r="F35" s="131">
        <v>46319</v>
      </c>
      <c r="G35" s="131">
        <v>53572</v>
      </c>
      <c r="H35" s="131">
        <v>52160</v>
      </c>
      <c r="I35" s="132">
        <f t="shared" si="1"/>
        <v>-2.6357052191443242E-2</v>
      </c>
      <c r="J35" s="131">
        <f t="shared" si="2"/>
        <v>-1412</v>
      </c>
      <c r="K35" s="132">
        <f t="shared" si="3"/>
        <v>4.0702314445331123E-2</v>
      </c>
      <c r="L35" s="131">
        <f t="shared" si="4"/>
        <v>2040</v>
      </c>
      <c r="M35" s="132">
        <f t="shared" si="5"/>
        <v>1.0358210182303308E-2</v>
      </c>
      <c r="N35" s="133">
        <f>H35/H35</f>
        <v>1</v>
      </c>
      <c r="O35" s="131">
        <v>6020</v>
      </c>
      <c r="P35" s="131">
        <v>1763</v>
      </c>
      <c r="Q35" s="131">
        <v>4448</v>
      </c>
      <c r="R35" s="131">
        <v>4838</v>
      </c>
      <c r="S35" s="131">
        <v>4964</v>
      </c>
      <c r="T35" s="131">
        <v>5464</v>
      </c>
      <c r="U35" s="132">
        <f t="shared" si="6"/>
        <v>0.10072522159548747</v>
      </c>
      <c r="V35" s="131">
        <f t="shared" si="0"/>
        <v>500</v>
      </c>
      <c r="W35" s="132">
        <f t="shared" si="7"/>
        <v>1.1817235870855541E-2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50120</v>
      </c>
      <c r="D36" s="135">
        <v>20822</v>
      </c>
      <c r="E36" s="135">
        <v>28901</v>
      </c>
      <c r="F36" s="135">
        <v>46319</v>
      </c>
      <c r="G36" s="135">
        <v>53572</v>
      </c>
      <c r="H36" s="135">
        <v>52160</v>
      </c>
      <c r="I36" s="136">
        <f t="shared" si="1"/>
        <v>-2.6357052191443242E-2</v>
      </c>
      <c r="J36" s="135">
        <f t="shared" si="2"/>
        <v>-1412</v>
      </c>
      <c r="K36" s="136">
        <f t="shared" si="3"/>
        <v>4.0702314445331123E-2</v>
      </c>
      <c r="L36" s="135">
        <f t="shared" si="4"/>
        <v>2040</v>
      </c>
      <c r="M36" s="136">
        <f t="shared" si="5"/>
        <v>1.0358210182303308E-2</v>
      </c>
      <c r="N36" s="136">
        <f>H36/H35</f>
        <v>1</v>
      </c>
      <c r="O36" s="135">
        <v>6020</v>
      </c>
      <c r="P36" s="135">
        <v>1763</v>
      </c>
      <c r="Q36" s="135">
        <v>4448</v>
      </c>
      <c r="R36" s="135">
        <v>4838</v>
      </c>
      <c r="S36" s="135">
        <v>4964</v>
      </c>
      <c r="T36" s="135">
        <v>5464</v>
      </c>
      <c r="U36" s="136">
        <f t="shared" si="6"/>
        <v>0.10072522159548747</v>
      </c>
      <c r="V36" s="135">
        <f t="shared" si="0"/>
        <v>500</v>
      </c>
      <c r="W36" s="136">
        <f t="shared" si="7"/>
        <v>1.1817235870855541E-2</v>
      </c>
      <c r="X36" s="136">
        <f>IFERROR(T36/T35,"-")</f>
        <v>1</v>
      </c>
    </row>
    <row r="37" spans="2:24" x14ac:dyDescent="0.25">
      <c r="B37" s="97" t="s">
        <v>140</v>
      </c>
      <c r="C37" s="52">
        <v>38287</v>
      </c>
      <c r="D37" s="52">
        <v>8693</v>
      </c>
      <c r="E37" s="52">
        <v>0</v>
      </c>
      <c r="F37" s="52">
        <v>29792</v>
      </c>
      <c r="G37" s="52">
        <v>38567</v>
      </c>
      <c r="H37" s="52">
        <v>45050</v>
      </c>
      <c r="I37" s="98">
        <f t="shared" si="1"/>
        <v>0.16809707781263783</v>
      </c>
      <c r="J37" s="52">
        <f t="shared" si="2"/>
        <v>6483</v>
      </c>
      <c r="K37" s="98">
        <f t="shared" si="3"/>
        <v>0.17663959046151434</v>
      </c>
      <c r="L37" s="52">
        <f t="shared" si="4"/>
        <v>6763</v>
      </c>
      <c r="M37" s="98">
        <f t="shared" si="5"/>
        <v>8.9462685719471635E-3</v>
      </c>
      <c r="N37" s="98">
        <f>H37/H35</f>
        <v>0.86368865030674846</v>
      </c>
      <c r="O37" s="52">
        <v>4578</v>
      </c>
      <c r="P37" s="52">
        <v>0</v>
      </c>
      <c r="Q37" s="52">
        <v>0</v>
      </c>
      <c r="R37" s="52">
        <v>4148</v>
      </c>
      <c r="S37" s="52">
        <v>4138</v>
      </c>
      <c r="T37" s="52">
        <v>4532</v>
      </c>
      <c r="U37" s="98">
        <f t="shared" si="6"/>
        <v>9.5215079748670828E-2</v>
      </c>
      <c r="V37" s="52">
        <f t="shared" si="0"/>
        <v>394</v>
      </c>
      <c r="W37" s="98">
        <f t="shared" si="7"/>
        <v>1.0131850845867875E-2</v>
      </c>
      <c r="X37" s="98">
        <f>IFERROR(T37/T35,"-")</f>
        <v>0.82942898975109813</v>
      </c>
    </row>
    <row r="38" spans="2:24" ht="15.75" thickBot="1" x14ac:dyDescent="0.3">
      <c r="B38" s="97" t="s">
        <v>142</v>
      </c>
      <c r="C38" s="52">
        <v>11833</v>
      </c>
      <c r="D38" s="52">
        <v>4061</v>
      </c>
      <c r="E38" s="52">
        <v>0</v>
      </c>
      <c r="F38" s="52">
        <v>4083</v>
      </c>
      <c r="G38" s="52">
        <v>6020</v>
      </c>
      <c r="H38" s="52">
        <v>7110</v>
      </c>
      <c r="I38" s="98">
        <f t="shared" si="1"/>
        <v>0.18106312292358795</v>
      </c>
      <c r="J38" s="52">
        <f t="shared" si="2"/>
        <v>1090</v>
      </c>
      <c r="K38" s="98">
        <f t="shared" si="3"/>
        <v>-0.39913800388743348</v>
      </c>
      <c r="L38" s="52">
        <f t="shared" si="4"/>
        <v>-4723</v>
      </c>
      <c r="M38" s="98">
        <f t="shared" si="5"/>
        <v>1.4119416103561449E-3</v>
      </c>
      <c r="N38" s="98">
        <f>H38/H35</f>
        <v>0.13631134969325154</v>
      </c>
      <c r="O38" s="52">
        <v>1442</v>
      </c>
      <c r="P38" s="52">
        <v>0</v>
      </c>
      <c r="Q38" s="52">
        <v>0</v>
      </c>
      <c r="R38" s="52">
        <v>690</v>
      </c>
      <c r="S38" s="52">
        <v>826</v>
      </c>
      <c r="T38" s="52">
        <v>932</v>
      </c>
      <c r="U38" s="98">
        <f t="shared" si="6"/>
        <v>0.12832929782082325</v>
      </c>
      <c r="V38" s="52">
        <f t="shared" si="0"/>
        <v>106</v>
      </c>
      <c r="W38" s="98">
        <f t="shared" si="7"/>
        <v>1.6853850249876649E-3</v>
      </c>
      <c r="X38" s="98">
        <f>IFERROR(T38/T35,"-")</f>
        <v>0.17057101024890189</v>
      </c>
    </row>
    <row r="39" spans="2:24" ht="15.75" x14ac:dyDescent="0.25">
      <c r="B39" s="130" t="s">
        <v>50</v>
      </c>
      <c r="C39" s="131">
        <v>131193</v>
      </c>
      <c r="D39" s="131">
        <v>69788</v>
      </c>
      <c r="E39" s="131">
        <v>94121</v>
      </c>
      <c r="F39" s="131">
        <v>180968</v>
      </c>
      <c r="G39" s="131">
        <v>232255</v>
      </c>
      <c r="H39" s="131">
        <v>220831</v>
      </c>
      <c r="I39" s="132">
        <f t="shared" si="1"/>
        <v>-4.9187315665970566E-2</v>
      </c>
      <c r="J39" s="131">
        <f t="shared" si="2"/>
        <v>-11424</v>
      </c>
      <c r="K39" s="132">
        <f t="shared" si="3"/>
        <v>0.6832529174574864</v>
      </c>
      <c r="L39" s="131">
        <f t="shared" si="4"/>
        <v>89638</v>
      </c>
      <c r="M39" s="132">
        <f t="shared" si="5"/>
        <v>4.3853794339881555E-2</v>
      </c>
      <c r="N39" s="133">
        <f>H39/H39</f>
        <v>1</v>
      </c>
      <c r="O39" s="131">
        <v>12009</v>
      </c>
      <c r="P39" s="131">
        <v>5547</v>
      </c>
      <c r="Q39" s="131">
        <v>10944</v>
      </c>
      <c r="R39" s="131">
        <v>14824</v>
      </c>
      <c r="S39" s="131">
        <v>18426</v>
      </c>
      <c r="T39" s="131">
        <v>18264</v>
      </c>
      <c r="U39" s="132">
        <f t="shared" si="6"/>
        <v>-8.7919244545751063E-3</v>
      </c>
      <c r="V39" s="131">
        <f t="shared" si="0"/>
        <v>-162</v>
      </c>
      <c r="W39" s="132">
        <f t="shared" si="7"/>
        <v>3.6208909580314703E-2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76524</v>
      </c>
      <c r="D40" s="135">
        <v>56024</v>
      </c>
      <c r="E40" s="135">
        <v>82936</v>
      </c>
      <c r="F40" s="135">
        <v>154656</v>
      </c>
      <c r="G40" s="135">
        <v>203248</v>
      </c>
      <c r="H40" s="135">
        <v>191718</v>
      </c>
      <c r="I40" s="136">
        <f t="shared" si="1"/>
        <v>-5.6728725497913857E-2</v>
      </c>
      <c r="J40" s="135">
        <f t="shared" si="2"/>
        <v>-11530</v>
      </c>
      <c r="K40" s="136">
        <f t="shared" si="3"/>
        <v>1.5053316606554805</v>
      </c>
      <c r="L40" s="135">
        <f t="shared" si="4"/>
        <v>115194</v>
      </c>
      <c r="M40" s="136">
        <f t="shared" si="5"/>
        <v>3.8072379979502025E-2</v>
      </c>
      <c r="N40" s="136">
        <f>H40/H39</f>
        <v>0.8681661542084218</v>
      </c>
      <c r="O40" s="135">
        <v>6361</v>
      </c>
      <c r="P40" s="135">
        <v>5541</v>
      </c>
      <c r="Q40" s="135">
        <v>9098</v>
      </c>
      <c r="R40" s="135">
        <v>12627</v>
      </c>
      <c r="S40" s="135">
        <v>16350</v>
      </c>
      <c r="T40" s="135">
        <v>16167</v>
      </c>
      <c r="U40" s="136">
        <f t="shared" si="6"/>
        <v>-1.1192660550458755E-2</v>
      </c>
      <c r="V40" s="135">
        <f t="shared" si="0"/>
        <v>-183</v>
      </c>
      <c r="W40" s="136">
        <f t="shared" si="7"/>
        <v>3.0842545957274269E-2</v>
      </c>
      <c r="X40" s="136">
        <f>IFERROR(T40/T39,"-")</f>
        <v>0.88518396846254932</v>
      </c>
    </row>
    <row r="41" spans="2:24" x14ac:dyDescent="0.25">
      <c r="B41" s="97" t="s">
        <v>140</v>
      </c>
      <c r="C41" s="52">
        <v>76524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-76524</v>
      </c>
      <c r="M41" s="98">
        <f t="shared" si="5"/>
        <v>0</v>
      </c>
      <c r="N41" s="98">
        <f>H41/H39</f>
        <v>0</v>
      </c>
      <c r="O41" s="52">
        <v>6361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54669</v>
      </c>
      <c r="D43" s="138">
        <v>13764</v>
      </c>
      <c r="E43" s="138">
        <v>9260</v>
      </c>
      <c r="F43" s="138">
        <v>26312</v>
      </c>
      <c r="G43" s="138">
        <v>29007</v>
      </c>
      <c r="H43" s="138">
        <v>29113</v>
      </c>
      <c r="I43" s="139">
        <f t="shared" si="1"/>
        <v>3.6542903437102314E-3</v>
      </c>
      <c r="J43" s="138">
        <f t="shared" si="2"/>
        <v>106</v>
      </c>
      <c r="K43" s="139">
        <f t="shared" si="3"/>
        <v>-0.46746785198192764</v>
      </c>
      <c r="L43" s="138">
        <f t="shared" si="4"/>
        <v>-25556</v>
      </c>
      <c r="M43" s="139">
        <f t="shared" si="5"/>
        <v>5.7814143603795286E-3</v>
      </c>
      <c r="N43" s="139">
        <f>H43/H39</f>
        <v>0.13183384579157817</v>
      </c>
      <c r="O43" s="138">
        <v>5648</v>
      </c>
      <c r="P43" s="138">
        <v>6</v>
      </c>
      <c r="Q43" s="138">
        <v>1846</v>
      </c>
      <c r="R43" s="138">
        <v>2197</v>
      </c>
      <c r="S43" s="138">
        <v>2076</v>
      </c>
      <c r="T43" s="138">
        <v>2097</v>
      </c>
      <c r="U43" s="139">
        <f t="shared" si="6"/>
        <v>1.0115606936416111E-2</v>
      </c>
      <c r="V43" s="138">
        <f t="shared" si="0"/>
        <v>21</v>
      </c>
      <c r="W43" s="139">
        <f t="shared" si="7"/>
        <v>5.3663636230404342E-3</v>
      </c>
      <c r="X43" s="139">
        <f>IFERROR(T43/T39,"-")</f>
        <v>0.11481603153745072</v>
      </c>
    </row>
    <row r="44" spans="2:24" ht="15.75" x14ac:dyDescent="0.25">
      <c r="B44" s="130" t="s">
        <v>51</v>
      </c>
      <c r="C44" s="131">
        <v>199492</v>
      </c>
      <c r="D44" s="131">
        <v>84454</v>
      </c>
      <c r="E44" s="131">
        <v>146060</v>
      </c>
      <c r="F44" s="131">
        <v>205166</v>
      </c>
      <c r="G44" s="131">
        <v>218532</v>
      </c>
      <c r="H44" s="131">
        <v>226242</v>
      </c>
      <c r="I44" s="132">
        <f t="shared" si="1"/>
        <v>3.5280874196913947E-2</v>
      </c>
      <c r="J44" s="131">
        <f t="shared" si="2"/>
        <v>7710</v>
      </c>
      <c r="K44" s="132">
        <f t="shared" si="3"/>
        <v>0.13409059009885116</v>
      </c>
      <c r="L44" s="131">
        <f t="shared" si="4"/>
        <v>26750</v>
      </c>
      <c r="M44" s="132">
        <f t="shared" si="5"/>
        <v>4.4928339495104774E-2</v>
      </c>
      <c r="N44" s="133">
        <f>H44/H44</f>
        <v>1</v>
      </c>
      <c r="O44" s="131">
        <v>21685</v>
      </c>
      <c r="P44" s="131">
        <v>8104</v>
      </c>
      <c r="Q44" s="131">
        <v>22740</v>
      </c>
      <c r="R44" s="131">
        <v>25251</v>
      </c>
      <c r="S44" s="131">
        <v>23667</v>
      </c>
      <c r="T44" s="131">
        <v>25085</v>
      </c>
      <c r="U44" s="132">
        <f t="shared" si="6"/>
        <v>5.9914649089449545E-2</v>
      </c>
      <c r="V44" s="131">
        <f t="shared" si="0"/>
        <v>1418</v>
      </c>
      <c r="W44" s="132">
        <f t="shared" si="7"/>
        <v>6.1677764153570326E-2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199492</v>
      </c>
      <c r="D45" s="135">
        <v>84454</v>
      </c>
      <c r="E45" s="135">
        <v>146060</v>
      </c>
      <c r="F45" s="135">
        <v>205166</v>
      </c>
      <c r="G45" s="135">
        <v>218532</v>
      </c>
      <c r="H45" s="135">
        <v>226242</v>
      </c>
      <c r="I45" s="136">
        <f t="shared" si="1"/>
        <v>3.5280874196913947E-2</v>
      </c>
      <c r="J45" s="135">
        <f t="shared" si="2"/>
        <v>7710</v>
      </c>
      <c r="K45" s="136">
        <f t="shared" si="3"/>
        <v>0.13409059009885116</v>
      </c>
      <c r="L45" s="135">
        <f t="shared" si="4"/>
        <v>26750</v>
      </c>
      <c r="M45" s="136">
        <f t="shared" si="5"/>
        <v>4.4928339495104774E-2</v>
      </c>
      <c r="N45" s="136">
        <f>H45/H44</f>
        <v>1</v>
      </c>
      <c r="O45" s="135">
        <v>21685</v>
      </c>
      <c r="P45" s="135">
        <v>8104</v>
      </c>
      <c r="Q45" s="135">
        <v>22740</v>
      </c>
      <c r="R45" s="135">
        <v>25251</v>
      </c>
      <c r="S45" s="135">
        <v>23667</v>
      </c>
      <c r="T45" s="135">
        <v>25085</v>
      </c>
      <c r="U45" s="136">
        <f t="shared" si="6"/>
        <v>5.9914649089449545E-2</v>
      </c>
      <c r="V45" s="135">
        <f t="shared" si="0"/>
        <v>1418</v>
      </c>
      <c r="W45" s="136">
        <f t="shared" si="7"/>
        <v>6.1677764153570326E-2</v>
      </c>
      <c r="X45" s="136">
        <f>IFERROR(T45/T44,"-")</f>
        <v>1</v>
      </c>
    </row>
    <row r="46" spans="2:24" x14ac:dyDescent="0.25">
      <c r="B46" s="97" t="s">
        <v>140</v>
      </c>
      <c r="C46" s="52">
        <v>100955</v>
      </c>
      <c r="D46" s="52">
        <v>43257</v>
      </c>
      <c r="E46" s="52">
        <v>91837</v>
      </c>
      <c r="F46" s="52">
        <v>122130</v>
      </c>
      <c r="G46" s="52">
        <v>132646</v>
      </c>
      <c r="H46" s="52">
        <v>135810</v>
      </c>
      <c r="I46" s="98">
        <f t="shared" si="1"/>
        <v>2.3852962019208945E-2</v>
      </c>
      <c r="J46" s="52">
        <f t="shared" si="2"/>
        <v>3164</v>
      </c>
      <c r="K46" s="98">
        <f t="shared" si="3"/>
        <v>0.34525283542172258</v>
      </c>
      <c r="L46" s="52">
        <f t="shared" si="4"/>
        <v>34855</v>
      </c>
      <c r="M46" s="98">
        <f t="shared" si="5"/>
        <v>2.6969872025663578E-2</v>
      </c>
      <c r="N46" s="98">
        <f>H46/H44</f>
        <v>0.60028641896730051</v>
      </c>
      <c r="O46" s="52">
        <v>11261</v>
      </c>
      <c r="P46" s="52">
        <v>4492</v>
      </c>
      <c r="Q46" s="52">
        <v>14543</v>
      </c>
      <c r="R46" s="52">
        <v>14671</v>
      </c>
      <c r="S46" s="52">
        <v>15154</v>
      </c>
      <c r="T46" s="52">
        <v>16047</v>
      </c>
      <c r="U46" s="98">
        <f t="shared" si="6"/>
        <v>5.8928335752936434E-2</v>
      </c>
      <c r="V46" s="52">
        <f t="shared" si="0"/>
        <v>893</v>
      </c>
      <c r="W46" s="98">
        <f t="shared" si="7"/>
        <v>3.5835193770426134E-2</v>
      </c>
      <c r="X46" s="98">
        <f>IFERROR(T46/T44,"-")</f>
        <v>0.63970500298983457</v>
      </c>
    </row>
    <row r="47" spans="2:24" ht="15.75" thickBot="1" x14ac:dyDescent="0.3">
      <c r="B47" s="97" t="s">
        <v>142</v>
      </c>
      <c r="C47" s="52">
        <v>98537</v>
      </c>
      <c r="D47" s="52">
        <v>41197</v>
      </c>
      <c r="E47" s="52">
        <v>54223</v>
      </c>
      <c r="F47" s="52">
        <v>83036</v>
      </c>
      <c r="G47" s="52">
        <v>85886</v>
      </c>
      <c r="H47" s="52">
        <v>90432</v>
      </c>
      <c r="I47" s="98">
        <f t="shared" si="1"/>
        <v>5.2930628973290261E-2</v>
      </c>
      <c r="J47" s="52">
        <f t="shared" si="2"/>
        <v>4546</v>
      </c>
      <c r="K47" s="98">
        <f t="shared" si="3"/>
        <v>-8.2253366755634993E-2</v>
      </c>
      <c r="L47" s="52">
        <f t="shared" si="4"/>
        <v>-8105</v>
      </c>
      <c r="M47" s="98">
        <f t="shared" si="5"/>
        <v>1.7958467469441197E-2</v>
      </c>
      <c r="N47" s="98">
        <f>H47/H44</f>
        <v>0.39971358103269949</v>
      </c>
      <c r="O47" s="52">
        <v>10424</v>
      </c>
      <c r="P47" s="52">
        <v>3612</v>
      </c>
      <c r="Q47" s="52">
        <v>8197</v>
      </c>
      <c r="R47" s="52">
        <v>10580</v>
      </c>
      <c r="S47" s="52">
        <v>8513</v>
      </c>
      <c r="T47" s="52">
        <v>9038</v>
      </c>
      <c r="U47" s="98">
        <f t="shared" si="6"/>
        <v>6.1670386467755245E-2</v>
      </c>
      <c r="V47" s="52">
        <f t="shared" si="0"/>
        <v>525</v>
      </c>
      <c r="W47" s="98">
        <f t="shared" si="7"/>
        <v>2.5842570383144196E-2</v>
      </c>
      <c r="X47" s="98">
        <f>IFERROR(T47/T44,"-")</f>
        <v>0.36029499701016543</v>
      </c>
    </row>
    <row r="48" spans="2:24" ht="15.75" x14ac:dyDescent="0.25">
      <c r="B48" s="130" t="s">
        <v>52</v>
      </c>
      <c r="C48" s="131">
        <v>229250</v>
      </c>
      <c r="D48" s="131">
        <v>82912</v>
      </c>
      <c r="E48" s="131">
        <v>120562</v>
      </c>
      <c r="F48" s="131">
        <v>233832</v>
      </c>
      <c r="G48" s="131">
        <v>254452</v>
      </c>
      <c r="H48" s="131">
        <v>264520</v>
      </c>
      <c r="I48" s="132">
        <f t="shared" si="1"/>
        <v>3.956738402527793E-2</v>
      </c>
      <c r="J48" s="131">
        <f t="shared" si="2"/>
        <v>10068</v>
      </c>
      <c r="K48" s="132">
        <f t="shared" si="3"/>
        <v>0.15384950926935659</v>
      </c>
      <c r="L48" s="131">
        <f t="shared" si="4"/>
        <v>35270</v>
      </c>
      <c r="M48" s="132">
        <f t="shared" si="5"/>
        <v>5.2529788294150136E-2</v>
      </c>
      <c r="N48" s="133">
        <f>H48/H48</f>
        <v>1</v>
      </c>
      <c r="O48" s="131">
        <v>19561</v>
      </c>
      <c r="P48" s="131">
        <v>4928</v>
      </c>
      <c r="Q48" s="131">
        <v>19838</v>
      </c>
      <c r="R48" s="131">
        <v>21079</v>
      </c>
      <c r="S48" s="131">
        <v>24207</v>
      </c>
      <c r="T48" s="131">
        <v>23363</v>
      </c>
      <c r="U48" s="132">
        <f t="shared" si="6"/>
        <v>-3.4865947866319691E-2</v>
      </c>
      <c r="V48" s="131">
        <f t="shared" si="0"/>
        <v>-844</v>
      </c>
      <c r="W48" s="132">
        <f t="shared" si="7"/>
        <v>5.1487291219876795E-2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164697</v>
      </c>
      <c r="D49" s="135">
        <v>65606</v>
      </c>
      <c r="E49" s="135">
        <v>100895</v>
      </c>
      <c r="F49" s="135">
        <v>192551</v>
      </c>
      <c r="G49" s="135">
        <v>209517</v>
      </c>
      <c r="H49" s="135">
        <v>217447</v>
      </c>
      <c r="I49" s="136">
        <f t="shared" si="1"/>
        <v>3.784895736384164E-2</v>
      </c>
      <c r="J49" s="135">
        <f t="shared" si="2"/>
        <v>7930</v>
      </c>
      <c r="K49" s="136">
        <f t="shared" si="3"/>
        <v>0.32028512966234968</v>
      </c>
      <c r="L49" s="135">
        <f t="shared" si="4"/>
        <v>52750</v>
      </c>
      <c r="M49" s="136">
        <f t="shared" si="5"/>
        <v>4.3181781624066475E-2</v>
      </c>
      <c r="N49" s="136">
        <f>H49/H48</f>
        <v>0.82204370179948583</v>
      </c>
      <c r="O49" s="135">
        <v>13870</v>
      </c>
      <c r="P49" s="135">
        <v>4402</v>
      </c>
      <c r="Q49" s="135">
        <v>16458</v>
      </c>
      <c r="R49" s="135">
        <v>16558</v>
      </c>
      <c r="S49" s="135">
        <v>20019</v>
      </c>
      <c r="T49" s="135">
        <v>18565</v>
      </c>
      <c r="U49" s="136">
        <f t="shared" si="6"/>
        <v>-7.263100054947802E-2</v>
      </c>
      <c r="V49" s="135">
        <f t="shared" si="0"/>
        <v>-1454</v>
      </c>
      <c r="W49" s="136">
        <f t="shared" si="7"/>
        <v>4.044435542571849E-2</v>
      </c>
      <c r="X49" s="136">
        <f>IFERROR(T49/T48,"-")</f>
        <v>0.79463253862945682</v>
      </c>
    </row>
    <row r="50" spans="2:24" x14ac:dyDescent="0.25">
      <c r="B50" s="97" t="s">
        <v>140</v>
      </c>
      <c r="C50" s="52">
        <v>137803</v>
      </c>
      <c r="D50" s="52">
        <v>40956</v>
      </c>
      <c r="E50" s="52">
        <v>52069</v>
      </c>
      <c r="F50" s="52">
        <v>148587</v>
      </c>
      <c r="G50" s="52">
        <v>164593</v>
      </c>
      <c r="H50" s="52">
        <v>168648</v>
      </c>
      <c r="I50" s="98">
        <f t="shared" si="1"/>
        <v>2.4636527677361686E-2</v>
      </c>
      <c r="J50" s="52">
        <f t="shared" si="2"/>
        <v>4055</v>
      </c>
      <c r="K50" s="98">
        <f t="shared" si="3"/>
        <v>0.22383402393271545</v>
      </c>
      <c r="L50" s="52">
        <f t="shared" si="4"/>
        <v>30845</v>
      </c>
      <c r="M50" s="98">
        <f t="shared" si="5"/>
        <v>3.349101669526626E-2</v>
      </c>
      <c r="N50" s="98">
        <f>H50/H48</f>
        <v>0.63756237713594432</v>
      </c>
      <c r="O50" s="52">
        <v>11624</v>
      </c>
      <c r="P50" s="52">
        <v>0</v>
      </c>
      <c r="Q50" s="52">
        <v>12140</v>
      </c>
      <c r="R50" s="52">
        <v>13391</v>
      </c>
      <c r="S50" s="52">
        <v>15821</v>
      </c>
      <c r="T50" s="52">
        <v>14412</v>
      </c>
      <c r="U50" s="98">
        <f t="shared" si="6"/>
        <v>-8.9058845837810541E-2</v>
      </c>
      <c r="V50" s="52">
        <f t="shared" si="0"/>
        <v>-1409</v>
      </c>
      <c r="W50" s="98">
        <f t="shared" si="7"/>
        <v>3.2708682419724376E-2</v>
      </c>
      <c r="X50" s="98">
        <f>IFERROR(T50/T48,"-")</f>
        <v>0.61687283311218588</v>
      </c>
    </row>
    <row r="51" spans="2:24" x14ac:dyDescent="0.25">
      <c r="B51" s="97" t="s">
        <v>142</v>
      </c>
      <c r="C51" s="52">
        <v>26894</v>
      </c>
      <c r="D51" s="52">
        <v>9862</v>
      </c>
      <c r="E51" s="52">
        <v>21230</v>
      </c>
      <c r="F51" s="52">
        <v>43964</v>
      </c>
      <c r="G51" s="52">
        <v>44924</v>
      </c>
      <c r="H51" s="52">
        <v>48799</v>
      </c>
      <c r="I51" s="98">
        <f t="shared" si="1"/>
        <v>8.6256789244056664E-2</v>
      </c>
      <c r="J51" s="52">
        <f t="shared" si="2"/>
        <v>3875</v>
      </c>
      <c r="K51" s="98">
        <f t="shared" si="3"/>
        <v>0.8144939391685877</v>
      </c>
      <c r="L51" s="52">
        <f t="shared" si="4"/>
        <v>21905</v>
      </c>
      <c r="M51" s="98">
        <f t="shared" si="5"/>
        <v>9.6907649288002131E-3</v>
      </c>
      <c r="N51" s="98">
        <f>H51/H48</f>
        <v>0.1844813246635415</v>
      </c>
      <c r="O51" s="52">
        <v>2246</v>
      </c>
      <c r="P51" s="52">
        <v>0</v>
      </c>
      <c r="Q51" s="52">
        <v>4318</v>
      </c>
      <c r="R51" s="52">
        <v>3167</v>
      </c>
      <c r="S51" s="52">
        <v>4198</v>
      </c>
      <c r="T51" s="52">
        <v>4153</v>
      </c>
      <c r="U51" s="98">
        <f t="shared" si="6"/>
        <v>-1.0719390185802813E-2</v>
      </c>
      <c r="V51" s="52">
        <f t="shared" si="0"/>
        <v>-45</v>
      </c>
      <c r="W51" s="98">
        <f t="shared" si="7"/>
        <v>7.7356730059941082E-3</v>
      </c>
      <c r="X51" s="98">
        <f>IFERROR(T51/T48,"-")</f>
        <v>0.17775970551727091</v>
      </c>
    </row>
    <row r="52" spans="2:24" ht="16.5" thickBot="1" x14ac:dyDescent="0.3">
      <c r="B52" s="137" t="s">
        <v>63</v>
      </c>
      <c r="C52" s="138">
        <v>64553</v>
      </c>
      <c r="D52" s="138">
        <v>17306</v>
      </c>
      <c r="E52" s="138">
        <v>19667</v>
      </c>
      <c r="F52" s="138">
        <v>41281</v>
      </c>
      <c r="G52" s="138">
        <v>44935</v>
      </c>
      <c r="H52" s="138">
        <v>47073</v>
      </c>
      <c r="I52" s="139">
        <f t="shared" si="1"/>
        <v>4.7579837543117787E-2</v>
      </c>
      <c r="J52" s="138">
        <f t="shared" si="2"/>
        <v>2138</v>
      </c>
      <c r="K52" s="139">
        <f t="shared" si="3"/>
        <v>-0.27078524623177858</v>
      </c>
      <c r="L52" s="138">
        <f t="shared" si="4"/>
        <v>-17480</v>
      </c>
      <c r="M52" s="139">
        <f t="shared" si="5"/>
        <v>9.3480066700836577E-3</v>
      </c>
      <c r="N52" s="139">
        <f>H52/H48</f>
        <v>0.17795629820051415</v>
      </c>
      <c r="O52" s="138">
        <v>5691</v>
      </c>
      <c r="P52" s="138">
        <v>526</v>
      </c>
      <c r="Q52" s="138">
        <v>3380</v>
      </c>
      <c r="R52" s="138">
        <v>4521</v>
      </c>
      <c r="S52" s="138">
        <v>4188</v>
      </c>
      <c r="T52" s="138">
        <v>4798</v>
      </c>
      <c r="U52" s="139">
        <f t="shared" si="6"/>
        <v>0.14565425023877743</v>
      </c>
      <c r="V52" s="138">
        <f t="shared" si="0"/>
        <v>610</v>
      </c>
      <c r="W52" s="139">
        <f t="shared" si="7"/>
        <v>1.1042935794158309E-2</v>
      </c>
      <c r="X52" s="139">
        <f>IFERROR(T52/T48,"-")</f>
        <v>0.20536746137054315</v>
      </c>
    </row>
    <row r="53" spans="2:24" ht="15.75" x14ac:dyDescent="0.25">
      <c r="B53" s="130" t="s">
        <v>53</v>
      </c>
      <c r="C53" s="131">
        <f t="shared" ref="C53:H56" si="8">C6-C11-C16-C21-C26-C30-C35-C39-C44-C48</f>
        <v>115143</v>
      </c>
      <c r="D53" s="131">
        <f t="shared" si="8"/>
        <v>138676</v>
      </c>
      <c r="E53" s="131">
        <f t="shared" si="8"/>
        <v>63008</v>
      </c>
      <c r="F53" s="131">
        <f t="shared" si="8"/>
        <v>101088</v>
      </c>
      <c r="G53" s="131">
        <f t="shared" si="8"/>
        <v>112348</v>
      </c>
      <c r="H53" s="131">
        <f t="shared" si="8"/>
        <v>118076</v>
      </c>
      <c r="I53" s="132">
        <f t="shared" si="1"/>
        <v>5.0984441200555342E-2</v>
      </c>
      <c r="J53" s="131">
        <f t="shared" si="2"/>
        <v>5728</v>
      </c>
      <c r="K53" s="132">
        <f t="shared" si="3"/>
        <v>2.547267311082746E-2</v>
      </c>
      <c r="L53" s="131">
        <f t="shared" si="4"/>
        <v>2933</v>
      </c>
      <c r="M53" s="132">
        <f t="shared" si="5"/>
        <v>2.3448159997807617E-2</v>
      </c>
      <c r="N53" s="133">
        <f>H53/H53</f>
        <v>1</v>
      </c>
      <c r="O53" s="131">
        <v>9668</v>
      </c>
      <c r="P53" s="131">
        <v>2420</v>
      </c>
      <c r="Q53" s="131">
        <v>10488</v>
      </c>
      <c r="R53" s="131">
        <v>9973</v>
      </c>
      <c r="S53" s="131">
        <v>11239</v>
      </c>
      <c r="T53" s="131">
        <v>12048</v>
      </c>
      <c r="U53" s="132">
        <f t="shared" si="6"/>
        <v>7.1981493015392806E-2</v>
      </c>
      <c r="V53" s="131">
        <f t="shared" si="0"/>
        <v>809</v>
      </c>
      <c r="W53" s="132">
        <f t="shared" si="7"/>
        <v>2.4359920078553598E-2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111028</v>
      </c>
      <c r="D54" s="135">
        <f t="shared" si="8"/>
        <v>105865</v>
      </c>
      <c r="E54" s="135">
        <f t="shared" si="8"/>
        <v>64009</v>
      </c>
      <c r="F54" s="135">
        <f t="shared" si="8"/>
        <v>98028</v>
      </c>
      <c r="G54" s="135">
        <f t="shared" si="8"/>
        <v>103954</v>
      </c>
      <c r="H54" s="135">
        <f t="shared" si="8"/>
        <v>107771</v>
      </c>
      <c r="I54" s="136">
        <f t="shared" si="1"/>
        <v>3.6718163803220571E-2</v>
      </c>
      <c r="J54" s="135">
        <f t="shared" si="2"/>
        <v>3817</v>
      </c>
      <c r="K54" s="136">
        <f t="shared" si="3"/>
        <v>-2.9334942537017739E-2</v>
      </c>
      <c r="L54" s="135">
        <f t="shared" si="4"/>
        <v>-3257</v>
      </c>
      <c r="M54" s="136">
        <f t="shared" si="5"/>
        <v>2.1401738296721814E-2</v>
      </c>
      <c r="N54" s="136">
        <f>H54/H53</f>
        <v>0.91272570209017923</v>
      </c>
      <c r="O54" s="135">
        <v>9346</v>
      </c>
      <c r="P54" s="135">
        <v>2408</v>
      </c>
      <c r="Q54" s="135">
        <v>10219</v>
      </c>
      <c r="R54" s="135">
        <v>9776</v>
      </c>
      <c r="S54" s="135">
        <v>10449</v>
      </c>
      <c r="T54" s="135">
        <v>11073</v>
      </c>
      <c r="U54" s="136">
        <f t="shared" si="6"/>
        <v>5.9718633362044304E-2</v>
      </c>
      <c r="V54" s="135">
        <f t="shared" si="0"/>
        <v>624</v>
      </c>
      <c r="W54" s="136">
        <f t="shared" si="7"/>
        <v>2.3878730440984656E-2</v>
      </c>
      <c r="X54" s="136">
        <f>IFERROR(T54/T53,"-")</f>
        <v>0.91907370517928288</v>
      </c>
    </row>
    <row r="55" spans="2:24" x14ac:dyDescent="0.25">
      <c r="B55" s="97" t="s">
        <v>140</v>
      </c>
      <c r="C55" s="52">
        <f t="shared" si="8"/>
        <v>98444</v>
      </c>
      <c r="D55" s="52">
        <f t="shared" si="8"/>
        <v>130403</v>
      </c>
      <c r="E55" s="52">
        <f t="shared" si="8"/>
        <v>176990</v>
      </c>
      <c r="F55" s="52">
        <f t="shared" si="8"/>
        <v>360510</v>
      </c>
      <c r="G55" s="52">
        <f t="shared" si="8"/>
        <v>315507</v>
      </c>
      <c r="H55" s="52">
        <f t="shared" si="8"/>
        <v>412468</v>
      </c>
      <c r="I55" s="98">
        <f t="shared" si="1"/>
        <v>0.30731806267372841</v>
      </c>
      <c r="J55" s="52">
        <f t="shared" si="2"/>
        <v>96961</v>
      </c>
      <c r="K55" s="98">
        <f t="shared" si="3"/>
        <v>3.1898744463857627</v>
      </c>
      <c r="L55" s="52">
        <f t="shared" si="4"/>
        <v>314024</v>
      </c>
      <c r="M55" s="98">
        <f t="shared" si="5"/>
        <v>8.1910088908632689E-2</v>
      </c>
      <c r="N55" s="98">
        <f>H55/H53</f>
        <v>3.493241640976998</v>
      </c>
      <c r="O55" s="52">
        <v>6743</v>
      </c>
      <c r="P55" s="52">
        <v>1702</v>
      </c>
      <c r="Q55" s="52">
        <v>7918</v>
      </c>
      <c r="R55" s="52">
        <v>6720</v>
      </c>
      <c r="S55" s="52">
        <v>7305</v>
      </c>
      <c r="T55" s="52">
        <v>7429</v>
      </c>
      <c r="U55" s="98">
        <f t="shared" si="6"/>
        <v>1.6974674880219087E-2</v>
      </c>
      <c r="V55" s="52">
        <f t="shared" si="0"/>
        <v>124</v>
      </c>
      <c r="W55" s="98">
        <f t="shared" si="7"/>
        <v>1.6414184591184214E-2</v>
      </c>
      <c r="X55" s="98">
        <f>IFERROR(T55/T53,"-")</f>
        <v>0.61661686586985387</v>
      </c>
    </row>
    <row r="56" spans="2:24" x14ac:dyDescent="0.25">
      <c r="B56" s="97" t="s">
        <v>142</v>
      </c>
      <c r="C56" s="52">
        <f t="shared" si="8"/>
        <v>48290</v>
      </c>
      <c r="D56" s="52">
        <f t="shared" si="8"/>
        <v>50644</v>
      </c>
      <c r="E56" s="52">
        <f t="shared" si="8"/>
        <v>50865</v>
      </c>
      <c r="F56" s="52">
        <f t="shared" si="8"/>
        <v>75768</v>
      </c>
      <c r="G56" s="52">
        <f t="shared" si="8"/>
        <v>106926</v>
      </c>
      <c r="H56" s="52">
        <f t="shared" si="8"/>
        <v>105122</v>
      </c>
      <c r="I56" s="98">
        <f t="shared" si="1"/>
        <v>-1.6871481211304995E-2</v>
      </c>
      <c r="J56" s="52">
        <f t="shared" si="2"/>
        <v>-1804</v>
      </c>
      <c r="K56" s="98">
        <f t="shared" si="3"/>
        <v>1.1768896251811971</v>
      </c>
      <c r="L56" s="52">
        <f t="shared" si="4"/>
        <v>56832</v>
      </c>
      <c r="M56" s="98">
        <f t="shared" si="5"/>
        <v>2.0875685789572246E-2</v>
      </c>
      <c r="N56" s="98">
        <f>H56/H53</f>
        <v>0.89029099901758191</v>
      </c>
      <c r="O56" s="52">
        <v>2603</v>
      </c>
      <c r="P56" s="52">
        <v>706</v>
      </c>
      <c r="Q56" s="52">
        <v>2301</v>
      </c>
      <c r="R56" s="52">
        <v>3056</v>
      </c>
      <c r="S56" s="52">
        <v>3144</v>
      </c>
      <c r="T56" s="52">
        <v>3644</v>
      </c>
      <c r="U56" s="98">
        <f t="shared" si="6"/>
        <v>0.15903307888040707</v>
      </c>
      <c r="V56" s="52">
        <f t="shared" si="0"/>
        <v>500</v>
      </c>
      <c r="W56" s="98">
        <f t="shared" si="7"/>
        <v>7.4645458498004405E-3</v>
      </c>
      <c r="X56" s="98">
        <f>IFERROR(T56/T53,"-")</f>
        <v>0.30245683930942896</v>
      </c>
    </row>
    <row r="57" spans="2:24" ht="15.75" x14ac:dyDescent="0.25">
      <c r="B57" s="137" t="s">
        <v>63</v>
      </c>
      <c r="C57" s="138">
        <f>C53-C54</f>
        <v>4115</v>
      </c>
      <c r="D57" s="138">
        <f t="shared" ref="D57:H57" si="9">D53-D54</f>
        <v>32811</v>
      </c>
      <c r="E57" s="138">
        <f t="shared" si="9"/>
        <v>-1001</v>
      </c>
      <c r="F57" s="138">
        <f t="shared" si="9"/>
        <v>3060</v>
      </c>
      <c r="G57" s="138">
        <f t="shared" si="9"/>
        <v>8394</v>
      </c>
      <c r="H57" s="138">
        <f t="shared" si="9"/>
        <v>10305</v>
      </c>
      <c r="I57" s="139">
        <f t="shared" si="1"/>
        <v>0.22766261615439598</v>
      </c>
      <c r="J57" s="138">
        <f t="shared" si="2"/>
        <v>1911</v>
      </c>
      <c r="K57" s="139">
        <f t="shared" si="3"/>
        <v>1.5042527339003646</v>
      </c>
      <c r="L57" s="138">
        <f t="shared" si="4"/>
        <v>6190</v>
      </c>
      <c r="M57" s="139">
        <f t="shared" si="5"/>
        <v>2.046421701085805E-3</v>
      </c>
      <c r="N57" s="139">
        <f>H57/H53</f>
        <v>8.7274297909820789E-2</v>
      </c>
      <c r="O57" s="138">
        <v>659</v>
      </c>
      <c r="P57" s="138">
        <v>69</v>
      </c>
      <c r="Q57" s="138">
        <v>3043</v>
      </c>
      <c r="R57" s="138">
        <v>785</v>
      </c>
      <c r="S57" s="138">
        <v>1435</v>
      </c>
      <c r="T57" s="138">
        <v>4670</v>
      </c>
      <c r="U57" s="139">
        <f t="shared" si="6"/>
        <v>2.254355400696864</v>
      </c>
      <c r="V57" s="138">
        <f t="shared" si="0"/>
        <v>3235</v>
      </c>
      <c r="W57" s="139">
        <f t="shared" si="7"/>
        <v>1.9174307892975608E-3</v>
      </c>
      <c r="X57" s="139">
        <f>IFERROR(T57/T53,"-")</f>
        <v>0.38761620185922974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D332F-F217-4630-90CF-9977F689B4AD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262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44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1715135</v>
      </c>
      <c r="R8" s="155">
        <v>1762715</v>
      </c>
      <c r="S8" s="155">
        <v>550867</v>
      </c>
      <c r="T8" s="155">
        <v>881045</v>
      </c>
      <c r="U8" s="155">
        <v>1757049</v>
      </c>
      <c r="V8" s="155">
        <v>1888332</v>
      </c>
      <c r="W8" s="156">
        <f>IFERROR(V8/U8-1,"-")</f>
        <v>7.4717893467968199E-2</v>
      </c>
      <c r="X8" s="156">
        <f>IFERROR(V8/S8-1,"-")</f>
        <v>2.4279272492271273</v>
      </c>
      <c r="Y8" s="155">
        <f>V8-U8</f>
        <v>131283</v>
      </c>
      <c r="Z8" s="155">
        <f>V8-S8</f>
        <v>1337465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189817</v>
      </c>
      <c r="R9" s="158">
        <v>222987</v>
      </c>
      <c r="S9" s="158">
        <v>117997</v>
      </c>
      <c r="T9" s="158">
        <v>247584</v>
      </c>
      <c r="U9" s="158">
        <v>207208</v>
      </c>
      <c r="V9" s="158">
        <v>181512</v>
      </c>
      <c r="W9" s="159">
        <f>IFERROR(V9/U9-1,"-")</f>
        <v>-0.12401065595922933</v>
      </c>
      <c r="X9" s="160">
        <f t="shared" ref="X9:X20" si="3">IFERROR(V9/S9-1,"-")</f>
        <v>0.53827639685754725</v>
      </c>
      <c r="Y9" s="158">
        <f t="shared" ref="Y9:Y19" si="4">V9-U9</f>
        <v>-25696</v>
      </c>
      <c r="Z9" s="158">
        <f t="shared" ref="Z9:Z20" si="5">V9-S9</f>
        <v>63515</v>
      </c>
      <c r="AA9" s="159">
        <f>V9/V$8</f>
        <v>9.6122927536047689E-2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89686</v>
      </c>
      <c r="R10" s="163">
        <v>113067</v>
      </c>
      <c r="S10" s="163">
        <v>68476</v>
      </c>
      <c r="T10" s="163">
        <v>126666</v>
      </c>
      <c r="U10" s="163">
        <v>86811</v>
      </c>
      <c r="V10" s="163">
        <v>75374</v>
      </c>
      <c r="W10" s="164">
        <f>IFERROR(V10/U10-1,"-")</f>
        <v>-0.13174597689232936</v>
      </c>
      <c r="X10" s="165">
        <f t="shared" si="3"/>
        <v>0.10073602430048489</v>
      </c>
      <c r="Y10" s="163">
        <f t="shared" si="4"/>
        <v>-11437</v>
      </c>
      <c r="Z10" s="163">
        <f t="shared" si="5"/>
        <v>6898</v>
      </c>
      <c r="AA10" s="164">
        <f>V10/V$8</f>
        <v>3.9915650425878503E-2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100131</v>
      </c>
      <c r="R11" s="163">
        <v>109920</v>
      </c>
      <c r="S11" s="163">
        <v>49521</v>
      </c>
      <c r="T11" s="163">
        <v>120918</v>
      </c>
      <c r="U11" s="163">
        <v>120397</v>
      </c>
      <c r="V11" s="163">
        <v>106138</v>
      </c>
      <c r="W11" s="164">
        <f>IFERROR(V11/U11-1,"-")</f>
        <v>-0.11843318355108512</v>
      </c>
      <c r="X11" s="165">
        <f t="shared" si="3"/>
        <v>1.1432927444922356</v>
      </c>
      <c r="Y11" s="163">
        <f t="shared" si="4"/>
        <v>-14259</v>
      </c>
      <c r="Z11" s="163">
        <f t="shared" si="5"/>
        <v>56617</v>
      </c>
      <c r="AA11" s="164">
        <f>V11/V$8</f>
        <v>5.6207277110169186E-2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1525318</v>
      </c>
      <c r="R12" s="158">
        <v>1539728</v>
      </c>
      <c r="S12" s="158">
        <v>432870</v>
      </c>
      <c r="T12" s="158">
        <v>633461</v>
      </c>
      <c r="U12" s="158">
        <v>1549841</v>
      </c>
      <c r="V12" s="158">
        <v>1706820</v>
      </c>
      <c r="W12" s="159">
        <f>IFERROR(V12/U12-1,"-")</f>
        <v>0.10128716429620854</v>
      </c>
      <c r="X12" s="160">
        <f t="shared" si="3"/>
        <v>2.9430313951070759</v>
      </c>
      <c r="Y12" s="158">
        <f t="shared" si="4"/>
        <v>156979</v>
      </c>
      <c r="Z12" s="158">
        <f t="shared" si="5"/>
        <v>1273950</v>
      </c>
      <c r="AA12" s="159">
        <f>V12/V$8</f>
        <v>0.90387707246395232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740817</v>
      </c>
      <c r="R13" s="163">
        <v>757594</v>
      </c>
      <c r="S13" s="163">
        <v>187852</v>
      </c>
      <c r="T13" s="163">
        <v>208305</v>
      </c>
      <c r="U13" s="163">
        <v>783677</v>
      </c>
      <c r="V13" s="163">
        <v>883653</v>
      </c>
      <c r="W13" s="164">
        <f t="shared" ref="W13:W20" si="8">IFERROR(V13/U13-1,"-")</f>
        <v>0.12757296692387299</v>
      </c>
      <c r="X13" s="165">
        <f t="shared" si="3"/>
        <v>3.7039850520622615</v>
      </c>
      <c r="Y13" s="163">
        <f t="shared" si="4"/>
        <v>99976</v>
      </c>
      <c r="Z13" s="163">
        <f t="shared" si="5"/>
        <v>695801</v>
      </c>
      <c r="AA13" s="164">
        <f t="shared" ref="AA13:AA20" si="9">V13/V$8</f>
        <v>0.46795425804360674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222082</v>
      </c>
      <c r="R14" s="163">
        <v>201016</v>
      </c>
      <c r="S14" s="163">
        <v>57141</v>
      </c>
      <c r="T14" s="163">
        <v>103865</v>
      </c>
      <c r="U14" s="163">
        <v>169299</v>
      </c>
      <c r="V14" s="163">
        <v>182538</v>
      </c>
      <c r="W14" s="164">
        <f t="shared" si="8"/>
        <v>7.819892616022539E-2</v>
      </c>
      <c r="X14" s="165">
        <f t="shared" si="3"/>
        <v>2.1945188218617107</v>
      </c>
      <c r="Y14" s="163">
        <f t="shared" si="4"/>
        <v>13239</v>
      </c>
      <c r="Z14" s="163">
        <f t="shared" si="5"/>
        <v>125397</v>
      </c>
      <c r="AA14" s="164">
        <f t="shared" si="9"/>
        <v>9.6666264195067395E-2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47145</v>
      </c>
      <c r="R15" s="163">
        <v>52571</v>
      </c>
      <c r="S15" s="163">
        <v>20504</v>
      </c>
      <c r="T15" s="163">
        <v>42447</v>
      </c>
      <c r="U15" s="163">
        <v>63176</v>
      </c>
      <c r="V15" s="163">
        <v>65334</v>
      </c>
      <c r="W15" s="164">
        <f t="shared" si="8"/>
        <v>3.415854121818418E-2</v>
      </c>
      <c r="X15" s="165">
        <f t="shared" si="3"/>
        <v>2.1864026531408505</v>
      </c>
      <c r="Y15" s="163">
        <f t="shared" si="4"/>
        <v>2158</v>
      </c>
      <c r="Z15" s="163">
        <f t="shared" si="5"/>
        <v>44830</v>
      </c>
      <c r="AA15" s="164">
        <f t="shared" si="9"/>
        <v>3.4598788772313344E-2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65413</v>
      </c>
      <c r="R16" s="163">
        <v>61428</v>
      </c>
      <c r="S16" s="163">
        <v>17078</v>
      </c>
      <c r="T16" s="163">
        <v>41550</v>
      </c>
      <c r="U16" s="163">
        <v>75901</v>
      </c>
      <c r="V16" s="163">
        <v>70878</v>
      </c>
      <c r="W16" s="164">
        <f t="shared" si="8"/>
        <v>-6.6178311221195996E-2</v>
      </c>
      <c r="X16" s="165">
        <f t="shared" si="3"/>
        <v>3.1502517859234098</v>
      </c>
      <c r="Y16" s="163">
        <f t="shared" si="4"/>
        <v>-5023</v>
      </c>
      <c r="Z16" s="163">
        <f t="shared" si="5"/>
        <v>53800</v>
      </c>
      <c r="AA16" s="164">
        <f t="shared" si="9"/>
        <v>3.753471317543737E-2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71278</v>
      </c>
      <c r="R17" s="163">
        <v>70272</v>
      </c>
      <c r="S17" s="163">
        <v>28980</v>
      </c>
      <c r="T17" s="163">
        <v>51893</v>
      </c>
      <c r="U17" s="163">
        <v>82793</v>
      </c>
      <c r="V17" s="163">
        <v>80226</v>
      </c>
      <c r="W17" s="164">
        <f t="shared" si="8"/>
        <v>-3.1005036657688501E-2</v>
      </c>
      <c r="X17" s="165">
        <f t="shared" si="3"/>
        <v>1.7683229813664596</v>
      </c>
      <c r="Y17" s="163">
        <f t="shared" si="4"/>
        <v>-2567</v>
      </c>
      <c r="Z17" s="163">
        <f t="shared" si="5"/>
        <v>51246</v>
      </c>
      <c r="AA17" s="164">
        <f t="shared" si="9"/>
        <v>4.2485113846505808E-2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26168</v>
      </c>
      <c r="R18" s="163">
        <v>30964</v>
      </c>
      <c r="S18" s="163">
        <v>11625</v>
      </c>
      <c r="T18" s="163">
        <v>7603</v>
      </c>
      <c r="U18" s="163">
        <v>22864</v>
      </c>
      <c r="V18" s="163">
        <v>24590</v>
      </c>
      <c r="W18" s="164">
        <f t="shared" si="8"/>
        <v>7.5489853044086841E-2</v>
      </c>
      <c r="X18" s="165">
        <f t="shared" si="3"/>
        <v>1.115268817204301</v>
      </c>
      <c r="Y18" s="163">
        <f t="shared" si="4"/>
        <v>1726</v>
      </c>
      <c r="Z18" s="163">
        <f t="shared" si="5"/>
        <v>12965</v>
      </c>
      <c r="AA18" s="164">
        <f t="shared" si="9"/>
        <v>1.3022074508084383E-2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36149</v>
      </c>
      <c r="R19" s="163">
        <v>35546</v>
      </c>
      <c r="S19" s="163">
        <v>13377</v>
      </c>
      <c r="T19" s="163">
        <v>5465</v>
      </c>
      <c r="U19" s="163">
        <v>19705</v>
      </c>
      <c r="V19" s="163">
        <v>25667</v>
      </c>
      <c r="W19" s="164">
        <f t="shared" si="8"/>
        <v>0.30256280131946212</v>
      </c>
      <c r="X19" s="165">
        <f t="shared" si="3"/>
        <v>0.91874112282275555</v>
      </c>
      <c r="Y19" s="163">
        <f t="shared" si="4"/>
        <v>5962</v>
      </c>
      <c r="Z19" s="163">
        <f t="shared" si="5"/>
        <v>12290</v>
      </c>
      <c r="AA19" s="164">
        <f t="shared" si="9"/>
        <v>1.3592419129686941E-2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316266</v>
      </c>
      <c r="R20" s="169">
        <f t="shared" si="11"/>
        <v>330337</v>
      </c>
      <c r="S20" s="169">
        <f t="shared" si="11"/>
        <v>96313</v>
      </c>
      <c r="T20" s="169">
        <f t="shared" si="11"/>
        <v>172333</v>
      </c>
      <c r="U20" s="169">
        <f t="shared" si="11"/>
        <v>332426</v>
      </c>
      <c r="V20" s="169">
        <f t="shared" si="11"/>
        <v>373934</v>
      </c>
      <c r="W20" s="170">
        <f t="shared" si="8"/>
        <v>0.12486387947994437</v>
      </c>
      <c r="X20" s="171">
        <f t="shared" si="3"/>
        <v>2.8824873070094381</v>
      </c>
      <c r="Y20" s="169">
        <f>V20-U20</f>
        <v>41508</v>
      </c>
      <c r="Z20" s="169">
        <f t="shared" si="5"/>
        <v>277621</v>
      </c>
      <c r="AA20" s="170">
        <f t="shared" si="9"/>
        <v>0.19802344079325035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F6BD1-BDDC-45DB-9F5C-05E30585753E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7"/>
      <c r="D6" s="267"/>
      <c r="E6" s="267"/>
      <c r="F6" s="267"/>
      <c r="G6" s="267"/>
      <c r="H6" s="267"/>
      <c r="I6" s="267"/>
      <c r="J6" s="267"/>
      <c r="K6" s="267"/>
      <c r="N6" s="267" t="s">
        <v>262</v>
      </c>
      <c r="O6" s="267"/>
      <c r="P6" s="267"/>
      <c r="Q6" s="267"/>
      <c r="R6" s="267"/>
      <c r="S6" s="267"/>
      <c r="T6" s="267"/>
      <c r="U6" s="267"/>
      <c r="V6" s="267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226</v>
      </c>
      <c r="D9" s="172" t="s">
        <v>236</v>
      </c>
      <c r="E9" s="172" t="s">
        <v>227</v>
      </c>
      <c r="F9" s="172" t="s">
        <v>228</v>
      </c>
      <c r="G9" s="172" t="s">
        <v>229</v>
      </c>
      <c r="H9" s="172" t="s">
        <v>230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226</v>
      </c>
      <c r="P9" s="172" t="s">
        <v>227</v>
      </c>
      <c r="Q9" s="172" t="s">
        <v>228</v>
      </c>
      <c r="R9" s="172" t="s">
        <v>229</v>
      </c>
      <c r="S9" s="172" t="s">
        <v>230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44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471694</v>
      </c>
      <c r="D11" s="176">
        <v>83016</v>
      </c>
      <c r="E11" s="176">
        <v>411047</v>
      </c>
      <c r="F11" s="176">
        <v>487953</v>
      </c>
      <c r="G11" s="176">
        <v>524477</v>
      </c>
      <c r="H11" s="176">
        <v>515668</v>
      </c>
      <c r="I11" s="177">
        <f t="shared" ref="I11:I23" si="0">IFERROR(H11/G11-1,"-")</f>
        <v>-1.6795779414540579E-2</v>
      </c>
      <c r="J11" s="177">
        <f t="shared" ref="J11:J23" si="1">IFERROR(H11/C11-1,"-")</f>
        <v>9.3225692928042392E-2</v>
      </c>
      <c r="K11" s="177">
        <f>H11/H11</f>
        <v>1</v>
      </c>
      <c r="L11" s="79"/>
      <c r="M11" s="79"/>
      <c r="N11" s="154" t="s">
        <v>68</v>
      </c>
      <c r="O11" s="176">
        <v>167336</v>
      </c>
      <c r="P11" s="176">
        <v>150886</v>
      </c>
      <c r="Q11" s="176">
        <v>178124</v>
      </c>
      <c r="R11" s="176">
        <v>192493</v>
      </c>
      <c r="S11" s="176">
        <v>185770</v>
      </c>
      <c r="T11" s="177">
        <f t="shared" ref="T11:T23" si="2">IFERROR(S11/R11-1,"-")</f>
        <v>-3.4925945359052024E-2</v>
      </c>
      <c r="U11" s="177">
        <f t="shared" ref="U11:U23" si="3">IFERROR(S11/O11-1,"-")</f>
        <v>0.11016159105034173</v>
      </c>
      <c r="V11" s="177">
        <f>S11/S11</f>
        <v>1</v>
      </c>
    </row>
    <row r="12" spans="1:22" x14ac:dyDescent="0.25">
      <c r="B12" s="157" t="s">
        <v>97</v>
      </c>
      <c r="C12" s="158">
        <v>75847</v>
      </c>
      <c r="D12" s="158">
        <v>25270</v>
      </c>
      <c r="E12" s="158">
        <v>57653</v>
      </c>
      <c r="F12" s="158">
        <v>72169</v>
      </c>
      <c r="G12" s="158">
        <v>66104</v>
      </c>
      <c r="H12" s="158">
        <v>77490</v>
      </c>
      <c r="I12" s="159">
        <f t="shared" si="0"/>
        <v>0.17224373714147401</v>
      </c>
      <c r="J12" s="160">
        <f t="shared" si="1"/>
        <v>2.166203013962309E-2</v>
      </c>
      <c r="K12" s="159">
        <f>H12/H11</f>
        <v>0.15027110466424135</v>
      </c>
      <c r="L12" s="79"/>
      <c r="M12" s="79"/>
      <c r="N12" s="157" t="s">
        <v>97</v>
      </c>
      <c r="O12" s="158">
        <v>12139</v>
      </c>
      <c r="P12" s="158">
        <v>9629</v>
      </c>
      <c r="Q12" s="158">
        <v>11643</v>
      </c>
      <c r="R12" s="158">
        <v>9262</v>
      </c>
      <c r="S12" s="158">
        <v>9486</v>
      </c>
      <c r="T12" s="159">
        <f t="shared" si="2"/>
        <v>2.4184841286978953E-2</v>
      </c>
      <c r="U12" s="160">
        <f t="shared" si="3"/>
        <v>-0.21855177526979153</v>
      </c>
      <c r="V12" s="159">
        <f>S12/S11</f>
        <v>5.1063142595682835E-2</v>
      </c>
    </row>
    <row r="13" spans="1:22" x14ac:dyDescent="0.25">
      <c r="B13" s="162" t="s">
        <v>103</v>
      </c>
      <c r="C13" s="163">
        <v>26313</v>
      </c>
      <c r="D13" s="163">
        <v>14141</v>
      </c>
      <c r="E13" s="163">
        <v>25106</v>
      </c>
      <c r="F13" s="163">
        <v>25211</v>
      </c>
      <c r="G13" s="163">
        <v>23615</v>
      </c>
      <c r="H13" s="163">
        <v>27557</v>
      </c>
      <c r="I13" s="164">
        <f t="shared" si="0"/>
        <v>0.16692780012703801</v>
      </c>
      <c r="J13" s="165">
        <f t="shared" si="1"/>
        <v>4.7277011363204391E-2</v>
      </c>
      <c r="K13" s="164">
        <f>H13/H11</f>
        <v>5.3439422263937261E-2</v>
      </c>
      <c r="L13" s="79"/>
      <c r="M13" s="79"/>
      <c r="N13" s="162" t="s">
        <v>103</v>
      </c>
      <c r="O13" s="163">
        <v>5201</v>
      </c>
      <c r="P13" s="163">
        <v>3770</v>
      </c>
      <c r="Q13" s="163">
        <v>4502</v>
      </c>
      <c r="R13" s="163">
        <v>3070</v>
      </c>
      <c r="S13" s="163">
        <v>3103</v>
      </c>
      <c r="T13" s="164">
        <f t="shared" si="2"/>
        <v>1.0749185667752403E-2</v>
      </c>
      <c r="U13" s="165">
        <f t="shared" si="3"/>
        <v>-0.40338396462218806</v>
      </c>
      <c r="V13" s="164">
        <f>S13/S11</f>
        <v>1.6703450503310544E-2</v>
      </c>
    </row>
    <row r="14" spans="1:22" x14ac:dyDescent="0.25">
      <c r="B14" s="162" t="s">
        <v>100</v>
      </c>
      <c r="C14" s="163">
        <v>49534</v>
      </c>
      <c r="D14" s="163">
        <v>11129</v>
      </c>
      <c r="E14" s="163">
        <v>32547</v>
      </c>
      <c r="F14" s="163">
        <v>46958</v>
      </c>
      <c r="G14" s="163">
        <v>42489</v>
      </c>
      <c r="H14" s="163">
        <v>49933</v>
      </c>
      <c r="I14" s="164">
        <f t="shared" si="0"/>
        <v>0.17519828661535919</v>
      </c>
      <c r="J14" s="165">
        <f t="shared" si="1"/>
        <v>8.0550732829975935E-3</v>
      </c>
      <c r="K14" s="164">
        <f>H14/H11</f>
        <v>9.683168240030407E-2</v>
      </c>
      <c r="L14" s="79"/>
      <c r="M14" s="79"/>
      <c r="N14" s="162" t="s">
        <v>100</v>
      </c>
      <c r="O14" s="163">
        <v>6938</v>
      </c>
      <c r="P14" s="163">
        <v>5859</v>
      </c>
      <c r="Q14" s="163">
        <v>7141</v>
      </c>
      <c r="R14" s="163">
        <v>6192</v>
      </c>
      <c r="S14" s="163">
        <v>6383</v>
      </c>
      <c r="T14" s="164">
        <f t="shared" si="2"/>
        <v>3.0846253229974252E-2</v>
      </c>
      <c r="U14" s="165">
        <f t="shared" si="3"/>
        <v>-7.9994234649754969E-2</v>
      </c>
      <c r="V14" s="164">
        <f>S14/S11</f>
        <v>3.4359692092372288E-2</v>
      </c>
    </row>
    <row r="15" spans="1:22" x14ac:dyDescent="0.25">
      <c r="B15" s="157" t="s">
        <v>107</v>
      </c>
      <c r="C15" s="158">
        <v>395847</v>
      </c>
      <c r="D15" s="158">
        <v>57746</v>
      </c>
      <c r="E15" s="158">
        <v>353394</v>
      </c>
      <c r="F15" s="158">
        <v>415784</v>
      </c>
      <c r="G15" s="158">
        <v>458373</v>
      </c>
      <c r="H15" s="158">
        <v>438178</v>
      </c>
      <c r="I15" s="159">
        <f t="shared" si="0"/>
        <v>-4.4058005161735081E-2</v>
      </c>
      <c r="J15" s="160">
        <f t="shared" si="1"/>
        <v>0.10693778151659616</v>
      </c>
      <c r="K15" s="159">
        <f>H15/H11</f>
        <v>0.84972889533575868</v>
      </c>
      <c r="L15" s="79"/>
      <c r="M15" s="79"/>
      <c r="N15" s="157" t="s">
        <v>107</v>
      </c>
      <c r="O15" s="158">
        <v>155197</v>
      </c>
      <c r="P15" s="158">
        <v>141257</v>
      </c>
      <c r="Q15" s="158">
        <v>166481</v>
      </c>
      <c r="R15" s="158">
        <v>183231</v>
      </c>
      <c r="S15" s="158">
        <v>176284</v>
      </c>
      <c r="T15" s="159">
        <f t="shared" si="2"/>
        <v>-3.7913890116847093E-2</v>
      </c>
      <c r="U15" s="160">
        <f t="shared" si="3"/>
        <v>0.13587247176169637</v>
      </c>
      <c r="V15" s="159">
        <f>S15/S11</f>
        <v>0.94893685740431721</v>
      </c>
    </row>
    <row r="16" spans="1:22" x14ac:dyDescent="0.25">
      <c r="B16" s="162" t="s">
        <v>110</v>
      </c>
      <c r="C16" s="163">
        <v>155973</v>
      </c>
      <c r="D16" s="163">
        <v>28245</v>
      </c>
      <c r="E16" s="163">
        <v>128680</v>
      </c>
      <c r="F16" s="163">
        <v>170233</v>
      </c>
      <c r="G16" s="163">
        <v>194515</v>
      </c>
      <c r="H16" s="163">
        <v>187225</v>
      </c>
      <c r="I16" s="164">
        <f t="shared" si="0"/>
        <v>-3.7477829473305357E-2</v>
      </c>
      <c r="J16" s="165">
        <f t="shared" si="1"/>
        <v>0.20036801241240476</v>
      </c>
      <c r="K16" s="164">
        <f>H16/H11</f>
        <v>0.36307275223593477</v>
      </c>
      <c r="L16" s="79"/>
      <c r="M16" s="79"/>
      <c r="N16" s="162" t="s">
        <v>110</v>
      </c>
      <c r="O16" s="163">
        <v>67717</v>
      </c>
      <c r="P16" s="163">
        <v>58893</v>
      </c>
      <c r="Q16" s="163">
        <v>75773</v>
      </c>
      <c r="R16" s="163">
        <v>88521</v>
      </c>
      <c r="S16" s="163">
        <v>85699</v>
      </c>
      <c r="T16" s="164">
        <f t="shared" si="2"/>
        <v>-3.1879441036590239E-2</v>
      </c>
      <c r="U16" s="165">
        <f t="shared" si="3"/>
        <v>0.26554631776363391</v>
      </c>
      <c r="V16" s="164">
        <f>S16/S11</f>
        <v>0.46131775851859824</v>
      </c>
    </row>
    <row r="17" spans="1:22" x14ac:dyDescent="0.25">
      <c r="B17" s="162" t="s">
        <v>113</v>
      </c>
      <c r="C17" s="163">
        <v>57337</v>
      </c>
      <c r="D17" s="163">
        <v>8510</v>
      </c>
      <c r="E17" s="163">
        <v>52678</v>
      </c>
      <c r="F17" s="163">
        <v>54243</v>
      </c>
      <c r="G17" s="163">
        <v>57698</v>
      </c>
      <c r="H17" s="163">
        <v>56698</v>
      </c>
      <c r="I17" s="164">
        <f t="shared" si="0"/>
        <v>-1.7331623279836395E-2</v>
      </c>
      <c r="J17" s="165">
        <f t="shared" si="1"/>
        <v>-1.1144636098854188E-2</v>
      </c>
      <c r="K17" s="164">
        <f>H17/H11</f>
        <v>0.1099505883630553</v>
      </c>
      <c r="L17" s="79"/>
      <c r="M17" s="79"/>
      <c r="N17" s="162" t="s">
        <v>113</v>
      </c>
      <c r="O17" s="163">
        <v>21840</v>
      </c>
      <c r="P17" s="163">
        <v>21772</v>
      </c>
      <c r="Q17" s="163">
        <v>22300</v>
      </c>
      <c r="R17" s="163">
        <v>21791</v>
      </c>
      <c r="S17" s="163">
        <v>21540</v>
      </c>
      <c r="T17" s="164">
        <f t="shared" si="2"/>
        <v>-1.1518516818870173E-2</v>
      </c>
      <c r="U17" s="165">
        <f t="shared" si="3"/>
        <v>-1.3736263736263687E-2</v>
      </c>
      <c r="V17" s="164">
        <f>S17/S11</f>
        <v>0.11594983043548474</v>
      </c>
    </row>
    <row r="18" spans="1:22" x14ac:dyDescent="0.25">
      <c r="B18" s="162" t="s">
        <v>116</v>
      </c>
      <c r="C18" s="163">
        <v>15213</v>
      </c>
      <c r="D18" s="163">
        <v>1804</v>
      </c>
      <c r="E18" s="163">
        <v>20466</v>
      </c>
      <c r="F18" s="163">
        <v>19838</v>
      </c>
      <c r="G18" s="163">
        <v>20889</v>
      </c>
      <c r="H18" s="163">
        <v>18544</v>
      </c>
      <c r="I18" s="164">
        <f t="shared" si="0"/>
        <v>-0.11226004116999377</v>
      </c>
      <c r="J18" s="165">
        <f t="shared" si="1"/>
        <v>0.21895747058436865</v>
      </c>
      <c r="K18" s="164">
        <f>H18/H11</f>
        <v>3.5961122272469885E-2</v>
      </c>
      <c r="L18" s="79"/>
      <c r="M18" s="79"/>
      <c r="N18" s="162" t="s">
        <v>116</v>
      </c>
      <c r="O18" s="163">
        <v>5078</v>
      </c>
      <c r="P18" s="163">
        <v>5847</v>
      </c>
      <c r="Q18" s="163">
        <v>5677</v>
      </c>
      <c r="R18" s="163">
        <v>6726</v>
      </c>
      <c r="S18" s="163">
        <v>4438</v>
      </c>
      <c r="T18" s="164">
        <f t="shared" si="2"/>
        <v>-0.34017246506095744</v>
      </c>
      <c r="U18" s="165">
        <f t="shared" si="3"/>
        <v>-0.12603387160299329</v>
      </c>
      <c r="V18" s="164">
        <f>S18/S11</f>
        <v>2.3889756150078052E-2</v>
      </c>
    </row>
    <row r="19" spans="1:22" x14ac:dyDescent="0.25">
      <c r="B19" s="162" t="s">
        <v>123</v>
      </c>
      <c r="C19" s="163">
        <v>11382</v>
      </c>
      <c r="D19" s="163">
        <v>1561</v>
      </c>
      <c r="E19" s="163">
        <v>18161</v>
      </c>
      <c r="F19" s="163">
        <v>13953</v>
      </c>
      <c r="G19" s="163">
        <v>15011</v>
      </c>
      <c r="H19" s="163">
        <v>15707</v>
      </c>
      <c r="I19" s="164">
        <f t="shared" si="0"/>
        <v>4.6365998267936748E-2</v>
      </c>
      <c r="J19" s="165">
        <f t="shared" si="1"/>
        <v>0.37998594271656994</v>
      </c>
      <c r="K19" s="164">
        <f>H19/H11</f>
        <v>3.0459520466656842E-2</v>
      </c>
      <c r="L19" s="79"/>
      <c r="M19" s="79"/>
      <c r="N19" s="162" t="s">
        <v>123</v>
      </c>
      <c r="O19" s="163">
        <v>5180</v>
      </c>
      <c r="P19" s="163">
        <v>7509</v>
      </c>
      <c r="Q19" s="163">
        <v>5590</v>
      </c>
      <c r="R19" s="163">
        <v>5719</v>
      </c>
      <c r="S19" s="163">
        <v>6569</v>
      </c>
      <c r="T19" s="164">
        <f t="shared" si="2"/>
        <v>0.14862738240951212</v>
      </c>
      <c r="U19" s="165">
        <f t="shared" si="3"/>
        <v>0.26814671814671809</v>
      </c>
      <c r="V19" s="164">
        <f>S19/S11</f>
        <v>3.5360930182483714E-2</v>
      </c>
    </row>
    <row r="20" spans="1:22" x14ac:dyDescent="0.25">
      <c r="B20" s="162" t="s">
        <v>119</v>
      </c>
      <c r="C20" s="163">
        <v>15506</v>
      </c>
      <c r="D20" s="163">
        <v>2422</v>
      </c>
      <c r="E20" s="163">
        <v>23965</v>
      </c>
      <c r="F20" s="163">
        <v>18333</v>
      </c>
      <c r="G20" s="163">
        <v>18765</v>
      </c>
      <c r="H20" s="163">
        <v>17077</v>
      </c>
      <c r="I20" s="164">
        <f t="shared" si="0"/>
        <v>-8.9954702904343153E-2</v>
      </c>
      <c r="J20" s="165">
        <f t="shared" si="1"/>
        <v>0.10131561976009285</v>
      </c>
      <c r="K20" s="164">
        <f>H20/H11</f>
        <v>3.311626860693314E-2</v>
      </c>
      <c r="L20" s="79"/>
      <c r="M20" s="79"/>
      <c r="N20" s="162" t="s">
        <v>119</v>
      </c>
      <c r="O20" s="163">
        <v>8096</v>
      </c>
      <c r="P20" s="163">
        <v>13721</v>
      </c>
      <c r="Q20" s="163">
        <v>10648</v>
      </c>
      <c r="R20" s="163">
        <v>10458</v>
      </c>
      <c r="S20" s="163">
        <v>9538</v>
      </c>
      <c r="T20" s="164">
        <f t="shared" si="2"/>
        <v>-8.7970931344425352E-2</v>
      </c>
      <c r="U20" s="165">
        <f t="shared" si="3"/>
        <v>0.17811264822134398</v>
      </c>
      <c r="V20" s="164">
        <f>S20/S11</f>
        <v>5.1343058620875279E-2</v>
      </c>
    </row>
    <row r="21" spans="1:22" x14ac:dyDescent="0.25">
      <c r="B21" s="162" t="s">
        <v>128</v>
      </c>
      <c r="C21" s="163">
        <v>9460</v>
      </c>
      <c r="D21" s="163">
        <v>94</v>
      </c>
      <c r="E21" s="163">
        <v>10721</v>
      </c>
      <c r="F21" s="163">
        <v>11435</v>
      </c>
      <c r="G21" s="163">
        <v>10129</v>
      </c>
      <c r="H21" s="163">
        <v>9303</v>
      </c>
      <c r="I21" s="164">
        <f t="shared" si="0"/>
        <v>-8.1548030407740169E-2</v>
      </c>
      <c r="J21" s="165">
        <f t="shared" si="1"/>
        <v>-1.6596194503171291E-2</v>
      </c>
      <c r="K21" s="164">
        <f>H21/H11</f>
        <v>1.8040677335029516E-2</v>
      </c>
      <c r="L21" s="79"/>
      <c r="M21" s="79"/>
      <c r="N21" s="162" t="s">
        <v>128</v>
      </c>
      <c r="O21" s="163">
        <v>3423</v>
      </c>
      <c r="P21" s="163">
        <v>3306</v>
      </c>
      <c r="Q21" s="163">
        <v>3960</v>
      </c>
      <c r="R21" s="163">
        <v>3602</v>
      </c>
      <c r="S21" s="163">
        <v>3557</v>
      </c>
      <c r="T21" s="164">
        <f t="shared" si="2"/>
        <v>-1.2493059411438079E-2</v>
      </c>
      <c r="U21" s="165">
        <f t="shared" si="3"/>
        <v>3.9146947122407294E-2</v>
      </c>
      <c r="V21" s="164">
        <f>S21/S11</f>
        <v>1.9147332723259945E-2</v>
      </c>
    </row>
    <row r="22" spans="1:22" x14ac:dyDescent="0.25">
      <c r="A22" s="167"/>
      <c r="B22" s="162" t="s">
        <v>131</v>
      </c>
      <c r="C22" s="163">
        <v>20792</v>
      </c>
      <c r="D22" s="163">
        <v>1126</v>
      </c>
      <c r="E22" s="163">
        <v>10433</v>
      </c>
      <c r="F22" s="163">
        <v>14392</v>
      </c>
      <c r="G22" s="163">
        <v>14296</v>
      </c>
      <c r="H22" s="163">
        <v>11425</v>
      </c>
      <c r="I22" s="164">
        <f t="shared" si="0"/>
        <v>-0.20082540570789031</v>
      </c>
      <c r="J22" s="165">
        <f t="shared" si="1"/>
        <v>-0.45050981146594848</v>
      </c>
      <c r="K22" s="164">
        <f>H22/H11</f>
        <v>2.2155728104129014E-2</v>
      </c>
      <c r="L22" s="79"/>
      <c r="M22" s="79"/>
      <c r="N22" s="162" t="s">
        <v>131</v>
      </c>
      <c r="O22" s="163">
        <v>7153</v>
      </c>
      <c r="P22" s="163">
        <v>2952</v>
      </c>
      <c r="Q22" s="163">
        <v>5892</v>
      </c>
      <c r="R22" s="163">
        <v>5126</v>
      </c>
      <c r="S22" s="163">
        <v>4550</v>
      </c>
      <c r="T22" s="164">
        <f t="shared" si="2"/>
        <v>-0.11236831837690209</v>
      </c>
      <c r="U22" s="165">
        <f t="shared" si="3"/>
        <v>-0.36390325737452822</v>
      </c>
      <c r="V22" s="164">
        <f>S22/S11</f>
        <v>2.4492652204338699E-2</v>
      </c>
    </row>
    <row r="23" spans="1:22" x14ac:dyDescent="0.25">
      <c r="B23" s="168" t="s">
        <v>145</v>
      </c>
      <c r="C23" s="169">
        <f t="shared" ref="C23:H23" si="4">C15-SUM(C16:C22)</f>
        <v>110184</v>
      </c>
      <c r="D23" s="169">
        <f t="shared" si="4"/>
        <v>13984</v>
      </c>
      <c r="E23" s="169">
        <f t="shared" si="4"/>
        <v>88290</v>
      </c>
      <c r="F23" s="169">
        <f t="shared" si="4"/>
        <v>113357</v>
      </c>
      <c r="G23" s="169">
        <f t="shared" si="4"/>
        <v>127070</v>
      </c>
      <c r="H23" s="169">
        <f t="shared" si="4"/>
        <v>122199</v>
      </c>
      <c r="I23" s="170">
        <f t="shared" si="0"/>
        <v>-3.8333202172031178E-2</v>
      </c>
      <c r="J23" s="171">
        <f t="shared" si="1"/>
        <v>0.109044870398606</v>
      </c>
      <c r="K23" s="170">
        <f>H23/H11</f>
        <v>0.23697223795155023</v>
      </c>
      <c r="L23" s="125"/>
      <c r="M23" s="125"/>
      <c r="N23" s="168" t="s">
        <v>145</v>
      </c>
      <c r="O23" s="169">
        <f>O15-SUM(O16:O22)</f>
        <v>36710</v>
      </c>
      <c r="P23" s="169">
        <f>P15-SUM(P16:P22)</f>
        <v>27257</v>
      </c>
      <c r="Q23" s="169">
        <f>Q15-SUM(Q16:Q22)</f>
        <v>36641</v>
      </c>
      <c r="R23" s="169">
        <f>R15-SUM(R16:R22)</f>
        <v>41288</v>
      </c>
      <c r="S23" s="169">
        <f>S15-SUM(S16:S22)</f>
        <v>40393</v>
      </c>
      <c r="T23" s="170">
        <f t="shared" si="2"/>
        <v>-2.1677000581282746E-2</v>
      </c>
      <c r="U23" s="171">
        <f t="shared" si="3"/>
        <v>0.10032688640697351</v>
      </c>
      <c r="V23" s="170">
        <f>S23/S11</f>
        <v>0.21743553856919848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167336</v>
      </c>
      <c r="D25" s="176">
        <v>27171</v>
      </c>
      <c r="E25" s="176">
        <v>150886</v>
      </c>
      <c r="F25" s="176">
        <v>178124</v>
      </c>
      <c r="G25" s="176">
        <v>192493</v>
      </c>
      <c r="H25" s="176">
        <v>185770</v>
      </c>
      <c r="I25" s="177">
        <f t="shared" ref="I25:I37" si="5">IFERROR(H25/G25-1,"-")</f>
        <v>-3.4925945359052024E-2</v>
      </c>
      <c r="J25" s="177">
        <f t="shared" ref="J25:J37" si="6">IFERROR(H25/C25-1,"-")</f>
        <v>0.11016159105034173</v>
      </c>
      <c r="K25" s="177">
        <f>H25/H25</f>
        <v>1</v>
      </c>
    </row>
    <row r="26" spans="1:22" x14ac:dyDescent="0.25">
      <c r="B26" s="157" t="s">
        <v>97</v>
      </c>
      <c r="C26" s="158">
        <v>12139</v>
      </c>
      <c r="D26" s="158">
        <v>4955</v>
      </c>
      <c r="E26" s="158">
        <v>9629</v>
      </c>
      <c r="F26" s="158">
        <v>11643</v>
      </c>
      <c r="G26" s="158">
        <v>9262</v>
      </c>
      <c r="H26" s="158">
        <v>9486</v>
      </c>
      <c r="I26" s="159">
        <f t="shared" si="5"/>
        <v>2.4184841286978953E-2</v>
      </c>
      <c r="J26" s="160">
        <f t="shared" si="6"/>
        <v>-0.21855177526979153</v>
      </c>
      <c r="K26" s="159">
        <f>H26/H25</f>
        <v>5.1063142595682835E-2</v>
      </c>
    </row>
    <row r="27" spans="1:22" x14ac:dyDescent="0.25">
      <c r="B27" s="162" t="s">
        <v>103</v>
      </c>
      <c r="C27" s="163">
        <v>5201</v>
      </c>
      <c r="D27" s="163">
        <v>3108</v>
      </c>
      <c r="E27" s="163">
        <v>3770</v>
      </c>
      <c r="F27" s="163">
        <v>4502</v>
      </c>
      <c r="G27" s="163">
        <v>3070</v>
      </c>
      <c r="H27" s="163">
        <v>3103</v>
      </c>
      <c r="I27" s="164">
        <f t="shared" si="5"/>
        <v>1.0749185667752403E-2</v>
      </c>
      <c r="J27" s="165">
        <f t="shared" si="6"/>
        <v>-0.40338396462218806</v>
      </c>
      <c r="K27" s="164">
        <f>H27/H25</f>
        <v>1.6703450503310544E-2</v>
      </c>
    </row>
    <row r="28" spans="1:22" x14ac:dyDescent="0.25">
      <c r="B28" s="162" t="s">
        <v>100</v>
      </c>
      <c r="C28" s="163">
        <v>6938</v>
      </c>
      <c r="D28" s="163">
        <v>1847</v>
      </c>
      <c r="E28" s="163">
        <v>5859</v>
      </c>
      <c r="F28" s="163">
        <v>7141</v>
      </c>
      <c r="G28" s="163">
        <v>6192</v>
      </c>
      <c r="H28" s="163">
        <v>6383</v>
      </c>
      <c r="I28" s="164">
        <f t="shared" si="5"/>
        <v>3.0846253229974252E-2</v>
      </c>
      <c r="J28" s="165">
        <f t="shared" si="6"/>
        <v>-7.9994234649754969E-2</v>
      </c>
      <c r="K28" s="164">
        <f>H28/H25</f>
        <v>3.4359692092372288E-2</v>
      </c>
    </row>
    <row r="29" spans="1:22" x14ac:dyDescent="0.25">
      <c r="B29" s="157" t="s">
        <v>107</v>
      </c>
      <c r="C29" s="158">
        <v>155197</v>
      </c>
      <c r="D29" s="158">
        <v>22216</v>
      </c>
      <c r="E29" s="158">
        <v>141257</v>
      </c>
      <c r="F29" s="158">
        <v>166481</v>
      </c>
      <c r="G29" s="158">
        <v>183231</v>
      </c>
      <c r="H29" s="158">
        <v>176284</v>
      </c>
      <c r="I29" s="159">
        <f t="shared" si="5"/>
        <v>-3.7913890116847093E-2</v>
      </c>
      <c r="J29" s="160">
        <f t="shared" si="6"/>
        <v>0.13587247176169637</v>
      </c>
      <c r="K29" s="159">
        <f>H29/H25</f>
        <v>0.94893685740431721</v>
      </c>
    </row>
    <row r="30" spans="1:22" x14ac:dyDescent="0.25">
      <c r="B30" s="162" t="s">
        <v>110</v>
      </c>
      <c r="C30" s="163">
        <v>67717</v>
      </c>
      <c r="D30" s="163">
        <v>10772</v>
      </c>
      <c r="E30" s="163">
        <v>58893</v>
      </c>
      <c r="F30" s="163">
        <v>75773</v>
      </c>
      <c r="G30" s="163">
        <v>88521</v>
      </c>
      <c r="H30" s="163">
        <v>85699</v>
      </c>
      <c r="I30" s="164">
        <f t="shared" si="5"/>
        <v>-3.1879441036590239E-2</v>
      </c>
      <c r="J30" s="165">
        <f t="shared" si="6"/>
        <v>0.26554631776363391</v>
      </c>
      <c r="K30" s="164">
        <f>H30/H25</f>
        <v>0.46131775851859824</v>
      </c>
    </row>
    <row r="31" spans="1:22" x14ac:dyDescent="0.25">
      <c r="B31" s="162" t="s">
        <v>113</v>
      </c>
      <c r="C31" s="163">
        <v>21840</v>
      </c>
      <c r="D31" s="163">
        <v>3910</v>
      </c>
      <c r="E31" s="163">
        <v>21772</v>
      </c>
      <c r="F31" s="163">
        <v>22300</v>
      </c>
      <c r="G31" s="163">
        <v>21791</v>
      </c>
      <c r="H31" s="163">
        <v>21540</v>
      </c>
      <c r="I31" s="164">
        <f t="shared" si="5"/>
        <v>-1.1518516818870173E-2</v>
      </c>
      <c r="J31" s="165">
        <f t="shared" si="6"/>
        <v>-1.3736263736263687E-2</v>
      </c>
      <c r="K31" s="164">
        <f>H31/H25</f>
        <v>0.11594983043548474</v>
      </c>
    </row>
    <row r="32" spans="1:22" x14ac:dyDescent="0.25">
      <c r="B32" s="162" t="s">
        <v>116</v>
      </c>
      <c r="C32" s="163">
        <v>5078</v>
      </c>
      <c r="D32" s="163">
        <v>838</v>
      </c>
      <c r="E32" s="163">
        <v>5847</v>
      </c>
      <c r="F32" s="163">
        <v>5677</v>
      </c>
      <c r="G32" s="163">
        <v>6726</v>
      </c>
      <c r="H32" s="163">
        <v>4438</v>
      </c>
      <c r="I32" s="164">
        <f t="shared" si="5"/>
        <v>-0.34017246506095744</v>
      </c>
      <c r="J32" s="165">
        <f t="shared" si="6"/>
        <v>-0.12603387160299329</v>
      </c>
      <c r="K32" s="164">
        <f>H32/H25</f>
        <v>2.3889756150078052E-2</v>
      </c>
    </row>
    <row r="33" spans="2:11" x14ac:dyDescent="0.25">
      <c r="B33" s="162" t="s">
        <v>123</v>
      </c>
      <c r="C33" s="163">
        <v>5180</v>
      </c>
      <c r="D33" s="163">
        <v>455</v>
      </c>
      <c r="E33" s="163">
        <v>7509</v>
      </c>
      <c r="F33" s="163">
        <v>5590</v>
      </c>
      <c r="G33" s="163">
        <v>5719</v>
      </c>
      <c r="H33" s="163">
        <v>6569</v>
      </c>
      <c r="I33" s="164">
        <f t="shared" si="5"/>
        <v>0.14862738240951212</v>
      </c>
      <c r="J33" s="165">
        <f t="shared" si="6"/>
        <v>0.26814671814671809</v>
      </c>
      <c r="K33" s="164">
        <f>H33/H25</f>
        <v>3.5360930182483714E-2</v>
      </c>
    </row>
    <row r="34" spans="2:11" x14ac:dyDescent="0.25">
      <c r="B34" s="162" t="s">
        <v>119</v>
      </c>
      <c r="C34" s="163">
        <v>8096</v>
      </c>
      <c r="D34" s="163">
        <v>1430</v>
      </c>
      <c r="E34" s="163">
        <v>13721</v>
      </c>
      <c r="F34" s="163">
        <v>10648</v>
      </c>
      <c r="G34" s="163">
        <v>10458</v>
      </c>
      <c r="H34" s="163">
        <v>9538</v>
      </c>
      <c r="I34" s="164">
        <f t="shared" si="5"/>
        <v>-8.7970931344425352E-2</v>
      </c>
      <c r="J34" s="165">
        <f t="shared" si="6"/>
        <v>0.17811264822134398</v>
      </c>
      <c r="K34" s="164">
        <f>H34/H25</f>
        <v>5.1343058620875279E-2</v>
      </c>
    </row>
    <row r="35" spans="2:11" x14ac:dyDescent="0.25">
      <c r="B35" s="162" t="s">
        <v>128</v>
      </c>
      <c r="C35" s="163">
        <v>3423</v>
      </c>
      <c r="D35" s="163">
        <v>14</v>
      </c>
      <c r="E35" s="163">
        <v>3306</v>
      </c>
      <c r="F35" s="163">
        <v>3960</v>
      </c>
      <c r="G35" s="163">
        <v>3602</v>
      </c>
      <c r="H35" s="163">
        <v>3557</v>
      </c>
      <c r="I35" s="164">
        <f t="shared" si="5"/>
        <v>-1.2493059411438079E-2</v>
      </c>
      <c r="J35" s="165">
        <f t="shared" si="6"/>
        <v>3.9146947122407294E-2</v>
      </c>
      <c r="K35" s="164">
        <f>H35/H25</f>
        <v>1.9147332723259945E-2</v>
      </c>
    </row>
    <row r="36" spans="2:11" x14ac:dyDescent="0.25">
      <c r="B36" s="162" t="s">
        <v>131</v>
      </c>
      <c r="C36" s="163">
        <v>7153</v>
      </c>
      <c r="D36" s="163">
        <v>371</v>
      </c>
      <c r="E36" s="163">
        <v>2952</v>
      </c>
      <c r="F36" s="163">
        <v>5892</v>
      </c>
      <c r="G36" s="163">
        <v>5126</v>
      </c>
      <c r="H36" s="163">
        <v>4550</v>
      </c>
      <c r="I36" s="164">
        <f t="shared" si="5"/>
        <v>-0.11236831837690209</v>
      </c>
      <c r="J36" s="165">
        <f t="shared" si="6"/>
        <v>-0.36390325737452822</v>
      </c>
      <c r="K36" s="164">
        <f>H36/H25</f>
        <v>2.4492652204338699E-2</v>
      </c>
    </row>
    <row r="37" spans="2:11" x14ac:dyDescent="0.25">
      <c r="B37" s="168" t="s">
        <v>145</v>
      </c>
      <c r="C37" s="169">
        <f t="shared" ref="C37:H37" si="7">C29-SUM(C30:C36)</f>
        <v>36710</v>
      </c>
      <c r="D37" s="169">
        <f t="shared" si="7"/>
        <v>4426</v>
      </c>
      <c r="E37" s="169">
        <f t="shared" si="7"/>
        <v>27257</v>
      </c>
      <c r="F37" s="169">
        <f t="shared" si="7"/>
        <v>36641</v>
      </c>
      <c r="G37" s="169">
        <f t="shared" si="7"/>
        <v>41288</v>
      </c>
      <c r="H37" s="169">
        <f t="shared" si="7"/>
        <v>40393</v>
      </c>
      <c r="I37" s="170">
        <f t="shared" si="5"/>
        <v>-2.1677000581282746E-2</v>
      </c>
      <c r="J37" s="171">
        <f t="shared" si="6"/>
        <v>0.10032688640697351</v>
      </c>
      <c r="K37" s="170">
        <f>H37/H25</f>
        <v>0.21743553856919848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130913</v>
      </c>
      <c r="D39" s="176">
        <v>20234</v>
      </c>
      <c r="E39" s="176">
        <v>108519</v>
      </c>
      <c r="F39" s="176">
        <v>129722</v>
      </c>
      <c r="G39" s="176">
        <v>139970</v>
      </c>
      <c r="H39" s="176">
        <v>129189</v>
      </c>
      <c r="I39" s="177">
        <f t="shared" ref="I39:I51" si="8">IFERROR(H39/G39-1,"-")</f>
        <v>-7.7023647924555294E-2</v>
      </c>
      <c r="J39" s="177">
        <f t="shared" ref="J39:J51" si="9">IFERROR(H39/C39-1,"-")</f>
        <v>-1.3169051201943227E-2</v>
      </c>
      <c r="K39" s="177">
        <f>H39/H39</f>
        <v>1</v>
      </c>
    </row>
    <row r="40" spans="2:11" x14ac:dyDescent="0.25">
      <c r="B40" s="157" t="s">
        <v>97</v>
      </c>
      <c r="C40" s="158">
        <v>8861</v>
      </c>
      <c r="D40" s="158">
        <v>2956</v>
      </c>
      <c r="E40" s="158">
        <v>6782</v>
      </c>
      <c r="F40" s="158">
        <v>6830</v>
      </c>
      <c r="G40" s="158">
        <v>8145</v>
      </c>
      <c r="H40" s="158">
        <v>7239</v>
      </c>
      <c r="I40" s="159">
        <f t="shared" si="8"/>
        <v>-0.11123388581952121</v>
      </c>
      <c r="J40" s="160">
        <f t="shared" si="9"/>
        <v>-0.18304931723281792</v>
      </c>
      <c r="K40" s="159">
        <f>H40/H39</f>
        <v>5.603418247683626E-2</v>
      </c>
    </row>
    <row r="41" spans="2:11" x14ac:dyDescent="0.25">
      <c r="B41" s="162" t="s">
        <v>103</v>
      </c>
      <c r="C41" s="163">
        <v>3182</v>
      </c>
      <c r="D41" s="163">
        <v>1573</v>
      </c>
      <c r="E41" s="163">
        <v>2284</v>
      </c>
      <c r="F41" s="163">
        <v>1887</v>
      </c>
      <c r="G41" s="163">
        <v>3276</v>
      </c>
      <c r="H41" s="163">
        <v>2399</v>
      </c>
      <c r="I41" s="164">
        <f t="shared" si="8"/>
        <v>-0.26770451770451775</v>
      </c>
      <c r="J41" s="165">
        <f t="shared" si="9"/>
        <v>-0.24607165304839729</v>
      </c>
      <c r="K41" s="164">
        <f>H41/H39</f>
        <v>1.8569692466076832E-2</v>
      </c>
    </row>
    <row r="42" spans="2:11" x14ac:dyDescent="0.25">
      <c r="B42" s="162" t="s">
        <v>100</v>
      </c>
      <c r="C42" s="163">
        <v>5679</v>
      </c>
      <c r="D42" s="163">
        <v>1383</v>
      </c>
      <c r="E42" s="163">
        <v>4498</v>
      </c>
      <c r="F42" s="163">
        <v>4943</v>
      </c>
      <c r="G42" s="163">
        <v>4869</v>
      </c>
      <c r="H42" s="163">
        <v>4840</v>
      </c>
      <c r="I42" s="164">
        <f t="shared" si="8"/>
        <v>-5.9560484699117122E-3</v>
      </c>
      <c r="J42" s="165">
        <f t="shared" si="9"/>
        <v>-0.1477372776897341</v>
      </c>
      <c r="K42" s="164">
        <f>H42/H39</f>
        <v>3.7464490010759431E-2</v>
      </c>
    </row>
    <row r="43" spans="2:11" x14ac:dyDescent="0.25">
      <c r="B43" s="157" t="s">
        <v>107</v>
      </c>
      <c r="C43" s="158">
        <v>122052</v>
      </c>
      <c r="D43" s="158">
        <v>17278</v>
      </c>
      <c r="E43" s="158">
        <v>101737</v>
      </c>
      <c r="F43" s="158">
        <v>122892</v>
      </c>
      <c r="G43" s="158">
        <v>131825</v>
      </c>
      <c r="H43" s="158">
        <v>121950</v>
      </c>
      <c r="I43" s="159">
        <f t="shared" si="8"/>
        <v>-7.490991845249384E-2</v>
      </c>
      <c r="J43" s="160">
        <f t="shared" si="9"/>
        <v>-8.3570936977683807E-4</v>
      </c>
      <c r="K43" s="159">
        <f>H43/H39</f>
        <v>0.94396581752316377</v>
      </c>
    </row>
    <row r="44" spans="2:11" x14ac:dyDescent="0.25">
      <c r="B44" s="162" t="s">
        <v>110</v>
      </c>
      <c r="C44" s="163">
        <v>56127</v>
      </c>
      <c r="D44" s="163">
        <v>9998</v>
      </c>
      <c r="E44" s="163">
        <v>42517</v>
      </c>
      <c r="F44" s="163">
        <v>59401</v>
      </c>
      <c r="G44" s="163">
        <v>61572</v>
      </c>
      <c r="H44" s="163">
        <v>58551</v>
      </c>
      <c r="I44" s="164">
        <f t="shared" si="8"/>
        <v>-4.9064509842136061E-2</v>
      </c>
      <c r="J44" s="165">
        <f t="shared" si="9"/>
        <v>4.3187770591693875E-2</v>
      </c>
      <c r="K44" s="164">
        <f>H44/H39</f>
        <v>0.45321970136776352</v>
      </c>
    </row>
    <row r="45" spans="2:11" x14ac:dyDescent="0.25">
      <c r="B45" s="162" t="s">
        <v>113</v>
      </c>
      <c r="C45" s="163">
        <v>6274</v>
      </c>
      <c r="D45" s="163">
        <v>959</v>
      </c>
      <c r="E45" s="163">
        <v>5619</v>
      </c>
      <c r="F45" s="163">
        <v>5596</v>
      </c>
      <c r="G45" s="163">
        <v>5741</v>
      </c>
      <c r="H45" s="163">
        <v>5358</v>
      </c>
      <c r="I45" s="164">
        <f t="shared" si="8"/>
        <v>-6.671311618184983E-2</v>
      </c>
      <c r="J45" s="165">
        <f t="shared" si="9"/>
        <v>-0.14599936244819889</v>
      </c>
      <c r="K45" s="164">
        <f>H45/H39</f>
        <v>4.1474119313563845E-2</v>
      </c>
    </row>
    <row r="46" spans="2:11" x14ac:dyDescent="0.25">
      <c r="B46" s="162" t="s">
        <v>116</v>
      </c>
      <c r="C46" s="163">
        <v>2437</v>
      </c>
      <c r="D46" s="163">
        <v>329</v>
      </c>
      <c r="E46" s="163">
        <v>2963</v>
      </c>
      <c r="F46" s="163">
        <v>2672</v>
      </c>
      <c r="G46" s="163">
        <v>3152</v>
      </c>
      <c r="H46" s="163">
        <v>2523</v>
      </c>
      <c r="I46" s="164">
        <f t="shared" si="8"/>
        <v>-0.19955583756345174</v>
      </c>
      <c r="J46" s="165">
        <f t="shared" si="9"/>
        <v>3.528929011079196E-2</v>
      </c>
      <c r="K46" s="164">
        <f>H46/H39</f>
        <v>1.9529526507674803E-2</v>
      </c>
    </row>
    <row r="47" spans="2:11" x14ac:dyDescent="0.25">
      <c r="B47" s="162" t="s">
        <v>123</v>
      </c>
      <c r="C47" s="163">
        <v>4161</v>
      </c>
      <c r="D47" s="163">
        <v>692</v>
      </c>
      <c r="E47" s="163">
        <v>5925</v>
      </c>
      <c r="F47" s="163">
        <v>4414</v>
      </c>
      <c r="G47" s="163">
        <v>5006</v>
      </c>
      <c r="H47" s="163">
        <v>4839</v>
      </c>
      <c r="I47" s="164">
        <f t="shared" si="8"/>
        <v>-3.3359968038353949E-2</v>
      </c>
      <c r="J47" s="165">
        <f t="shared" si="9"/>
        <v>0.16294160057678453</v>
      </c>
      <c r="K47" s="164">
        <f>H47/H39</f>
        <v>3.7456749413649772E-2</v>
      </c>
    </row>
    <row r="48" spans="2:11" x14ac:dyDescent="0.25">
      <c r="B48" s="162" t="s">
        <v>119</v>
      </c>
      <c r="C48" s="163">
        <v>5040</v>
      </c>
      <c r="D48" s="163">
        <v>514</v>
      </c>
      <c r="E48" s="163">
        <v>6039</v>
      </c>
      <c r="F48" s="163">
        <v>4869</v>
      </c>
      <c r="G48" s="163">
        <v>5160</v>
      </c>
      <c r="H48" s="163">
        <v>4393</v>
      </c>
      <c r="I48" s="164">
        <f t="shared" si="8"/>
        <v>-0.14864341085271315</v>
      </c>
      <c r="J48" s="165">
        <f t="shared" si="9"/>
        <v>-0.12837301587301586</v>
      </c>
      <c r="K48" s="164">
        <f>H48/H39</f>
        <v>3.4004443102740943E-2</v>
      </c>
    </row>
    <row r="49" spans="2:11" x14ac:dyDescent="0.25">
      <c r="B49" s="162" t="s">
        <v>128</v>
      </c>
      <c r="C49" s="163">
        <v>3437</v>
      </c>
      <c r="D49" s="163">
        <v>47</v>
      </c>
      <c r="E49" s="163">
        <v>3876</v>
      </c>
      <c r="F49" s="163">
        <v>3798</v>
      </c>
      <c r="G49" s="163">
        <v>3450</v>
      </c>
      <c r="H49" s="163">
        <v>3302</v>
      </c>
      <c r="I49" s="164">
        <f t="shared" si="8"/>
        <v>-4.2898550724637663E-2</v>
      </c>
      <c r="J49" s="165">
        <f t="shared" si="9"/>
        <v>-3.9278440500436385E-2</v>
      </c>
      <c r="K49" s="164">
        <f>H49/H39</f>
        <v>2.5559451656100751E-2</v>
      </c>
    </row>
    <row r="50" spans="2:11" x14ac:dyDescent="0.25">
      <c r="B50" s="162" t="s">
        <v>131</v>
      </c>
      <c r="C50" s="163">
        <v>8443</v>
      </c>
      <c r="D50" s="163">
        <v>578</v>
      </c>
      <c r="E50" s="163">
        <v>4863</v>
      </c>
      <c r="F50" s="163">
        <v>5672</v>
      </c>
      <c r="G50" s="163">
        <v>5881</v>
      </c>
      <c r="H50" s="163">
        <v>3783</v>
      </c>
      <c r="I50" s="164">
        <f t="shared" si="8"/>
        <v>-0.35674205067165443</v>
      </c>
      <c r="J50" s="165">
        <f t="shared" si="9"/>
        <v>-0.55193651545659128</v>
      </c>
      <c r="K50" s="164">
        <f>H50/H39</f>
        <v>2.9282678865847712E-2</v>
      </c>
    </row>
    <row r="51" spans="2:11" x14ac:dyDescent="0.25">
      <c r="B51" s="168" t="s">
        <v>145</v>
      </c>
      <c r="C51" s="169">
        <f t="shared" ref="C51:H51" si="10">C43-SUM(C44:C50)</f>
        <v>36133</v>
      </c>
      <c r="D51" s="169">
        <f t="shared" si="10"/>
        <v>4161</v>
      </c>
      <c r="E51" s="169">
        <f t="shared" si="10"/>
        <v>29935</v>
      </c>
      <c r="F51" s="169">
        <f t="shared" si="10"/>
        <v>36470</v>
      </c>
      <c r="G51" s="169">
        <f t="shared" si="10"/>
        <v>41863</v>
      </c>
      <c r="H51" s="169">
        <f t="shared" si="10"/>
        <v>39201</v>
      </c>
      <c r="I51" s="170">
        <f t="shared" si="8"/>
        <v>-6.3588371593053528E-2</v>
      </c>
      <c r="J51" s="171">
        <f t="shared" si="9"/>
        <v>8.4908532366534839E-2</v>
      </c>
      <c r="K51" s="170">
        <f>H51/H39</f>
        <v>0.30343914729582239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5082</v>
      </c>
      <c r="D53" s="176">
        <v>484</v>
      </c>
      <c r="E53" s="176">
        <v>3386</v>
      </c>
      <c r="F53" s="176">
        <v>4319</v>
      </c>
      <c r="G53" s="176">
        <v>4906</v>
      </c>
      <c r="H53" s="176">
        <v>3729</v>
      </c>
      <c r="I53" s="177">
        <f t="shared" ref="I53:I65" si="11">IFERROR(H53/G53-1,"-")</f>
        <v>-0.23991031390134532</v>
      </c>
      <c r="J53" s="177">
        <f t="shared" ref="J53:J65" si="12">IFERROR(H53/C53-1,"-")</f>
        <v>-0.26623376623376627</v>
      </c>
      <c r="K53" s="177">
        <f>H53/H53</f>
        <v>1</v>
      </c>
    </row>
    <row r="54" spans="2:11" x14ac:dyDescent="0.25">
      <c r="B54" s="157" t="s">
        <v>97</v>
      </c>
      <c r="C54" s="158">
        <v>765</v>
      </c>
      <c r="D54" s="158">
        <v>99</v>
      </c>
      <c r="E54" s="158">
        <v>188</v>
      </c>
      <c r="F54" s="158">
        <v>720</v>
      </c>
      <c r="G54" s="158">
        <v>802</v>
      </c>
      <c r="H54" s="158">
        <v>273</v>
      </c>
      <c r="I54" s="159">
        <f t="shared" si="11"/>
        <v>-0.65960099750623447</v>
      </c>
      <c r="J54" s="160">
        <f t="shared" si="12"/>
        <v>-0.64313725490196072</v>
      </c>
      <c r="K54" s="159">
        <f>H54/H53</f>
        <v>7.3209975864843124E-2</v>
      </c>
    </row>
    <row r="55" spans="2:11" x14ac:dyDescent="0.25">
      <c r="B55" s="162" t="s">
        <v>103</v>
      </c>
      <c r="C55" s="163">
        <v>402</v>
      </c>
      <c r="D55" s="163">
        <v>73</v>
      </c>
      <c r="E55" s="163">
        <v>15</v>
      </c>
      <c r="F55" s="163">
        <v>159</v>
      </c>
      <c r="G55" s="163">
        <v>392</v>
      </c>
      <c r="H55" s="163">
        <v>3</v>
      </c>
      <c r="I55" s="164">
        <f t="shared" si="11"/>
        <v>-0.99234693877551017</v>
      </c>
      <c r="J55" s="165">
        <f t="shared" si="12"/>
        <v>-0.9925373134328358</v>
      </c>
      <c r="K55" s="164">
        <f>H55/H53</f>
        <v>8.045052292839903E-4</v>
      </c>
    </row>
    <row r="56" spans="2:11" x14ac:dyDescent="0.25">
      <c r="B56" s="162" t="s">
        <v>100</v>
      </c>
      <c r="C56" s="163">
        <v>363</v>
      </c>
      <c r="D56" s="163">
        <v>26</v>
      </c>
      <c r="E56" s="163">
        <v>173</v>
      </c>
      <c r="F56" s="163">
        <v>561</v>
      </c>
      <c r="G56" s="163">
        <v>410</v>
      </c>
      <c r="H56" s="163">
        <v>270</v>
      </c>
      <c r="I56" s="164">
        <f t="shared" si="11"/>
        <v>-0.34146341463414631</v>
      </c>
      <c r="J56" s="165">
        <f t="shared" si="12"/>
        <v>-0.25619834710743805</v>
      </c>
      <c r="K56" s="164">
        <f>H56/H53</f>
        <v>7.2405470635559133E-2</v>
      </c>
    </row>
    <row r="57" spans="2:11" x14ac:dyDescent="0.25">
      <c r="B57" s="157" t="s">
        <v>107</v>
      </c>
      <c r="C57" s="158">
        <v>4317</v>
      </c>
      <c r="D57" s="158">
        <v>385</v>
      </c>
      <c r="E57" s="158">
        <v>3198</v>
      </c>
      <c r="F57" s="158">
        <v>3599</v>
      </c>
      <c r="G57" s="158">
        <v>4104</v>
      </c>
      <c r="H57" s="158">
        <v>3456</v>
      </c>
      <c r="I57" s="159">
        <f t="shared" si="11"/>
        <v>-0.15789473684210531</v>
      </c>
      <c r="J57" s="160">
        <f t="shared" si="12"/>
        <v>-0.19944405837387069</v>
      </c>
      <c r="K57" s="159">
        <f>H57/H53</f>
        <v>0.92679002413515688</v>
      </c>
    </row>
    <row r="58" spans="2:11" x14ac:dyDescent="0.25">
      <c r="B58" s="162" t="s">
        <v>110</v>
      </c>
      <c r="C58" s="163">
        <v>964</v>
      </c>
      <c r="D58" s="163">
        <v>44</v>
      </c>
      <c r="E58" s="163">
        <v>882</v>
      </c>
      <c r="F58" s="163">
        <v>1021</v>
      </c>
      <c r="G58" s="163">
        <v>1074</v>
      </c>
      <c r="H58" s="163">
        <v>1114</v>
      </c>
      <c r="I58" s="164">
        <f t="shared" si="11"/>
        <v>3.7243947858472959E-2</v>
      </c>
      <c r="J58" s="165">
        <f t="shared" si="12"/>
        <v>0.15560165975103724</v>
      </c>
      <c r="K58" s="164">
        <f>H58/H53</f>
        <v>0.29873960847412173</v>
      </c>
    </row>
    <row r="59" spans="2:11" x14ac:dyDescent="0.25">
      <c r="B59" s="162" t="s">
        <v>113</v>
      </c>
      <c r="C59" s="163">
        <v>1703</v>
      </c>
      <c r="D59" s="163">
        <v>231</v>
      </c>
      <c r="E59" s="163">
        <v>1217</v>
      </c>
      <c r="F59" s="163">
        <v>857</v>
      </c>
      <c r="G59" s="163">
        <v>1277</v>
      </c>
      <c r="H59" s="163">
        <v>870</v>
      </c>
      <c r="I59" s="164">
        <f t="shared" si="11"/>
        <v>-0.31871574001566172</v>
      </c>
      <c r="J59" s="165">
        <f t="shared" si="12"/>
        <v>-0.48913681738109216</v>
      </c>
      <c r="K59" s="164">
        <f>H59/H53</f>
        <v>0.2333065164923572</v>
      </c>
    </row>
    <row r="60" spans="2:11" x14ac:dyDescent="0.25">
      <c r="B60" s="162" t="s">
        <v>116</v>
      </c>
      <c r="C60" s="163">
        <v>145</v>
      </c>
      <c r="D60" s="163">
        <v>12</v>
      </c>
      <c r="E60" s="163">
        <v>158</v>
      </c>
      <c r="F60" s="163">
        <v>266</v>
      </c>
      <c r="G60" s="163">
        <v>266</v>
      </c>
      <c r="H60" s="163">
        <v>194</v>
      </c>
      <c r="I60" s="164">
        <f t="shared" si="11"/>
        <v>-0.27067669172932329</v>
      </c>
      <c r="J60" s="165">
        <f t="shared" si="12"/>
        <v>0.33793103448275863</v>
      </c>
      <c r="K60" s="164">
        <f>H60/H53</f>
        <v>5.2024671493698042E-2</v>
      </c>
    </row>
    <row r="61" spans="2:11" x14ac:dyDescent="0.25">
      <c r="B61" s="162" t="s">
        <v>123</v>
      </c>
      <c r="C61" s="163">
        <v>49</v>
      </c>
      <c r="D61" s="163">
        <v>2</v>
      </c>
      <c r="E61" s="163">
        <v>65</v>
      </c>
      <c r="F61" s="163">
        <v>99</v>
      </c>
      <c r="G61" s="163">
        <v>154</v>
      </c>
      <c r="H61" s="163">
        <v>122</v>
      </c>
      <c r="I61" s="164">
        <f t="shared" si="11"/>
        <v>-0.20779220779220775</v>
      </c>
      <c r="J61" s="165">
        <f t="shared" si="12"/>
        <v>1.489795918367347</v>
      </c>
      <c r="K61" s="164">
        <f>H61/H53</f>
        <v>3.2716545990882272E-2</v>
      </c>
    </row>
    <row r="62" spans="2:11" x14ac:dyDescent="0.25">
      <c r="B62" s="162" t="s">
        <v>119</v>
      </c>
      <c r="C62" s="163">
        <v>76</v>
      </c>
      <c r="D62" s="163">
        <v>6</v>
      </c>
      <c r="E62" s="163">
        <v>147</v>
      </c>
      <c r="F62" s="163">
        <v>45</v>
      </c>
      <c r="G62" s="163">
        <v>80</v>
      </c>
      <c r="H62" s="163">
        <v>115</v>
      </c>
      <c r="I62" s="164">
        <f t="shared" si="11"/>
        <v>0.4375</v>
      </c>
      <c r="J62" s="165">
        <f t="shared" si="12"/>
        <v>0.51315789473684204</v>
      </c>
      <c r="K62" s="164">
        <f>H62/H53</f>
        <v>3.0839367122552964E-2</v>
      </c>
    </row>
    <row r="63" spans="2:11" x14ac:dyDescent="0.25">
      <c r="B63" s="162" t="s">
        <v>128</v>
      </c>
      <c r="C63" s="163">
        <v>58</v>
      </c>
      <c r="D63" s="163">
        <v>0</v>
      </c>
      <c r="E63" s="163">
        <v>30</v>
      </c>
      <c r="F63" s="163">
        <v>21</v>
      </c>
      <c r="G63" s="163">
        <v>19</v>
      </c>
      <c r="H63" s="163">
        <v>9</v>
      </c>
      <c r="I63" s="164">
        <f t="shared" si="11"/>
        <v>-0.52631578947368429</v>
      </c>
      <c r="J63" s="165">
        <f t="shared" si="12"/>
        <v>-0.84482758620689657</v>
      </c>
      <c r="K63" s="164">
        <f>H63/H53</f>
        <v>2.4135156878519709E-3</v>
      </c>
    </row>
    <row r="64" spans="2:11" x14ac:dyDescent="0.25">
      <c r="B64" s="162" t="s">
        <v>131</v>
      </c>
      <c r="C64" s="163">
        <v>148</v>
      </c>
      <c r="D64" s="163">
        <v>2</v>
      </c>
      <c r="E64" s="163">
        <v>36</v>
      </c>
      <c r="F64" s="163">
        <v>10</v>
      </c>
      <c r="G64" s="163">
        <v>12</v>
      </c>
      <c r="H64" s="163">
        <v>11</v>
      </c>
      <c r="I64" s="164">
        <f t="shared" si="11"/>
        <v>-8.333333333333337E-2</v>
      </c>
      <c r="J64" s="165">
        <f t="shared" si="12"/>
        <v>-0.92567567567567566</v>
      </c>
      <c r="K64" s="164">
        <f>H64/H53</f>
        <v>2.9498525073746312E-3</v>
      </c>
    </row>
    <row r="65" spans="2:11" x14ac:dyDescent="0.25">
      <c r="B65" s="168" t="s">
        <v>145</v>
      </c>
      <c r="C65" s="169">
        <f t="shared" ref="C65:H65" si="13">C57-SUM(C58:C64)</f>
        <v>1174</v>
      </c>
      <c r="D65" s="169">
        <f t="shared" si="13"/>
        <v>88</v>
      </c>
      <c r="E65" s="169">
        <f t="shared" si="13"/>
        <v>663</v>
      </c>
      <c r="F65" s="169">
        <f t="shared" si="13"/>
        <v>1280</v>
      </c>
      <c r="G65" s="169">
        <f t="shared" si="13"/>
        <v>1222</v>
      </c>
      <c r="H65" s="169">
        <f t="shared" si="13"/>
        <v>1021</v>
      </c>
      <c r="I65" s="170">
        <f t="shared" si="11"/>
        <v>-0.16448445171849424</v>
      </c>
      <c r="J65" s="171">
        <f t="shared" si="12"/>
        <v>-0.13032367972742764</v>
      </c>
      <c r="K65" s="170">
        <f>H65/H53</f>
        <v>0.27379994636631805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11855</v>
      </c>
      <c r="D67" s="176">
        <v>3477</v>
      </c>
      <c r="E67" s="176">
        <v>15413</v>
      </c>
      <c r="F67" s="176">
        <v>17598</v>
      </c>
      <c r="G67" s="176">
        <v>14323</v>
      </c>
      <c r="H67" s="176">
        <v>18273</v>
      </c>
      <c r="I67" s="177">
        <f t="shared" ref="I67:I79" si="14">IFERROR(H67/G67-1,"-")</f>
        <v>0.27578021364239325</v>
      </c>
      <c r="J67" s="177">
        <f t="shared" ref="J67:J79" si="15">IFERROR(H67/C67-1,"-")</f>
        <v>0.54137494727962876</v>
      </c>
      <c r="K67" s="177">
        <f>H67/H67</f>
        <v>1</v>
      </c>
    </row>
    <row r="68" spans="2:11" x14ac:dyDescent="0.25">
      <c r="B68" s="157" t="s">
        <v>97</v>
      </c>
      <c r="C68" s="158">
        <v>2441</v>
      </c>
      <c r="D68" s="158">
        <v>1649</v>
      </c>
      <c r="E68" s="158">
        <v>1654</v>
      </c>
      <c r="F68" s="158">
        <v>953</v>
      </c>
      <c r="G68" s="158">
        <v>2836</v>
      </c>
      <c r="H68" s="158">
        <v>4319</v>
      </c>
      <c r="I68" s="159">
        <f t="shared" si="14"/>
        <v>0.52291960507757396</v>
      </c>
      <c r="J68" s="160">
        <f t="shared" si="15"/>
        <v>0.76935682097501035</v>
      </c>
      <c r="K68" s="159">
        <f>H68/H67</f>
        <v>0.23635965632353745</v>
      </c>
    </row>
    <row r="69" spans="2:11" x14ac:dyDescent="0.25">
      <c r="B69" s="162" t="s">
        <v>103</v>
      </c>
      <c r="C69" s="163">
        <v>1266</v>
      </c>
      <c r="D69" s="163">
        <v>513</v>
      </c>
      <c r="E69" s="163">
        <v>1064</v>
      </c>
      <c r="F69" s="163">
        <v>140</v>
      </c>
      <c r="G69" s="163">
        <v>1755</v>
      </c>
      <c r="H69" s="163">
        <v>2747</v>
      </c>
      <c r="I69" s="164">
        <f t="shared" si="14"/>
        <v>0.56524216524216531</v>
      </c>
      <c r="J69" s="165">
        <f t="shared" si="15"/>
        <v>1.169826224328594</v>
      </c>
      <c r="K69" s="164">
        <f>H69/H67</f>
        <v>0.15033108958572758</v>
      </c>
    </row>
    <row r="70" spans="2:11" x14ac:dyDescent="0.25">
      <c r="B70" s="162" t="s">
        <v>100</v>
      </c>
      <c r="C70" s="163">
        <v>1175</v>
      </c>
      <c r="D70" s="163">
        <v>1136</v>
      </c>
      <c r="E70" s="163">
        <v>590</v>
      </c>
      <c r="F70" s="163">
        <v>813</v>
      </c>
      <c r="G70" s="163">
        <v>1081</v>
      </c>
      <c r="H70" s="163">
        <v>1572</v>
      </c>
      <c r="I70" s="164">
        <f t="shared" si="14"/>
        <v>0.45420906567992603</v>
      </c>
      <c r="J70" s="165">
        <f t="shared" si="15"/>
        <v>0.33787234042553194</v>
      </c>
      <c r="K70" s="164">
        <f>H70/H67</f>
        <v>8.6028566737809883E-2</v>
      </c>
    </row>
    <row r="71" spans="2:11" x14ac:dyDescent="0.25">
      <c r="B71" s="157" t="s">
        <v>107</v>
      </c>
      <c r="C71" s="158">
        <v>9414</v>
      </c>
      <c r="D71" s="158">
        <v>1828</v>
      </c>
      <c r="E71" s="158">
        <v>13759</v>
      </c>
      <c r="F71" s="158">
        <v>16645</v>
      </c>
      <c r="G71" s="158">
        <v>11487</v>
      </c>
      <c r="H71" s="158">
        <v>13954</v>
      </c>
      <c r="I71" s="159">
        <f t="shared" si="14"/>
        <v>0.21476451640985461</v>
      </c>
      <c r="J71" s="160">
        <f t="shared" si="15"/>
        <v>0.48226046314000426</v>
      </c>
      <c r="K71" s="159">
        <f>H71/H67</f>
        <v>0.7636403436764625</v>
      </c>
    </row>
    <row r="72" spans="2:11" x14ac:dyDescent="0.25">
      <c r="B72" s="162" t="s">
        <v>110</v>
      </c>
      <c r="C72" s="163">
        <v>3503</v>
      </c>
      <c r="D72" s="163">
        <v>821</v>
      </c>
      <c r="E72" s="163">
        <v>3602</v>
      </c>
      <c r="F72" s="163">
        <v>5269</v>
      </c>
      <c r="G72" s="163">
        <v>5245</v>
      </c>
      <c r="H72" s="163">
        <v>5752</v>
      </c>
      <c r="I72" s="164">
        <f t="shared" si="14"/>
        <v>9.6663489037178252E-2</v>
      </c>
      <c r="J72" s="165">
        <f t="shared" si="15"/>
        <v>0.64202112475021411</v>
      </c>
      <c r="K72" s="164">
        <f>H72/H67</f>
        <v>0.3147813714223171</v>
      </c>
    </row>
    <row r="73" spans="2:11" x14ac:dyDescent="0.25">
      <c r="B73" s="162" t="s">
        <v>113</v>
      </c>
      <c r="C73" s="163">
        <v>1490</v>
      </c>
      <c r="D73" s="163">
        <v>385</v>
      </c>
      <c r="E73" s="163">
        <v>476</v>
      </c>
      <c r="F73" s="163">
        <v>980</v>
      </c>
      <c r="G73" s="163">
        <v>2200</v>
      </c>
      <c r="H73" s="163">
        <v>1660</v>
      </c>
      <c r="I73" s="164">
        <f t="shared" si="14"/>
        <v>-0.24545454545454548</v>
      </c>
      <c r="J73" s="165">
        <f t="shared" si="15"/>
        <v>0.11409395973154357</v>
      </c>
      <c r="K73" s="164">
        <f>H73/H67</f>
        <v>9.0844415257483713E-2</v>
      </c>
    </row>
    <row r="74" spans="2:11" x14ac:dyDescent="0.25">
      <c r="B74" s="162" t="s">
        <v>116</v>
      </c>
      <c r="C74" s="163">
        <v>1078</v>
      </c>
      <c r="D74" s="163">
        <v>65</v>
      </c>
      <c r="E74" s="163">
        <v>2656</v>
      </c>
      <c r="F74" s="163">
        <v>2457</v>
      </c>
      <c r="G74" s="163">
        <v>533</v>
      </c>
      <c r="H74" s="163">
        <v>878</v>
      </c>
      <c r="I74" s="164">
        <f t="shared" si="14"/>
        <v>0.64727954971857415</v>
      </c>
      <c r="J74" s="165">
        <f t="shared" si="15"/>
        <v>-0.1855287569573284</v>
      </c>
      <c r="K74" s="164">
        <f>H74/H67</f>
        <v>4.8049034094018499E-2</v>
      </c>
    </row>
    <row r="75" spans="2:11" x14ac:dyDescent="0.25">
      <c r="B75" s="162" t="s">
        <v>123</v>
      </c>
      <c r="C75" s="163">
        <v>144</v>
      </c>
      <c r="D75" s="163">
        <v>32</v>
      </c>
      <c r="E75" s="163">
        <v>1211</v>
      </c>
      <c r="F75" s="163">
        <v>599</v>
      </c>
      <c r="G75" s="163">
        <v>409</v>
      </c>
      <c r="H75" s="163">
        <v>499</v>
      </c>
      <c r="I75" s="164">
        <f t="shared" si="14"/>
        <v>0.22004889975550124</v>
      </c>
      <c r="J75" s="165">
        <f t="shared" si="15"/>
        <v>2.4652777777777777</v>
      </c>
      <c r="K75" s="164">
        <f>H75/H67</f>
        <v>2.7308050128605047E-2</v>
      </c>
    </row>
    <row r="76" spans="2:11" x14ac:dyDescent="0.25">
      <c r="B76" s="162" t="s">
        <v>119</v>
      </c>
      <c r="C76" s="163">
        <v>343</v>
      </c>
      <c r="D76" s="163">
        <v>112</v>
      </c>
      <c r="E76" s="163">
        <v>372</v>
      </c>
      <c r="F76" s="163">
        <v>448</v>
      </c>
      <c r="G76" s="163">
        <v>139</v>
      </c>
      <c r="H76" s="163">
        <v>367</v>
      </c>
      <c r="I76" s="164">
        <f t="shared" si="14"/>
        <v>1.6402877697841727</v>
      </c>
      <c r="J76" s="165">
        <f t="shared" si="15"/>
        <v>6.9970845481049482E-2</v>
      </c>
      <c r="K76" s="164">
        <f>H76/H67</f>
        <v>2.0084277349094293E-2</v>
      </c>
    </row>
    <row r="77" spans="2:11" x14ac:dyDescent="0.25">
      <c r="B77" s="162" t="s">
        <v>128</v>
      </c>
      <c r="C77" s="163">
        <v>342</v>
      </c>
      <c r="D77" s="163">
        <v>5</v>
      </c>
      <c r="E77" s="163">
        <v>1284</v>
      </c>
      <c r="F77" s="163">
        <v>807</v>
      </c>
      <c r="G77" s="163">
        <v>169</v>
      </c>
      <c r="H77" s="163">
        <v>353</v>
      </c>
      <c r="I77" s="164">
        <f t="shared" si="14"/>
        <v>1.0887573964497039</v>
      </c>
      <c r="J77" s="165">
        <f t="shared" si="15"/>
        <v>3.2163742690058506E-2</v>
      </c>
      <c r="K77" s="164">
        <f>H77/H67</f>
        <v>1.9318119630055273E-2</v>
      </c>
    </row>
    <row r="78" spans="2:11" x14ac:dyDescent="0.25">
      <c r="B78" s="162" t="s">
        <v>131</v>
      </c>
      <c r="C78" s="163">
        <v>393</v>
      </c>
      <c r="D78" s="163">
        <v>25</v>
      </c>
      <c r="E78" s="163">
        <v>157</v>
      </c>
      <c r="F78" s="163">
        <v>220</v>
      </c>
      <c r="G78" s="163">
        <v>32</v>
      </c>
      <c r="H78" s="163">
        <v>576</v>
      </c>
      <c r="I78" s="164">
        <f t="shared" si="14"/>
        <v>17</v>
      </c>
      <c r="J78" s="165">
        <f t="shared" si="15"/>
        <v>0.46564885496183206</v>
      </c>
      <c r="K78" s="164">
        <f>H78/H67</f>
        <v>3.1521917583319653E-2</v>
      </c>
    </row>
    <row r="79" spans="2:11" x14ac:dyDescent="0.25">
      <c r="B79" s="168" t="s">
        <v>145</v>
      </c>
      <c r="C79" s="169">
        <f t="shared" ref="C79:H79" si="16">C71-SUM(C72:C78)</f>
        <v>2121</v>
      </c>
      <c r="D79" s="169">
        <f t="shared" si="16"/>
        <v>383</v>
      </c>
      <c r="E79" s="169">
        <f t="shared" si="16"/>
        <v>4001</v>
      </c>
      <c r="F79" s="169">
        <f t="shared" si="16"/>
        <v>5865</v>
      </c>
      <c r="G79" s="169">
        <f t="shared" si="16"/>
        <v>2760</v>
      </c>
      <c r="H79" s="169">
        <f t="shared" si="16"/>
        <v>3869</v>
      </c>
      <c r="I79" s="170">
        <f t="shared" si="14"/>
        <v>0.40181159420289858</v>
      </c>
      <c r="J79" s="171">
        <f t="shared" si="15"/>
        <v>0.82413955681282425</v>
      </c>
      <c r="K79" s="170">
        <f>H79/H67</f>
        <v>0.21173315821156899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78749</v>
      </c>
      <c r="D81" s="176">
        <v>7132</v>
      </c>
      <c r="E81" s="176">
        <v>55065</v>
      </c>
      <c r="F81" s="176">
        <v>71377</v>
      </c>
      <c r="G81" s="176">
        <v>78632</v>
      </c>
      <c r="H81" s="176">
        <v>85365</v>
      </c>
      <c r="I81" s="177">
        <f t="shared" ref="I81:I93" si="17">IFERROR(H81/G81-1,"-")</f>
        <v>8.5626716858276497E-2</v>
      </c>
      <c r="J81" s="177">
        <f t="shared" ref="J81:J93" si="18">IFERROR(H81/C81-1,"-")</f>
        <v>8.4013765254161932E-2</v>
      </c>
      <c r="K81" s="177">
        <f>H81/H81</f>
        <v>1</v>
      </c>
    </row>
    <row r="82" spans="2:11" x14ac:dyDescent="0.25">
      <c r="B82" s="157" t="s">
        <v>97</v>
      </c>
      <c r="C82" s="158">
        <v>27855</v>
      </c>
      <c r="D82" s="158">
        <v>3797</v>
      </c>
      <c r="E82" s="158">
        <v>15541</v>
      </c>
      <c r="F82" s="158">
        <v>24794</v>
      </c>
      <c r="G82" s="158">
        <v>19994</v>
      </c>
      <c r="H82" s="158">
        <v>28095</v>
      </c>
      <c r="I82" s="159">
        <f t="shared" si="17"/>
        <v>0.40517155146543971</v>
      </c>
      <c r="J82" s="160">
        <f t="shared" si="18"/>
        <v>8.6160473882606059E-3</v>
      </c>
      <c r="K82" s="159">
        <f>H82/H81</f>
        <v>0.32911614830434016</v>
      </c>
    </row>
    <row r="83" spans="2:11" x14ac:dyDescent="0.25">
      <c r="B83" s="162" t="s">
        <v>103</v>
      </c>
      <c r="C83" s="163">
        <v>5664</v>
      </c>
      <c r="D83" s="163">
        <v>1911</v>
      </c>
      <c r="E83" s="163">
        <v>4820</v>
      </c>
      <c r="F83" s="163">
        <v>5298</v>
      </c>
      <c r="G83" s="163">
        <v>4608</v>
      </c>
      <c r="H83" s="163">
        <v>6989</v>
      </c>
      <c r="I83" s="164">
        <f t="shared" si="17"/>
        <v>0.51671006944444442</v>
      </c>
      <c r="J83" s="165">
        <f t="shared" si="18"/>
        <v>0.23393361581920913</v>
      </c>
      <c r="K83" s="164">
        <f>H83/H81</f>
        <v>8.187196157675862E-2</v>
      </c>
    </row>
    <row r="84" spans="2:11" x14ac:dyDescent="0.25">
      <c r="B84" s="162" t="s">
        <v>100</v>
      </c>
      <c r="C84" s="163">
        <v>22191</v>
      </c>
      <c r="D84" s="163">
        <v>1886</v>
      </c>
      <c r="E84" s="163">
        <v>10721</v>
      </c>
      <c r="F84" s="163">
        <v>19496</v>
      </c>
      <c r="G84" s="163">
        <v>15386</v>
      </c>
      <c r="H84" s="163">
        <v>21106</v>
      </c>
      <c r="I84" s="164">
        <f t="shared" si="17"/>
        <v>0.3717665410113089</v>
      </c>
      <c r="J84" s="165">
        <f t="shared" si="18"/>
        <v>-4.8893695642377555E-2</v>
      </c>
      <c r="K84" s="164">
        <f>H84/H81</f>
        <v>0.24724418672758156</v>
      </c>
    </row>
    <row r="85" spans="2:11" x14ac:dyDescent="0.25">
      <c r="B85" s="157" t="s">
        <v>107</v>
      </c>
      <c r="C85" s="158">
        <v>50894</v>
      </c>
      <c r="D85" s="158">
        <v>3335</v>
      </c>
      <c r="E85" s="158">
        <v>39524</v>
      </c>
      <c r="F85" s="158">
        <v>46583</v>
      </c>
      <c r="G85" s="158">
        <v>58638</v>
      </c>
      <c r="H85" s="158">
        <v>57270</v>
      </c>
      <c r="I85" s="159">
        <f t="shared" si="17"/>
        <v>-2.3329581500051155E-2</v>
      </c>
      <c r="J85" s="160">
        <f t="shared" si="18"/>
        <v>0.12527999371242182</v>
      </c>
      <c r="K85" s="159">
        <f>H85/H81</f>
        <v>0.67088385169565978</v>
      </c>
    </row>
    <row r="86" spans="2:11" x14ac:dyDescent="0.25">
      <c r="B86" s="162" t="s">
        <v>110</v>
      </c>
      <c r="C86" s="163">
        <v>7685</v>
      </c>
      <c r="D86" s="163">
        <v>612</v>
      </c>
      <c r="E86" s="163">
        <v>4353</v>
      </c>
      <c r="F86" s="163">
        <v>8155</v>
      </c>
      <c r="G86" s="163">
        <v>11124</v>
      </c>
      <c r="H86" s="163">
        <v>10530</v>
      </c>
      <c r="I86" s="164">
        <f t="shared" si="17"/>
        <v>-5.3398058252427161E-2</v>
      </c>
      <c r="J86" s="165">
        <f t="shared" si="18"/>
        <v>0.37020169160702676</v>
      </c>
      <c r="K86" s="164">
        <f>H86/H81</f>
        <v>0.12335266209804956</v>
      </c>
    </row>
    <row r="87" spans="2:11" x14ac:dyDescent="0.25">
      <c r="B87" s="162" t="s">
        <v>113</v>
      </c>
      <c r="C87" s="163">
        <v>18989</v>
      </c>
      <c r="D87" s="163">
        <v>1271</v>
      </c>
      <c r="E87" s="163">
        <v>15439</v>
      </c>
      <c r="F87" s="163">
        <v>16493</v>
      </c>
      <c r="G87" s="163">
        <v>18727</v>
      </c>
      <c r="H87" s="163">
        <v>19039</v>
      </c>
      <c r="I87" s="164">
        <f t="shared" si="17"/>
        <v>1.6660436802477641E-2</v>
      </c>
      <c r="J87" s="165">
        <f t="shared" si="18"/>
        <v>2.6331033756386013E-3</v>
      </c>
      <c r="K87" s="164">
        <f>H87/H81</f>
        <v>0.2230305160194459</v>
      </c>
    </row>
    <row r="88" spans="2:11" x14ac:dyDescent="0.25">
      <c r="B88" s="162" t="s">
        <v>116</v>
      </c>
      <c r="C88" s="163">
        <v>2620</v>
      </c>
      <c r="D88" s="163">
        <v>127</v>
      </c>
      <c r="E88" s="163">
        <v>3373</v>
      </c>
      <c r="F88" s="163">
        <v>3227</v>
      </c>
      <c r="G88" s="163">
        <v>4391</v>
      </c>
      <c r="H88" s="163">
        <v>4815</v>
      </c>
      <c r="I88" s="164">
        <f t="shared" si="17"/>
        <v>9.6561147802322944E-2</v>
      </c>
      <c r="J88" s="165">
        <f t="shared" si="18"/>
        <v>0.83778625954198471</v>
      </c>
      <c r="K88" s="164">
        <f>H88/H81</f>
        <v>5.6404849762783343E-2</v>
      </c>
    </row>
    <row r="89" spans="2:11" x14ac:dyDescent="0.25">
      <c r="B89" s="162" t="s">
        <v>123</v>
      </c>
      <c r="C89" s="163">
        <v>743</v>
      </c>
      <c r="D89" s="163">
        <v>59</v>
      </c>
      <c r="E89" s="163">
        <v>1426</v>
      </c>
      <c r="F89" s="163">
        <v>1156</v>
      </c>
      <c r="G89" s="163">
        <v>1506</v>
      </c>
      <c r="H89" s="163">
        <v>1447</v>
      </c>
      <c r="I89" s="164">
        <f t="shared" si="17"/>
        <v>-3.9176626826029182E-2</v>
      </c>
      <c r="J89" s="165">
        <f t="shared" si="18"/>
        <v>0.94751009421265131</v>
      </c>
      <c r="K89" s="164">
        <f>H89/H81</f>
        <v>1.6950740935980788E-2</v>
      </c>
    </row>
    <row r="90" spans="2:11" x14ac:dyDescent="0.25">
      <c r="B90" s="162" t="s">
        <v>119</v>
      </c>
      <c r="C90" s="163">
        <v>543</v>
      </c>
      <c r="D90" s="163">
        <v>58</v>
      </c>
      <c r="E90" s="163">
        <v>1209</v>
      </c>
      <c r="F90" s="163">
        <v>662</v>
      </c>
      <c r="G90" s="163">
        <v>835</v>
      </c>
      <c r="H90" s="163">
        <v>874</v>
      </c>
      <c r="I90" s="164">
        <f t="shared" si="17"/>
        <v>4.6706586826347207E-2</v>
      </c>
      <c r="J90" s="165">
        <f t="shared" si="18"/>
        <v>0.60957642725598538</v>
      </c>
      <c r="K90" s="164">
        <f>H90/H81</f>
        <v>1.0238388098166696E-2</v>
      </c>
    </row>
    <row r="91" spans="2:11" x14ac:dyDescent="0.25">
      <c r="B91" s="162" t="s">
        <v>128</v>
      </c>
      <c r="C91" s="163">
        <v>1432</v>
      </c>
      <c r="D91" s="163">
        <v>4</v>
      </c>
      <c r="E91" s="163">
        <v>1145</v>
      </c>
      <c r="F91" s="163">
        <v>1550</v>
      </c>
      <c r="G91" s="163">
        <v>1479</v>
      </c>
      <c r="H91" s="163">
        <v>1139</v>
      </c>
      <c r="I91" s="164">
        <f t="shared" si="17"/>
        <v>-0.22988505747126442</v>
      </c>
      <c r="J91" s="165">
        <f t="shared" si="18"/>
        <v>-0.20460893854748607</v>
      </c>
      <c r="K91" s="164">
        <f>H91/H81</f>
        <v>1.3342704855619985E-2</v>
      </c>
    </row>
    <row r="92" spans="2:11" x14ac:dyDescent="0.25">
      <c r="B92" s="162" t="s">
        <v>131</v>
      </c>
      <c r="C92" s="163">
        <v>2715</v>
      </c>
      <c r="D92" s="163">
        <v>54</v>
      </c>
      <c r="E92" s="163">
        <v>1141</v>
      </c>
      <c r="F92" s="163">
        <v>1595</v>
      </c>
      <c r="G92" s="163">
        <v>1852</v>
      </c>
      <c r="H92" s="163">
        <v>1298</v>
      </c>
      <c r="I92" s="164">
        <f t="shared" si="17"/>
        <v>-0.29913606911447088</v>
      </c>
      <c r="J92" s="165">
        <f t="shared" si="18"/>
        <v>-0.52191528545119703</v>
      </c>
      <c r="K92" s="164">
        <f>H92/H81</f>
        <v>1.5205294910091958E-2</v>
      </c>
    </row>
    <row r="93" spans="2:11" x14ac:dyDescent="0.25">
      <c r="B93" s="168" t="s">
        <v>145</v>
      </c>
      <c r="C93" s="169">
        <f t="shared" ref="C93:H93" si="19">C85-SUM(C86:C92)</f>
        <v>16167</v>
      </c>
      <c r="D93" s="169">
        <f t="shared" si="19"/>
        <v>1150</v>
      </c>
      <c r="E93" s="169">
        <f t="shared" si="19"/>
        <v>11438</v>
      </c>
      <c r="F93" s="169">
        <f t="shared" si="19"/>
        <v>13745</v>
      </c>
      <c r="G93" s="169">
        <f t="shared" si="19"/>
        <v>18724</v>
      </c>
      <c r="H93" s="169">
        <f t="shared" si="19"/>
        <v>18128</v>
      </c>
      <c r="I93" s="170">
        <f t="shared" si="17"/>
        <v>-3.1830805383465055E-2</v>
      </c>
      <c r="J93" s="171">
        <f t="shared" si="18"/>
        <v>0.12129646811405959</v>
      </c>
      <c r="K93" s="170">
        <f>H93/H81</f>
        <v>0.21235869501552157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6317</v>
      </c>
      <c r="D95" s="176">
        <v>1831</v>
      </c>
      <c r="E95" s="176">
        <v>4617</v>
      </c>
      <c r="F95" s="176">
        <v>5090</v>
      </c>
      <c r="G95" s="176">
        <v>5218</v>
      </c>
      <c r="H95" s="176">
        <v>5721</v>
      </c>
      <c r="I95" s="177">
        <f t="shared" ref="I95:I107" si="20">IFERROR(H95/G95-1,"-")</f>
        <v>9.6397087006515836E-2</v>
      </c>
      <c r="J95" s="177">
        <f t="shared" ref="J95:J107" si="21">IFERROR(H95/C95-1,"-")</f>
        <v>-9.4348583188222257E-2</v>
      </c>
      <c r="K95" s="177">
        <f>H95/H95</f>
        <v>1</v>
      </c>
    </row>
    <row r="96" spans="2:11" x14ac:dyDescent="0.25">
      <c r="B96" s="157" t="s">
        <v>97</v>
      </c>
      <c r="C96" s="158">
        <v>3888</v>
      </c>
      <c r="D96" s="158">
        <v>1303</v>
      </c>
      <c r="E96" s="158">
        <v>2734</v>
      </c>
      <c r="F96" s="158">
        <v>3213</v>
      </c>
      <c r="G96" s="158">
        <v>2513</v>
      </c>
      <c r="H96" s="158">
        <v>3367</v>
      </c>
      <c r="I96" s="159">
        <f t="shared" si="20"/>
        <v>0.33983286908077992</v>
      </c>
      <c r="J96" s="160">
        <f t="shared" si="21"/>
        <v>-0.13400205761316875</v>
      </c>
      <c r="K96" s="159">
        <f>H96/H95</f>
        <v>0.58853347316902638</v>
      </c>
    </row>
    <row r="97" spans="2:11" x14ac:dyDescent="0.25">
      <c r="B97" s="162" t="s">
        <v>103</v>
      </c>
      <c r="C97" s="163">
        <v>2093</v>
      </c>
      <c r="D97" s="163">
        <v>798</v>
      </c>
      <c r="E97" s="163">
        <v>1341</v>
      </c>
      <c r="F97" s="163">
        <v>1567</v>
      </c>
      <c r="G97" s="163">
        <v>683</v>
      </c>
      <c r="H97" s="163">
        <v>1279</v>
      </c>
      <c r="I97" s="164">
        <f t="shared" si="20"/>
        <v>0.87262079062957532</v>
      </c>
      <c r="J97" s="165">
        <f t="shared" si="21"/>
        <v>-0.38891543239369331</v>
      </c>
      <c r="K97" s="164">
        <f>H97/H95</f>
        <v>0.22356231428072015</v>
      </c>
    </row>
    <row r="98" spans="2:11" x14ac:dyDescent="0.25">
      <c r="B98" s="162" t="s">
        <v>100</v>
      </c>
      <c r="C98" s="163">
        <v>1795</v>
      </c>
      <c r="D98" s="163">
        <v>505</v>
      </c>
      <c r="E98" s="163">
        <v>1393</v>
      </c>
      <c r="F98" s="163">
        <v>1646</v>
      </c>
      <c r="G98" s="163">
        <v>1830</v>
      </c>
      <c r="H98" s="163">
        <v>2088</v>
      </c>
      <c r="I98" s="164">
        <f t="shared" si="20"/>
        <v>0.14098360655737707</v>
      </c>
      <c r="J98" s="165">
        <f t="shared" si="21"/>
        <v>0.16323119777158768</v>
      </c>
      <c r="K98" s="164">
        <f>H98/H95</f>
        <v>0.36497115888830622</v>
      </c>
    </row>
    <row r="99" spans="2:11" x14ac:dyDescent="0.25">
      <c r="B99" s="157" t="s">
        <v>107</v>
      </c>
      <c r="C99" s="158">
        <v>2429</v>
      </c>
      <c r="D99" s="158">
        <v>528</v>
      </c>
      <c r="E99" s="158">
        <v>1883</v>
      </c>
      <c r="F99" s="158">
        <v>1877</v>
      </c>
      <c r="G99" s="158">
        <v>2705</v>
      </c>
      <c r="H99" s="158">
        <v>2354</v>
      </c>
      <c r="I99" s="159">
        <f t="shared" si="20"/>
        <v>-0.12975970425138628</v>
      </c>
      <c r="J99" s="160">
        <f t="shared" si="21"/>
        <v>-3.0876904075751388E-2</v>
      </c>
      <c r="K99" s="159">
        <f>H99/H95</f>
        <v>0.41146652683097362</v>
      </c>
    </row>
    <row r="100" spans="2:11" x14ac:dyDescent="0.25">
      <c r="B100" s="162" t="s">
        <v>110</v>
      </c>
      <c r="C100" s="163">
        <v>292</v>
      </c>
      <c r="D100" s="163">
        <v>102</v>
      </c>
      <c r="E100" s="163">
        <v>259</v>
      </c>
      <c r="F100" s="163">
        <v>278</v>
      </c>
      <c r="G100" s="163">
        <v>318</v>
      </c>
      <c r="H100" s="163">
        <v>332</v>
      </c>
      <c r="I100" s="164">
        <f t="shared" si="20"/>
        <v>4.4025157232704393E-2</v>
      </c>
      <c r="J100" s="165">
        <f t="shared" si="21"/>
        <v>0.13698630136986312</v>
      </c>
      <c r="K100" s="164">
        <f>H100/H95</f>
        <v>5.8031812620171298E-2</v>
      </c>
    </row>
    <row r="101" spans="2:11" x14ac:dyDescent="0.25">
      <c r="B101" s="162" t="s">
        <v>113</v>
      </c>
      <c r="C101" s="163">
        <v>617</v>
      </c>
      <c r="D101" s="163">
        <v>106</v>
      </c>
      <c r="E101" s="163">
        <v>540</v>
      </c>
      <c r="F101" s="163">
        <v>459</v>
      </c>
      <c r="G101" s="163">
        <v>564</v>
      </c>
      <c r="H101" s="163">
        <v>530</v>
      </c>
      <c r="I101" s="164">
        <f t="shared" si="20"/>
        <v>-6.0283687943262443E-2</v>
      </c>
      <c r="J101" s="165">
        <f t="shared" si="21"/>
        <v>-0.14100486223662889</v>
      </c>
      <c r="K101" s="164">
        <f>H101/H95</f>
        <v>9.2641146652683096E-2</v>
      </c>
    </row>
    <row r="102" spans="2:11" x14ac:dyDescent="0.25">
      <c r="B102" s="162" t="s">
        <v>116</v>
      </c>
      <c r="C102" s="163">
        <v>393</v>
      </c>
      <c r="D102" s="163">
        <v>55</v>
      </c>
      <c r="E102" s="163">
        <v>317</v>
      </c>
      <c r="F102" s="163">
        <v>291</v>
      </c>
      <c r="G102" s="163">
        <v>482</v>
      </c>
      <c r="H102" s="163">
        <v>373</v>
      </c>
      <c r="I102" s="164">
        <f t="shared" si="20"/>
        <v>-0.22614107883817425</v>
      </c>
      <c r="J102" s="165">
        <f t="shared" si="21"/>
        <v>-5.0890585241730291E-2</v>
      </c>
      <c r="K102" s="164">
        <f>H102/H95</f>
        <v>6.5198391889529805E-2</v>
      </c>
    </row>
    <row r="103" spans="2:11" x14ac:dyDescent="0.25">
      <c r="B103" s="162" t="s">
        <v>123</v>
      </c>
      <c r="C103" s="163">
        <v>110</v>
      </c>
      <c r="D103" s="163">
        <v>20</v>
      </c>
      <c r="E103" s="163">
        <v>121</v>
      </c>
      <c r="F103" s="163">
        <v>123</v>
      </c>
      <c r="G103" s="163">
        <v>117</v>
      </c>
      <c r="H103" s="163">
        <v>86</v>
      </c>
      <c r="I103" s="164">
        <f t="shared" si="20"/>
        <v>-0.2649572649572649</v>
      </c>
      <c r="J103" s="165">
        <f t="shared" si="21"/>
        <v>-0.21818181818181814</v>
      </c>
      <c r="K103" s="164">
        <f>H103/H95</f>
        <v>1.5032337004020277E-2</v>
      </c>
    </row>
    <row r="104" spans="2:11" x14ac:dyDescent="0.25">
      <c r="B104" s="162" t="s">
        <v>119</v>
      </c>
      <c r="C104" s="163">
        <v>82</v>
      </c>
      <c r="D104" s="163">
        <v>51</v>
      </c>
      <c r="E104" s="163">
        <v>113</v>
      </c>
      <c r="F104" s="163">
        <v>73</v>
      </c>
      <c r="G104" s="163">
        <v>114</v>
      </c>
      <c r="H104" s="163">
        <v>67</v>
      </c>
      <c r="I104" s="164">
        <f t="shared" si="20"/>
        <v>-0.41228070175438591</v>
      </c>
      <c r="J104" s="165">
        <f t="shared" si="21"/>
        <v>-0.18292682926829273</v>
      </c>
      <c r="K104" s="164">
        <f>H104/H95</f>
        <v>1.171123929382975E-2</v>
      </c>
    </row>
    <row r="105" spans="2:11" x14ac:dyDescent="0.25">
      <c r="B105" s="162" t="s">
        <v>128</v>
      </c>
      <c r="C105" s="163">
        <v>16</v>
      </c>
      <c r="D105" s="163">
        <v>4</v>
      </c>
      <c r="E105" s="163">
        <v>22</v>
      </c>
      <c r="F105" s="163">
        <v>12</v>
      </c>
      <c r="G105" s="163">
        <v>24</v>
      </c>
      <c r="H105" s="163">
        <v>38</v>
      </c>
      <c r="I105" s="164">
        <f t="shared" si="20"/>
        <v>0.58333333333333326</v>
      </c>
      <c r="J105" s="165">
        <f t="shared" si="21"/>
        <v>1.375</v>
      </c>
      <c r="K105" s="164">
        <f>H105/H95</f>
        <v>6.6421954203810521E-3</v>
      </c>
    </row>
    <row r="106" spans="2:11" x14ac:dyDescent="0.25">
      <c r="B106" s="162" t="s">
        <v>131</v>
      </c>
      <c r="C106" s="163">
        <v>66</v>
      </c>
      <c r="D106" s="163">
        <v>12</v>
      </c>
      <c r="E106" s="163">
        <v>14</v>
      </c>
      <c r="F106" s="163">
        <v>8</v>
      </c>
      <c r="G106" s="163">
        <v>32</v>
      </c>
      <c r="H106" s="163">
        <v>50</v>
      </c>
      <c r="I106" s="164">
        <f t="shared" si="20"/>
        <v>0.5625</v>
      </c>
      <c r="J106" s="165">
        <f t="shared" si="21"/>
        <v>-0.24242424242424243</v>
      </c>
      <c r="K106" s="164">
        <f>H106/H95</f>
        <v>8.7397308162908589E-3</v>
      </c>
    </row>
    <row r="107" spans="2:11" x14ac:dyDescent="0.25">
      <c r="B107" s="168" t="s">
        <v>145</v>
      </c>
      <c r="C107" s="169">
        <f t="shared" ref="C107:H107" si="22">C99-SUM(C100:C106)</f>
        <v>853</v>
      </c>
      <c r="D107" s="169">
        <f t="shared" si="22"/>
        <v>178</v>
      </c>
      <c r="E107" s="169">
        <f t="shared" si="22"/>
        <v>497</v>
      </c>
      <c r="F107" s="169">
        <f t="shared" si="22"/>
        <v>633</v>
      </c>
      <c r="G107" s="169">
        <f t="shared" si="22"/>
        <v>1054</v>
      </c>
      <c r="H107" s="169">
        <f t="shared" si="22"/>
        <v>878</v>
      </c>
      <c r="I107" s="170">
        <f t="shared" si="20"/>
        <v>-0.16698292220113853</v>
      </c>
      <c r="J107" s="171">
        <f t="shared" si="21"/>
        <v>2.9308323563892236E-2</v>
      </c>
      <c r="K107" s="170">
        <f>H107/H95</f>
        <v>0.15346967313406748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14208</v>
      </c>
      <c r="D109" s="176">
        <v>6134</v>
      </c>
      <c r="E109" s="176">
        <v>13942</v>
      </c>
      <c r="F109" s="176">
        <v>18713</v>
      </c>
      <c r="G109" s="176">
        <v>22087</v>
      </c>
      <c r="H109" s="176">
        <v>20986</v>
      </c>
      <c r="I109" s="177">
        <f t="shared" ref="I109:I121" si="23">IFERROR(H109/G109-1,"-")</f>
        <v>-4.9848327070222354E-2</v>
      </c>
      <c r="J109" s="177">
        <f t="shared" ref="J109:J121" si="24">IFERROR(H109/C109-1,"-")</f>
        <v>0.47705518018018012</v>
      </c>
      <c r="K109" s="177">
        <f>H109/H109</f>
        <v>1</v>
      </c>
    </row>
    <row r="110" spans="2:11" x14ac:dyDescent="0.25">
      <c r="B110" s="157" t="s">
        <v>97</v>
      </c>
      <c r="C110" s="158">
        <v>2923</v>
      </c>
      <c r="D110" s="158">
        <v>1595</v>
      </c>
      <c r="E110" s="158">
        <v>1900</v>
      </c>
      <c r="F110" s="158">
        <v>4375</v>
      </c>
      <c r="G110" s="158">
        <v>2951</v>
      </c>
      <c r="H110" s="158">
        <v>2896</v>
      </c>
      <c r="I110" s="159">
        <f t="shared" si="23"/>
        <v>-1.8637749915282997E-2</v>
      </c>
      <c r="J110" s="160">
        <f t="shared" si="24"/>
        <v>-9.2370851864522763E-3</v>
      </c>
      <c r="K110" s="159">
        <f>H110/H109</f>
        <v>0.13799675974459163</v>
      </c>
    </row>
    <row r="111" spans="2:11" x14ac:dyDescent="0.25">
      <c r="B111" s="162" t="s">
        <v>103</v>
      </c>
      <c r="C111" s="163">
        <v>914</v>
      </c>
      <c r="D111" s="163">
        <v>959</v>
      </c>
      <c r="E111" s="163">
        <v>812</v>
      </c>
      <c r="F111" s="163">
        <v>1086</v>
      </c>
      <c r="G111" s="163">
        <v>634</v>
      </c>
      <c r="H111" s="163">
        <v>798</v>
      </c>
      <c r="I111" s="164">
        <f t="shared" si="23"/>
        <v>0.25867507886435326</v>
      </c>
      <c r="J111" s="165">
        <f t="shared" si="24"/>
        <v>-0.12691466083150982</v>
      </c>
      <c r="K111" s="164">
        <f>H111/H109</f>
        <v>3.8025350233488991E-2</v>
      </c>
    </row>
    <row r="112" spans="2:11" x14ac:dyDescent="0.25">
      <c r="B112" s="162" t="s">
        <v>100</v>
      </c>
      <c r="C112" s="163">
        <v>2009</v>
      </c>
      <c r="D112" s="163">
        <v>636</v>
      </c>
      <c r="E112" s="163">
        <v>1088</v>
      </c>
      <c r="F112" s="163">
        <v>3289</v>
      </c>
      <c r="G112" s="163">
        <v>2317</v>
      </c>
      <c r="H112" s="163">
        <v>2098</v>
      </c>
      <c r="I112" s="164">
        <f t="shared" si="23"/>
        <v>-9.451877427708244E-2</v>
      </c>
      <c r="J112" s="165">
        <f t="shared" si="24"/>
        <v>4.4300647088103551E-2</v>
      </c>
      <c r="K112" s="164">
        <f>H112/H109</f>
        <v>9.9971409511102644E-2</v>
      </c>
    </row>
    <row r="113" spans="2:11" x14ac:dyDescent="0.25">
      <c r="B113" s="157" t="s">
        <v>107</v>
      </c>
      <c r="C113" s="158">
        <v>11285</v>
      </c>
      <c r="D113" s="158">
        <v>4539</v>
      </c>
      <c r="E113" s="158">
        <v>12042</v>
      </c>
      <c r="F113" s="158">
        <v>14338</v>
      </c>
      <c r="G113" s="158">
        <v>19136</v>
      </c>
      <c r="H113" s="158">
        <v>18090</v>
      </c>
      <c r="I113" s="159">
        <f t="shared" si="23"/>
        <v>-5.4661371237458178E-2</v>
      </c>
      <c r="J113" s="160">
        <f t="shared" si="24"/>
        <v>0.60301284891448836</v>
      </c>
      <c r="K113" s="159">
        <f>H113/H109</f>
        <v>0.86200324025540842</v>
      </c>
    </row>
    <row r="114" spans="2:11" x14ac:dyDescent="0.25">
      <c r="B114" s="162" t="s">
        <v>110</v>
      </c>
      <c r="C114" s="163">
        <v>5918</v>
      </c>
      <c r="D114" s="163">
        <v>3604</v>
      </c>
      <c r="E114" s="163">
        <v>6776</v>
      </c>
      <c r="F114" s="163">
        <v>7819</v>
      </c>
      <c r="G114" s="163">
        <v>11418</v>
      </c>
      <c r="H114" s="163">
        <v>10847</v>
      </c>
      <c r="I114" s="164">
        <f t="shared" si="23"/>
        <v>-5.0008758101243611E-2</v>
      </c>
      <c r="J114" s="165">
        <f t="shared" si="24"/>
        <v>0.83288273065224727</v>
      </c>
      <c r="K114" s="164">
        <f>H114/H109</f>
        <v>0.5168683884494425</v>
      </c>
    </row>
    <row r="115" spans="2:11" x14ac:dyDescent="0.25">
      <c r="B115" s="162" t="s">
        <v>113</v>
      </c>
      <c r="C115" s="163">
        <v>1278</v>
      </c>
      <c r="D115" s="163">
        <v>475</v>
      </c>
      <c r="E115" s="163">
        <v>872</v>
      </c>
      <c r="F115" s="163">
        <v>1094</v>
      </c>
      <c r="G115" s="163">
        <v>1110</v>
      </c>
      <c r="H115" s="163">
        <v>1131</v>
      </c>
      <c r="I115" s="164">
        <f t="shared" si="23"/>
        <v>1.8918918918918948E-2</v>
      </c>
      <c r="J115" s="165">
        <f t="shared" si="24"/>
        <v>-0.11502347417840375</v>
      </c>
      <c r="K115" s="164">
        <f>H115/H109</f>
        <v>5.3893071571523871E-2</v>
      </c>
    </row>
    <row r="116" spans="2:11" x14ac:dyDescent="0.25">
      <c r="B116" s="162" t="s">
        <v>116</v>
      </c>
      <c r="C116" s="163">
        <v>576</v>
      </c>
      <c r="D116" s="163">
        <v>107</v>
      </c>
      <c r="E116" s="163">
        <v>752</v>
      </c>
      <c r="F116" s="163">
        <v>1080</v>
      </c>
      <c r="G116" s="163">
        <v>924</v>
      </c>
      <c r="H116" s="163">
        <v>1319</v>
      </c>
      <c r="I116" s="164">
        <f t="shared" si="23"/>
        <v>0.42748917748917759</v>
      </c>
      <c r="J116" s="165">
        <f t="shared" si="24"/>
        <v>1.2899305555555554</v>
      </c>
      <c r="K116" s="164">
        <f>H116/H109</f>
        <v>6.2851424759363381E-2</v>
      </c>
    </row>
    <row r="117" spans="2:11" x14ac:dyDescent="0.25">
      <c r="B117" s="162" t="s">
        <v>123</v>
      </c>
      <c r="C117" s="163">
        <v>244</v>
      </c>
      <c r="D117" s="163">
        <v>116</v>
      </c>
      <c r="E117" s="163">
        <v>370</v>
      </c>
      <c r="F117" s="163">
        <v>725</v>
      </c>
      <c r="G117" s="163">
        <v>687</v>
      </c>
      <c r="H117" s="163">
        <v>859</v>
      </c>
      <c r="I117" s="164">
        <f t="shared" si="23"/>
        <v>0.25036390101892292</v>
      </c>
      <c r="J117" s="165">
        <f t="shared" si="24"/>
        <v>2.5204918032786887</v>
      </c>
      <c r="K117" s="164">
        <f>H117/H109</f>
        <v>4.0932049938053938E-2</v>
      </c>
    </row>
    <row r="118" spans="2:11" x14ac:dyDescent="0.25">
      <c r="B118" s="162" t="s">
        <v>119</v>
      </c>
      <c r="C118" s="163">
        <v>418</v>
      </c>
      <c r="D118" s="163">
        <v>74</v>
      </c>
      <c r="E118" s="163">
        <v>823</v>
      </c>
      <c r="F118" s="163">
        <v>533</v>
      </c>
      <c r="G118" s="163">
        <v>632</v>
      </c>
      <c r="H118" s="163">
        <v>621</v>
      </c>
      <c r="I118" s="164">
        <f t="shared" si="23"/>
        <v>-1.7405063291139222E-2</v>
      </c>
      <c r="J118" s="165">
        <f t="shared" si="24"/>
        <v>0.4856459330143541</v>
      </c>
      <c r="K118" s="164">
        <f>H118/H109</f>
        <v>2.9591156008767751E-2</v>
      </c>
    </row>
    <row r="119" spans="2:11" x14ac:dyDescent="0.25">
      <c r="B119" s="162" t="s">
        <v>128</v>
      </c>
      <c r="C119" s="163">
        <v>166</v>
      </c>
      <c r="D119" s="163">
        <v>0</v>
      </c>
      <c r="E119" s="163">
        <v>115</v>
      </c>
      <c r="F119" s="163">
        <v>236</v>
      </c>
      <c r="G119" s="163">
        <v>293</v>
      </c>
      <c r="H119" s="163">
        <v>67</v>
      </c>
      <c r="I119" s="164">
        <f t="shared" si="23"/>
        <v>-0.77133105802047786</v>
      </c>
      <c r="J119" s="165">
        <f t="shared" si="24"/>
        <v>-0.59638554216867468</v>
      </c>
      <c r="K119" s="164">
        <f>H119/H109</f>
        <v>3.1926045935385494E-3</v>
      </c>
    </row>
    <row r="120" spans="2:11" x14ac:dyDescent="0.25">
      <c r="B120" s="162" t="s">
        <v>131</v>
      </c>
      <c r="C120" s="163">
        <v>378</v>
      </c>
      <c r="D120" s="163">
        <v>0</v>
      </c>
      <c r="E120" s="163">
        <v>282</v>
      </c>
      <c r="F120" s="163">
        <v>110</v>
      </c>
      <c r="G120" s="163">
        <v>229</v>
      </c>
      <c r="H120" s="163">
        <v>114</v>
      </c>
      <c r="I120" s="164">
        <f t="shared" si="23"/>
        <v>-0.50218340611353707</v>
      </c>
      <c r="J120" s="165">
        <f t="shared" si="24"/>
        <v>-0.69841269841269837</v>
      </c>
      <c r="K120" s="164">
        <f>H120/H109</f>
        <v>5.4321928904984274E-3</v>
      </c>
    </row>
    <row r="121" spans="2:11" x14ac:dyDescent="0.25">
      <c r="B121" s="168" t="s">
        <v>145</v>
      </c>
      <c r="C121" s="169">
        <f t="shared" ref="C121:H121" si="25">C113-SUM(C114:C120)</f>
        <v>2307</v>
      </c>
      <c r="D121" s="169">
        <f t="shared" si="25"/>
        <v>163</v>
      </c>
      <c r="E121" s="169">
        <f t="shared" si="25"/>
        <v>2052</v>
      </c>
      <c r="F121" s="169">
        <f t="shared" si="25"/>
        <v>2741</v>
      </c>
      <c r="G121" s="169">
        <f t="shared" si="25"/>
        <v>3843</v>
      </c>
      <c r="H121" s="169">
        <f t="shared" si="25"/>
        <v>3132</v>
      </c>
      <c r="I121" s="170">
        <f t="shared" si="23"/>
        <v>-0.18501170960187352</v>
      </c>
      <c r="J121" s="171">
        <f t="shared" si="24"/>
        <v>0.35760728218465543</v>
      </c>
      <c r="K121" s="170">
        <f>H121/H109</f>
        <v>0.14924235204421996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22370</v>
      </c>
      <c r="D123" s="176">
        <v>8311</v>
      </c>
      <c r="E123" s="176">
        <v>23574</v>
      </c>
      <c r="F123" s="176">
        <v>26213</v>
      </c>
      <c r="G123" s="176">
        <v>24550</v>
      </c>
      <c r="H123" s="176">
        <v>26113</v>
      </c>
      <c r="I123" s="177">
        <f t="shared" ref="I123:I135" si="26">IFERROR(H123/G123-1,"-")</f>
        <v>6.3665987780040734E-2</v>
      </c>
      <c r="J123" s="177">
        <f t="shared" ref="J123:J135" si="27">IFERROR(H123/C123-1,"-")</f>
        <v>0.16732230666070635</v>
      </c>
      <c r="K123" s="177">
        <f>H123/H123</f>
        <v>1</v>
      </c>
    </row>
    <row r="124" spans="2:11" x14ac:dyDescent="0.25">
      <c r="B124" s="157" t="s">
        <v>97</v>
      </c>
      <c r="C124" s="158">
        <v>11771</v>
      </c>
      <c r="D124" s="158">
        <v>5587</v>
      </c>
      <c r="E124" s="158">
        <v>13650</v>
      </c>
      <c r="F124" s="158">
        <v>14085</v>
      </c>
      <c r="G124" s="158">
        <v>13995</v>
      </c>
      <c r="H124" s="158">
        <v>15270</v>
      </c>
      <c r="I124" s="159">
        <f t="shared" si="26"/>
        <v>9.1103965702036493E-2</v>
      </c>
      <c r="J124" s="160">
        <f t="shared" si="27"/>
        <v>0.29725596805708943</v>
      </c>
      <c r="K124" s="159">
        <f>H124/H123</f>
        <v>0.58476620840194538</v>
      </c>
    </row>
    <row r="125" spans="2:11" x14ac:dyDescent="0.25">
      <c r="B125" s="162" t="s">
        <v>103</v>
      </c>
      <c r="C125" s="163">
        <v>5366</v>
      </c>
      <c r="D125" s="163">
        <v>2418</v>
      </c>
      <c r="E125" s="163">
        <v>6540</v>
      </c>
      <c r="F125" s="163">
        <v>6958</v>
      </c>
      <c r="G125" s="163">
        <v>5274</v>
      </c>
      <c r="H125" s="163">
        <v>6305</v>
      </c>
      <c r="I125" s="164">
        <f t="shared" si="26"/>
        <v>0.19548729616989013</v>
      </c>
      <c r="J125" s="165">
        <f t="shared" si="27"/>
        <v>0.17499068207230706</v>
      </c>
      <c r="K125" s="164">
        <f>H125/H123</f>
        <v>0.24145061846589821</v>
      </c>
    </row>
    <row r="126" spans="2:11" x14ac:dyDescent="0.25">
      <c r="B126" s="162" t="s">
        <v>100</v>
      </c>
      <c r="C126" s="163">
        <v>6405</v>
      </c>
      <c r="D126" s="163">
        <v>3169</v>
      </c>
      <c r="E126" s="163">
        <v>7110</v>
      </c>
      <c r="F126" s="163">
        <v>7127</v>
      </c>
      <c r="G126" s="163">
        <v>8721</v>
      </c>
      <c r="H126" s="163">
        <v>8965</v>
      </c>
      <c r="I126" s="164">
        <f t="shared" si="26"/>
        <v>2.7978442839123874E-2</v>
      </c>
      <c r="J126" s="165">
        <f t="shared" si="27"/>
        <v>0.39968774395003903</v>
      </c>
      <c r="K126" s="164">
        <f>H126/H123</f>
        <v>0.34331558993604716</v>
      </c>
    </row>
    <row r="127" spans="2:11" x14ac:dyDescent="0.25">
      <c r="B127" s="157" t="s">
        <v>107</v>
      </c>
      <c r="C127" s="158">
        <v>10599</v>
      </c>
      <c r="D127" s="158">
        <v>2724</v>
      </c>
      <c r="E127" s="158">
        <v>9924</v>
      </c>
      <c r="F127" s="158">
        <v>12128</v>
      </c>
      <c r="G127" s="158">
        <v>10555</v>
      </c>
      <c r="H127" s="158">
        <v>10843</v>
      </c>
      <c r="I127" s="159">
        <f t="shared" si="26"/>
        <v>2.7285646612979608E-2</v>
      </c>
      <c r="J127" s="160">
        <f t="shared" si="27"/>
        <v>2.3021039720728442E-2</v>
      </c>
      <c r="K127" s="159">
        <f>H127/H123</f>
        <v>0.41523379159805462</v>
      </c>
    </row>
    <row r="128" spans="2:11" x14ac:dyDescent="0.25">
      <c r="B128" s="162" t="s">
        <v>110</v>
      </c>
      <c r="C128" s="163">
        <v>1081</v>
      </c>
      <c r="D128" s="163">
        <v>307</v>
      </c>
      <c r="E128" s="163">
        <v>775</v>
      </c>
      <c r="F128" s="163">
        <v>962</v>
      </c>
      <c r="G128" s="163">
        <v>1147</v>
      </c>
      <c r="H128" s="163">
        <v>1127</v>
      </c>
      <c r="I128" s="164">
        <f t="shared" si="26"/>
        <v>-1.7436791630340065E-2</v>
      </c>
      <c r="J128" s="165">
        <f t="shared" si="27"/>
        <v>4.2553191489361764E-2</v>
      </c>
      <c r="K128" s="164">
        <f>H128/H123</f>
        <v>4.3158580017615744E-2</v>
      </c>
    </row>
    <row r="129" spans="2:11" x14ac:dyDescent="0.25">
      <c r="B129" s="162" t="s">
        <v>113</v>
      </c>
      <c r="C129" s="163">
        <v>1143</v>
      </c>
      <c r="D129" s="163">
        <v>297</v>
      </c>
      <c r="E129" s="163">
        <v>1659</v>
      </c>
      <c r="F129" s="163">
        <v>1800</v>
      </c>
      <c r="G129" s="163">
        <v>1503</v>
      </c>
      <c r="H129" s="163">
        <v>1743</v>
      </c>
      <c r="I129" s="164">
        <f t="shared" si="26"/>
        <v>0.15968063872255489</v>
      </c>
      <c r="J129" s="165">
        <f t="shared" si="27"/>
        <v>0.52493438320209984</v>
      </c>
      <c r="K129" s="164">
        <f>H129/H123</f>
        <v>6.6748362884387083E-2</v>
      </c>
    </row>
    <row r="130" spans="2:11" x14ac:dyDescent="0.25">
      <c r="B130" s="162" t="s">
        <v>116</v>
      </c>
      <c r="C130" s="163">
        <v>649</v>
      </c>
      <c r="D130" s="163">
        <v>111</v>
      </c>
      <c r="E130" s="163">
        <v>954</v>
      </c>
      <c r="F130" s="163">
        <v>1027</v>
      </c>
      <c r="G130" s="163">
        <v>1076</v>
      </c>
      <c r="H130" s="163">
        <v>866</v>
      </c>
      <c r="I130" s="164">
        <f t="shared" si="26"/>
        <v>-0.19516728624535318</v>
      </c>
      <c r="J130" s="165">
        <f t="shared" si="27"/>
        <v>0.33436055469953785</v>
      </c>
      <c r="K130" s="164">
        <f>H130/H123</f>
        <v>3.3163558380883085E-2</v>
      </c>
    </row>
    <row r="131" spans="2:11" x14ac:dyDescent="0.25">
      <c r="B131" s="162" t="s">
        <v>123</v>
      </c>
      <c r="C131" s="163">
        <v>153</v>
      </c>
      <c r="D131" s="163">
        <v>50</v>
      </c>
      <c r="E131" s="163">
        <v>249</v>
      </c>
      <c r="F131" s="163">
        <v>308</v>
      </c>
      <c r="G131" s="163">
        <v>305</v>
      </c>
      <c r="H131" s="163">
        <v>307</v>
      </c>
      <c r="I131" s="164">
        <f t="shared" si="26"/>
        <v>6.5573770491802463E-3</v>
      </c>
      <c r="J131" s="165">
        <f t="shared" si="27"/>
        <v>1.0065359477124183</v>
      </c>
      <c r="K131" s="164">
        <f>H131/H123</f>
        <v>1.1756596331329224E-2</v>
      </c>
    </row>
    <row r="132" spans="2:11" x14ac:dyDescent="0.25">
      <c r="B132" s="162" t="s">
        <v>119</v>
      </c>
      <c r="C132" s="163">
        <v>195</v>
      </c>
      <c r="D132" s="163">
        <v>59</v>
      </c>
      <c r="E132" s="163">
        <v>409</v>
      </c>
      <c r="F132" s="163">
        <v>194</v>
      </c>
      <c r="G132" s="163">
        <v>291</v>
      </c>
      <c r="H132" s="163">
        <v>254</v>
      </c>
      <c r="I132" s="164">
        <f t="shared" si="26"/>
        <v>-0.12714776632302405</v>
      </c>
      <c r="J132" s="165">
        <f t="shared" si="27"/>
        <v>0.3025641025641026</v>
      </c>
      <c r="K132" s="164">
        <f>H132/H123</f>
        <v>9.7269559223375334E-3</v>
      </c>
    </row>
    <row r="133" spans="2:11" x14ac:dyDescent="0.25">
      <c r="B133" s="162" t="s">
        <v>128</v>
      </c>
      <c r="C133" s="163">
        <v>183</v>
      </c>
      <c r="D133" s="163">
        <v>11</v>
      </c>
      <c r="E133" s="163">
        <v>179</v>
      </c>
      <c r="F133" s="163">
        <v>136</v>
      </c>
      <c r="G133" s="163">
        <v>183</v>
      </c>
      <c r="H133" s="163">
        <v>120</v>
      </c>
      <c r="I133" s="164">
        <f t="shared" si="26"/>
        <v>-0.34426229508196726</v>
      </c>
      <c r="J133" s="165">
        <f t="shared" si="27"/>
        <v>-0.34426229508196726</v>
      </c>
      <c r="K133" s="164">
        <f>H133/H123</f>
        <v>4.5954122467736372E-3</v>
      </c>
    </row>
    <row r="134" spans="2:11" x14ac:dyDescent="0.25">
      <c r="B134" s="162" t="s">
        <v>131</v>
      </c>
      <c r="C134" s="163">
        <v>363</v>
      </c>
      <c r="D134" s="163">
        <v>28</v>
      </c>
      <c r="E134" s="163">
        <v>254</v>
      </c>
      <c r="F134" s="163">
        <v>271</v>
      </c>
      <c r="G134" s="163">
        <v>310</v>
      </c>
      <c r="H134" s="163">
        <v>377</v>
      </c>
      <c r="I134" s="164">
        <f t="shared" si="26"/>
        <v>0.21612903225806446</v>
      </c>
      <c r="J134" s="165">
        <f t="shared" si="27"/>
        <v>3.8567493112947604E-2</v>
      </c>
      <c r="K134" s="164">
        <f>H134/H123</f>
        <v>1.4437253475280512E-2</v>
      </c>
    </row>
    <row r="135" spans="2:11" x14ac:dyDescent="0.25">
      <c r="B135" s="168" t="s">
        <v>145</v>
      </c>
      <c r="C135" s="169">
        <f t="shared" ref="C135:H135" si="28">C127-SUM(C128:C134)</f>
        <v>6832</v>
      </c>
      <c r="D135" s="169">
        <f t="shared" si="28"/>
        <v>1861</v>
      </c>
      <c r="E135" s="169">
        <f t="shared" si="28"/>
        <v>5445</v>
      </c>
      <c r="F135" s="169">
        <f t="shared" si="28"/>
        <v>7430</v>
      </c>
      <c r="G135" s="169">
        <f t="shared" si="28"/>
        <v>5740</v>
      </c>
      <c r="H135" s="169">
        <f t="shared" si="28"/>
        <v>6049</v>
      </c>
      <c r="I135" s="170">
        <f t="shared" si="26"/>
        <v>5.3832752613240498E-2</v>
      </c>
      <c r="J135" s="171">
        <f t="shared" si="27"/>
        <v>-0.11460772833723654</v>
      </c>
      <c r="K135" s="170">
        <f>H135/H123</f>
        <v>0.23164707233944778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24013</v>
      </c>
      <c r="D137" s="176">
        <v>5662</v>
      </c>
      <c r="E137" s="176">
        <v>23913</v>
      </c>
      <c r="F137" s="176">
        <v>25634</v>
      </c>
      <c r="G137" s="176">
        <v>29365</v>
      </c>
      <c r="H137" s="176">
        <v>27084</v>
      </c>
      <c r="I137" s="177">
        <f t="shared" ref="I137:I149" si="29">IFERROR(H137/G137-1,"-")</f>
        <v>-7.7677507236506016E-2</v>
      </c>
      <c r="J137" s="177">
        <f t="shared" ref="J137:J149" si="30">IFERROR(H137/C137-1,"-")</f>
        <v>0.12788906009244982</v>
      </c>
      <c r="K137" s="177">
        <f>H137/H137</f>
        <v>1</v>
      </c>
    </row>
    <row r="138" spans="2:11" x14ac:dyDescent="0.25">
      <c r="B138" s="157" t="s">
        <v>97</v>
      </c>
      <c r="C138" s="158">
        <v>2294</v>
      </c>
      <c r="D138" s="158">
        <v>1631</v>
      </c>
      <c r="E138" s="158">
        <v>1448</v>
      </c>
      <c r="F138" s="158">
        <v>1204</v>
      </c>
      <c r="G138" s="158">
        <v>1362</v>
      </c>
      <c r="H138" s="158">
        <v>1464</v>
      </c>
      <c r="I138" s="159">
        <f t="shared" si="29"/>
        <v>7.4889867841409608E-2</v>
      </c>
      <c r="J138" s="160">
        <f t="shared" si="30"/>
        <v>-0.36181342632955538</v>
      </c>
      <c r="K138" s="159">
        <f>H138/H137</f>
        <v>5.4054054054054057E-2</v>
      </c>
    </row>
    <row r="139" spans="2:11" x14ac:dyDescent="0.25">
      <c r="B139" s="162" t="s">
        <v>103</v>
      </c>
      <c r="C139" s="163">
        <v>1110</v>
      </c>
      <c r="D139" s="163">
        <v>1370</v>
      </c>
      <c r="E139" s="163">
        <v>1061</v>
      </c>
      <c r="F139" s="163">
        <v>686</v>
      </c>
      <c r="G139" s="163">
        <v>723</v>
      </c>
      <c r="H139" s="163">
        <v>396</v>
      </c>
      <c r="I139" s="164">
        <f t="shared" si="29"/>
        <v>-0.4522821576763485</v>
      </c>
      <c r="J139" s="165">
        <f t="shared" si="30"/>
        <v>-0.64324324324324322</v>
      </c>
      <c r="K139" s="164">
        <f>H139/H137</f>
        <v>1.4621178555604785E-2</v>
      </c>
    </row>
    <row r="140" spans="2:11" x14ac:dyDescent="0.25">
      <c r="B140" s="162" t="s">
        <v>100</v>
      </c>
      <c r="C140" s="163">
        <v>1184</v>
      </c>
      <c r="D140" s="163">
        <v>261</v>
      </c>
      <c r="E140" s="163">
        <v>387</v>
      </c>
      <c r="F140" s="163">
        <v>518</v>
      </c>
      <c r="G140" s="163">
        <v>639</v>
      </c>
      <c r="H140" s="163">
        <v>1068</v>
      </c>
      <c r="I140" s="164">
        <f t="shared" si="29"/>
        <v>0.67136150234741776</v>
      </c>
      <c r="J140" s="165">
        <f t="shared" si="30"/>
        <v>-9.7972972972973027E-2</v>
      </c>
      <c r="K140" s="164">
        <f>H140/H137</f>
        <v>3.9432875498449267E-2</v>
      </c>
    </row>
    <row r="141" spans="2:11" x14ac:dyDescent="0.25">
      <c r="B141" s="157" t="s">
        <v>107</v>
      </c>
      <c r="C141" s="158">
        <v>21719</v>
      </c>
      <c r="D141" s="158">
        <v>4031</v>
      </c>
      <c r="E141" s="158">
        <v>22465</v>
      </c>
      <c r="F141" s="158">
        <v>24430</v>
      </c>
      <c r="G141" s="158">
        <v>28003</v>
      </c>
      <c r="H141" s="158">
        <v>25620</v>
      </c>
      <c r="I141" s="159">
        <f t="shared" si="29"/>
        <v>-8.5098025211584494E-2</v>
      </c>
      <c r="J141" s="160">
        <f t="shared" si="30"/>
        <v>0.17961232100925462</v>
      </c>
      <c r="K141" s="159">
        <f>H141/H137</f>
        <v>0.94594594594594594</v>
      </c>
    </row>
    <row r="142" spans="2:11" x14ac:dyDescent="0.25">
      <c r="B142" s="162" t="s">
        <v>110</v>
      </c>
      <c r="C142" s="163">
        <v>10338</v>
      </c>
      <c r="D142" s="163">
        <v>1659</v>
      </c>
      <c r="E142" s="163">
        <v>8389</v>
      </c>
      <c r="F142" s="163">
        <v>9245</v>
      </c>
      <c r="G142" s="163">
        <v>11599</v>
      </c>
      <c r="H142" s="163">
        <v>11272</v>
      </c>
      <c r="I142" s="164">
        <f t="shared" si="29"/>
        <v>-2.8192085524614163E-2</v>
      </c>
      <c r="J142" s="165">
        <f t="shared" si="30"/>
        <v>9.0346295221512829E-2</v>
      </c>
      <c r="K142" s="164">
        <f>H142/H137</f>
        <v>0.41618667848176044</v>
      </c>
    </row>
    <row r="143" spans="2:11" x14ac:dyDescent="0.25">
      <c r="B143" s="162" t="s">
        <v>113</v>
      </c>
      <c r="C143" s="163">
        <v>1702</v>
      </c>
      <c r="D143" s="163">
        <v>668</v>
      </c>
      <c r="E143" s="163">
        <v>2361</v>
      </c>
      <c r="F143" s="163">
        <v>2870</v>
      </c>
      <c r="G143" s="163">
        <v>2808</v>
      </c>
      <c r="H143" s="163">
        <v>2881</v>
      </c>
      <c r="I143" s="164">
        <f t="shared" si="29"/>
        <v>2.5997150997151053E-2</v>
      </c>
      <c r="J143" s="165">
        <f t="shared" si="30"/>
        <v>0.69271445358401884</v>
      </c>
      <c r="K143" s="164">
        <f>H143/H137</f>
        <v>0.10637276620883178</v>
      </c>
    </row>
    <row r="144" spans="2:11" x14ac:dyDescent="0.25">
      <c r="B144" s="162" t="s">
        <v>116</v>
      </c>
      <c r="C144" s="163">
        <v>1397</v>
      </c>
      <c r="D144" s="163">
        <v>113</v>
      </c>
      <c r="E144" s="163">
        <v>2881</v>
      </c>
      <c r="F144" s="163">
        <v>2375</v>
      </c>
      <c r="G144" s="163">
        <v>2108</v>
      </c>
      <c r="H144" s="163">
        <v>1639</v>
      </c>
      <c r="I144" s="164">
        <f t="shared" si="29"/>
        <v>-0.22248576850094881</v>
      </c>
      <c r="J144" s="165">
        <f t="shared" si="30"/>
        <v>0.17322834645669283</v>
      </c>
      <c r="K144" s="164">
        <f>H144/H137</f>
        <v>6.0515433466253141E-2</v>
      </c>
    </row>
    <row r="145" spans="2:11" x14ac:dyDescent="0.25">
      <c r="B145" s="162" t="s">
        <v>123</v>
      </c>
      <c r="C145" s="163">
        <v>369</v>
      </c>
      <c r="D145" s="163">
        <v>118</v>
      </c>
      <c r="E145" s="163">
        <v>1087</v>
      </c>
      <c r="F145" s="163">
        <v>735</v>
      </c>
      <c r="G145" s="163">
        <v>829</v>
      </c>
      <c r="H145" s="163">
        <v>671</v>
      </c>
      <c r="I145" s="164">
        <f t="shared" si="29"/>
        <v>-0.19059107358262972</v>
      </c>
      <c r="J145" s="165">
        <f t="shared" si="30"/>
        <v>0.81842818428184283</v>
      </c>
      <c r="K145" s="164">
        <f>H145/H137</f>
        <v>2.4774774774774775E-2</v>
      </c>
    </row>
    <row r="146" spans="2:11" x14ac:dyDescent="0.25">
      <c r="B146" s="162" t="s">
        <v>119</v>
      </c>
      <c r="C146" s="163">
        <v>441</v>
      </c>
      <c r="D146" s="163">
        <v>77</v>
      </c>
      <c r="E146" s="163">
        <v>812</v>
      </c>
      <c r="F146" s="163">
        <v>579</v>
      </c>
      <c r="G146" s="163">
        <v>725</v>
      </c>
      <c r="H146" s="163">
        <v>521</v>
      </c>
      <c r="I146" s="164">
        <f t="shared" si="29"/>
        <v>-0.28137931034482755</v>
      </c>
      <c r="J146" s="165">
        <f t="shared" si="30"/>
        <v>0.18140589569161003</v>
      </c>
      <c r="K146" s="164">
        <f>H146/H137</f>
        <v>1.9236449564318418E-2</v>
      </c>
    </row>
    <row r="147" spans="2:11" x14ac:dyDescent="0.25">
      <c r="B147" s="162" t="s">
        <v>128</v>
      </c>
      <c r="C147" s="163">
        <v>371</v>
      </c>
      <c r="D147" s="163">
        <v>3</v>
      </c>
      <c r="E147" s="163">
        <v>615</v>
      </c>
      <c r="F147" s="163">
        <v>800</v>
      </c>
      <c r="G147" s="163">
        <v>814</v>
      </c>
      <c r="H147" s="163">
        <v>652</v>
      </c>
      <c r="I147" s="164">
        <f t="shared" si="29"/>
        <v>-0.19901719901719905</v>
      </c>
      <c r="J147" s="165">
        <f t="shared" si="30"/>
        <v>0.75741239892183287</v>
      </c>
      <c r="K147" s="164">
        <f>H147/H137</f>
        <v>2.4073253581450304E-2</v>
      </c>
    </row>
    <row r="148" spans="2:11" x14ac:dyDescent="0.25">
      <c r="B148" s="162" t="s">
        <v>131</v>
      </c>
      <c r="C148" s="163">
        <v>932</v>
      </c>
      <c r="D148" s="163">
        <v>45</v>
      </c>
      <c r="E148" s="163">
        <v>526</v>
      </c>
      <c r="F148" s="163">
        <v>488</v>
      </c>
      <c r="G148" s="163">
        <v>665</v>
      </c>
      <c r="H148" s="163">
        <v>573</v>
      </c>
      <c r="I148" s="164">
        <f t="shared" si="29"/>
        <v>-0.13834586466165411</v>
      </c>
      <c r="J148" s="165">
        <f t="shared" si="30"/>
        <v>-0.38519313304721026</v>
      </c>
      <c r="K148" s="164">
        <f>H148/H137</f>
        <v>2.1156402303943288E-2</v>
      </c>
    </row>
    <row r="149" spans="2:11" x14ac:dyDescent="0.25">
      <c r="B149" s="168" t="s">
        <v>145</v>
      </c>
      <c r="C149" s="169">
        <f t="shared" ref="C149:H149" si="31">C141-SUM(C142:C148)</f>
        <v>6169</v>
      </c>
      <c r="D149" s="169">
        <f t="shared" si="31"/>
        <v>1348</v>
      </c>
      <c r="E149" s="169">
        <f t="shared" si="31"/>
        <v>5794</v>
      </c>
      <c r="F149" s="169">
        <f t="shared" si="31"/>
        <v>7338</v>
      </c>
      <c r="G149" s="169">
        <f t="shared" si="31"/>
        <v>8455</v>
      </c>
      <c r="H149" s="169">
        <f t="shared" si="31"/>
        <v>7411</v>
      </c>
      <c r="I149" s="170">
        <f t="shared" si="29"/>
        <v>-0.12347723240685982</v>
      </c>
      <c r="J149" s="171">
        <f t="shared" si="30"/>
        <v>0.20132922677905651</v>
      </c>
      <c r="K149" s="170">
        <f>H149/H137</f>
        <v>0.27363018756461377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10851</v>
      </c>
      <c r="D151" s="176">
        <v>2580</v>
      </c>
      <c r="E151" s="176">
        <v>11732</v>
      </c>
      <c r="F151" s="176">
        <v>11163</v>
      </c>
      <c r="G151" s="176">
        <v>12933</v>
      </c>
      <c r="H151" s="176">
        <v>13438</v>
      </c>
      <c r="I151" s="177">
        <f t="shared" ref="I151:I163" si="32">IFERROR(H151/G151-1,"-")</f>
        <v>3.9047398128817745E-2</v>
      </c>
      <c r="J151" s="177">
        <f t="shared" ref="J151:J163" si="33">IFERROR(H151/C151-1,"-")</f>
        <v>0.23841120634042956</v>
      </c>
      <c r="K151" s="177">
        <f>H151/H151</f>
        <v>1</v>
      </c>
    </row>
    <row r="152" spans="2:11" x14ac:dyDescent="0.25">
      <c r="B152" s="157" t="s">
        <v>97</v>
      </c>
      <c r="C152" s="158">
        <v>2910</v>
      </c>
      <c r="D152" s="158">
        <v>1698</v>
      </c>
      <c r="E152" s="158">
        <v>4127</v>
      </c>
      <c r="F152" s="158">
        <v>4352</v>
      </c>
      <c r="G152" s="158">
        <v>4244</v>
      </c>
      <c r="H152" s="158">
        <v>5081</v>
      </c>
      <c r="I152" s="159">
        <f t="shared" si="32"/>
        <v>0.1972196041470311</v>
      </c>
      <c r="J152" s="160">
        <f t="shared" si="33"/>
        <v>0.74604810996563575</v>
      </c>
      <c r="K152" s="159">
        <f>H152/H151</f>
        <v>0.3781068611400506</v>
      </c>
    </row>
    <row r="153" spans="2:11" x14ac:dyDescent="0.25">
      <c r="B153" s="162" t="s">
        <v>103</v>
      </c>
      <c r="C153" s="163">
        <v>1115</v>
      </c>
      <c r="D153" s="163">
        <v>1418</v>
      </c>
      <c r="E153" s="163">
        <v>3399</v>
      </c>
      <c r="F153" s="163">
        <v>2928</v>
      </c>
      <c r="G153" s="163">
        <v>3200</v>
      </c>
      <c r="H153" s="163">
        <v>3538</v>
      </c>
      <c r="I153" s="164">
        <f t="shared" si="32"/>
        <v>0.10562500000000008</v>
      </c>
      <c r="J153" s="165">
        <f t="shared" si="33"/>
        <v>2.1730941704035875</v>
      </c>
      <c r="K153" s="164">
        <f>H153/H151</f>
        <v>0.26328322667063553</v>
      </c>
    </row>
    <row r="154" spans="2:11" x14ac:dyDescent="0.25">
      <c r="B154" s="162" t="s">
        <v>100</v>
      </c>
      <c r="C154" s="163">
        <v>1795</v>
      </c>
      <c r="D154" s="163">
        <v>280</v>
      </c>
      <c r="E154" s="163">
        <v>728</v>
      </c>
      <c r="F154" s="163">
        <v>1424</v>
      </c>
      <c r="G154" s="163">
        <v>1044</v>
      </c>
      <c r="H154" s="163">
        <v>1543</v>
      </c>
      <c r="I154" s="164">
        <f t="shared" si="32"/>
        <v>0.47796934865900376</v>
      </c>
      <c r="J154" s="165">
        <f t="shared" si="33"/>
        <v>-0.14038997214484683</v>
      </c>
      <c r="K154" s="164">
        <f>H154/H151</f>
        <v>0.1148236344694151</v>
      </c>
    </row>
    <row r="155" spans="2:11" x14ac:dyDescent="0.25">
      <c r="B155" s="157" t="s">
        <v>107</v>
      </c>
      <c r="C155" s="158">
        <v>7941</v>
      </c>
      <c r="D155" s="158">
        <v>882</v>
      </c>
      <c r="E155" s="158">
        <v>7605</v>
      </c>
      <c r="F155" s="158">
        <v>6811</v>
      </c>
      <c r="G155" s="158">
        <v>8689</v>
      </c>
      <c r="H155" s="158">
        <v>8357</v>
      </c>
      <c r="I155" s="159">
        <f t="shared" si="32"/>
        <v>-3.8209230060996635E-2</v>
      </c>
      <c r="J155" s="160">
        <f t="shared" si="33"/>
        <v>5.2386349326281278E-2</v>
      </c>
      <c r="K155" s="159">
        <f>H155/H151</f>
        <v>0.62189313885994935</v>
      </c>
    </row>
    <row r="156" spans="2:11" x14ac:dyDescent="0.25">
      <c r="B156" s="162" t="s">
        <v>110</v>
      </c>
      <c r="C156" s="163">
        <v>2348</v>
      </c>
      <c r="D156" s="163">
        <v>326</v>
      </c>
      <c r="E156" s="163">
        <v>2234</v>
      </c>
      <c r="F156" s="163">
        <v>2310</v>
      </c>
      <c r="G156" s="163">
        <v>2497</v>
      </c>
      <c r="H156" s="163">
        <v>2001</v>
      </c>
      <c r="I156" s="164">
        <f t="shared" si="32"/>
        <v>-0.19863836603924712</v>
      </c>
      <c r="J156" s="165">
        <f t="shared" si="33"/>
        <v>-0.14778534923339015</v>
      </c>
      <c r="K156" s="164">
        <f>H156/H151</f>
        <v>0.14890608721535942</v>
      </c>
    </row>
    <row r="157" spans="2:11" x14ac:dyDescent="0.25">
      <c r="B157" s="162" t="s">
        <v>113</v>
      </c>
      <c r="C157" s="163">
        <v>2301</v>
      </c>
      <c r="D157" s="163">
        <v>208</v>
      </c>
      <c r="E157" s="163">
        <v>2723</v>
      </c>
      <c r="F157" s="163">
        <v>1794</v>
      </c>
      <c r="G157" s="163">
        <v>1977</v>
      </c>
      <c r="H157" s="163">
        <v>1946</v>
      </c>
      <c r="I157" s="164">
        <f t="shared" si="32"/>
        <v>-1.5680323722812362E-2</v>
      </c>
      <c r="J157" s="165">
        <f t="shared" si="33"/>
        <v>-0.15428074750108645</v>
      </c>
      <c r="K157" s="164">
        <f>H157/H151</f>
        <v>0.14481321625241853</v>
      </c>
    </row>
    <row r="158" spans="2:11" x14ac:dyDescent="0.25">
      <c r="B158" s="162" t="s">
        <v>116</v>
      </c>
      <c r="C158" s="163">
        <v>840</v>
      </c>
      <c r="D158" s="163">
        <v>47</v>
      </c>
      <c r="E158" s="163">
        <v>565</v>
      </c>
      <c r="F158" s="163">
        <v>766</v>
      </c>
      <c r="G158" s="163">
        <v>1231</v>
      </c>
      <c r="H158" s="163">
        <v>1499</v>
      </c>
      <c r="I158" s="164">
        <f t="shared" si="32"/>
        <v>0.21770917952883839</v>
      </c>
      <c r="J158" s="165">
        <f t="shared" si="33"/>
        <v>0.78452380952380962</v>
      </c>
      <c r="K158" s="164">
        <f>H158/H151</f>
        <v>0.11154933769906236</v>
      </c>
    </row>
    <row r="159" spans="2:11" x14ac:dyDescent="0.25">
      <c r="B159" s="162" t="s">
        <v>123</v>
      </c>
      <c r="C159" s="163">
        <v>229</v>
      </c>
      <c r="D159" s="163">
        <v>17</v>
      </c>
      <c r="E159" s="163">
        <v>198</v>
      </c>
      <c r="F159" s="163">
        <v>204</v>
      </c>
      <c r="G159" s="163">
        <v>279</v>
      </c>
      <c r="H159" s="163">
        <v>308</v>
      </c>
      <c r="I159" s="164">
        <f t="shared" si="32"/>
        <v>0.10394265232974909</v>
      </c>
      <c r="J159" s="165">
        <f t="shared" si="33"/>
        <v>0.34497816593886466</v>
      </c>
      <c r="K159" s="164">
        <f>H159/H151</f>
        <v>2.2920077392469117E-2</v>
      </c>
    </row>
    <row r="160" spans="2:11" x14ac:dyDescent="0.25">
      <c r="B160" s="162" t="s">
        <v>119</v>
      </c>
      <c r="C160" s="163">
        <v>272</v>
      </c>
      <c r="D160" s="163">
        <v>41</v>
      </c>
      <c r="E160" s="163">
        <v>320</v>
      </c>
      <c r="F160" s="163">
        <v>282</v>
      </c>
      <c r="G160" s="163">
        <v>331</v>
      </c>
      <c r="H160" s="163">
        <v>327</v>
      </c>
      <c r="I160" s="164">
        <f t="shared" si="32"/>
        <v>-1.2084592145015116E-2</v>
      </c>
      <c r="J160" s="165">
        <f t="shared" si="33"/>
        <v>0.20220588235294112</v>
      </c>
      <c r="K160" s="164">
        <f>H160/H151</f>
        <v>2.4333978270575977E-2</v>
      </c>
    </row>
    <row r="161" spans="2:11" x14ac:dyDescent="0.25">
      <c r="B161" s="162" t="s">
        <v>128</v>
      </c>
      <c r="C161" s="163">
        <v>32</v>
      </c>
      <c r="D161" s="163">
        <v>6</v>
      </c>
      <c r="E161" s="163">
        <v>149</v>
      </c>
      <c r="F161" s="163">
        <v>115</v>
      </c>
      <c r="G161" s="163">
        <v>96</v>
      </c>
      <c r="H161" s="163">
        <v>66</v>
      </c>
      <c r="I161" s="164">
        <f t="shared" si="32"/>
        <v>-0.3125</v>
      </c>
      <c r="J161" s="165">
        <f t="shared" si="33"/>
        <v>1.0625</v>
      </c>
      <c r="K161" s="164">
        <f>H161/H151</f>
        <v>4.9114451555290969E-3</v>
      </c>
    </row>
    <row r="162" spans="2:11" x14ac:dyDescent="0.25">
      <c r="B162" s="162" t="s">
        <v>131</v>
      </c>
      <c r="C162" s="163">
        <v>201</v>
      </c>
      <c r="D162" s="163">
        <v>11</v>
      </c>
      <c r="E162" s="163">
        <v>208</v>
      </c>
      <c r="F162" s="163">
        <v>126</v>
      </c>
      <c r="G162" s="163">
        <v>157</v>
      </c>
      <c r="H162" s="163">
        <v>93</v>
      </c>
      <c r="I162" s="164">
        <f t="shared" si="32"/>
        <v>-0.40764331210191085</v>
      </c>
      <c r="J162" s="165">
        <f t="shared" si="33"/>
        <v>-0.53731343283582089</v>
      </c>
      <c r="K162" s="164">
        <f>H162/H151</f>
        <v>6.9206727191546361E-3</v>
      </c>
    </row>
    <row r="163" spans="2:11" x14ac:dyDescent="0.25">
      <c r="B163" s="168" t="s">
        <v>145</v>
      </c>
      <c r="C163" s="169">
        <f t="shared" ref="C163:H163" si="34">C155-SUM(C156:C162)</f>
        <v>1718</v>
      </c>
      <c r="D163" s="169">
        <f t="shared" si="34"/>
        <v>226</v>
      </c>
      <c r="E163" s="169">
        <f t="shared" si="34"/>
        <v>1208</v>
      </c>
      <c r="F163" s="169">
        <f t="shared" si="34"/>
        <v>1214</v>
      </c>
      <c r="G163" s="169">
        <f t="shared" si="34"/>
        <v>2121</v>
      </c>
      <c r="H163" s="169">
        <f t="shared" si="34"/>
        <v>2117</v>
      </c>
      <c r="I163" s="170">
        <f t="shared" si="32"/>
        <v>-1.885902876001877E-3</v>
      </c>
      <c r="J163" s="171">
        <f t="shared" si="33"/>
        <v>0.23224679860302677</v>
      </c>
      <c r="K163" s="170">
        <f>H163/H151</f>
        <v>0.15753832415538027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A09B2-C94C-4507-8A26-78D980B5351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262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4469859</v>
      </c>
      <c r="D9" s="176">
        <v>4434320</v>
      </c>
      <c r="E9" s="176">
        <v>1478553</v>
      </c>
      <c r="F9" s="176">
        <v>4334225</v>
      </c>
      <c r="G9" s="176">
        <v>4754408</v>
      </c>
      <c r="H9" s="176">
        <v>5035619</v>
      </c>
      <c r="I9" s="177">
        <f>IFERROR(H9/G9-1,"-")</f>
        <v>5.9147426977238737E-2</v>
      </c>
      <c r="J9" s="177">
        <f>IFERROR(H9/D9-1,"-")</f>
        <v>0.13560117447545506</v>
      </c>
      <c r="K9" s="176">
        <f>H9-G9</f>
        <v>281211</v>
      </c>
      <c r="L9" s="176">
        <f>H9-D9</f>
        <v>601299</v>
      </c>
      <c r="M9" s="177">
        <f t="shared" ref="M9:M21" si="0">H9/H$9</f>
        <v>1</v>
      </c>
      <c r="P9" s="154" t="s">
        <v>68</v>
      </c>
      <c r="Q9" s="176">
        <v>1570096</v>
      </c>
      <c r="R9" s="176">
        <v>1621520</v>
      </c>
      <c r="S9" s="176">
        <v>486371</v>
      </c>
      <c r="T9" s="176">
        <v>1603074</v>
      </c>
      <c r="U9" s="176">
        <v>1726562</v>
      </c>
      <c r="V9" s="176">
        <v>1779444</v>
      </c>
      <c r="W9" s="177">
        <f>IFERROR(V9/U9-1,"-")</f>
        <v>3.0628497557573908E-2</v>
      </c>
      <c r="X9" s="177">
        <f>IFERROR(V9/R9-1,"-")</f>
        <v>9.73925699343825E-2</v>
      </c>
      <c r="Y9" s="176">
        <f>V9-U9</f>
        <v>52882</v>
      </c>
      <c r="Z9" s="176">
        <f>V9-R9</f>
        <v>157924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965068</v>
      </c>
      <c r="D10" s="158">
        <v>977442</v>
      </c>
      <c r="E10" s="158">
        <v>431442</v>
      </c>
      <c r="F10" s="158">
        <v>947988</v>
      </c>
      <c r="G10" s="158">
        <v>974590</v>
      </c>
      <c r="H10" s="158">
        <v>990510</v>
      </c>
      <c r="I10" s="160">
        <f>IFERROR(H10/G10-1,"-")</f>
        <v>1.6335074236345504E-2</v>
      </c>
      <c r="J10" s="159">
        <f t="shared" ref="J10:J21" si="2">IFERROR(H10/D10-1,"-")</f>
        <v>1.3369591239173362E-2</v>
      </c>
      <c r="K10" s="158">
        <f t="shared" ref="K10:K20" si="3">H10-G10</f>
        <v>15920</v>
      </c>
      <c r="L10" s="158">
        <f t="shared" ref="L10:L21" si="4">H10-D10</f>
        <v>13068</v>
      </c>
      <c r="M10" s="159">
        <f t="shared" si="0"/>
        <v>0.19670074324526934</v>
      </c>
      <c r="P10" s="157" t="s">
        <v>97</v>
      </c>
      <c r="Q10" s="158">
        <v>177332</v>
      </c>
      <c r="R10" s="158">
        <v>210585</v>
      </c>
      <c r="S10" s="158">
        <v>95402</v>
      </c>
      <c r="T10" s="158">
        <v>194307</v>
      </c>
      <c r="U10" s="158">
        <v>169678</v>
      </c>
      <c r="V10" s="158">
        <v>151006</v>
      </c>
      <c r="W10" s="160">
        <f>IFERROR(V10/U10-1,"-")</f>
        <v>-0.11004372988837685</v>
      </c>
      <c r="X10" s="159">
        <f t="shared" ref="X10:X21" si="5">IFERROR(V10/R10-1,"-")</f>
        <v>-0.28292138566374625</v>
      </c>
      <c r="Y10" s="157">
        <f t="shared" ref="Y10:Y20" si="6">V10-U10</f>
        <v>-18672</v>
      </c>
      <c r="Z10" s="158">
        <f t="shared" ref="Z10:Z21" si="7">V10-R10</f>
        <v>-59579</v>
      </c>
      <c r="AA10" s="159">
        <f t="shared" si="1"/>
        <v>8.4861338710293777E-2</v>
      </c>
    </row>
    <row r="11" spans="1:27" x14ac:dyDescent="0.25">
      <c r="A11" s="161" t="s">
        <v>100</v>
      </c>
      <c r="B11" s="162" t="s">
        <v>103</v>
      </c>
      <c r="C11" s="163">
        <v>397962</v>
      </c>
      <c r="D11" s="163">
        <v>387894</v>
      </c>
      <c r="E11" s="163">
        <v>193035</v>
      </c>
      <c r="F11" s="163">
        <v>397785</v>
      </c>
      <c r="G11" s="163">
        <v>402907</v>
      </c>
      <c r="H11" s="163">
        <v>396407</v>
      </c>
      <c r="I11" s="165">
        <f>IFERROR(H11/G11-1,"-")</f>
        <v>-1.6132755201572535E-2</v>
      </c>
      <c r="J11" s="164">
        <f t="shared" si="2"/>
        <v>2.1946717402176796E-2</v>
      </c>
      <c r="K11" s="163">
        <f t="shared" si="3"/>
        <v>-6500</v>
      </c>
      <c r="L11" s="163">
        <f t="shared" si="4"/>
        <v>8513</v>
      </c>
      <c r="M11" s="164">
        <f t="shared" si="0"/>
        <v>7.8720610117643933E-2</v>
      </c>
      <c r="P11" s="162" t="s">
        <v>103</v>
      </c>
      <c r="Q11" s="163">
        <v>84294</v>
      </c>
      <c r="R11" s="163">
        <v>107359</v>
      </c>
      <c r="S11" s="163">
        <v>54990</v>
      </c>
      <c r="T11" s="163">
        <v>82324</v>
      </c>
      <c r="U11" s="163">
        <v>71335</v>
      </c>
      <c r="V11" s="163">
        <v>57433</v>
      </c>
      <c r="W11" s="165">
        <f>IFERROR(V11/U11-1,"-")</f>
        <v>-0.19488329711922614</v>
      </c>
      <c r="X11" s="164">
        <f t="shared" si="5"/>
        <v>-0.46503786361646438</v>
      </c>
      <c r="Y11" s="162">
        <f t="shared" si="6"/>
        <v>-13902</v>
      </c>
      <c r="Z11" s="163">
        <f t="shared" si="7"/>
        <v>-49926</v>
      </c>
      <c r="AA11" s="164">
        <f>V11/V$9</f>
        <v>3.2275811995207494E-2</v>
      </c>
    </row>
    <row r="12" spans="1:27" x14ac:dyDescent="0.25">
      <c r="A12" s="1"/>
      <c r="B12" s="162" t="s">
        <v>100</v>
      </c>
      <c r="C12" s="163">
        <v>567106</v>
      </c>
      <c r="D12" s="163">
        <v>589548</v>
      </c>
      <c r="E12" s="163">
        <v>238407</v>
      </c>
      <c r="F12" s="163">
        <v>550203</v>
      </c>
      <c r="G12" s="163">
        <v>571683</v>
      </c>
      <c r="H12" s="163">
        <v>594103</v>
      </c>
      <c r="I12" s="165">
        <f>IFERROR(H12/G12-1,"-")</f>
        <v>3.921753839103137E-2</v>
      </c>
      <c r="J12" s="164">
        <f t="shared" si="2"/>
        <v>7.7262580824630778E-3</v>
      </c>
      <c r="K12" s="163">
        <f t="shared" si="3"/>
        <v>22420</v>
      </c>
      <c r="L12" s="163">
        <f t="shared" si="4"/>
        <v>4555</v>
      </c>
      <c r="M12" s="164">
        <f t="shared" si="0"/>
        <v>0.11798013312762543</v>
      </c>
      <c r="P12" s="162" t="s">
        <v>100</v>
      </c>
      <c r="Q12" s="163">
        <v>93038</v>
      </c>
      <c r="R12" s="163">
        <v>103226</v>
      </c>
      <c r="S12" s="163">
        <v>40412</v>
      </c>
      <c r="T12" s="163">
        <v>111983</v>
      </c>
      <c r="U12" s="163">
        <v>98343</v>
      </c>
      <c r="V12" s="163">
        <v>93573</v>
      </c>
      <c r="W12" s="165">
        <f>IFERROR(V12/U12-1,"-")</f>
        <v>-4.8503706415301551E-2</v>
      </c>
      <c r="X12" s="164">
        <f t="shared" si="5"/>
        <v>-9.3513262162633448E-2</v>
      </c>
      <c r="Y12" s="162">
        <f t="shared" si="6"/>
        <v>-4770</v>
      </c>
      <c r="Z12" s="163">
        <f t="shared" si="7"/>
        <v>-9653</v>
      </c>
      <c r="AA12" s="164">
        <f t="shared" si="1"/>
        <v>5.2585526715086282E-2</v>
      </c>
    </row>
    <row r="13" spans="1:27" s="56" customFormat="1" x14ac:dyDescent="0.25">
      <c r="B13" s="157" t="s">
        <v>107</v>
      </c>
      <c r="C13" s="158">
        <v>3504791</v>
      </c>
      <c r="D13" s="158">
        <v>3456878</v>
      </c>
      <c r="E13" s="158">
        <v>1047111</v>
      </c>
      <c r="F13" s="158">
        <v>3386237</v>
      </c>
      <c r="G13" s="158">
        <v>3779818</v>
      </c>
      <c r="H13" s="158">
        <v>4045109</v>
      </c>
      <c r="I13" s="160">
        <f>IFERROR(H13/G13-1,"-")</f>
        <v>7.0186183567568561E-2</v>
      </c>
      <c r="J13" s="159">
        <f t="shared" si="2"/>
        <v>0.17016249922618032</v>
      </c>
      <c r="K13" s="158">
        <f t="shared" si="3"/>
        <v>265291</v>
      </c>
      <c r="L13" s="158">
        <f t="shared" si="4"/>
        <v>588231</v>
      </c>
      <c r="M13" s="159">
        <f t="shared" si="0"/>
        <v>0.80329925675473068</v>
      </c>
      <c r="P13" s="157" t="s">
        <v>107</v>
      </c>
      <c r="Q13" s="158">
        <v>1392764</v>
      </c>
      <c r="R13" s="158">
        <v>1410935</v>
      </c>
      <c r="S13" s="158">
        <v>390969</v>
      </c>
      <c r="T13" s="158">
        <v>1408767</v>
      </c>
      <c r="U13" s="158">
        <v>1556884</v>
      </c>
      <c r="V13" s="158">
        <v>1628438</v>
      </c>
      <c r="W13" s="160">
        <f>IFERROR(V13/U13-1,"-")</f>
        <v>4.595975037318123E-2</v>
      </c>
      <c r="X13" s="159">
        <f t="shared" si="5"/>
        <v>0.15415522330936571</v>
      </c>
      <c r="Y13" s="157">
        <f t="shared" si="6"/>
        <v>71554</v>
      </c>
      <c r="Z13" s="158">
        <f t="shared" si="7"/>
        <v>217503</v>
      </c>
      <c r="AA13" s="159">
        <f t="shared" si="1"/>
        <v>0.91513866128970622</v>
      </c>
    </row>
    <row r="14" spans="1:27" s="56" customFormat="1" x14ac:dyDescent="0.25">
      <c r="B14" s="162" t="s">
        <v>110</v>
      </c>
      <c r="C14" s="163">
        <v>1557674</v>
      </c>
      <c r="D14" s="163">
        <v>1587163</v>
      </c>
      <c r="E14" s="163">
        <v>407466</v>
      </c>
      <c r="F14" s="163">
        <v>1572776</v>
      </c>
      <c r="G14" s="163">
        <v>1782834</v>
      </c>
      <c r="H14" s="163">
        <v>1915172</v>
      </c>
      <c r="I14" s="165">
        <f t="shared" ref="I14:I21" si="8">IFERROR(H14/G14-1,"-")</f>
        <v>7.4229008421423437E-2</v>
      </c>
      <c r="J14" s="164">
        <f t="shared" si="2"/>
        <v>0.20666371380885273</v>
      </c>
      <c r="K14" s="163">
        <f t="shared" si="3"/>
        <v>132338</v>
      </c>
      <c r="L14" s="163">
        <f t="shared" si="4"/>
        <v>328009</v>
      </c>
      <c r="M14" s="164">
        <f t="shared" si="0"/>
        <v>0.38032504047665244</v>
      </c>
      <c r="P14" s="162" t="s">
        <v>110</v>
      </c>
      <c r="Q14" s="163">
        <v>680009</v>
      </c>
      <c r="R14" s="163">
        <v>699988</v>
      </c>
      <c r="S14" s="163">
        <v>170354</v>
      </c>
      <c r="T14" s="163">
        <v>715472</v>
      </c>
      <c r="U14" s="163">
        <v>811804</v>
      </c>
      <c r="V14" s="163">
        <v>856544</v>
      </c>
      <c r="W14" s="165">
        <f t="shared" ref="W14:W21" si="9">IFERROR(V14/U14-1,"-")</f>
        <v>5.5111825021803229E-2</v>
      </c>
      <c r="X14" s="164">
        <f t="shared" si="5"/>
        <v>0.2236552626616457</v>
      </c>
      <c r="Y14" s="162">
        <f t="shared" si="6"/>
        <v>44740</v>
      </c>
      <c r="Z14" s="163">
        <f t="shared" si="7"/>
        <v>156556</v>
      </c>
      <c r="AA14" s="164">
        <f t="shared" si="1"/>
        <v>0.48135485016668128</v>
      </c>
    </row>
    <row r="15" spans="1:27" x14ac:dyDescent="0.25">
      <c r="A15" s="1"/>
      <c r="B15" s="162" t="s">
        <v>113</v>
      </c>
      <c r="C15" s="163">
        <v>532876</v>
      </c>
      <c r="D15" s="163">
        <v>451480</v>
      </c>
      <c r="E15" s="163">
        <v>131872</v>
      </c>
      <c r="F15" s="163">
        <v>346210</v>
      </c>
      <c r="G15" s="163">
        <v>388908</v>
      </c>
      <c r="H15" s="163">
        <v>404435</v>
      </c>
      <c r="I15" s="165">
        <f t="shared" si="8"/>
        <v>3.992460941919429E-2</v>
      </c>
      <c r="J15" s="164">
        <f t="shared" si="2"/>
        <v>-0.10420173651103037</v>
      </c>
      <c r="K15" s="163">
        <f t="shared" si="3"/>
        <v>15527</v>
      </c>
      <c r="L15" s="163">
        <f t="shared" si="4"/>
        <v>-47045</v>
      </c>
      <c r="M15" s="164">
        <f t="shared" si="0"/>
        <v>8.0314853049843524E-2</v>
      </c>
      <c r="P15" s="162" t="s">
        <v>113</v>
      </c>
      <c r="Q15" s="163">
        <v>204025</v>
      </c>
      <c r="R15" s="163">
        <v>186069</v>
      </c>
      <c r="S15" s="163">
        <v>49431</v>
      </c>
      <c r="T15" s="163">
        <v>154532</v>
      </c>
      <c r="U15" s="163">
        <v>166120</v>
      </c>
      <c r="V15" s="163">
        <v>168129</v>
      </c>
      <c r="W15" s="165">
        <f t="shared" si="9"/>
        <v>1.2093667228509464E-2</v>
      </c>
      <c r="X15" s="164">
        <f t="shared" si="5"/>
        <v>-9.6415845734646788E-2</v>
      </c>
      <c r="Y15" s="162">
        <f t="shared" si="6"/>
        <v>2009</v>
      </c>
      <c r="Z15" s="163">
        <f t="shared" si="7"/>
        <v>-17940</v>
      </c>
      <c r="AA15" s="164">
        <f t="shared" si="1"/>
        <v>9.4484007364097997E-2</v>
      </c>
    </row>
    <row r="16" spans="1:27" x14ac:dyDescent="0.25">
      <c r="A16" s="1"/>
      <c r="B16" s="162" t="s">
        <v>116</v>
      </c>
      <c r="C16" s="163">
        <v>150218</v>
      </c>
      <c r="D16" s="163">
        <v>155503</v>
      </c>
      <c r="E16" s="163">
        <v>54011</v>
      </c>
      <c r="F16" s="163">
        <v>178800</v>
      </c>
      <c r="G16" s="163">
        <v>200937</v>
      </c>
      <c r="H16" s="163">
        <v>214448</v>
      </c>
      <c r="I16" s="165">
        <f t="shared" si="8"/>
        <v>6.7239980690465107E-2</v>
      </c>
      <c r="J16" s="164">
        <f t="shared" si="2"/>
        <v>0.37906021105702137</v>
      </c>
      <c r="K16" s="163">
        <f t="shared" si="3"/>
        <v>13511</v>
      </c>
      <c r="L16" s="163">
        <f t="shared" si="4"/>
        <v>58945</v>
      </c>
      <c r="M16" s="164">
        <f t="shared" si="0"/>
        <v>4.258622425564762E-2</v>
      </c>
      <c r="P16" s="162" t="s">
        <v>116</v>
      </c>
      <c r="Q16" s="163">
        <v>43580</v>
      </c>
      <c r="R16" s="163">
        <v>48761</v>
      </c>
      <c r="S16" s="163">
        <v>18306</v>
      </c>
      <c r="T16" s="163">
        <v>57599</v>
      </c>
      <c r="U16" s="163">
        <v>60661</v>
      </c>
      <c r="V16" s="163">
        <v>53779</v>
      </c>
      <c r="W16" s="165">
        <f t="shared" si="9"/>
        <v>-0.11345015743228759</v>
      </c>
      <c r="X16" s="164">
        <f t="shared" si="5"/>
        <v>0.10291011258997962</v>
      </c>
      <c r="Y16" s="162">
        <f t="shared" si="6"/>
        <v>-6882</v>
      </c>
      <c r="Z16" s="163">
        <f t="shared" si="7"/>
        <v>5018</v>
      </c>
      <c r="AA16" s="164">
        <f t="shared" si="1"/>
        <v>3.0222361591598274E-2</v>
      </c>
    </row>
    <row r="17" spans="1:27" x14ac:dyDescent="0.25">
      <c r="A17" s="1"/>
      <c r="B17" s="162" t="s">
        <v>123</v>
      </c>
      <c r="C17" s="163">
        <v>136148</v>
      </c>
      <c r="D17" s="163">
        <v>127370</v>
      </c>
      <c r="E17" s="163">
        <v>38215</v>
      </c>
      <c r="F17" s="163">
        <v>158032</v>
      </c>
      <c r="G17" s="163">
        <v>151440</v>
      </c>
      <c r="H17" s="163">
        <v>161188</v>
      </c>
      <c r="I17" s="165">
        <f t="shared" si="8"/>
        <v>6.4368726888536676E-2</v>
      </c>
      <c r="J17" s="164">
        <f t="shared" si="2"/>
        <v>0.26550993169506154</v>
      </c>
      <c r="K17" s="163">
        <f t="shared" si="3"/>
        <v>9748</v>
      </c>
      <c r="L17" s="163">
        <f t="shared" si="4"/>
        <v>33818</v>
      </c>
      <c r="M17" s="164">
        <f t="shared" si="0"/>
        <v>3.2009570223640829E-2</v>
      </c>
      <c r="P17" s="162" t="s">
        <v>123</v>
      </c>
      <c r="Q17" s="163">
        <v>60853</v>
      </c>
      <c r="R17" s="163">
        <v>56760</v>
      </c>
      <c r="S17" s="163">
        <v>15742</v>
      </c>
      <c r="T17" s="163">
        <v>71206</v>
      </c>
      <c r="U17" s="163">
        <v>65680</v>
      </c>
      <c r="V17" s="163">
        <v>66424</v>
      </c>
      <c r="W17" s="165">
        <f t="shared" si="9"/>
        <v>1.1327649208282553E-2</v>
      </c>
      <c r="X17" s="164">
        <f t="shared" si="5"/>
        <v>0.1702607470049331</v>
      </c>
      <c r="Y17" s="162">
        <f t="shared" si="6"/>
        <v>744</v>
      </c>
      <c r="Z17" s="163">
        <f t="shared" si="7"/>
        <v>9664</v>
      </c>
      <c r="AA17" s="164">
        <f t="shared" si="1"/>
        <v>3.7328513850393721E-2</v>
      </c>
    </row>
    <row r="18" spans="1:27" x14ac:dyDescent="0.25">
      <c r="A18" s="1"/>
      <c r="B18" s="162" t="s">
        <v>119</v>
      </c>
      <c r="C18" s="163">
        <v>123511</v>
      </c>
      <c r="D18" s="163">
        <v>121302</v>
      </c>
      <c r="E18" s="163">
        <v>52873</v>
      </c>
      <c r="F18" s="163">
        <v>132336</v>
      </c>
      <c r="G18" s="163">
        <v>136772</v>
      </c>
      <c r="H18" s="163">
        <v>142827</v>
      </c>
      <c r="I18" s="165">
        <f t="shared" si="8"/>
        <v>4.4270757172520714E-2</v>
      </c>
      <c r="J18" s="164">
        <f t="shared" si="2"/>
        <v>0.17744967106890241</v>
      </c>
      <c r="K18" s="163">
        <f t="shared" si="3"/>
        <v>6055</v>
      </c>
      <c r="L18" s="163">
        <f t="shared" si="4"/>
        <v>21525</v>
      </c>
      <c r="M18" s="164">
        <f t="shared" si="0"/>
        <v>2.8363345201453883E-2</v>
      </c>
      <c r="P18" s="162" t="s">
        <v>119</v>
      </c>
      <c r="Q18" s="163">
        <v>64569</v>
      </c>
      <c r="R18" s="163">
        <v>63818</v>
      </c>
      <c r="S18" s="163">
        <v>25266</v>
      </c>
      <c r="T18" s="163">
        <v>75458</v>
      </c>
      <c r="U18" s="163">
        <v>72483</v>
      </c>
      <c r="V18" s="163">
        <v>74137</v>
      </c>
      <c r="W18" s="165">
        <f t="shared" si="9"/>
        <v>2.2819143799235775E-2</v>
      </c>
      <c r="X18" s="164">
        <f t="shared" si="5"/>
        <v>0.16169419286094833</v>
      </c>
      <c r="Y18" s="162">
        <f t="shared" si="6"/>
        <v>1654</v>
      </c>
      <c r="Z18" s="163">
        <f t="shared" si="7"/>
        <v>10319</v>
      </c>
      <c r="AA18" s="164">
        <f t="shared" si="1"/>
        <v>4.16630138402782E-2</v>
      </c>
    </row>
    <row r="19" spans="1:27" x14ac:dyDescent="0.25">
      <c r="A19" s="161" t="s">
        <v>144</v>
      </c>
      <c r="B19" s="162" t="s">
        <v>128</v>
      </c>
      <c r="C19" s="163">
        <v>59020</v>
      </c>
      <c r="D19" s="163">
        <v>65308</v>
      </c>
      <c r="E19" s="163">
        <v>28669</v>
      </c>
      <c r="F19" s="163">
        <v>54535</v>
      </c>
      <c r="G19" s="163">
        <v>60364</v>
      </c>
      <c r="H19" s="163">
        <v>55719</v>
      </c>
      <c r="I19" s="165">
        <f t="shared" si="8"/>
        <v>-7.6949837651580366E-2</v>
      </c>
      <c r="J19" s="164">
        <f t="shared" si="2"/>
        <v>-0.14682734121394014</v>
      </c>
      <c r="K19" s="163">
        <f t="shared" si="3"/>
        <v>-4645</v>
      </c>
      <c r="L19" s="163">
        <f t="shared" si="4"/>
        <v>-9589</v>
      </c>
      <c r="M19" s="164">
        <f t="shared" si="0"/>
        <v>1.1064975328753029E-2</v>
      </c>
      <c r="P19" s="162" t="s">
        <v>128</v>
      </c>
      <c r="Q19" s="163">
        <v>23148</v>
      </c>
      <c r="R19" s="163">
        <v>27581</v>
      </c>
      <c r="S19" s="163">
        <v>11552</v>
      </c>
      <c r="T19" s="163">
        <v>20464</v>
      </c>
      <c r="U19" s="163">
        <v>22127</v>
      </c>
      <c r="V19" s="163">
        <v>21505</v>
      </c>
      <c r="W19" s="165">
        <f t="shared" si="9"/>
        <v>-2.8110453292357729E-2</v>
      </c>
      <c r="X19" s="164">
        <f t="shared" si="5"/>
        <v>-0.22029658097965987</v>
      </c>
      <c r="Y19" s="162">
        <f t="shared" si="6"/>
        <v>-622</v>
      </c>
      <c r="Z19" s="163">
        <f t="shared" si="7"/>
        <v>-6076</v>
      </c>
      <c r="AA19" s="164">
        <f t="shared" si="1"/>
        <v>1.2085235612921789E-2</v>
      </c>
    </row>
    <row r="20" spans="1:27" x14ac:dyDescent="0.25">
      <c r="A20" s="167" t="s">
        <v>145</v>
      </c>
      <c r="B20" s="162" t="s">
        <v>131</v>
      </c>
      <c r="C20" s="163">
        <v>100351</v>
      </c>
      <c r="D20" s="163">
        <v>88060</v>
      </c>
      <c r="E20" s="163">
        <v>42106</v>
      </c>
      <c r="F20" s="163">
        <v>45782</v>
      </c>
      <c r="G20" s="163">
        <v>58689</v>
      </c>
      <c r="H20" s="163">
        <v>57261</v>
      </c>
      <c r="I20" s="165">
        <f t="shared" si="8"/>
        <v>-2.4331646475489466E-2</v>
      </c>
      <c r="J20" s="164">
        <f t="shared" si="2"/>
        <v>-0.34975017033840561</v>
      </c>
      <c r="K20" s="163">
        <f t="shared" si="3"/>
        <v>-1428</v>
      </c>
      <c r="L20" s="163">
        <f t="shared" si="4"/>
        <v>-30799</v>
      </c>
      <c r="M20" s="164">
        <f t="shared" si="0"/>
        <v>1.137119388897373E-2</v>
      </c>
      <c r="P20" s="162" t="s">
        <v>131</v>
      </c>
      <c r="Q20" s="163">
        <v>30584</v>
      </c>
      <c r="R20" s="163">
        <v>29295</v>
      </c>
      <c r="S20" s="163">
        <v>13286</v>
      </c>
      <c r="T20" s="163">
        <v>15797</v>
      </c>
      <c r="U20" s="163">
        <v>21156</v>
      </c>
      <c r="V20" s="163">
        <v>19617</v>
      </c>
      <c r="W20" s="165">
        <f t="shared" si="9"/>
        <v>-7.274532047646054E-2</v>
      </c>
      <c r="X20" s="164">
        <f t="shared" si="5"/>
        <v>-0.33036354326676909</v>
      </c>
      <c r="Y20" s="162">
        <f t="shared" si="6"/>
        <v>-1539</v>
      </c>
      <c r="Z20" s="163">
        <f t="shared" si="7"/>
        <v>-9678</v>
      </c>
      <c r="AA20" s="164">
        <f t="shared" si="1"/>
        <v>1.102423004039464E-2</v>
      </c>
    </row>
    <row r="21" spans="1:27" x14ac:dyDescent="0.25">
      <c r="B21" s="168" t="s">
        <v>145</v>
      </c>
      <c r="C21" s="169">
        <f t="shared" ref="C21:H21" si="10">C13-SUM(C14:C20)</f>
        <v>844993</v>
      </c>
      <c r="D21" s="169">
        <f t="shared" si="10"/>
        <v>860692</v>
      </c>
      <c r="E21" s="169">
        <f t="shared" si="10"/>
        <v>291899</v>
      </c>
      <c r="F21" s="169">
        <f t="shared" si="10"/>
        <v>897766</v>
      </c>
      <c r="G21" s="169">
        <f t="shared" si="10"/>
        <v>999874</v>
      </c>
      <c r="H21" s="169">
        <f t="shared" si="10"/>
        <v>1094059</v>
      </c>
      <c r="I21" s="171">
        <f t="shared" si="8"/>
        <v>9.4196868805469514E-2</v>
      </c>
      <c r="J21" s="170">
        <f t="shared" si="2"/>
        <v>0.27113880458979511</v>
      </c>
      <c r="K21" s="169">
        <f>H21-G21</f>
        <v>94185</v>
      </c>
      <c r="L21" s="169">
        <f t="shared" si="4"/>
        <v>233367</v>
      </c>
      <c r="M21" s="170">
        <f t="shared" si="0"/>
        <v>0.21726405432976562</v>
      </c>
      <c r="P21" s="168" t="s">
        <v>145</v>
      </c>
      <c r="Q21" s="169">
        <f t="shared" ref="Q21:V21" si="11">Q13-SUM(Q14:Q20)</f>
        <v>285996</v>
      </c>
      <c r="R21" s="169">
        <f t="shared" si="11"/>
        <v>298663</v>
      </c>
      <c r="S21" s="169">
        <f t="shared" si="11"/>
        <v>87032</v>
      </c>
      <c r="T21" s="169">
        <f t="shared" si="11"/>
        <v>298239</v>
      </c>
      <c r="U21" s="169">
        <f t="shared" si="11"/>
        <v>336853</v>
      </c>
      <c r="V21" s="169">
        <f t="shared" si="11"/>
        <v>368303</v>
      </c>
      <c r="W21" s="171">
        <f t="shared" si="9"/>
        <v>9.336416775269929E-2</v>
      </c>
      <c r="X21" s="170">
        <f t="shared" si="5"/>
        <v>0.23317250546602697</v>
      </c>
      <c r="Y21" s="168">
        <f>V21-U21</f>
        <v>31450</v>
      </c>
      <c r="Z21" s="169">
        <f t="shared" si="7"/>
        <v>69640</v>
      </c>
      <c r="AA21" s="170">
        <f t="shared" si="1"/>
        <v>0.20697644882334032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1570096</v>
      </c>
      <c r="D23" s="176">
        <v>1621520</v>
      </c>
      <c r="E23" s="176">
        <v>486371</v>
      </c>
      <c r="F23" s="176">
        <v>1603074</v>
      </c>
      <c r="G23" s="176">
        <v>1726562</v>
      </c>
      <c r="H23" s="176">
        <v>1779444</v>
      </c>
      <c r="I23" s="177">
        <f>IFERROR(H23/G23-1,"-")</f>
        <v>3.0628497557573908E-2</v>
      </c>
      <c r="J23" s="177">
        <f>IFERROR(H23/D23-1,"-")</f>
        <v>9.73925699343825E-2</v>
      </c>
      <c r="K23" s="176">
        <f>H23-G23</f>
        <v>52882</v>
      </c>
      <c r="L23" s="176">
        <f>H23-D23</f>
        <v>157924</v>
      </c>
      <c r="M23" s="177">
        <f t="shared" ref="M23:M35" si="12">H23/H$9</f>
        <v>0.35337145244705764</v>
      </c>
    </row>
    <row r="24" spans="1:27" x14ac:dyDescent="0.25">
      <c r="B24" s="157" t="s">
        <v>97</v>
      </c>
      <c r="C24" s="158">
        <v>177332</v>
      </c>
      <c r="D24" s="158">
        <v>210585</v>
      </c>
      <c r="E24" s="158">
        <v>95402</v>
      </c>
      <c r="F24" s="158">
        <v>194307</v>
      </c>
      <c r="G24" s="158">
        <v>169678</v>
      </c>
      <c r="H24" s="158">
        <v>151006</v>
      </c>
      <c r="I24" s="160">
        <f>IFERROR(H24/G24-1,"-")</f>
        <v>-0.11004372988837685</v>
      </c>
      <c r="J24" s="159">
        <f t="shared" ref="J24:J35" si="13">IFERROR(H24/D24-1,"-")</f>
        <v>-0.28292138566374625</v>
      </c>
      <c r="K24" s="158">
        <f t="shared" ref="K24:K34" si="14">H24-G24</f>
        <v>-18672</v>
      </c>
      <c r="L24" s="158">
        <f t="shared" ref="L24:L35" si="15">H24-D24</f>
        <v>-59579</v>
      </c>
      <c r="M24" s="159">
        <f t="shared" si="12"/>
        <v>2.998757451665823E-2</v>
      </c>
    </row>
    <row r="25" spans="1:27" x14ac:dyDescent="0.25">
      <c r="B25" s="162" t="s">
        <v>103</v>
      </c>
      <c r="C25" s="163">
        <v>84294</v>
      </c>
      <c r="D25" s="163">
        <v>107359</v>
      </c>
      <c r="E25" s="163">
        <v>54990</v>
      </c>
      <c r="F25" s="163">
        <v>82324</v>
      </c>
      <c r="G25" s="163">
        <v>71335</v>
      </c>
      <c r="H25" s="163">
        <v>57433</v>
      </c>
      <c r="I25" s="165">
        <f>IFERROR(H25/G25-1,"-")</f>
        <v>-0.19488329711922614</v>
      </c>
      <c r="J25" s="164">
        <f t="shared" si="13"/>
        <v>-0.46503786361646438</v>
      </c>
      <c r="K25" s="163">
        <f t="shared" si="14"/>
        <v>-13902</v>
      </c>
      <c r="L25" s="163">
        <f t="shared" si="15"/>
        <v>-49926</v>
      </c>
      <c r="M25" s="164">
        <f t="shared" si="12"/>
        <v>1.1405350563654637E-2</v>
      </c>
    </row>
    <row r="26" spans="1:27" x14ac:dyDescent="0.25">
      <c r="B26" s="162" t="s">
        <v>100</v>
      </c>
      <c r="C26" s="163">
        <v>93038</v>
      </c>
      <c r="D26" s="163">
        <v>103226</v>
      </c>
      <c r="E26" s="163">
        <v>40412</v>
      </c>
      <c r="F26" s="163">
        <v>111983</v>
      </c>
      <c r="G26" s="163">
        <v>98343</v>
      </c>
      <c r="H26" s="163">
        <v>93573</v>
      </c>
      <c r="I26" s="165">
        <f>IFERROR(H26/G26-1,"-")</f>
        <v>-4.8503706415301551E-2</v>
      </c>
      <c r="J26" s="164">
        <f t="shared" si="13"/>
        <v>-9.3513262162633448E-2</v>
      </c>
      <c r="K26" s="163">
        <f t="shared" si="14"/>
        <v>-4770</v>
      </c>
      <c r="L26" s="163">
        <f t="shared" si="15"/>
        <v>-9653</v>
      </c>
      <c r="M26" s="164">
        <f t="shared" si="12"/>
        <v>1.8582223953003595E-2</v>
      </c>
    </row>
    <row r="27" spans="1:27" x14ac:dyDescent="0.25">
      <c r="B27" s="157" t="s">
        <v>107</v>
      </c>
      <c r="C27" s="158">
        <v>1392764</v>
      </c>
      <c r="D27" s="158">
        <v>1410935</v>
      </c>
      <c r="E27" s="158">
        <v>390969</v>
      </c>
      <c r="F27" s="158">
        <v>1408767</v>
      </c>
      <c r="G27" s="158">
        <v>1556884</v>
      </c>
      <c r="H27" s="158">
        <v>1628438</v>
      </c>
      <c r="I27" s="160">
        <f>IFERROR(H27/G27-1,"-")</f>
        <v>4.595975037318123E-2</v>
      </c>
      <c r="J27" s="159">
        <f t="shared" si="13"/>
        <v>0.15415522330936571</v>
      </c>
      <c r="K27" s="158">
        <f t="shared" si="14"/>
        <v>71554</v>
      </c>
      <c r="L27" s="158">
        <f t="shared" si="15"/>
        <v>217503</v>
      </c>
      <c r="M27" s="159">
        <f t="shared" si="12"/>
        <v>0.32338387793039941</v>
      </c>
    </row>
    <row r="28" spans="1:27" x14ac:dyDescent="0.25">
      <c r="B28" s="162" t="s">
        <v>110</v>
      </c>
      <c r="C28" s="163">
        <v>680009</v>
      </c>
      <c r="D28" s="163">
        <v>699988</v>
      </c>
      <c r="E28" s="163">
        <v>170354</v>
      </c>
      <c r="F28" s="163">
        <v>715472</v>
      </c>
      <c r="G28" s="163">
        <v>811804</v>
      </c>
      <c r="H28" s="163">
        <v>856544</v>
      </c>
      <c r="I28" s="165">
        <f t="shared" ref="I28:I35" si="16">IFERROR(H28/G28-1,"-")</f>
        <v>5.5111825021803229E-2</v>
      </c>
      <c r="J28" s="164">
        <f t="shared" si="13"/>
        <v>0.2236552626616457</v>
      </c>
      <c r="K28" s="163">
        <f t="shared" si="14"/>
        <v>44740</v>
      </c>
      <c r="L28" s="163">
        <f t="shared" si="15"/>
        <v>156556</v>
      </c>
      <c r="M28" s="164">
        <f t="shared" si="12"/>
        <v>0.17009706254583598</v>
      </c>
    </row>
    <row r="29" spans="1:27" x14ac:dyDescent="0.25">
      <c r="B29" s="162" t="s">
        <v>113</v>
      </c>
      <c r="C29" s="163">
        <v>204025</v>
      </c>
      <c r="D29" s="163">
        <v>186069</v>
      </c>
      <c r="E29" s="163">
        <v>49431</v>
      </c>
      <c r="F29" s="163">
        <v>154532</v>
      </c>
      <c r="G29" s="163">
        <v>166120</v>
      </c>
      <c r="H29" s="163">
        <v>168129</v>
      </c>
      <c r="I29" s="165">
        <f t="shared" si="16"/>
        <v>1.2093667228509464E-2</v>
      </c>
      <c r="J29" s="164">
        <f t="shared" si="13"/>
        <v>-9.6415845734646788E-2</v>
      </c>
      <c r="K29" s="163">
        <f t="shared" si="14"/>
        <v>2009</v>
      </c>
      <c r="L29" s="163">
        <f t="shared" si="15"/>
        <v>-17940</v>
      </c>
      <c r="M29" s="164">
        <f t="shared" si="12"/>
        <v>3.3387950915269804E-2</v>
      </c>
    </row>
    <row r="30" spans="1:27" x14ac:dyDescent="0.25">
      <c r="B30" s="162" t="s">
        <v>116</v>
      </c>
      <c r="C30" s="163">
        <v>43580</v>
      </c>
      <c r="D30" s="163">
        <v>48761</v>
      </c>
      <c r="E30" s="163">
        <v>18306</v>
      </c>
      <c r="F30" s="163">
        <v>57599</v>
      </c>
      <c r="G30" s="163">
        <v>60661</v>
      </c>
      <c r="H30" s="163">
        <v>53779</v>
      </c>
      <c r="I30" s="165">
        <f t="shared" si="16"/>
        <v>-0.11345015743228759</v>
      </c>
      <c r="J30" s="164">
        <f t="shared" si="13"/>
        <v>0.10291011258997962</v>
      </c>
      <c r="K30" s="163">
        <f t="shared" si="14"/>
        <v>-6882</v>
      </c>
      <c r="L30" s="163">
        <f t="shared" si="15"/>
        <v>5018</v>
      </c>
      <c r="M30" s="164">
        <f t="shared" si="12"/>
        <v>1.0679719812003252E-2</v>
      </c>
    </row>
    <row r="31" spans="1:27" x14ac:dyDescent="0.25">
      <c r="B31" s="162" t="s">
        <v>123</v>
      </c>
      <c r="C31" s="163">
        <v>60853</v>
      </c>
      <c r="D31" s="163">
        <v>56760</v>
      </c>
      <c r="E31" s="163">
        <v>15742</v>
      </c>
      <c r="F31" s="163">
        <v>71206</v>
      </c>
      <c r="G31" s="163">
        <v>65680</v>
      </c>
      <c r="H31" s="163">
        <v>66424</v>
      </c>
      <c r="I31" s="165">
        <f t="shared" si="16"/>
        <v>1.1327649208282553E-2</v>
      </c>
      <c r="J31" s="164">
        <f t="shared" si="13"/>
        <v>0.1702607470049331</v>
      </c>
      <c r="K31" s="163">
        <f t="shared" si="14"/>
        <v>744</v>
      </c>
      <c r="L31" s="163">
        <f t="shared" si="15"/>
        <v>9664</v>
      </c>
      <c r="M31" s="164">
        <f t="shared" si="12"/>
        <v>1.3190831157003736E-2</v>
      </c>
    </row>
    <row r="32" spans="1:27" x14ac:dyDescent="0.25">
      <c r="B32" s="162" t="s">
        <v>119</v>
      </c>
      <c r="C32" s="163">
        <v>64569</v>
      </c>
      <c r="D32" s="163">
        <v>63818</v>
      </c>
      <c r="E32" s="163">
        <v>25266</v>
      </c>
      <c r="F32" s="163">
        <v>75458</v>
      </c>
      <c r="G32" s="163">
        <v>72483</v>
      </c>
      <c r="H32" s="163">
        <v>74137</v>
      </c>
      <c r="I32" s="165">
        <f t="shared" si="16"/>
        <v>2.2819143799235775E-2</v>
      </c>
      <c r="J32" s="164">
        <f t="shared" si="13"/>
        <v>0.16169419286094833</v>
      </c>
      <c r="K32" s="163">
        <f t="shared" si="14"/>
        <v>1654</v>
      </c>
      <c r="L32" s="163">
        <f t="shared" si="15"/>
        <v>10319</v>
      </c>
      <c r="M32" s="164">
        <f t="shared" si="12"/>
        <v>1.4722519714060972E-2</v>
      </c>
    </row>
    <row r="33" spans="2:13" x14ac:dyDescent="0.25">
      <c r="B33" s="162" t="s">
        <v>128</v>
      </c>
      <c r="C33" s="163">
        <v>23148</v>
      </c>
      <c r="D33" s="163">
        <v>27581</v>
      </c>
      <c r="E33" s="163">
        <v>11552</v>
      </c>
      <c r="F33" s="163">
        <v>20464</v>
      </c>
      <c r="G33" s="163">
        <v>22127</v>
      </c>
      <c r="H33" s="163">
        <v>21505</v>
      </c>
      <c r="I33" s="165">
        <f t="shared" si="16"/>
        <v>-2.8110453292357729E-2</v>
      </c>
      <c r="J33" s="164">
        <f t="shared" si="13"/>
        <v>-0.22029658097965987</v>
      </c>
      <c r="K33" s="163">
        <f t="shared" si="14"/>
        <v>-622</v>
      </c>
      <c r="L33" s="163">
        <f t="shared" si="15"/>
        <v>-6076</v>
      </c>
      <c r="M33" s="164">
        <f t="shared" si="12"/>
        <v>4.2705772617030796E-3</v>
      </c>
    </row>
    <row r="34" spans="2:13" x14ac:dyDescent="0.25">
      <c r="B34" s="162" t="s">
        <v>131</v>
      </c>
      <c r="C34" s="163">
        <v>30584</v>
      </c>
      <c r="D34" s="163">
        <v>29295</v>
      </c>
      <c r="E34" s="163">
        <v>13286</v>
      </c>
      <c r="F34" s="163">
        <v>15797</v>
      </c>
      <c r="G34" s="163">
        <v>21156</v>
      </c>
      <c r="H34" s="163">
        <v>19617</v>
      </c>
      <c r="I34" s="165">
        <f t="shared" si="16"/>
        <v>-7.274532047646054E-2</v>
      </c>
      <c r="J34" s="164">
        <f t="shared" si="13"/>
        <v>-0.33036354326676909</v>
      </c>
      <c r="K34" s="163">
        <f t="shared" si="14"/>
        <v>-1539</v>
      </c>
      <c r="L34" s="163">
        <f t="shared" si="15"/>
        <v>-9678</v>
      </c>
      <c r="M34" s="164">
        <f t="shared" si="12"/>
        <v>3.8956481814847389E-3</v>
      </c>
    </row>
    <row r="35" spans="2:13" x14ac:dyDescent="0.25">
      <c r="B35" s="168" t="s">
        <v>145</v>
      </c>
      <c r="C35" s="169">
        <f t="shared" ref="C35:H35" si="17">C27-SUM(C28:C34)</f>
        <v>285996</v>
      </c>
      <c r="D35" s="169">
        <f t="shared" si="17"/>
        <v>298663</v>
      </c>
      <c r="E35" s="169">
        <f t="shared" si="17"/>
        <v>87032</v>
      </c>
      <c r="F35" s="169">
        <f t="shared" si="17"/>
        <v>298239</v>
      </c>
      <c r="G35" s="169">
        <f t="shared" si="17"/>
        <v>336853</v>
      </c>
      <c r="H35" s="169">
        <f t="shared" si="17"/>
        <v>368303</v>
      </c>
      <c r="I35" s="171">
        <f t="shared" si="16"/>
        <v>9.336416775269929E-2</v>
      </c>
      <c r="J35" s="170">
        <f t="shared" si="13"/>
        <v>0.23317250546602697</v>
      </c>
      <c r="K35" s="169">
        <f>H35-G35</f>
        <v>31450</v>
      </c>
      <c r="L35" s="169">
        <f t="shared" si="15"/>
        <v>69640</v>
      </c>
      <c r="M35" s="170">
        <f t="shared" si="12"/>
        <v>7.3139568343037864E-2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1211602</v>
      </c>
      <c r="D37" s="176">
        <v>1190067</v>
      </c>
      <c r="E37" s="176">
        <v>336432</v>
      </c>
      <c r="F37" s="176">
        <v>1134618</v>
      </c>
      <c r="G37" s="176">
        <v>1208359</v>
      </c>
      <c r="H37" s="176">
        <v>1272373</v>
      </c>
      <c r="I37" s="177">
        <f>IFERROR(H37/G37-1,"-")</f>
        <v>5.2975978165429316E-2</v>
      </c>
      <c r="J37" s="177">
        <f>IFERROR(H37/D37-1,"-")</f>
        <v>6.9160811954285029E-2</v>
      </c>
      <c r="K37" s="176">
        <f>H37-G37</f>
        <v>64014</v>
      </c>
      <c r="L37" s="176">
        <f>H37-D37</f>
        <v>82306</v>
      </c>
      <c r="M37" s="177">
        <f t="shared" ref="M37:M49" si="18">H37/H$9</f>
        <v>0.25267459670797177</v>
      </c>
    </row>
    <row r="38" spans="2:13" x14ac:dyDescent="0.25">
      <c r="B38" s="157" t="s">
        <v>97</v>
      </c>
      <c r="C38" s="158">
        <v>124150</v>
      </c>
      <c r="D38" s="158">
        <v>119383</v>
      </c>
      <c r="E38" s="158">
        <v>44587</v>
      </c>
      <c r="F38" s="158">
        <v>115928</v>
      </c>
      <c r="G38" s="158">
        <v>111509</v>
      </c>
      <c r="H38" s="158">
        <v>107119</v>
      </c>
      <c r="I38" s="160">
        <f>IFERROR(H38/G38-1,"-")</f>
        <v>-3.9369019541023564E-2</v>
      </c>
      <c r="J38" s="159">
        <f t="shared" ref="J38:J49" si="19">IFERROR(H38/D38-1,"-")</f>
        <v>-0.10272819413149281</v>
      </c>
      <c r="K38" s="158">
        <f t="shared" ref="K38:K48" si="20">H38-G38</f>
        <v>-4390</v>
      </c>
      <c r="L38" s="158">
        <f t="shared" ref="L38:L49" si="21">H38-D38</f>
        <v>-12264</v>
      </c>
      <c r="M38" s="159">
        <f t="shared" si="18"/>
        <v>2.1272260669443023E-2</v>
      </c>
    </row>
    <row r="39" spans="2:13" x14ac:dyDescent="0.25">
      <c r="B39" s="162" t="s">
        <v>103</v>
      </c>
      <c r="C39" s="163">
        <v>39945</v>
      </c>
      <c r="D39" s="163">
        <v>48354</v>
      </c>
      <c r="E39" s="163">
        <v>21989</v>
      </c>
      <c r="F39" s="163">
        <v>46120</v>
      </c>
      <c r="G39" s="163">
        <v>49099</v>
      </c>
      <c r="H39" s="163">
        <v>47505</v>
      </c>
      <c r="I39" s="165">
        <f>IFERROR(H39/G39-1,"-")</f>
        <v>-3.2465019654168148E-2</v>
      </c>
      <c r="J39" s="164">
        <f t="shared" si="19"/>
        <v>-1.7558009678620201E-2</v>
      </c>
      <c r="K39" s="163">
        <f t="shared" si="20"/>
        <v>-1594</v>
      </c>
      <c r="L39" s="163">
        <f t="shared" si="21"/>
        <v>-849</v>
      </c>
      <c r="M39" s="164">
        <f t="shared" si="18"/>
        <v>9.4337955274217521E-3</v>
      </c>
    </row>
    <row r="40" spans="2:13" x14ac:dyDescent="0.25">
      <c r="B40" s="162" t="s">
        <v>100</v>
      </c>
      <c r="C40" s="163">
        <v>84205</v>
      </c>
      <c r="D40" s="163">
        <v>71029</v>
      </c>
      <c r="E40" s="163">
        <v>22598</v>
      </c>
      <c r="F40" s="163">
        <v>69808</v>
      </c>
      <c r="G40" s="163">
        <v>62410</v>
      </c>
      <c r="H40" s="163">
        <v>59614</v>
      </c>
      <c r="I40" s="165">
        <f>IFERROR(H40/G40-1,"-")</f>
        <v>-4.4800512738343179E-2</v>
      </c>
      <c r="J40" s="164">
        <f t="shared" si="19"/>
        <v>-0.16070900618057415</v>
      </c>
      <c r="K40" s="163">
        <f t="shared" si="20"/>
        <v>-2796</v>
      </c>
      <c r="L40" s="163">
        <f t="shared" si="21"/>
        <v>-11415</v>
      </c>
      <c r="M40" s="164">
        <f t="shared" si="18"/>
        <v>1.1838465142021269E-2</v>
      </c>
    </row>
    <row r="41" spans="2:13" x14ac:dyDescent="0.25">
      <c r="B41" s="157" t="s">
        <v>107</v>
      </c>
      <c r="C41" s="158">
        <v>1087452</v>
      </c>
      <c r="D41" s="158">
        <v>1070684</v>
      </c>
      <c r="E41" s="158">
        <v>291845</v>
      </c>
      <c r="F41" s="158">
        <v>1018690</v>
      </c>
      <c r="G41" s="158">
        <v>1096850</v>
      </c>
      <c r="H41" s="158">
        <v>1165254</v>
      </c>
      <c r="I41" s="160">
        <f>IFERROR(H41/G41-1,"-")</f>
        <v>6.2364042485298921E-2</v>
      </c>
      <c r="J41" s="159">
        <f t="shared" si="19"/>
        <v>8.8326714511471227E-2</v>
      </c>
      <c r="K41" s="158">
        <f t="shared" si="20"/>
        <v>68404</v>
      </c>
      <c r="L41" s="158">
        <f t="shared" si="21"/>
        <v>94570</v>
      </c>
      <c r="M41" s="159">
        <f t="shared" si="18"/>
        <v>0.23140233603852872</v>
      </c>
    </row>
    <row r="42" spans="2:13" x14ac:dyDescent="0.25">
      <c r="B42" s="162" t="s">
        <v>110</v>
      </c>
      <c r="C42" s="163">
        <v>568802</v>
      </c>
      <c r="D42" s="163">
        <v>593029</v>
      </c>
      <c r="E42" s="163">
        <v>130827</v>
      </c>
      <c r="F42" s="163">
        <v>533736</v>
      </c>
      <c r="G42" s="163">
        <v>585314</v>
      </c>
      <c r="H42" s="163">
        <v>633486</v>
      </c>
      <c r="I42" s="165">
        <f t="shared" ref="I42:I49" si="22">IFERROR(H42/G42-1,"-")</f>
        <v>8.2301123841220347E-2</v>
      </c>
      <c r="J42" s="164">
        <f t="shared" si="19"/>
        <v>6.822094703631687E-2</v>
      </c>
      <c r="K42" s="163">
        <f t="shared" si="20"/>
        <v>48172</v>
      </c>
      <c r="L42" s="163">
        <f t="shared" si="21"/>
        <v>40457</v>
      </c>
      <c r="M42" s="164">
        <f t="shared" si="18"/>
        <v>0.12580101870296381</v>
      </c>
    </row>
    <row r="43" spans="2:13" x14ac:dyDescent="0.25">
      <c r="B43" s="162" t="s">
        <v>113</v>
      </c>
      <c r="C43" s="163">
        <v>67730</v>
      </c>
      <c r="D43" s="163">
        <v>48402</v>
      </c>
      <c r="E43" s="163">
        <v>14283</v>
      </c>
      <c r="F43" s="163">
        <v>34314</v>
      </c>
      <c r="G43" s="163">
        <v>40158</v>
      </c>
      <c r="H43" s="163">
        <v>39330</v>
      </c>
      <c r="I43" s="165">
        <f t="shared" si="22"/>
        <v>-2.0618556701030966E-2</v>
      </c>
      <c r="J43" s="164">
        <f t="shared" si="19"/>
        <v>-0.18743027147638525</v>
      </c>
      <c r="K43" s="163">
        <f t="shared" si="20"/>
        <v>-828</v>
      </c>
      <c r="L43" s="163">
        <f t="shared" si="21"/>
        <v>-9072</v>
      </c>
      <c r="M43" s="164">
        <f t="shared" si="18"/>
        <v>7.8103605534890546E-3</v>
      </c>
    </row>
    <row r="44" spans="2:13" x14ac:dyDescent="0.25">
      <c r="B44" s="162" t="s">
        <v>116</v>
      </c>
      <c r="C44" s="163">
        <v>22038</v>
      </c>
      <c r="D44" s="163">
        <v>22636</v>
      </c>
      <c r="E44" s="163">
        <v>8694</v>
      </c>
      <c r="F44" s="163">
        <v>24587</v>
      </c>
      <c r="G44" s="163">
        <v>26845</v>
      </c>
      <c r="H44" s="163">
        <v>26886</v>
      </c>
      <c r="I44" s="165">
        <f t="shared" si="22"/>
        <v>1.5272862730488779E-3</v>
      </c>
      <c r="J44" s="164">
        <f t="shared" si="19"/>
        <v>0.18775402014490195</v>
      </c>
      <c r="K44" s="163">
        <f t="shared" si="20"/>
        <v>41</v>
      </c>
      <c r="L44" s="163">
        <f t="shared" si="21"/>
        <v>4250</v>
      </c>
      <c r="M44" s="164">
        <f t="shared" si="18"/>
        <v>5.3391648573889328E-3</v>
      </c>
    </row>
    <row r="45" spans="2:13" x14ac:dyDescent="0.25">
      <c r="B45" s="162" t="s">
        <v>123</v>
      </c>
      <c r="C45" s="163">
        <v>51900</v>
      </c>
      <c r="D45" s="163">
        <v>50071</v>
      </c>
      <c r="E45" s="163">
        <v>13048</v>
      </c>
      <c r="F45" s="163">
        <v>53245</v>
      </c>
      <c r="G45" s="163">
        <v>50773</v>
      </c>
      <c r="H45" s="163">
        <v>53448</v>
      </c>
      <c r="I45" s="165">
        <f t="shared" si="22"/>
        <v>5.26854824414551E-2</v>
      </c>
      <c r="J45" s="164">
        <f t="shared" si="19"/>
        <v>6.7444229194543848E-2</v>
      </c>
      <c r="K45" s="163">
        <f t="shared" si="20"/>
        <v>2675</v>
      </c>
      <c r="L45" s="163">
        <f t="shared" si="21"/>
        <v>3377</v>
      </c>
      <c r="M45" s="164">
        <f t="shared" si="18"/>
        <v>1.0613988071774294E-2</v>
      </c>
    </row>
    <row r="46" spans="2:13" x14ac:dyDescent="0.25">
      <c r="B46" s="162" t="s">
        <v>119</v>
      </c>
      <c r="C46" s="163">
        <v>38003</v>
      </c>
      <c r="D46" s="163">
        <v>37114</v>
      </c>
      <c r="E46" s="163">
        <v>14023</v>
      </c>
      <c r="F46" s="163">
        <v>34601</v>
      </c>
      <c r="G46" s="163">
        <v>39773</v>
      </c>
      <c r="H46" s="163">
        <v>40397</v>
      </c>
      <c r="I46" s="165">
        <f t="shared" si="22"/>
        <v>1.5689035275186614E-2</v>
      </c>
      <c r="J46" s="164">
        <f t="shared" si="19"/>
        <v>8.845718596755936E-2</v>
      </c>
      <c r="K46" s="163">
        <f t="shared" si="20"/>
        <v>624</v>
      </c>
      <c r="L46" s="163">
        <f t="shared" si="21"/>
        <v>3283</v>
      </c>
      <c r="M46" s="164">
        <f t="shared" si="18"/>
        <v>8.0222510877014323E-3</v>
      </c>
    </row>
    <row r="47" spans="2:13" x14ac:dyDescent="0.25">
      <c r="B47" s="162" t="s">
        <v>128</v>
      </c>
      <c r="C47" s="163">
        <v>23726</v>
      </c>
      <c r="D47" s="163">
        <v>23338</v>
      </c>
      <c r="E47" s="163">
        <v>9675</v>
      </c>
      <c r="F47" s="163">
        <v>19782</v>
      </c>
      <c r="G47" s="163">
        <v>20626</v>
      </c>
      <c r="H47" s="163">
        <v>19155</v>
      </c>
      <c r="I47" s="165">
        <f t="shared" si="22"/>
        <v>-7.1317754290701085E-2</v>
      </c>
      <c r="J47" s="164">
        <f t="shared" si="19"/>
        <v>-0.17923558145513752</v>
      </c>
      <c r="K47" s="163">
        <f t="shared" si="20"/>
        <v>-1471</v>
      </c>
      <c r="L47" s="163">
        <f t="shared" si="21"/>
        <v>-4183</v>
      </c>
      <c r="M47" s="164">
        <f t="shared" si="18"/>
        <v>3.8039017646092762E-3</v>
      </c>
    </row>
    <row r="48" spans="2:13" x14ac:dyDescent="0.25">
      <c r="B48" s="162" t="s">
        <v>131</v>
      </c>
      <c r="C48" s="163">
        <v>41568</v>
      </c>
      <c r="D48" s="163">
        <v>35272</v>
      </c>
      <c r="E48" s="163">
        <v>16312</v>
      </c>
      <c r="F48" s="163">
        <v>18611</v>
      </c>
      <c r="G48" s="163">
        <v>21946</v>
      </c>
      <c r="H48" s="163">
        <v>20567</v>
      </c>
      <c r="I48" s="165">
        <f t="shared" si="22"/>
        <v>-6.2836052127950404E-2</v>
      </c>
      <c r="J48" s="164">
        <f t="shared" si="19"/>
        <v>-0.41690292583352229</v>
      </c>
      <c r="K48" s="163">
        <f t="shared" si="20"/>
        <v>-1379</v>
      </c>
      <c r="L48" s="163">
        <f t="shared" si="21"/>
        <v>-14705</v>
      </c>
      <c r="M48" s="164">
        <f t="shared" si="18"/>
        <v>4.0843042335013827E-3</v>
      </c>
    </row>
    <row r="49" spans="2:13" x14ac:dyDescent="0.25">
      <c r="B49" s="168" t="s">
        <v>145</v>
      </c>
      <c r="C49" s="169">
        <f t="shared" ref="C49:H49" si="23">C41-SUM(C42:C48)</f>
        <v>273685</v>
      </c>
      <c r="D49" s="169">
        <f t="shared" si="23"/>
        <v>260822</v>
      </c>
      <c r="E49" s="169">
        <f t="shared" si="23"/>
        <v>84983</v>
      </c>
      <c r="F49" s="169">
        <f t="shared" si="23"/>
        <v>299814</v>
      </c>
      <c r="G49" s="169">
        <f t="shared" si="23"/>
        <v>311415</v>
      </c>
      <c r="H49" s="169">
        <f t="shared" si="23"/>
        <v>331985</v>
      </c>
      <c r="I49" s="171">
        <f t="shared" si="22"/>
        <v>6.6053337186712247E-2</v>
      </c>
      <c r="J49" s="170">
        <f t="shared" si="19"/>
        <v>0.2728412480542286</v>
      </c>
      <c r="K49" s="169">
        <f>H49-G49</f>
        <v>20570</v>
      </c>
      <c r="L49" s="169">
        <f t="shared" si="21"/>
        <v>71163</v>
      </c>
      <c r="M49" s="170">
        <f t="shared" si="18"/>
        <v>6.5927346767100534E-2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42496</v>
      </c>
      <c r="D51" s="176">
        <v>41449</v>
      </c>
      <c r="E51" s="176">
        <v>12080</v>
      </c>
      <c r="F51" s="176">
        <v>33076</v>
      </c>
      <c r="G51" s="176">
        <v>45674</v>
      </c>
      <c r="H51" s="176">
        <v>39257</v>
      </c>
      <c r="I51" s="177">
        <f>IFERROR(H51/G51-1,"-")</f>
        <v>-0.1404956868240137</v>
      </c>
      <c r="J51" s="177">
        <f>IFERROR(H51/D51-1,"-")</f>
        <v>-5.2884267412965369E-2</v>
      </c>
      <c r="K51" s="176">
        <f>H51-G51</f>
        <v>-6417</v>
      </c>
      <c r="L51" s="176">
        <f>H51-D51</f>
        <v>-2192</v>
      </c>
      <c r="M51" s="177">
        <f t="shared" ref="M51:M63" si="24">H51/H$9</f>
        <v>7.7958638252814596E-3</v>
      </c>
    </row>
    <row r="52" spans="2:13" x14ac:dyDescent="0.25">
      <c r="B52" s="157" t="s">
        <v>97</v>
      </c>
      <c r="C52" s="158">
        <v>10814</v>
      </c>
      <c r="D52" s="158">
        <v>10010</v>
      </c>
      <c r="E52" s="158">
        <v>2332</v>
      </c>
      <c r="F52" s="158">
        <v>5537</v>
      </c>
      <c r="G52" s="158">
        <v>18264</v>
      </c>
      <c r="H52" s="158">
        <v>10070</v>
      </c>
      <c r="I52" s="160">
        <f>IFERROR(H52/G52-1,"-")</f>
        <v>-0.44864213753832671</v>
      </c>
      <c r="J52" s="159">
        <f t="shared" ref="J52:J63" si="25">IFERROR(H52/D52-1,"-")</f>
        <v>5.9940059940060131E-3</v>
      </c>
      <c r="K52" s="158">
        <f t="shared" ref="K52:K62" si="26">H52-G52</f>
        <v>-8194</v>
      </c>
      <c r="L52" s="158">
        <f t="shared" ref="L52:L63" si="27">H52-D52</f>
        <v>60</v>
      </c>
      <c r="M52" s="159">
        <f t="shared" si="24"/>
        <v>1.9997541513764247E-3</v>
      </c>
    </row>
    <row r="53" spans="2:13" x14ac:dyDescent="0.25">
      <c r="B53" s="162" t="s">
        <v>103</v>
      </c>
      <c r="C53" s="163">
        <v>6825</v>
      </c>
      <c r="D53" s="163">
        <v>5648</v>
      </c>
      <c r="E53" s="163">
        <v>1654</v>
      </c>
      <c r="F53" s="163">
        <v>2745</v>
      </c>
      <c r="G53" s="163">
        <v>13308</v>
      </c>
      <c r="H53" s="163">
        <v>6705</v>
      </c>
      <c r="I53" s="165">
        <f>IFERROR(H53/G53-1,"-")</f>
        <v>-0.49616771866546439</v>
      </c>
      <c r="J53" s="164">
        <f t="shared" si="25"/>
        <v>0.18714589235127477</v>
      </c>
      <c r="K53" s="163">
        <f t="shared" si="26"/>
        <v>-6603</v>
      </c>
      <c r="L53" s="163">
        <f t="shared" si="27"/>
        <v>1057</v>
      </c>
      <c r="M53" s="164">
        <f t="shared" si="24"/>
        <v>1.331514556601681E-3</v>
      </c>
    </row>
    <row r="54" spans="2:13" x14ac:dyDescent="0.25">
      <c r="B54" s="162" t="s">
        <v>100</v>
      </c>
      <c r="C54" s="163">
        <v>3989</v>
      </c>
      <c r="D54" s="163">
        <v>4362</v>
      </c>
      <c r="E54" s="163">
        <v>678</v>
      </c>
      <c r="F54" s="163">
        <v>2792</v>
      </c>
      <c r="G54" s="163">
        <v>4956</v>
      </c>
      <c r="H54" s="163">
        <v>3365</v>
      </c>
      <c r="I54" s="165">
        <f>IFERROR(H54/G54-1,"-")</f>
        <v>-0.32102502017756251</v>
      </c>
      <c r="J54" s="164">
        <f t="shared" si="25"/>
        <v>-0.22856487849610274</v>
      </c>
      <c r="K54" s="163">
        <f t="shared" si="26"/>
        <v>-1591</v>
      </c>
      <c r="L54" s="163">
        <f t="shared" si="27"/>
        <v>-997</v>
      </c>
      <c r="M54" s="164">
        <f t="shared" si="24"/>
        <v>6.6823959477474372E-4</v>
      </c>
    </row>
    <row r="55" spans="2:13" x14ac:dyDescent="0.25">
      <c r="B55" s="157" t="s">
        <v>107</v>
      </c>
      <c r="C55" s="158">
        <v>31682</v>
      </c>
      <c r="D55" s="158">
        <v>31439</v>
      </c>
      <c r="E55" s="158">
        <v>9748</v>
      </c>
      <c r="F55" s="158">
        <v>27539</v>
      </c>
      <c r="G55" s="158">
        <v>27410</v>
      </c>
      <c r="H55" s="158">
        <v>29187</v>
      </c>
      <c r="I55" s="160">
        <f>IFERROR(H55/G55-1,"-")</f>
        <v>6.4830353885443337E-2</v>
      </c>
      <c r="J55" s="159">
        <f t="shared" si="25"/>
        <v>-7.1630777060339046E-2</v>
      </c>
      <c r="K55" s="158">
        <f t="shared" si="26"/>
        <v>1777</v>
      </c>
      <c r="L55" s="158">
        <f t="shared" si="27"/>
        <v>-2252</v>
      </c>
      <c r="M55" s="159">
        <f t="shared" si="24"/>
        <v>5.7961096739050349E-3</v>
      </c>
    </row>
    <row r="56" spans="2:13" x14ac:dyDescent="0.25">
      <c r="B56" s="162" t="s">
        <v>110</v>
      </c>
      <c r="C56" s="163">
        <v>9100</v>
      </c>
      <c r="D56" s="163">
        <v>9458</v>
      </c>
      <c r="E56" s="163">
        <v>2988</v>
      </c>
      <c r="F56" s="163">
        <v>9439</v>
      </c>
      <c r="G56" s="163">
        <v>8436</v>
      </c>
      <c r="H56" s="163">
        <v>10101</v>
      </c>
      <c r="I56" s="165">
        <f t="shared" ref="I56:I63" si="28">IFERROR(H56/G56-1,"-")</f>
        <v>0.19736842105263164</v>
      </c>
      <c r="J56" s="164">
        <f t="shared" si="25"/>
        <v>6.7984774793825364E-2</v>
      </c>
      <c r="K56" s="163">
        <f t="shared" si="26"/>
        <v>1665</v>
      </c>
      <c r="L56" s="163">
        <f t="shared" si="27"/>
        <v>643</v>
      </c>
      <c r="M56" s="164">
        <f t="shared" si="24"/>
        <v>2.0059102962317046E-3</v>
      </c>
    </row>
    <row r="57" spans="2:13" x14ac:dyDescent="0.25">
      <c r="B57" s="162" t="s">
        <v>113</v>
      </c>
      <c r="C57" s="163">
        <v>9963</v>
      </c>
      <c r="D57" s="163">
        <v>8739</v>
      </c>
      <c r="E57" s="163">
        <v>2596</v>
      </c>
      <c r="F57" s="163">
        <v>6032</v>
      </c>
      <c r="G57" s="163">
        <v>5351</v>
      </c>
      <c r="H57" s="163">
        <v>5834</v>
      </c>
      <c r="I57" s="165">
        <f t="shared" si="28"/>
        <v>9.0263502149130925E-2</v>
      </c>
      <c r="J57" s="164">
        <f t="shared" si="25"/>
        <v>-0.33241789678452915</v>
      </c>
      <c r="K57" s="163">
        <f t="shared" si="26"/>
        <v>483</v>
      </c>
      <c r="L57" s="163">
        <f t="shared" si="27"/>
        <v>-2905</v>
      </c>
      <c r="M57" s="164">
        <f t="shared" si="24"/>
        <v>1.1585467447001053E-3</v>
      </c>
    </row>
    <row r="58" spans="2:13" x14ac:dyDescent="0.25">
      <c r="B58" s="162" t="s">
        <v>116</v>
      </c>
      <c r="C58" s="163">
        <v>1908</v>
      </c>
      <c r="D58" s="163">
        <v>2061</v>
      </c>
      <c r="E58" s="163">
        <v>516</v>
      </c>
      <c r="F58" s="163">
        <v>2383</v>
      </c>
      <c r="G58" s="163">
        <v>2635</v>
      </c>
      <c r="H58" s="163">
        <v>2142</v>
      </c>
      <c r="I58" s="165">
        <f t="shared" si="28"/>
        <v>-0.18709677419354842</v>
      </c>
      <c r="J58" s="164">
        <f t="shared" si="25"/>
        <v>3.9301310043668103E-2</v>
      </c>
      <c r="K58" s="163">
        <f t="shared" si="26"/>
        <v>-493</v>
      </c>
      <c r="L58" s="163">
        <f t="shared" si="27"/>
        <v>81</v>
      </c>
      <c r="M58" s="164">
        <f t="shared" si="24"/>
        <v>4.2536975096805379E-4</v>
      </c>
    </row>
    <row r="59" spans="2:13" x14ac:dyDescent="0.25">
      <c r="B59" s="162" t="s">
        <v>123</v>
      </c>
      <c r="C59" s="163">
        <v>610</v>
      </c>
      <c r="D59" s="163">
        <v>685</v>
      </c>
      <c r="E59" s="163">
        <v>249</v>
      </c>
      <c r="F59" s="163">
        <v>806</v>
      </c>
      <c r="G59" s="163">
        <v>741</v>
      </c>
      <c r="H59" s="163">
        <v>980</v>
      </c>
      <c r="I59" s="165">
        <f t="shared" si="28"/>
        <v>0.32253711201079627</v>
      </c>
      <c r="J59" s="164">
        <f t="shared" si="25"/>
        <v>0.43065693430656937</v>
      </c>
      <c r="K59" s="163">
        <f t="shared" si="26"/>
        <v>239</v>
      </c>
      <c r="L59" s="163">
        <f t="shared" si="27"/>
        <v>295</v>
      </c>
      <c r="M59" s="164">
        <f t="shared" si="24"/>
        <v>1.9461361155401153E-4</v>
      </c>
    </row>
    <row r="60" spans="2:13" x14ac:dyDescent="0.25">
      <c r="B60" s="162" t="s">
        <v>119</v>
      </c>
      <c r="C60" s="163">
        <v>558</v>
      </c>
      <c r="D60" s="163">
        <v>661</v>
      </c>
      <c r="E60" s="163">
        <v>221</v>
      </c>
      <c r="F60" s="163">
        <v>594</v>
      </c>
      <c r="G60" s="163">
        <v>617</v>
      </c>
      <c r="H60" s="163">
        <v>691</v>
      </c>
      <c r="I60" s="165">
        <f t="shared" si="28"/>
        <v>0.11993517017828204</v>
      </c>
      <c r="J60" s="164">
        <f t="shared" si="25"/>
        <v>4.5385779122541603E-2</v>
      </c>
      <c r="K60" s="163">
        <f t="shared" si="26"/>
        <v>74</v>
      </c>
      <c r="L60" s="163">
        <f t="shared" si="27"/>
        <v>30</v>
      </c>
      <c r="M60" s="164">
        <f t="shared" si="24"/>
        <v>1.3722245467736934E-4</v>
      </c>
    </row>
    <row r="61" spans="2:13" x14ac:dyDescent="0.25">
      <c r="B61" s="162" t="s">
        <v>128</v>
      </c>
      <c r="C61" s="163">
        <v>327</v>
      </c>
      <c r="D61" s="163">
        <v>238</v>
      </c>
      <c r="E61" s="163">
        <v>136</v>
      </c>
      <c r="F61" s="163">
        <v>91</v>
      </c>
      <c r="G61" s="163">
        <v>199</v>
      </c>
      <c r="H61" s="163">
        <v>107</v>
      </c>
      <c r="I61" s="165">
        <f t="shared" si="28"/>
        <v>-0.46231155778894473</v>
      </c>
      <c r="J61" s="164">
        <f t="shared" si="25"/>
        <v>-0.55042016806722693</v>
      </c>
      <c r="K61" s="163">
        <f t="shared" si="26"/>
        <v>-92</v>
      </c>
      <c r="L61" s="163">
        <f t="shared" si="27"/>
        <v>-131</v>
      </c>
      <c r="M61" s="164">
        <f t="shared" si="24"/>
        <v>2.1248629016611462E-5</v>
      </c>
    </row>
    <row r="62" spans="2:13" x14ac:dyDescent="0.25">
      <c r="B62" s="162" t="s">
        <v>131</v>
      </c>
      <c r="C62" s="163">
        <v>418</v>
      </c>
      <c r="D62" s="163">
        <v>451</v>
      </c>
      <c r="E62" s="163">
        <v>209</v>
      </c>
      <c r="F62" s="163">
        <v>120</v>
      </c>
      <c r="G62" s="163">
        <v>168</v>
      </c>
      <c r="H62" s="163">
        <v>111</v>
      </c>
      <c r="I62" s="165">
        <f t="shared" si="28"/>
        <v>-0.3392857142857143</v>
      </c>
      <c r="J62" s="164">
        <f t="shared" si="25"/>
        <v>-0.75388026607538805</v>
      </c>
      <c r="K62" s="163">
        <f t="shared" si="26"/>
        <v>-57</v>
      </c>
      <c r="L62" s="163">
        <f t="shared" si="27"/>
        <v>-340</v>
      </c>
      <c r="M62" s="164">
        <f t="shared" si="24"/>
        <v>2.2042970288260491E-5</v>
      </c>
    </row>
    <row r="63" spans="2:13" x14ac:dyDescent="0.25">
      <c r="B63" s="168" t="s">
        <v>145</v>
      </c>
      <c r="C63" s="169">
        <f t="shared" ref="C63:H63" si="29">C55-SUM(C56:C62)</f>
        <v>8798</v>
      </c>
      <c r="D63" s="169">
        <f t="shared" si="29"/>
        <v>9146</v>
      </c>
      <c r="E63" s="169">
        <f t="shared" si="29"/>
        <v>2833</v>
      </c>
      <c r="F63" s="169">
        <f t="shared" si="29"/>
        <v>8074</v>
      </c>
      <c r="G63" s="169">
        <f t="shared" si="29"/>
        <v>9263</v>
      </c>
      <c r="H63" s="169">
        <f t="shared" si="29"/>
        <v>9221</v>
      </c>
      <c r="I63" s="171">
        <f t="shared" si="28"/>
        <v>-4.5341681960487934E-3</v>
      </c>
      <c r="J63" s="170">
        <f t="shared" si="25"/>
        <v>8.2003061447626369E-3</v>
      </c>
      <c r="K63" s="169">
        <f>H63-G63</f>
        <v>-42</v>
      </c>
      <c r="L63" s="169">
        <f t="shared" si="27"/>
        <v>75</v>
      </c>
      <c r="M63" s="170">
        <f t="shared" si="24"/>
        <v>1.8311552164689186E-3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126249</v>
      </c>
      <c r="D65" s="176">
        <v>126380</v>
      </c>
      <c r="E65" s="176">
        <v>44479</v>
      </c>
      <c r="F65" s="176">
        <v>146959</v>
      </c>
      <c r="G65" s="176">
        <v>167345</v>
      </c>
      <c r="H65" s="176">
        <v>216281</v>
      </c>
      <c r="I65" s="177">
        <f>IFERROR(H65/G65-1,"-")</f>
        <v>0.29242582688457985</v>
      </c>
      <c r="J65" s="177">
        <f>IFERROR(H65/D65-1,"-")</f>
        <v>0.71135464472226628</v>
      </c>
      <c r="K65" s="176">
        <f>H65-G65</f>
        <v>48936</v>
      </c>
      <c r="L65" s="176">
        <f>H65-D65</f>
        <v>89901</v>
      </c>
      <c r="M65" s="177">
        <f t="shared" ref="M65:M77" si="30">H65/H$9</f>
        <v>4.2950231143380785E-2</v>
      </c>
    </row>
    <row r="66" spans="2:13" x14ac:dyDescent="0.25">
      <c r="B66" s="157" t="s">
        <v>97</v>
      </c>
      <c r="C66" s="158">
        <v>33119</v>
      </c>
      <c r="D66" s="158">
        <v>39570</v>
      </c>
      <c r="E66" s="158">
        <v>21572</v>
      </c>
      <c r="F66" s="158">
        <v>31498</v>
      </c>
      <c r="G66" s="158">
        <v>43404</v>
      </c>
      <c r="H66" s="158">
        <v>57295</v>
      </c>
      <c r="I66" s="160">
        <f>IFERROR(H66/G66-1,"-")</f>
        <v>0.32003962768408445</v>
      </c>
      <c r="J66" s="159">
        <f t="shared" ref="J66:J77" si="31">IFERROR(H66/D66-1,"-")</f>
        <v>0.44794035885772043</v>
      </c>
      <c r="K66" s="158">
        <f t="shared" ref="K66:K76" si="32">H66-G66</f>
        <v>13891</v>
      </c>
      <c r="L66" s="158">
        <f t="shared" ref="L66:L77" si="33">H66-D66</f>
        <v>17725</v>
      </c>
      <c r="M66" s="159">
        <f t="shared" si="30"/>
        <v>1.1377945789782745E-2</v>
      </c>
    </row>
    <row r="67" spans="2:13" x14ac:dyDescent="0.25">
      <c r="B67" s="162" t="s">
        <v>103</v>
      </c>
      <c r="C67" s="163">
        <v>18966</v>
      </c>
      <c r="D67" s="163">
        <v>21866</v>
      </c>
      <c r="E67" s="163">
        <v>7680</v>
      </c>
      <c r="F67" s="163">
        <v>23212</v>
      </c>
      <c r="G67" s="163">
        <v>30252</v>
      </c>
      <c r="H67" s="163">
        <v>36093</v>
      </c>
      <c r="I67" s="165">
        <f>IFERROR(H67/G67-1,"-")</f>
        <v>0.19307814359381203</v>
      </c>
      <c r="J67" s="164">
        <f t="shared" si="31"/>
        <v>0.65064483673282725</v>
      </c>
      <c r="K67" s="163">
        <f t="shared" si="32"/>
        <v>5841</v>
      </c>
      <c r="L67" s="163">
        <f t="shared" si="33"/>
        <v>14227</v>
      </c>
      <c r="M67" s="164">
        <f t="shared" si="30"/>
        <v>7.1675398794070798E-3</v>
      </c>
    </row>
    <row r="68" spans="2:13" x14ac:dyDescent="0.25">
      <c r="B68" s="162" t="s">
        <v>100</v>
      </c>
      <c r="C68" s="163">
        <v>14153</v>
      </c>
      <c r="D68" s="163">
        <v>17704</v>
      </c>
      <c r="E68" s="163">
        <v>13892</v>
      </c>
      <c r="F68" s="163">
        <v>8286</v>
      </c>
      <c r="G68" s="163">
        <v>13152</v>
      </c>
      <c r="H68" s="163">
        <v>21202</v>
      </c>
      <c r="I68" s="165">
        <f>IFERROR(H68/G68-1,"-")</f>
        <v>0.61207420924574207</v>
      </c>
      <c r="J68" s="164">
        <f t="shared" si="31"/>
        <v>0.19758246723904205</v>
      </c>
      <c r="K68" s="163">
        <f t="shared" si="32"/>
        <v>8050</v>
      </c>
      <c r="L68" s="163">
        <f t="shared" si="33"/>
        <v>3498</v>
      </c>
      <c r="M68" s="164">
        <f t="shared" si="30"/>
        <v>4.2104059103756659E-3</v>
      </c>
    </row>
    <row r="69" spans="2:13" x14ac:dyDescent="0.25">
      <c r="B69" s="157" t="s">
        <v>107</v>
      </c>
      <c r="C69" s="158">
        <v>93130</v>
      </c>
      <c r="D69" s="158">
        <v>86810</v>
      </c>
      <c r="E69" s="158">
        <v>22907</v>
      </c>
      <c r="F69" s="158">
        <v>115461</v>
      </c>
      <c r="G69" s="158">
        <v>123941</v>
      </c>
      <c r="H69" s="158">
        <v>158986</v>
      </c>
      <c r="I69" s="160">
        <f>IFERROR(H69/G69-1,"-")</f>
        <v>0.28275550463527011</v>
      </c>
      <c r="J69" s="159">
        <f t="shared" si="31"/>
        <v>0.83142495104250669</v>
      </c>
      <c r="K69" s="158">
        <f t="shared" si="32"/>
        <v>35045</v>
      </c>
      <c r="L69" s="158">
        <f t="shared" si="33"/>
        <v>72176</v>
      </c>
      <c r="M69" s="159">
        <f t="shared" si="30"/>
        <v>3.1572285353598038E-2</v>
      </c>
    </row>
    <row r="70" spans="2:13" x14ac:dyDescent="0.25">
      <c r="B70" s="162" t="s">
        <v>110</v>
      </c>
      <c r="C70" s="163">
        <v>42478</v>
      </c>
      <c r="D70" s="163">
        <v>37200</v>
      </c>
      <c r="E70" s="163">
        <v>8750</v>
      </c>
      <c r="F70" s="163">
        <v>51489</v>
      </c>
      <c r="G70" s="163">
        <v>46355</v>
      </c>
      <c r="H70" s="163">
        <v>68506</v>
      </c>
      <c r="I70" s="165">
        <f t="shared" ref="I70:I77" si="34">IFERROR(H70/G70-1,"-")</f>
        <v>0.47785567899902914</v>
      </c>
      <c r="J70" s="164">
        <f t="shared" si="31"/>
        <v>0.84155913978494623</v>
      </c>
      <c r="K70" s="163">
        <f t="shared" si="32"/>
        <v>22151</v>
      </c>
      <c r="L70" s="163">
        <f t="shared" si="33"/>
        <v>31306</v>
      </c>
      <c r="M70" s="164">
        <f t="shared" si="30"/>
        <v>1.3604285788897056E-2</v>
      </c>
    </row>
    <row r="71" spans="2:13" x14ac:dyDescent="0.25">
      <c r="B71" s="162" t="s">
        <v>113</v>
      </c>
      <c r="C71" s="163">
        <v>12902</v>
      </c>
      <c r="D71" s="163">
        <v>10764</v>
      </c>
      <c r="E71" s="163">
        <v>2882</v>
      </c>
      <c r="F71" s="163">
        <v>7238</v>
      </c>
      <c r="G71" s="163">
        <v>9796</v>
      </c>
      <c r="H71" s="163">
        <v>9646</v>
      </c>
      <c r="I71" s="165">
        <f t="shared" si="34"/>
        <v>-1.5312372396896645E-2</v>
      </c>
      <c r="J71" s="164">
        <f t="shared" si="31"/>
        <v>-0.10386473429951693</v>
      </c>
      <c r="K71" s="163">
        <f t="shared" si="32"/>
        <v>-150</v>
      </c>
      <c r="L71" s="163">
        <f t="shared" si="33"/>
        <v>-1118</v>
      </c>
      <c r="M71" s="164">
        <f t="shared" si="30"/>
        <v>1.9155539765816278E-3</v>
      </c>
    </row>
    <row r="72" spans="2:13" x14ac:dyDescent="0.25">
      <c r="B72" s="162" t="s">
        <v>116</v>
      </c>
      <c r="C72" s="163">
        <v>5934</v>
      </c>
      <c r="D72" s="163">
        <v>10138</v>
      </c>
      <c r="E72" s="163">
        <v>2892</v>
      </c>
      <c r="F72" s="163">
        <v>16075</v>
      </c>
      <c r="G72" s="163">
        <v>15316</v>
      </c>
      <c r="H72" s="163">
        <v>18423</v>
      </c>
      <c r="I72" s="165">
        <f t="shared" si="34"/>
        <v>0.20285975450509275</v>
      </c>
      <c r="J72" s="164">
        <f t="shared" si="31"/>
        <v>0.81722233182087201</v>
      </c>
      <c r="K72" s="163">
        <f t="shared" si="32"/>
        <v>3107</v>
      </c>
      <c r="L72" s="163">
        <f t="shared" si="33"/>
        <v>8285</v>
      </c>
      <c r="M72" s="164">
        <f t="shared" si="30"/>
        <v>3.6585373118975047E-3</v>
      </c>
    </row>
    <row r="73" spans="2:13" x14ac:dyDescent="0.25">
      <c r="B73" s="162" t="s">
        <v>123</v>
      </c>
      <c r="C73" s="163">
        <v>2158</v>
      </c>
      <c r="D73" s="163">
        <v>1611</v>
      </c>
      <c r="E73" s="163">
        <v>305</v>
      </c>
      <c r="F73" s="163">
        <v>3084</v>
      </c>
      <c r="G73" s="163">
        <v>3661</v>
      </c>
      <c r="H73" s="163">
        <v>6025</v>
      </c>
      <c r="I73" s="165">
        <f t="shared" si="34"/>
        <v>0.64572521169079478</v>
      </c>
      <c r="J73" s="164">
        <f t="shared" si="31"/>
        <v>2.739913097454997</v>
      </c>
      <c r="K73" s="163">
        <f t="shared" si="32"/>
        <v>2364</v>
      </c>
      <c r="L73" s="163">
        <f t="shared" si="33"/>
        <v>4414</v>
      </c>
      <c r="M73" s="164">
        <f t="shared" si="30"/>
        <v>1.1964765404213465E-3</v>
      </c>
    </row>
    <row r="74" spans="2:13" x14ac:dyDescent="0.25">
      <c r="B74" s="162" t="s">
        <v>119</v>
      </c>
      <c r="C74" s="163">
        <v>2670</v>
      </c>
      <c r="D74" s="163">
        <v>2084</v>
      </c>
      <c r="E74" s="163">
        <v>957</v>
      </c>
      <c r="F74" s="163">
        <v>3024</v>
      </c>
      <c r="G74" s="163">
        <v>2600</v>
      </c>
      <c r="H74" s="163">
        <v>3924</v>
      </c>
      <c r="I74" s="165">
        <f t="shared" si="34"/>
        <v>0.50923076923076915</v>
      </c>
      <c r="J74" s="164">
        <f t="shared" si="31"/>
        <v>0.88291746641074864</v>
      </c>
      <c r="K74" s="163">
        <f t="shared" si="32"/>
        <v>1324</v>
      </c>
      <c r="L74" s="163">
        <f t="shared" si="33"/>
        <v>1840</v>
      </c>
      <c r="M74" s="164">
        <f t="shared" si="30"/>
        <v>7.7924878748769513E-4</v>
      </c>
    </row>
    <row r="75" spans="2:13" x14ac:dyDescent="0.25">
      <c r="B75" s="162" t="s">
        <v>128</v>
      </c>
      <c r="C75" s="163">
        <v>1145</v>
      </c>
      <c r="D75" s="163">
        <v>1857</v>
      </c>
      <c r="E75" s="163">
        <v>670</v>
      </c>
      <c r="F75" s="163">
        <v>2128</v>
      </c>
      <c r="G75" s="163">
        <v>3659</v>
      </c>
      <c r="H75" s="163">
        <v>2837</v>
      </c>
      <c r="I75" s="165">
        <f t="shared" si="34"/>
        <v>-0.22465154413774258</v>
      </c>
      <c r="J75" s="164">
        <f t="shared" si="31"/>
        <v>0.52773290253096383</v>
      </c>
      <c r="K75" s="163">
        <f t="shared" si="32"/>
        <v>-822</v>
      </c>
      <c r="L75" s="163">
        <f t="shared" si="33"/>
        <v>980</v>
      </c>
      <c r="M75" s="164">
        <f t="shared" si="30"/>
        <v>5.6338654691707221E-4</v>
      </c>
    </row>
    <row r="76" spans="2:13" x14ac:dyDescent="0.25">
      <c r="B76" s="162" t="s">
        <v>131</v>
      </c>
      <c r="C76" s="163">
        <v>2238</v>
      </c>
      <c r="D76" s="163">
        <v>1949</v>
      </c>
      <c r="E76" s="163">
        <v>896</v>
      </c>
      <c r="F76" s="163">
        <v>704</v>
      </c>
      <c r="G76" s="163">
        <v>1080</v>
      </c>
      <c r="H76" s="163">
        <v>2359</v>
      </c>
      <c r="I76" s="165">
        <f t="shared" si="34"/>
        <v>1.1842592592592593</v>
      </c>
      <c r="J76" s="164">
        <f t="shared" si="31"/>
        <v>0.21036428937916885</v>
      </c>
      <c r="K76" s="163">
        <f t="shared" si="32"/>
        <v>1279</v>
      </c>
      <c r="L76" s="163">
        <f t="shared" si="33"/>
        <v>410</v>
      </c>
      <c r="M76" s="164">
        <f t="shared" si="30"/>
        <v>4.6846276495501345E-4</v>
      </c>
    </row>
    <row r="77" spans="2:13" x14ac:dyDescent="0.25">
      <c r="B77" s="168" t="s">
        <v>145</v>
      </c>
      <c r="C77" s="169">
        <f t="shared" ref="C77:H77" si="35">C69-SUM(C70:C76)</f>
        <v>23605</v>
      </c>
      <c r="D77" s="169">
        <f t="shared" si="35"/>
        <v>21207</v>
      </c>
      <c r="E77" s="169">
        <f t="shared" si="35"/>
        <v>5555</v>
      </c>
      <c r="F77" s="169">
        <f t="shared" si="35"/>
        <v>31719</v>
      </c>
      <c r="G77" s="169">
        <f t="shared" si="35"/>
        <v>41474</v>
      </c>
      <c r="H77" s="169">
        <f t="shared" si="35"/>
        <v>47266</v>
      </c>
      <c r="I77" s="171">
        <f t="shared" si="34"/>
        <v>0.13965375898153054</v>
      </c>
      <c r="J77" s="170">
        <f t="shared" si="31"/>
        <v>1.2287923798745699</v>
      </c>
      <c r="K77" s="169">
        <f>H77-G77</f>
        <v>5792</v>
      </c>
      <c r="L77" s="169">
        <f t="shared" si="33"/>
        <v>26059</v>
      </c>
      <c r="M77" s="170">
        <f t="shared" si="30"/>
        <v>9.3863336364407232E-3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756161</v>
      </c>
      <c r="D79" s="176">
        <v>729706</v>
      </c>
      <c r="E79" s="176">
        <v>202539</v>
      </c>
      <c r="F79" s="176">
        <v>649125</v>
      </c>
      <c r="G79" s="176">
        <v>735309</v>
      </c>
      <c r="H79" s="176">
        <v>846435</v>
      </c>
      <c r="I79" s="177">
        <f>IFERROR(H79/G79-1,"-")</f>
        <v>0.15112830116318454</v>
      </c>
      <c r="J79" s="177">
        <f>IFERROR(H79/D79-1,"-")</f>
        <v>0.15996716485817575</v>
      </c>
      <c r="K79" s="176">
        <f>H79-G79</f>
        <v>111126</v>
      </c>
      <c r="L79" s="176">
        <f>H79-D79</f>
        <v>116729</v>
      </c>
      <c r="M79" s="177">
        <f t="shared" ref="M79:M91" si="36">H79/H$9</f>
        <v>0.16808956356706098</v>
      </c>
    </row>
    <row r="80" spans="2:13" x14ac:dyDescent="0.25">
      <c r="B80" s="157" t="s">
        <v>97</v>
      </c>
      <c r="C80" s="158">
        <v>337241</v>
      </c>
      <c r="D80" s="158">
        <v>333182</v>
      </c>
      <c r="E80" s="158">
        <v>89109</v>
      </c>
      <c r="F80" s="158">
        <v>319738</v>
      </c>
      <c r="G80" s="158">
        <v>322678</v>
      </c>
      <c r="H80" s="158">
        <v>361792</v>
      </c>
      <c r="I80" s="160">
        <f>IFERROR(H80/G80-1,"-")</f>
        <v>0.12121681676470031</v>
      </c>
      <c r="J80" s="159">
        <f t="shared" ref="J80:J91" si="37">IFERROR(H80/D80-1,"-")</f>
        <v>8.5868984518971514E-2</v>
      </c>
      <c r="K80" s="158">
        <f t="shared" ref="K80:K90" si="38">H80-G80</f>
        <v>39114</v>
      </c>
      <c r="L80" s="158">
        <f t="shared" ref="L80:L91" si="39">H80-D80</f>
        <v>28610</v>
      </c>
      <c r="M80" s="159">
        <f t="shared" si="36"/>
        <v>7.1846579338111158E-2</v>
      </c>
    </row>
    <row r="81" spans="2:13" x14ac:dyDescent="0.25">
      <c r="B81" s="162" t="s">
        <v>103</v>
      </c>
      <c r="C81" s="163">
        <v>85314</v>
      </c>
      <c r="D81" s="163">
        <v>67821</v>
      </c>
      <c r="E81" s="163">
        <v>22416</v>
      </c>
      <c r="F81" s="163">
        <v>91642</v>
      </c>
      <c r="G81" s="163">
        <v>87184</v>
      </c>
      <c r="H81" s="163">
        <v>100895</v>
      </c>
      <c r="I81" s="165">
        <f>IFERROR(H81/G81-1,"-")</f>
        <v>0.15726509451275472</v>
      </c>
      <c r="J81" s="164">
        <f t="shared" si="37"/>
        <v>0.48766606213414732</v>
      </c>
      <c r="K81" s="163">
        <f t="shared" si="38"/>
        <v>13711</v>
      </c>
      <c r="L81" s="163">
        <f t="shared" si="39"/>
        <v>33074</v>
      </c>
      <c r="M81" s="164">
        <f t="shared" si="36"/>
        <v>2.0036265650757137E-2</v>
      </c>
    </row>
    <row r="82" spans="2:13" x14ac:dyDescent="0.25">
      <c r="B82" s="162" t="s">
        <v>100</v>
      </c>
      <c r="C82" s="163">
        <v>251927</v>
      </c>
      <c r="D82" s="163">
        <v>265361</v>
      </c>
      <c r="E82" s="163">
        <v>66693</v>
      </c>
      <c r="F82" s="163">
        <v>228096</v>
      </c>
      <c r="G82" s="163">
        <v>235494</v>
      </c>
      <c r="H82" s="163">
        <v>260897</v>
      </c>
      <c r="I82" s="165">
        <f>IFERROR(H82/G82-1,"-")</f>
        <v>0.10787111348909106</v>
      </c>
      <c r="J82" s="164">
        <f t="shared" si="37"/>
        <v>-1.6822366512034503E-2</v>
      </c>
      <c r="K82" s="163">
        <f t="shared" si="38"/>
        <v>25403</v>
      </c>
      <c r="L82" s="163">
        <f t="shared" si="39"/>
        <v>-4464</v>
      </c>
      <c r="M82" s="164">
        <f t="shared" si="36"/>
        <v>5.1810313687354025E-2</v>
      </c>
    </row>
    <row r="83" spans="2:13" x14ac:dyDescent="0.25">
      <c r="B83" s="157" t="s">
        <v>107</v>
      </c>
      <c r="C83" s="158">
        <v>418920</v>
      </c>
      <c r="D83" s="158">
        <v>396524</v>
      </c>
      <c r="E83" s="158">
        <v>113430</v>
      </c>
      <c r="F83" s="158">
        <v>329387</v>
      </c>
      <c r="G83" s="158">
        <v>412631</v>
      </c>
      <c r="H83" s="158">
        <v>484643</v>
      </c>
      <c r="I83" s="160">
        <f>IFERROR(H83/G83-1,"-")</f>
        <v>0.17451912241203393</v>
      </c>
      <c r="J83" s="159">
        <f t="shared" si="37"/>
        <v>0.22222866711724887</v>
      </c>
      <c r="K83" s="158">
        <f t="shared" si="38"/>
        <v>72012</v>
      </c>
      <c r="L83" s="158">
        <f t="shared" si="39"/>
        <v>88119</v>
      </c>
      <c r="M83" s="159">
        <f t="shared" si="36"/>
        <v>9.6242984228949807E-2</v>
      </c>
    </row>
    <row r="84" spans="2:13" x14ac:dyDescent="0.25">
      <c r="B84" s="162" t="s">
        <v>110</v>
      </c>
      <c r="C84" s="163">
        <v>63112</v>
      </c>
      <c r="D84" s="163">
        <v>68309</v>
      </c>
      <c r="E84" s="163">
        <v>19308</v>
      </c>
      <c r="F84" s="163">
        <v>64862</v>
      </c>
      <c r="G84" s="163">
        <v>85559</v>
      </c>
      <c r="H84" s="163">
        <v>101388</v>
      </c>
      <c r="I84" s="165">
        <f t="shared" ref="I84:I91" si="40">IFERROR(H84/G84-1,"-")</f>
        <v>0.18500683738706614</v>
      </c>
      <c r="J84" s="164">
        <f t="shared" si="37"/>
        <v>0.48425536898505328</v>
      </c>
      <c r="K84" s="163">
        <f t="shared" si="38"/>
        <v>15829</v>
      </c>
      <c r="L84" s="163">
        <f t="shared" si="39"/>
        <v>33079</v>
      </c>
      <c r="M84" s="164">
        <f t="shared" si="36"/>
        <v>2.0134168212487879E-2</v>
      </c>
    </row>
    <row r="85" spans="2:13" x14ac:dyDescent="0.25">
      <c r="B85" s="162" t="s">
        <v>113</v>
      </c>
      <c r="C85" s="163">
        <v>178097</v>
      </c>
      <c r="D85" s="163">
        <v>145952</v>
      </c>
      <c r="E85" s="163">
        <v>36893</v>
      </c>
      <c r="F85" s="163">
        <v>100615</v>
      </c>
      <c r="G85" s="163">
        <v>114693</v>
      </c>
      <c r="H85" s="163">
        <v>127421</v>
      </c>
      <c r="I85" s="165">
        <f t="shared" si="40"/>
        <v>0.11097451457368801</v>
      </c>
      <c r="J85" s="164">
        <f t="shared" si="37"/>
        <v>-0.12696639991229997</v>
      </c>
      <c r="K85" s="163">
        <f t="shared" si="38"/>
        <v>12728</v>
      </c>
      <c r="L85" s="163">
        <f t="shared" si="39"/>
        <v>-18531</v>
      </c>
      <c r="M85" s="164">
        <f t="shared" si="36"/>
        <v>2.5303939793697657E-2</v>
      </c>
    </row>
    <row r="86" spans="2:13" x14ac:dyDescent="0.25">
      <c r="B86" s="162" t="s">
        <v>116</v>
      </c>
      <c r="C86" s="163">
        <v>21473</v>
      </c>
      <c r="D86" s="163">
        <v>23700</v>
      </c>
      <c r="E86" s="163">
        <v>7643</v>
      </c>
      <c r="F86" s="163">
        <v>27963</v>
      </c>
      <c r="G86" s="163">
        <v>38926</v>
      </c>
      <c r="H86" s="163">
        <v>54071</v>
      </c>
      <c r="I86" s="165">
        <f t="shared" si="40"/>
        <v>0.38907157170014894</v>
      </c>
      <c r="J86" s="164">
        <f t="shared" si="37"/>
        <v>1.2814767932489453</v>
      </c>
      <c r="K86" s="163">
        <f t="shared" si="38"/>
        <v>15145</v>
      </c>
      <c r="L86" s="163">
        <f t="shared" si="39"/>
        <v>30371</v>
      </c>
      <c r="M86" s="164">
        <f t="shared" si="36"/>
        <v>1.073770672483363E-2</v>
      </c>
    </row>
    <row r="87" spans="2:13" x14ac:dyDescent="0.25">
      <c r="B87" s="162" t="s">
        <v>123</v>
      </c>
      <c r="C87" s="163">
        <v>11010</v>
      </c>
      <c r="D87" s="163">
        <v>8712</v>
      </c>
      <c r="E87" s="163">
        <v>1824</v>
      </c>
      <c r="F87" s="163">
        <v>9790</v>
      </c>
      <c r="G87" s="163">
        <v>11536</v>
      </c>
      <c r="H87" s="163">
        <v>16773</v>
      </c>
      <c r="I87" s="165">
        <f t="shared" si="40"/>
        <v>0.4539701803051317</v>
      </c>
      <c r="J87" s="164">
        <f t="shared" si="37"/>
        <v>0.92527548209366395</v>
      </c>
      <c r="K87" s="163">
        <f t="shared" si="38"/>
        <v>5237</v>
      </c>
      <c r="L87" s="163">
        <f t="shared" si="39"/>
        <v>8061</v>
      </c>
      <c r="M87" s="164">
        <f t="shared" si="36"/>
        <v>3.3308715373422809E-3</v>
      </c>
    </row>
    <row r="88" spans="2:13" x14ac:dyDescent="0.25">
      <c r="B88" s="162" t="s">
        <v>119</v>
      </c>
      <c r="C88" s="163">
        <v>6103</v>
      </c>
      <c r="D88" s="163">
        <v>5823</v>
      </c>
      <c r="E88" s="163">
        <v>1940</v>
      </c>
      <c r="F88" s="163">
        <v>5197</v>
      </c>
      <c r="G88" s="163">
        <v>6355</v>
      </c>
      <c r="H88" s="163">
        <v>8066</v>
      </c>
      <c r="I88" s="165">
        <f t="shared" si="40"/>
        <v>0.26923682140047211</v>
      </c>
      <c r="J88" s="164">
        <f t="shared" si="37"/>
        <v>0.38519663403743776</v>
      </c>
      <c r="K88" s="163">
        <f t="shared" si="38"/>
        <v>1711</v>
      </c>
      <c r="L88" s="163">
        <f t="shared" si="39"/>
        <v>2243</v>
      </c>
      <c r="M88" s="164">
        <f t="shared" si="36"/>
        <v>1.6017891742802623E-3</v>
      </c>
    </row>
    <row r="89" spans="2:13" x14ac:dyDescent="0.25">
      <c r="B89" s="162" t="s">
        <v>128</v>
      </c>
      <c r="C89" s="163">
        <v>6156</v>
      </c>
      <c r="D89" s="163">
        <v>7498</v>
      </c>
      <c r="E89" s="163">
        <v>3032</v>
      </c>
      <c r="F89" s="163">
        <v>6572</v>
      </c>
      <c r="G89" s="163">
        <v>7512</v>
      </c>
      <c r="H89" s="163">
        <v>6578</v>
      </c>
      <c r="I89" s="165">
        <f t="shared" si="40"/>
        <v>-0.12433439829605963</v>
      </c>
      <c r="J89" s="164">
        <f t="shared" si="37"/>
        <v>-0.12269938650306744</v>
      </c>
      <c r="K89" s="163">
        <f t="shared" si="38"/>
        <v>-934</v>
      </c>
      <c r="L89" s="163">
        <f t="shared" si="39"/>
        <v>-920</v>
      </c>
      <c r="M89" s="164">
        <f t="shared" si="36"/>
        <v>1.3062942212268243E-3</v>
      </c>
    </row>
    <row r="90" spans="2:13" x14ac:dyDescent="0.25">
      <c r="B90" s="162" t="s">
        <v>131</v>
      </c>
      <c r="C90" s="163">
        <v>11362</v>
      </c>
      <c r="D90" s="163">
        <v>10993</v>
      </c>
      <c r="E90" s="163">
        <v>4776</v>
      </c>
      <c r="F90" s="163">
        <v>5969</v>
      </c>
      <c r="G90" s="163">
        <v>8212</v>
      </c>
      <c r="H90" s="163">
        <v>8059</v>
      </c>
      <c r="I90" s="165">
        <f t="shared" si="40"/>
        <v>-1.8631271310277642E-2</v>
      </c>
      <c r="J90" s="164">
        <f t="shared" si="37"/>
        <v>-0.26689711634676616</v>
      </c>
      <c r="K90" s="163">
        <f t="shared" si="38"/>
        <v>-153</v>
      </c>
      <c r="L90" s="163">
        <f t="shared" si="39"/>
        <v>-2934</v>
      </c>
      <c r="M90" s="164">
        <f t="shared" si="36"/>
        <v>1.6003990770548765E-3</v>
      </c>
    </row>
    <row r="91" spans="2:13" x14ac:dyDescent="0.25">
      <c r="B91" s="168" t="s">
        <v>145</v>
      </c>
      <c r="C91" s="169">
        <f t="shared" ref="C91:H91" si="41">C83-SUM(C84:C90)</f>
        <v>121607</v>
      </c>
      <c r="D91" s="169">
        <f t="shared" si="41"/>
        <v>125537</v>
      </c>
      <c r="E91" s="169">
        <f t="shared" si="41"/>
        <v>38014</v>
      </c>
      <c r="F91" s="169">
        <f t="shared" si="41"/>
        <v>108419</v>
      </c>
      <c r="G91" s="169">
        <f t="shared" si="41"/>
        <v>139838</v>
      </c>
      <c r="H91" s="169">
        <f t="shared" si="41"/>
        <v>162287</v>
      </c>
      <c r="I91" s="171">
        <f t="shared" si="40"/>
        <v>0.16053576281125292</v>
      </c>
      <c r="J91" s="170">
        <f t="shared" si="37"/>
        <v>0.2927423787409289</v>
      </c>
      <c r="K91" s="169">
        <f>H91-G91</f>
        <v>22449</v>
      </c>
      <c r="L91" s="169">
        <f t="shared" si="39"/>
        <v>36750</v>
      </c>
      <c r="M91" s="170">
        <f t="shared" si="36"/>
        <v>3.2227815488026397E-2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48602</v>
      </c>
      <c r="D93" s="176">
        <v>50120</v>
      </c>
      <c r="E93" s="176">
        <v>20822</v>
      </c>
      <c r="F93" s="176">
        <v>46319</v>
      </c>
      <c r="G93" s="176">
        <v>53572</v>
      </c>
      <c r="H93" s="176"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42">H93/H$9</f>
        <v>1.0358210182303308E-2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43">IFERROR(H94/D94-1,"-")</f>
        <v>-1.6354364684228018E-2</v>
      </c>
      <c r="K94" s="158">
        <f t="shared" ref="K94:K104" si="44">H94-G94</f>
        <v>-2541</v>
      </c>
      <c r="L94" s="158">
        <f t="shared" ref="L94:L105" si="45">H94-D94</f>
        <v>-542</v>
      </c>
      <c r="M94" s="159">
        <f t="shared" si="42"/>
        <v>6.4736827786216547E-3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43"/>
        <v>-0.37220244917656997</v>
      </c>
      <c r="K95" s="163">
        <f t="shared" si="44"/>
        <v>-460</v>
      </c>
      <c r="L95" s="163">
        <f t="shared" si="45"/>
        <v>-6170</v>
      </c>
      <c r="M95" s="164">
        <f t="shared" si="42"/>
        <v>2.0666774035128549E-3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43"/>
        <v>0.33977300169041302</v>
      </c>
      <c r="K96" s="163">
        <f t="shared" si="44"/>
        <v>-2081</v>
      </c>
      <c r="L96" s="163">
        <f t="shared" si="45"/>
        <v>5628</v>
      </c>
      <c r="M96" s="164">
        <f t="shared" si="42"/>
        <v>4.4070053751088002E-3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43"/>
        <v>0.15207020437010432</v>
      </c>
      <c r="K97" s="158">
        <f t="shared" si="44"/>
        <v>1129</v>
      </c>
      <c r="L97" s="158">
        <f t="shared" si="45"/>
        <v>2582</v>
      </c>
      <c r="M97" s="159">
        <f t="shared" si="42"/>
        <v>3.8845274036816528E-3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46">IFERROR(H98/G98-1,"-")</f>
        <v>0.11873990306946691</v>
      </c>
      <c r="J98" s="164">
        <f t="shared" si="43"/>
        <v>0.26310989512083904</v>
      </c>
      <c r="K98" s="163">
        <f t="shared" si="44"/>
        <v>294</v>
      </c>
      <c r="L98" s="163">
        <f t="shared" si="45"/>
        <v>577</v>
      </c>
      <c r="M98" s="164">
        <f t="shared" si="42"/>
        <v>5.5008133061695092E-4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46"/>
        <v>0.11261792452830188</v>
      </c>
      <c r="J99" s="164">
        <f t="shared" si="43"/>
        <v>7.0334656834940334E-2</v>
      </c>
      <c r="K99" s="163">
        <f t="shared" si="44"/>
        <v>382</v>
      </c>
      <c r="L99" s="163">
        <f t="shared" si="45"/>
        <v>248</v>
      </c>
      <c r="M99" s="164">
        <f t="shared" si="42"/>
        <v>7.494609898008567E-4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46"/>
        <v>-4.9148282602624938E-2</v>
      </c>
      <c r="J100" s="164">
        <f t="shared" si="43"/>
        <v>-3.1569965870307137E-2</v>
      </c>
      <c r="K100" s="163">
        <f t="shared" si="44"/>
        <v>-176</v>
      </c>
      <c r="L100" s="163">
        <f t="shared" si="45"/>
        <v>-111</v>
      </c>
      <c r="M100" s="164">
        <f t="shared" si="42"/>
        <v>6.7618300749123399E-4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46"/>
        <v>4.0000000000000036E-2</v>
      </c>
      <c r="J101" s="164">
        <f t="shared" si="43"/>
        <v>0.38610662358642966</v>
      </c>
      <c r="K101" s="163">
        <f t="shared" si="44"/>
        <v>33</v>
      </c>
      <c r="L101" s="163">
        <f t="shared" si="45"/>
        <v>239</v>
      </c>
      <c r="M101" s="164">
        <f t="shared" si="42"/>
        <v>1.7038620276871622E-4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46"/>
        <v>0.33099824868651484</v>
      </c>
      <c r="J102" s="164">
        <f t="shared" si="43"/>
        <v>0.58663883089770352</v>
      </c>
      <c r="K102" s="163">
        <f t="shared" si="44"/>
        <v>189</v>
      </c>
      <c r="L102" s="163">
        <f t="shared" si="45"/>
        <v>281</v>
      </c>
      <c r="M102" s="164">
        <f t="shared" si="42"/>
        <v>1.5092484161331507E-4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46"/>
        <v>0.66176470588235303</v>
      </c>
      <c r="J103" s="164">
        <f t="shared" si="43"/>
        <v>0.67407407407407405</v>
      </c>
      <c r="K103" s="163">
        <f t="shared" si="44"/>
        <v>90</v>
      </c>
      <c r="L103" s="163">
        <f t="shared" si="45"/>
        <v>91</v>
      </c>
      <c r="M103" s="164">
        <f t="shared" si="42"/>
        <v>4.4880281848170004E-5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46"/>
        <v>0.43697478991596639</v>
      </c>
      <c r="J104" s="164">
        <f t="shared" si="43"/>
        <v>0.48695652173913051</v>
      </c>
      <c r="K104" s="163">
        <f t="shared" si="44"/>
        <v>104</v>
      </c>
      <c r="L104" s="163">
        <f t="shared" si="45"/>
        <v>112</v>
      </c>
      <c r="M104" s="164">
        <f t="shared" si="42"/>
        <v>6.7916178725991775E-5</v>
      </c>
    </row>
    <row r="105" spans="2:13" x14ac:dyDescent="0.25">
      <c r="B105" s="168" t="s">
        <v>145</v>
      </c>
      <c r="C105" s="169">
        <f t="shared" ref="C105:H105" si="47">C97-SUM(C98:C104)</f>
        <v>6412</v>
      </c>
      <c r="D105" s="169">
        <f t="shared" si="47"/>
        <v>6281</v>
      </c>
      <c r="E105" s="169">
        <f t="shared" si="47"/>
        <v>2148</v>
      </c>
      <c r="F105" s="169">
        <f t="shared" si="47"/>
        <v>5531</v>
      </c>
      <c r="G105" s="169">
        <f t="shared" si="47"/>
        <v>7213</v>
      </c>
      <c r="H105" s="169">
        <f t="shared" si="47"/>
        <v>7426</v>
      </c>
      <c r="I105" s="171">
        <f t="shared" si="46"/>
        <v>2.953001525024268E-2</v>
      </c>
      <c r="J105" s="170">
        <f t="shared" si="43"/>
        <v>0.18229581276866735</v>
      </c>
      <c r="K105" s="169">
        <f>H105-G105</f>
        <v>213</v>
      </c>
      <c r="L105" s="169">
        <f t="shared" si="45"/>
        <v>1145</v>
      </c>
      <c r="M105" s="170">
        <f t="shared" si="42"/>
        <v>1.4746945708164179E-3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133931</v>
      </c>
      <c r="D107" s="176">
        <v>131193</v>
      </c>
      <c r="E107" s="176">
        <v>69788</v>
      </c>
      <c r="F107" s="176">
        <v>180968</v>
      </c>
      <c r="G107" s="176">
        <v>232255</v>
      </c>
      <c r="H107" s="176">
        <v>220831</v>
      </c>
      <c r="I107" s="177">
        <f>IFERROR(H107/G107-1,"-")</f>
        <v>-4.9187315665970566E-2</v>
      </c>
      <c r="J107" s="177">
        <f>IFERROR(H107/D107-1,"-")</f>
        <v>0.6832529174574864</v>
      </c>
      <c r="K107" s="176">
        <f>H107-G107</f>
        <v>-11424</v>
      </c>
      <c r="L107" s="176">
        <f>H107-D107</f>
        <v>89638</v>
      </c>
      <c r="M107" s="177">
        <f t="shared" ref="M107:M119" si="48">H107/H$9</f>
        <v>4.3853794339881555E-2</v>
      </c>
    </row>
    <row r="108" spans="2:13" x14ac:dyDescent="0.25">
      <c r="B108" s="157" t="s">
        <v>97</v>
      </c>
      <c r="C108" s="158">
        <v>28643</v>
      </c>
      <c r="D108" s="158">
        <v>28852</v>
      </c>
      <c r="E108" s="158">
        <v>28150</v>
      </c>
      <c r="F108" s="158">
        <v>45648</v>
      </c>
      <c r="G108" s="158">
        <v>51971</v>
      </c>
      <c r="H108" s="158">
        <v>46838</v>
      </c>
      <c r="I108" s="160">
        <f>IFERROR(H108/G108-1,"-")</f>
        <v>-9.8766619845683135E-2</v>
      </c>
      <c r="J108" s="159">
        <f t="shared" ref="J108:J119" si="49">IFERROR(H108/D108-1,"-")</f>
        <v>0.62338832663246913</v>
      </c>
      <c r="K108" s="158">
        <f t="shared" ref="K108:K118" si="50">H108-G108</f>
        <v>-5133</v>
      </c>
      <c r="L108" s="158">
        <f t="shared" ref="L108:L119" si="51">H108-D108</f>
        <v>17986</v>
      </c>
      <c r="M108" s="159">
        <f t="shared" si="48"/>
        <v>9.301339120374277E-3</v>
      </c>
    </row>
    <row r="109" spans="2:13" x14ac:dyDescent="0.25">
      <c r="B109" s="162" t="s">
        <v>103</v>
      </c>
      <c r="C109" s="163">
        <v>13059</v>
      </c>
      <c r="D109" s="163">
        <v>11263</v>
      </c>
      <c r="E109" s="163">
        <v>3518</v>
      </c>
      <c r="F109" s="163">
        <v>15660</v>
      </c>
      <c r="G109" s="163">
        <v>18852</v>
      </c>
      <c r="H109" s="163">
        <v>15407</v>
      </c>
      <c r="I109" s="165">
        <f>IFERROR(H109/G109-1,"-")</f>
        <v>-0.18273923191173347</v>
      </c>
      <c r="J109" s="164">
        <f t="shared" si="49"/>
        <v>0.36793039154754514</v>
      </c>
      <c r="K109" s="163">
        <f t="shared" si="50"/>
        <v>-3445</v>
      </c>
      <c r="L109" s="163">
        <f t="shared" si="51"/>
        <v>4144</v>
      </c>
      <c r="M109" s="164">
        <f t="shared" si="48"/>
        <v>3.0596039930741383E-3</v>
      </c>
    </row>
    <row r="110" spans="2:13" x14ac:dyDescent="0.25">
      <c r="B110" s="162" t="s">
        <v>100</v>
      </c>
      <c r="C110" s="163">
        <v>15584</v>
      </c>
      <c r="D110" s="163">
        <v>17589</v>
      </c>
      <c r="E110" s="163">
        <v>24632</v>
      </c>
      <c r="F110" s="163">
        <v>29988</v>
      </c>
      <c r="G110" s="163">
        <v>33119</v>
      </c>
      <c r="H110" s="163">
        <v>31431</v>
      </c>
      <c r="I110" s="165">
        <f>IFERROR(H110/G110-1,"-")</f>
        <v>-5.0967722455388165E-2</v>
      </c>
      <c r="J110" s="164">
        <f t="shared" si="49"/>
        <v>0.78696912843254307</v>
      </c>
      <c r="K110" s="163">
        <f t="shared" si="50"/>
        <v>-1688</v>
      </c>
      <c r="L110" s="163">
        <f t="shared" si="51"/>
        <v>13842</v>
      </c>
      <c r="M110" s="164">
        <f t="shared" si="48"/>
        <v>6.2417351273001392E-3</v>
      </c>
    </row>
    <row r="111" spans="2:13" x14ac:dyDescent="0.25">
      <c r="B111" s="157" t="s">
        <v>107</v>
      </c>
      <c r="C111" s="158">
        <v>105288</v>
      </c>
      <c r="D111" s="158">
        <v>102341</v>
      </c>
      <c r="E111" s="158">
        <v>41638</v>
      </c>
      <c r="F111" s="158">
        <v>135320</v>
      </c>
      <c r="G111" s="158">
        <v>180284</v>
      </c>
      <c r="H111" s="158">
        <v>173993</v>
      </c>
      <c r="I111" s="160">
        <f>IFERROR(H111/G111-1,"-")</f>
        <v>-3.4894943533535949E-2</v>
      </c>
      <c r="J111" s="159">
        <f t="shared" si="49"/>
        <v>0.70012995769046626</v>
      </c>
      <c r="K111" s="158">
        <f t="shared" si="50"/>
        <v>-6291</v>
      </c>
      <c r="L111" s="158">
        <f t="shared" si="51"/>
        <v>71652</v>
      </c>
      <c r="M111" s="159">
        <f t="shared" si="48"/>
        <v>3.4552455219507276E-2</v>
      </c>
    </row>
    <row r="112" spans="2:13" x14ac:dyDescent="0.25">
      <c r="B112" s="162" t="s">
        <v>110</v>
      </c>
      <c r="C112" s="163">
        <v>57884</v>
      </c>
      <c r="D112" s="163">
        <v>56439</v>
      </c>
      <c r="E112" s="163">
        <v>22306</v>
      </c>
      <c r="F112" s="163">
        <v>81683</v>
      </c>
      <c r="G112" s="163">
        <v>118175</v>
      </c>
      <c r="H112" s="163">
        <v>107586</v>
      </c>
      <c r="I112" s="165">
        <f t="shared" ref="I112:I119" si="52">IFERROR(H112/G112-1,"-")</f>
        <v>-8.960440025386085E-2</v>
      </c>
      <c r="J112" s="164">
        <f t="shared" si="49"/>
        <v>0.90623505023122308</v>
      </c>
      <c r="K112" s="163">
        <f t="shared" si="50"/>
        <v>-10589</v>
      </c>
      <c r="L112" s="163">
        <f t="shared" si="51"/>
        <v>51147</v>
      </c>
      <c r="M112" s="164">
        <f t="shared" si="48"/>
        <v>2.1365000012908045E-2</v>
      </c>
    </row>
    <row r="113" spans="2:13" x14ac:dyDescent="0.25">
      <c r="B113" s="162" t="s">
        <v>113</v>
      </c>
      <c r="C113" s="163">
        <v>11321</v>
      </c>
      <c r="D113" s="163">
        <v>8926</v>
      </c>
      <c r="E113" s="163">
        <v>2871</v>
      </c>
      <c r="F113" s="163">
        <v>6109</v>
      </c>
      <c r="G113" s="163">
        <v>7805</v>
      </c>
      <c r="H113" s="163">
        <v>7746</v>
      </c>
      <c r="I113" s="165">
        <f t="shared" si="52"/>
        <v>-7.5592568866111876E-3</v>
      </c>
      <c r="J113" s="164">
        <f t="shared" si="49"/>
        <v>-0.13219807304503695</v>
      </c>
      <c r="K113" s="163">
        <f t="shared" si="50"/>
        <v>-59</v>
      </c>
      <c r="L113" s="163">
        <f t="shared" si="51"/>
        <v>-1180</v>
      </c>
      <c r="M113" s="164">
        <f t="shared" si="48"/>
        <v>1.5382418725483401E-3</v>
      </c>
    </row>
    <row r="114" spans="2:13" x14ac:dyDescent="0.25">
      <c r="B114" s="162" t="s">
        <v>116</v>
      </c>
      <c r="C114" s="163">
        <v>12205</v>
      </c>
      <c r="D114" s="163">
        <v>10973</v>
      </c>
      <c r="E114" s="163">
        <v>2351</v>
      </c>
      <c r="F114" s="163">
        <v>8892</v>
      </c>
      <c r="G114" s="163">
        <v>12550</v>
      </c>
      <c r="H114" s="163">
        <v>13220</v>
      </c>
      <c r="I114" s="165">
        <f t="shared" si="52"/>
        <v>5.3386454183266929E-2</v>
      </c>
      <c r="J114" s="164">
        <f t="shared" si="49"/>
        <v>0.20477535769616328</v>
      </c>
      <c r="K114" s="163">
        <f t="shared" si="50"/>
        <v>670</v>
      </c>
      <c r="L114" s="163">
        <f t="shared" si="51"/>
        <v>2247</v>
      </c>
      <c r="M114" s="164">
        <f t="shared" si="48"/>
        <v>2.625297902800033E-3</v>
      </c>
    </row>
    <row r="115" spans="2:13" x14ac:dyDescent="0.25">
      <c r="B115" s="162" t="s">
        <v>123</v>
      </c>
      <c r="C115" s="163">
        <v>2262</v>
      </c>
      <c r="D115" s="163">
        <v>2310</v>
      </c>
      <c r="E115" s="163">
        <v>1221</v>
      </c>
      <c r="F115" s="163">
        <v>5743</v>
      </c>
      <c r="G115" s="163">
        <v>5845</v>
      </c>
      <c r="H115" s="163">
        <v>5941</v>
      </c>
      <c r="I115" s="165">
        <f t="shared" si="52"/>
        <v>1.6424294268605699E-2</v>
      </c>
      <c r="J115" s="164">
        <f t="shared" si="49"/>
        <v>1.5718614718614718</v>
      </c>
      <c r="K115" s="163">
        <f t="shared" si="50"/>
        <v>96</v>
      </c>
      <c r="L115" s="163">
        <f t="shared" si="51"/>
        <v>3631</v>
      </c>
      <c r="M115" s="164">
        <f t="shared" si="48"/>
        <v>1.1797953737167168E-3</v>
      </c>
    </row>
    <row r="116" spans="2:13" x14ac:dyDescent="0.25">
      <c r="B116" s="162" t="s">
        <v>119</v>
      </c>
      <c r="C116" s="163">
        <v>3455</v>
      </c>
      <c r="D116" s="163">
        <v>3455</v>
      </c>
      <c r="E116" s="163">
        <v>2742</v>
      </c>
      <c r="F116" s="163">
        <v>4395</v>
      </c>
      <c r="G116" s="163">
        <v>4881</v>
      </c>
      <c r="H116" s="163">
        <v>4765</v>
      </c>
      <c r="I116" s="165">
        <f t="shared" si="52"/>
        <v>-2.3765621798811698E-2</v>
      </c>
      <c r="J116" s="164">
        <f t="shared" si="49"/>
        <v>0.37916063675832135</v>
      </c>
      <c r="K116" s="163">
        <f t="shared" si="50"/>
        <v>-116</v>
      </c>
      <c r="L116" s="163">
        <f t="shared" si="51"/>
        <v>1310</v>
      </c>
      <c r="M116" s="164">
        <f t="shared" si="48"/>
        <v>9.4625903985190299E-4</v>
      </c>
    </row>
    <row r="117" spans="2:13" x14ac:dyDescent="0.25">
      <c r="B117" s="162" t="s">
        <v>128</v>
      </c>
      <c r="C117" s="163">
        <v>656</v>
      </c>
      <c r="D117" s="163">
        <v>720</v>
      </c>
      <c r="E117" s="163">
        <v>403</v>
      </c>
      <c r="F117" s="163">
        <v>1143</v>
      </c>
      <c r="G117" s="163">
        <v>1281</v>
      </c>
      <c r="H117" s="163">
        <v>1025</v>
      </c>
      <c r="I117" s="165">
        <f t="shared" si="52"/>
        <v>-0.19984387197501952</v>
      </c>
      <c r="J117" s="164">
        <f t="shared" si="49"/>
        <v>0.42361111111111116</v>
      </c>
      <c r="K117" s="163">
        <f t="shared" si="50"/>
        <v>-256</v>
      </c>
      <c r="L117" s="163">
        <f t="shared" si="51"/>
        <v>305</v>
      </c>
      <c r="M117" s="164">
        <f t="shared" si="48"/>
        <v>2.0354995086006308E-4</v>
      </c>
    </row>
    <row r="118" spans="2:13" x14ac:dyDescent="0.25">
      <c r="B118" s="162" t="s">
        <v>131</v>
      </c>
      <c r="C118" s="163">
        <v>1559</v>
      </c>
      <c r="D118" s="163">
        <v>1378</v>
      </c>
      <c r="E118" s="163">
        <v>925</v>
      </c>
      <c r="F118" s="163">
        <v>861</v>
      </c>
      <c r="G118" s="163">
        <v>725</v>
      </c>
      <c r="H118" s="163">
        <v>1290</v>
      </c>
      <c r="I118" s="165">
        <f t="shared" si="52"/>
        <v>0.77931034482758621</v>
      </c>
      <c r="J118" s="164">
        <f t="shared" si="49"/>
        <v>-6.3860667634252577E-2</v>
      </c>
      <c r="K118" s="163">
        <f t="shared" si="50"/>
        <v>565</v>
      </c>
      <c r="L118" s="163">
        <f t="shared" si="51"/>
        <v>-88</v>
      </c>
      <c r="M118" s="164">
        <f t="shared" si="48"/>
        <v>2.5617506010681111E-4</v>
      </c>
    </row>
    <row r="119" spans="2:13" x14ac:dyDescent="0.25">
      <c r="B119" s="168" t="s">
        <v>145</v>
      </c>
      <c r="C119" s="169">
        <f t="shared" ref="C119:H119" si="53">C111-SUM(C112:C118)</f>
        <v>15946</v>
      </c>
      <c r="D119" s="169">
        <f t="shared" si="53"/>
        <v>18140</v>
      </c>
      <c r="E119" s="169">
        <f t="shared" si="53"/>
        <v>8819</v>
      </c>
      <c r="F119" s="169">
        <f t="shared" si="53"/>
        <v>26494</v>
      </c>
      <c r="G119" s="169">
        <f t="shared" si="53"/>
        <v>29022</v>
      </c>
      <c r="H119" s="169">
        <f t="shared" si="53"/>
        <v>32420</v>
      </c>
      <c r="I119" s="171">
        <f t="shared" si="52"/>
        <v>0.11708359175797667</v>
      </c>
      <c r="J119" s="170">
        <f t="shared" si="49"/>
        <v>0.78721058434399116</v>
      </c>
      <c r="K119" s="169">
        <f>H119-G119</f>
        <v>3398</v>
      </c>
      <c r="L119" s="169">
        <f t="shared" si="51"/>
        <v>14280</v>
      </c>
      <c r="M119" s="170">
        <f t="shared" si="48"/>
        <v>6.4381360067153615E-3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211902</v>
      </c>
      <c r="D121" s="176">
        <v>199492</v>
      </c>
      <c r="E121" s="176">
        <v>84454</v>
      </c>
      <c r="F121" s="176">
        <v>205166</v>
      </c>
      <c r="G121" s="176">
        <v>218532</v>
      </c>
      <c r="H121" s="176"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54">H121/H$9</f>
        <v>4.4928339495104774E-2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55">IFERROR(H122/D122-1,"-")</f>
        <v>0.30549564552676833</v>
      </c>
      <c r="K122" s="158">
        <f t="shared" ref="K122:K132" si="56">H122-G122</f>
        <v>7476</v>
      </c>
      <c r="L122" s="158">
        <f t="shared" ref="L122:L133" si="57">H122-D122</f>
        <v>33570</v>
      </c>
      <c r="M122" s="159">
        <f t="shared" si="54"/>
        <v>2.8488453951738605E-2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55"/>
        <v>0.24448596096640784</v>
      </c>
      <c r="K123" s="163">
        <f t="shared" si="56"/>
        <v>7707</v>
      </c>
      <c r="L123" s="163">
        <f t="shared" si="57"/>
        <v>13479</v>
      </c>
      <c r="M123" s="164">
        <f t="shared" si="54"/>
        <v>1.3625137247277841E-2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55"/>
        <v>0.36692539494110132</v>
      </c>
      <c r="K124" s="163">
        <f t="shared" si="56"/>
        <v>-231</v>
      </c>
      <c r="L124" s="163">
        <f t="shared" si="57"/>
        <v>20091</v>
      </c>
      <c r="M124" s="164">
        <f t="shared" si="54"/>
        <v>1.4863316704460762E-2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55"/>
        <v>-7.6111824116957716E-2</v>
      </c>
      <c r="K125" s="158">
        <f t="shared" si="56"/>
        <v>234</v>
      </c>
      <c r="L125" s="158">
        <f t="shared" si="57"/>
        <v>-6820</v>
      </c>
      <c r="M125" s="159">
        <f t="shared" si="54"/>
        <v>1.6439885543366169E-2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58">IFERROR(H126/G126-1,"-")</f>
        <v>-9.7964618603766374E-2</v>
      </c>
      <c r="J126" s="164">
        <f t="shared" si="55"/>
        <v>1.6179149255330483E-2</v>
      </c>
      <c r="K126" s="163">
        <f t="shared" si="56"/>
        <v>-1030</v>
      </c>
      <c r="L126" s="163">
        <f t="shared" si="57"/>
        <v>151</v>
      </c>
      <c r="M126" s="164">
        <f t="shared" si="54"/>
        <v>1.8833831550798422E-3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58"/>
        <v>-1.9731098306268513E-2</v>
      </c>
      <c r="J127" s="164">
        <f t="shared" si="55"/>
        <v>0.34773736646260955</v>
      </c>
      <c r="K127" s="163">
        <f t="shared" si="56"/>
        <v>-226</v>
      </c>
      <c r="L127" s="163">
        <f t="shared" si="57"/>
        <v>2897</v>
      </c>
      <c r="M127" s="164">
        <f t="shared" si="54"/>
        <v>2.2297159495188179E-3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58"/>
        <v>-3.8724940854189982E-2</v>
      </c>
      <c r="J128" s="164">
        <f t="shared" si="55"/>
        <v>0.26723571897570575</v>
      </c>
      <c r="K128" s="163">
        <f t="shared" si="56"/>
        <v>-311</v>
      </c>
      <c r="L128" s="163">
        <f t="shared" si="57"/>
        <v>1628</v>
      </c>
      <c r="M128" s="164">
        <f t="shared" si="54"/>
        <v>1.5330786542826214E-3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58"/>
        <v>-0.10102301790281332</v>
      </c>
      <c r="J129" s="164">
        <f t="shared" si="55"/>
        <v>0.42692828146143436</v>
      </c>
      <c r="K129" s="163">
        <f t="shared" si="56"/>
        <v>-237</v>
      </c>
      <c r="L129" s="163">
        <f t="shared" si="57"/>
        <v>631</v>
      </c>
      <c r="M129" s="164">
        <f t="shared" si="54"/>
        <v>4.1881643547694928E-4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58"/>
        <v>4.3962485345838243E-2</v>
      </c>
      <c r="J130" s="164">
        <f t="shared" si="55"/>
        <v>0.35026535253980295</v>
      </c>
      <c r="K130" s="163">
        <f t="shared" si="56"/>
        <v>75</v>
      </c>
      <c r="L130" s="163">
        <f t="shared" si="57"/>
        <v>462</v>
      </c>
      <c r="M130" s="164">
        <f t="shared" si="54"/>
        <v>3.5368045120172913E-4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58"/>
        <v>1.9947961838681749E-2</v>
      </c>
      <c r="J131" s="164">
        <f t="shared" si="55"/>
        <v>-0.17007762879322508</v>
      </c>
      <c r="K131" s="163">
        <f t="shared" si="56"/>
        <v>23</v>
      </c>
      <c r="L131" s="163">
        <f t="shared" si="57"/>
        <v>-241</v>
      </c>
      <c r="M131" s="164">
        <f t="shared" si="54"/>
        <v>2.3353633386481384E-4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58"/>
        <v>-3.4318398474737832E-2</v>
      </c>
      <c r="J132" s="164">
        <f t="shared" si="55"/>
        <v>-0.11721132897603481</v>
      </c>
      <c r="K132" s="163">
        <f t="shared" si="56"/>
        <v>-72</v>
      </c>
      <c r="L132" s="163">
        <f t="shared" si="57"/>
        <v>-269</v>
      </c>
      <c r="M132" s="164">
        <f t="shared" si="54"/>
        <v>4.0233385409023202E-4</v>
      </c>
    </row>
    <row r="133" spans="2:13" x14ac:dyDescent="0.25">
      <c r="B133" s="168" t="s">
        <v>145</v>
      </c>
      <c r="C133" s="169">
        <f t="shared" ref="C133:H133" si="59">C125-SUM(C126:C132)</f>
        <v>52992</v>
      </c>
      <c r="D133" s="169">
        <f t="shared" si="59"/>
        <v>59340</v>
      </c>
      <c r="E133" s="169">
        <f t="shared" si="59"/>
        <v>23251</v>
      </c>
      <c r="F133" s="169">
        <f t="shared" si="59"/>
        <v>49389</v>
      </c>
      <c r="G133" s="169">
        <f t="shared" si="59"/>
        <v>45249</v>
      </c>
      <c r="H133" s="169">
        <f t="shared" si="59"/>
        <v>47261</v>
      </c>
      <c r="I133" s="171">
        <f t="shared" si="58"/>
        <v>4.4465071051293936E-2</v>
      </c>
      <c r="J133" s="170">
        <f t="shared" si="55"/>
        <v>-0.20355578024941012</v>
      </c>
      <c r="K133" s="169">
        <f>H133-G133</f>
        <v>2012</v>
      </c>
      <c r="L133" s="169">
        <f t="shared" si="57"/>
        <v>-12079</v>
      </c>
      <c r="M133" s="170">
        <f t="shared" si="54"/>
        <v>9.3853407098511629E-3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250949</v>
      </c>
      <c r="D135" s="176">
        <v>229250</v>
      </c>
      <c r="E135" s="176">
        <v>82912</v>
      </c>
      <c r="F135" s="176">
        <v>233832</v>
      </c>
      <c r="G135" s="176">
        <v>254452</v>
      </c>
      <c r="H135" s="176">
        <v>264520</v>
      </c>
      <c r="I135" s="177">
        <f>IFERROR(H135/G135-1,"-")</f>
        <v>3.956738402527793E-2</v>
      </c>
      <c r="J135" s="177">
        <f>IFERROR(H135/D135-1,"-")</f>
        <v>0.15384950926935659</v>
      </c>
      <c r="K135" s="176">
        <f>H135-G135</f>
        <v>10068</v>
      </c>
      <c r="L135" s="176">
        <f>H135-D135</f>
        <v>35270</v>
      </c>
      <c r="M135" s="177">
        <f t="shared" ref="M135:M147" si="60">H135/H$9</f>
        <v>5.2529788294150136E-2</v>
      </c>
    </row>
    <row r="136" spans="2:13" x14ac:dyDescent="0.25">
      <c r="B136" s="157" t="s">
        <v>97</v>
      </c>
      <c r="C136" s="158">
        <v>49243</v>
      </c>
      <c r="D136" s="158">
        <v>43361</v>
      </c>
      <c r="E136" s="158">
        <v>19970</v>
      </c>
      <c r="F136" s="158">
        <v>27239</v>
      </c>
      <c r="G136" s="158">
        <v>30135</v>
      </c>
      <c r="H136" s="158">
        <v>27789</v>
      </c>
      <c r="I136" s="160">
        <f>IFERROR(H136/G136-1,"-")</f>
        <v>-7.7849676455948202E-2</v>
      </c>
      <c r="J136" s="159">
        <f t="shared" ref="J136:J147" si="61">IFERROR(H136/D136-1,"-")</f>
        <v>-0.35912455893544892</v>
      </c>
      <c r="K136" s="158">
        <f t="shared" ref="K136:K146" si="62">H136-G136</f>
        <v>-2346</v>
      </c>
      <c r="L136" s="158">
        <f t="shared" ref="L136:L147" si="63">H136-D136</f>
        <v>-15572</v>
      </c>
      <c r="M136" s="159">
        <f t="shared" si="60"/>
        <v>5.5184873994637007E-3</v>
      </c>
    </row>
    <row r="137" spans="2:13" x14ac:dyDescent="0.25">
      <c r="B137" s="162" t="s">
        <v>103</v>
      </c>
      <c r="C137" s="163">
        <v>35147</v>
      </c>
      <c r="D137" s="163">
        <v>23950</v>
      </c>
      <c r="E137" s="163">
        <v>14642</v>
      </c>
      <c r="F137" s="163">
        <v>18942</v>
      </c>
      <c r="G137" s="163">
        <v>19832</v>
      </c>
      <c r="H137" s="163">
        <v>17929</v>
      </c>
      <c r="I137" s="165">
        <f>IFERROR(H137/G137-1,"-")</f>
        <v>-9.5956030657523228E-2</v>
      </c>
      <c r="J137" s="164">
        <f t="shared" si="61"/>
        <v>-0.25139874739039669</v>
      </c>
      <c r="K137" s="163">
        <f t="shared" si="62"/>
        <v>-1903</v>
      </c>
      <c r="L137" s="163">
        <f t="shared" si="63"/>
        <v>-6021</v>
      </c>
      <c r="M137" s="164">
        <f t="shared" si="60"/>
        <v>3.5604361648488496E-3</v>
      </c>
    </row>
    <row r="138" spans="2:13" x14ac:dyDescent="0.25">
      <c r="B138" s="162" t="s">
        <v>100</v>
      </c>
      <c r="C138" s="163">
        <v>14096</v>
      </c>
      <c r="D138" s="163">
        <v>19411</v>
      </c>
      <c r="E138" s="163">
        <v>5328</v>
      </c>
      <c r="F138" s="163">
        <v>8297</v>
      </c>
      <c r="G138" s="163">
        <v>10303</v>
      </c>
      <c r="H138" s="163">
        <v>9860</v>
      </c>
      <c r="I138" s="165">
        <f>IFERROR(H138/G138-1,"-")</f>
        <v>-4.2997185285839068E-2</v>
      </c>
      <c r="J138" s="164">
        <f t="shared" si="61"/>
        <v>-0.49204059553861212</v>
      </c>
      <c r="K138" s="163">
        <f t="shared" si="62"/>
        <v>-443</v>
      </c>
      <c r="L138" s="163">
        <f t="shared" si="63"/>
        <v>-9551</v>
      </c>
      <c r="M138" s="164">
        <f t="shared" si="60"/>
        <v>1.9580512346148507E-3</v>
      </c>
    </row>
    <row r="139" spans="2:13" x14ac:dyDescent="0.25">
      <c r="B139" s="157" t="s">
        <v>107</v>
      </c>
      <c r="C139" s="158">
        <v>201706</v>
      </c>
      <c r="D139" s="158">
        <v>185889</v>
      </c>
      <c r="E139" s="158">
        <v>62942</v>
      </c>
      <c r="F139" s="158">
        <v>206593</v>
      </c>
      <c r="G139" s="158">
        <v>224317</v>
      </c>
      <c r="H139" s="158">
        <v>236731</v>
      </c>
      <c r="I139" s="160">
        <f>IFERROR(H139/G139-1,"-")</f>
        <v>5.5341324999888641E-2</v>
      </c>
      <c r="J139" s="159">
        <f t="shared" si="61"/>
        <v>0.273507308124741</v>
      </c>
      <c r="K139" s="158">
        <f t="shared" si="62"/>
        <v>12414</v>
      </c>
      <c r="L139" s="158">
        <f t="shared" si="63"/>
        <v>50842</v>
      </c>
      <c r="M139" s="159">
        <f t="shared" si="60"/>
        <v>4.7011300894686435E-2</v>
      </c>
    </row>
    <row r="140" spans="2:13" x14ac:dyDescent="0.25">
      <c r="B140" s="162" t="s">
        <v>110</v>
      </c>
      <c r="C140" s="163">
        <v>102811</v>
      </c>
      <c r="D140" s="163">
        <v>91483</v>
      </c>
      <c r="E140" s="163">
        <v>24325</v>
      </c>
      <c r="F140" s="163">
        <v>88343</v>
      </c>
      <c r="G140" s="163">
        <v>97149</v>
      </c>
      <c r="H140" s="163">
        <v>106930</v>
      </c>
      <c r="I140" s="165">
        <f t="shared" ref="I140:I147" si="64">IFERROR(H140/G140-1,"-")</f>
        <v>0.10068039815129337</v>
      </c>
      <c r="J140" s="164">
        <f t="shared" si="61"/>
        <v>0.16885104336324774</v>
      </c>
      <c r="K140" s="163">
        <f t="shared" si="62"/>
        <v>9781</v>
      </c>
      <c r="L140" s="163">
        <f t="shared" si="63"/>
        <v>15447</v>
      </c>
      <c r="M140" s="164">
        <f t="shared" si="60"/>
        <v>2.1234728044357606E-2</v>
      </c>
    </row>
    <row r="141" spans="2:13" x14ac:dyDescent="0.25">
      <c r="B141" s="162" t="s">
        <v>113</v>
      </c>
      <c r="C141" s="163">
        <v>14191</v>
      </c>
      <c r="D141" s="163">
        <v>13717</v>
      </c>
      <c r="E141" s="163">
        <v>5117</v>
      </c>
      <c r="F141" s="163">
        <v>14902</v>
      </c>
      <c r="G141" s="163">
        <v>18935</v>
      </c>
      <c r="H141" s="163">
        <v>19675</v>
      </c>
      <c r="I141" s="165">
        <f t="shared" si="64"/>
        <v>3.9081066807499232E-2</v>
      </c>
      <c r="J141" s="164">
        <f t="shared" si="61"/>
        <v>0.43435153459211207</v>
      </c>
      <c r="K141" s="163">
        <f t="shared" si="62"/>
        <v>740</v>
      </c>
      <c r="L141" s="163">
        <f t="shared" si="63"/>
        <v>5958</v>
      </c>
      <c r="M141" s="164">
        <f t="shared" si="60"/>
        <v>3.9071661299236501E-3</v>
      </c>
    </row>
    <row r="142" spans="2:13" x14ac:dyDescent="0.25">
      <c r="B142" s="162" t="s">
        <v>116</v>
      </c>
      <c r="C142" s="163">
        <v>23092</v>
      </c>
      <c r="D142" s="163">
        <v>18298</v>
      </c>
      <c r="E142" s="163">
        <v>5597</v>
      </c>
      <c r="F142" s="163">
        <v>24998</v>
      </c>
      <c r="G142" s="163">
        <v>23264</v>
      </c>
      <c r="H142" s="163">
        <v>23191</v>
      </c>
      <c r="I142" s="165">
        <f t="shared" si="64"/>
        <v>-3.1378954607977905E-3</v>
      </c>
      <c r="J142" s="164">
        <f t="shared" si="61"/>
        <v>0.26740627390971694</v>
      </c>
      <c r="K142" s="163">
        <f t="shared" si="62"/>
        <v>-73</v>
      </c>
      <c r="L142" s="163">
        <f t="shared" si="63"/>
        <v>4893</v>
      </c>
      <c r="M142" s="164">
        <f t="shared" si="60"/>
        <v>4.605392107703144E-3</v>
      </c>
    </row>
    <row r="143" spans="2:13" x14ac:dyDescent="0.25">
      <c r="B143" s="162" t="s">
        <v>123</v>
      </c>
      <c r="C143" s="163">
        <v>4121</v>
      </c>
      <c r="D143" s="163">
        <v>3627</v>
      </c>
      <c r="E143" s="163">
        <v>1069</v>
      </c>
      <c r="F143" s="163">
        <v>9341</v>
      </c>
      <c r="G143" s="163">
        <v>8258</v>
      </c>
      <c r="H143" s="163">
        <v>6045</v>
      </c>
      <c r="I143" s="165">
        <f t="shared" si="64"/>
        <v>-0.2679825623637685</v>
      </c>
      <c r="J143" s="164">
        <f t="shared" si="61"/>
        <v>0.66666666666666674</v>
      </c>
      <c r="K143" s="163">
        <f t="shared" si="62"/>
        <v>-2213</v>
      </c>
      <c r="L143" s="163">
        <f t="shared" si="63"/>
        <v>2418</v>
      </c>
      <c r="M143" s="164">
        <f t="shared" si="60"/>
        <v>1.2004482467795916E-3</v>
      </c>
    </row>
    <row r="144" spans="2:13" x14ac:dyDescent="0.25">
      <c r="B144" s="162" t="s">
        <v>119</v>
      </c>
      <c r="C144" s="163">
        <v>3913</v>
      </c>
      <c r="D144" s="163">
        <v>3793</v>
      </c>
      <c r="E144" s="163">
        <v>1723</v>
      </c>
      <c r="F144" s="163">
        <v>4091</v>
      </c>
      <c r="G144" s="163">
        <v>4968</v>
      </c>
      <c r="H144" s="163">
        <v>5066</v>
      </c>
      <c r="I144" s="165">
        <f t="shared" si="64"/>
        <v>1.972624798711764E-2</v>
      </c>
      <c r="J144" s="164">
        <f t="shared" si="61"/>
        <v>0.33561824413393082</v>
      </c>
      <c r="K144" s="163">
        <f t="shared" si="62"/>
        <v>98</v>
      </c>
      <c r="L144" s="163">
        <f t="shared" si="63"/>
        <v>1273</v>
      </c>
      <c r="M144" s="164">
        <f t="shared" si="60"/>
        <v>1.0060332205434923E-3</v>
      </c>
    </row>
    <row r="145" spans="2:13" x14ac:dyDescent="0.25">
      <c r="B145" s="162" t="s">
        <v>128</v>
      </c>
      <c r="C145" s="163">
        <v>1838</v>
      </c>
      <c r="D145" s="163">
        <v>2109</v>
      </c>
      <c r="E145" s="163">
        <v>1968</v>
      </c>
      <c r="F145" s="163">
        <v>2768</v>
      </c>
      <c r="G145" s="163">
        <v>3131</v>
      </c>
      <c r="H145" s="163">
        <v>2726</v>
      </c>
      <c r="I145" s="165">
        <f t="shared" si="64"/>
        <v>-0.12935164484190353</v>
      </c>
      <c r="J145" s="164">
        <f t="shared" si="61"/>
        <v>0.2925557136083452</v>
      </c>
      <c r="K145" s="163">
        <f t="shared" si="62"/>
        <v>-405</v>
      </c>
      <c r="L145" s="163">
        <f t="shared" si="63"/>
        <v>617</v>
      </c>
      <c r="M145" s="164">
        <f t="shared" si="60"/>
        <v>5.4134357662881166E-4</v>
      </c>
    </row>
    <row r="146" spans="2:13" x14ac:dyDescent="0.25">
      <c r="B146" s="162" t="s">
        <v>131</v>
      </c>
      <c r="C146" s="163">
        <v>8657</v>
      </c>
      <c r="D146" s="163">
        <v>5319</v>
      </c>
      <c r="E146" s="163">
        <v>4028</v>
      </c>
      <c r="F146" s="163">
        <v>1494</v>
      </c>
      <c r="G146" s="163">
        <v>2316</v>
      </c>
      <c r="H146" s="163">
        <v>2247</v>
      </c>
      <c r="I146" s="165">
        <f t="shared" si="64"/>
        <v>-2.9792746113989632E-2</v>
      </c>
      <c r="J146" s="164">
        <f t="shared" si="61"/>
        <v>-0.57755217146080096</v>
      </c>
      <c r="K146" s="163">
        <f t="shared" si="62"/>
        <v>-69</v>
      </c>
      <c r="L146" s="163">
        <f t="shared" si="63"/>
        <v>-3072</v>
      </c>
      <c r="M146" s="164">
        <f t="shared" si="60"/>
        <v>4.4622120934884074E-4</v>
      </c>
    </row>
    <row r="147" spans="2:13" x14ac:dyDescent="0.25">
      <c r="B147" s="168" t="s">
        <v>145</v>
      </c>
      <c r="C147" s="169">
        <f t="shared" ref="C147:H147" si="65">C139-SUM(C140:C146)</f>
        <v>43083</v>
      </c>
      <c r="D147" s="169">
        <f t="shared" si="65"/>
        <v>47543</v>
      </c>
      <c r="E147" s="169">
        <f t="shared" si="65"/>
        <v>19115</v>
      </c>
      <c r="F147" s="169">
        <f t="shared" si="65"/>
        <v>60656</v>
      </c>
      <c r="G147" s="169">
        <f t="shared" si="65"/>
        <v>66296</v>
      </c>
      <c r="H147" s="169">
        <f t="shared" si="65"/>
        <v>70851</v>
      </c>
      <c r="I147" s="171">
        <f t="shared" si="64"/>
        <v>6.8707010981054584E-2</v>
      </c>
      <c r="J147" s="170">
        <f t="shared" si="61"/>
        <v>0.49025093073638604</v>
      </c>
      <c r="K147" s="169">
        <f>H147-G147</f>
        <v>4555</v>
      </c>
      <c r="L147" s="169">
        <f t="shared" si="63"/>
        <v>23308</v>
      </c>
      <c r="M147" s="170">
        <f t="shared" si="60"/>
        <v>1.4069968359401297E-2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117871</v>
      </c>
      <c r="D149" s="176">
        <v>115143</v>
      </c>
      <c r="E149" s="176">
        <v>36862</v>
      </c>
      <c r="F149" s="176">
        <v>101088</v>
      </c>
      <c r="G149" s="176">
        <v>112348</v>
      </c>
      <c r="H149" s="176">
        <v>118076</v>
      </c>
      <c r="I149" s="177">
        <f>IFERROR(H149/G149-1,"-")</f>
        <v>5.0984441200555342E-2</v>
      </c>
      <c r="J149" s="177">
        <f>IFERROR(H149/D149-1,"-")</f>
        <v>2.547267311082746E-2</v>
      </c>
      <c r="K149" s="176">
        <f>H149-G149</f>
        <v>5728</v>
      </c>
      <c r="L149" s="176">
        <f>H149-D149</f>
        <v>2933</v>
      </c>
      <c r="M149" s="177">
        <f t="shared" ref="M149:M161" si="66">H149/H$9</f>
        <v>2.3448159997807617E-2</v>
      </c>
    </row>
    <row r="150" spans="2:13" x14ac:dyDescent="0.25">
      <c r="B150" s="157" t="s">
        <v>97</v>
      </c>
      <c r="C150" s="158">
        <v>48085</v>
      </c>
      <c r="D150" s="158">
        <v>49471</v>
      </c>
      <c r="E150" s="158">
        <v>17884</v>
      </c>
      <c r="F150" s="158">
        <v>53451</v>
      </c>
      <c r="G150" s="158">
        <v>55830</v>
      </c>
      <c r="H150" s="158">
        <v>52545</v>
      </c>
      <c r="I150" s="160">
        <f>IFERROR(H150/G150-1,"-")</f>
        <v>-5.8839333691563689E-2</v>
      </c>
      <c r="J150" s="159">
        <f t="shared" ref="J150:J161" si="67">IFERROR(H150/D150-1,"-")</f>
        <v>6.2137413838410316E-2</v>
      </c>
      <c r="K150" s="158">
        <f t="shared" ref="K150:K160" si="68">H150-G150</f>
        <v>-3285</v>
      </c>
      <c r="L150" s="158">
        <f t="shared" ref="L150:L161" si="69">H150-D150</f>
        <v>3074</v>
      </c>
      <c r="M150" s="159">
        <f t="shared" si="66"/>
        <v>1.0434665529699527E-2</v>
      </c>
    </row>
    <row r="151" spans="2:13" x14ac:dyDescent="0.25">
      <c r="B151" s="162" t="s">
        <v>103</v>
      </c>
      <c r="C151" s="163">
        <v>29475</v>
      </c>
      <c r="D151" s="163">
        <v>29924</v>
      </c>
      <c r="E151" s="163">
        <v>10863</v>
      </c>
      <c r="F151" s="163">
        <v>38538</v>
      </c>
      <c r="G151" s="163">
        <v>41274</v>
      </c>
      <c r="H151" s="163">
        <v>35422</v>
      </c>
      <c r="I151" s="165">
        <f>IFERROR(H151/G151-1,"-")</f>
        <v>-0.14178417405630661</v>
      </c>
      <c r="J151" s="164">
        <f t="shared" si="67"/>
        <v>0.18373212137414785</v>
      </c>
      <c r="K151" s="163">
        <f t="shared" si="68"/>
        <v>-5852</v>
      </c>
      <c r="L151" s="163">
        <f t="shared" si="69"/>
        <v>5498</v>
      </c>
      <c r="M151" s="164">
        <f t="shared" si="66"/>
        <v>7.0342891310879556E-3</v>
      </c>
    </row>
    <row r="152" spans="2:13" x14ac:dyDescent="0.25">
      <c r="B152" s="162" t="s">
        <v>100</v>
      </c>
      <c r="C152" s="163">
        <v>18610</v>
      </c>
      <c r="D152" s="163">
        <v>19547</v>
      </c>
      <c r="E152" s="163">
        <v>7021</v>
      </c>
      <c r="F152" s="163">
        <v>14913</v>
      </c>
      <c r="G152" s="163">
        <v>14556</v>
      </c>
      <c r="H152" s="163">
        <v>17123</v>
      </c>
      <c r="I152" s="165">
        <f>IFERROR(H152/G152-1,"-")</f>
        <v>0.17635339378950254</v>
      </c>
      <c r="J152" s="164">
        <f t="shared" si="67"/>
        <v>-0.12400879930424102</v>
      </c>
      <c r="K152" s="163">
        <f t="shared" si="68"/>
        <v>2567</v>
      </c>
      <c r="L152" s="163">
        <f t="shared" si="69"/>
        <v>-2424</v>
      </c>
      <c r="M152" s="164">
        <f t="shared" si="66"/>
        <v>3.4003763986115709E-3</v>
      </c>
    </row>
    <row r="153" spans="2:13" x14ac:dyDescent="0.25">
      <c r="B153" s="157" t="s">
        <v>107</v>
      </c>
      <c r="C153" s="158">
        <v>69786</v>
      </c>
      <c r="D153" s="158">
        <v>65672</v>
      </c>
      <c r="E153" s="158">
        <v>18978</v>
      </c>
      <c r="F153" s="158">
        <v>47637</v>
      </c>
      <c r="G153" s="158">
        <v>56518</v>
      </c>
      <c r="H153" s="158">
        <v>65531</v>
      </c>
      <c r="I153" s="160">
        <f>IFERROR(H153/G153-1,"-")</f>
        <v>0.15947131887186372</v>
      </c>
      <c r="J153" s="159">
        <f t="shared" si="67"/>
        <v>-2.1470337434522646E-3</v>
      </c>
      <c r="K153" s="158">
        <f t="shared" si="68"/>
        <v>9013</v>
      </c>
      <c r="L153" s="158">
        <f t="shared" si="69"/>
        <v>-141</v>
      </c>
      <c r="M153" s="159">
        <f t="shared" si="66"/>
        <v>1.3013494468108091E-2</v>
      </c>
    </row>
    <row r="154" spans="2:13" x14ac:dyDescent="0.25">
      <c r="B154" s="162" t="s">
        <v>110</v>
      </c>
      <c r="C154" s="163">
        <v>20716</v>
      </c>
      <c r="D154" s="163">
        <v>19731</v>
      </c>
      <c r="E154" s="163">
        <v>5360</v>
      </c>
      <c r="F154" s="163">
        <v>17048</v>
      </c>
      <c r="G154" s="163">
        <v>17052</v>
      </c>
      <c r="H154" s="163">
        <v>18377</v>
      </c>
      <c r="I154" s="165">
        <f t="shared" ref="I154:I161" si="70">IFERROR(H154/G154-1,"-")</f>
        <v>7.7703495191179917E-2</v>
      </c>
      <c r="J154" s="164">
        <f t="shared" si="67"/>
        <v>-6.8622979068470924E-2</v>
      </c>
      <c r="K154" s="163">
        <f t="shared" si="68"/>
        <v>1325</v>
      </c>
      <c r="L154" s="163">
        <f t="shared" si="69"/>
        <v>-1354</v>
      </c>
      <c r="M154" s="164">
        <f t="shared" si="66"/>
        <v>3.6494023872735409E-3</v>
      </c>
    </row>
    <row r="155" spans="2:13" x14ac:dyDescent="0.25">
      <c r="B155" s="162" t="s">
        <v>113</v>
      </c>
      <c r="C155" s="163">
        <v>21087</v>
      </c>
      <c r="D155" s="163">
        <v>17054</v>
      </c>
      <c r="E155" s="163">
        <v>4720</v>
      </c>
      <c r="F155" s="163">
        <v>10136</v>
      </c>
      <c r="G155" s="163">
        <v>11204</v>
      </c>
      <c r="H155" s="163">
        <v>11652</v>
      </c>
      <c r="I155" s="165">
        <f t="shared" si="70"/>
        <v>3.9985719385933649E-2</v>
      </c>
      <c r="J155" s="164">
        <f t="shared" si="67"/>
        <v>-0.31675853172276303</v>
      </c>
      <c r="K155" s="163">
        <f t="shared" si="68"/>
        <v>448</v>
      </c>
      <c r="L155" s="163">
        <f t="shared" si="69"/>
        <v>-5402</v>
      </c>
      <c r="M155" s="164">
        <f t="shared" si="66"/>
        <v>2.3139161243136146E-3</v>
      </c>
    </row>
    <row r="156" spans="2:13" x14ac:dyDescent="0.25">
      <c r="B156" s="162" t="s">
        <v>116</v>
      </c>
      <c r="C156" s="163">
        <v>10256</v>
      </c>
      <c r="D156" s="163">
        <v>9328</v>
      </c>
      <c r="E156" s="163">
        <v>2081</v>
      </c>
      <c r="F156" s="163">
        <v>5751</v>
      </c>
      <c r="G156" s="163">
        <v>9128</v>
      </c>
      <c r="H156" s="163">
        <v>11611</v>
      </c>
      <c r="I156" s="165">
        <f t="shared" si="70"/>
        <v>0.27202015775635413</v>
      </c>
      <c r="J156" s="164">
        <f t="shared" si="67"/>
        <v>0.24474699828473412</v>
      </c>
      <c r="K156" s="163">
        <f t="shared" si="68"/>
        <v>2483</v>
      </c>
      <c r="L156" s="163">
        <f t="shared" si="69"/>
        <v>2283</v>
      </c>
      <c r="M156" s="164">
        <f t="shared" si="66"/>
        <v>2.3057741262792119E-3</v>
      </c>
    </row>
    <row r="157" spans="2:13" x14ac:dyDescent="0.25">
      <c r="B157" s="162" t="s">
        <v>123</v>
      </c>
      <c r="C157" s="163">
        <v>1302</v>
      </c>
      <c r="D157" s="163">
        <v>1497</v>
      </c>
      <c r="E157" s="163">
        <v>578</v>
      </c>
      <c r="F157" s="163">
        <v>1487</v>
      </c>
      <c r="G157" s="163">
        <v>1775</v>
      </c>
      <c r="H157" s="163">
        <v>2585</v>
      </c>
      <c r="I157" s="165">
        <f t="shared" si="70"/>
        <v>0.45633802816901414</v>
      </c>
      <c r="J157" s="164">
        <f t="shared" si="67"/>
        <v>0.7267869071476285</v>
      </c>
      <c r="K157" s="163">
        <f t="shared" si="68"/>
        <v>810</v>
      </c>
      <c r="L157" s="163">
        <f t="shared" si="69"/>
        <v>1088</v>
      </c>
      <c r="M157" s="164">
        <f t="shared" si="66"/>
        <v>5.1334304680318349E-4</v>
      </c>
    </row>
    <row r="158" spans="2:13" x14ac:dyDescent="0.25">
      <c r="B158" s="162" t="s">
        <v>119</v>
      </c>
      <c r="C158" s="163">
        <v>2193</v>
      </c>
      <c r="D158" s="163">
        <v>2756</v>
      </c>
      <c r="E158" s="163">
        <v>1157</v>
      </c>
      <c r="F158" s="163">
        <v>2791</v>
      </c>
      <c r="G158" s="163">
        <v>2818</v>
      </c>
      <c r="H158" s="163">
        <v>3240</v>
      </c>
      <c r="I158" s="165">
        <f t="shared" si="70"/>
        <v>0.14975159687721784</v>
      </c>
      <c r="J158" s="164">
        <f t="shared" si="67"/>
        <v>0.17561683599419453</v>
      </c>
      <c r="K158" s="163">
        <f t="shared" si="68"/>
        <v>422</v>
      </c>
      <c r="L158" s="163">
        <f t="shared" si="69"/>
        <v>484</v>
      </c>
      <c r="M158" s="164">
        <f t="shared" si="66"/>
        <v>6.4341643003571164E-4</v>
      </c>
    </row>
    <row r="159" spans="2:13" x14ac:dyDescent="0.25">
      <c r="B159" s="162" t="s">
        <v>128</v>
      </c>
      <c r="C159" s="163">
        <v>370</v>
      </c>
      <c r="D159" s="163">
        <v>415</v>
      </c>
      <c r="E159" s="163">
        <v>346</v>
      </c>
      <c r="F159" s="163">
        <v>428</v>
      </c>
      <c r="G159" s="163">
        <v>540</v>
      </c>
      <c r="H159" s="163">
        <v>384</v>
      </c>
      <c r="I159" s="165">
        <f t="shared" si="70"/>
        <v>-0.28888888888888886</v>
      </c>
      <c r="J159" s="164">
        <f t="shared" si="67"/>
        <v>-7.4698795180722866E-2</v>
      </c>
      <c r="K159" s="163">
        <f t="shared" si="68"/>
        <v>-156</v>
      </c>
      <c r="L159" s="163">
        <f t="shared" si="69"/>
        <v>-31</v>
      </c>
      <c r="M159" s="164">
        <f t="shared" si="66"/>
        <v>7.6256762078306557E-5</v>
      </c>
    </row>
    <row r="160" spans="2:13" x14ac:dyDescent="0.25">
      <c r="B160" s="162" t="s">
        <v>131</v>
      </c>
      <c r="C160" s="163">
        <v>993</v>
      </c>
      <c r="D160" s="163">
        <v>878</v>
      </c>
      <c r="E160" s="163">
        <v>437</v>
      </c>
      <c r="F160" s="163">
        <v>565</v>
      </c>
      <c r="G160" s="163">
        <v>750</v>
      </c>
      <c r="H160" s="163">
        <v>643</v>
      </c>
      <c r="I160" s="165">
        <f t="shared" si="70"/>
        <v>-0.14266666666666672</v>
      </c>
      <c r="J160" s="164">
        <f t="shared" si="67"/>
        <v>-0.26765375854214124</v>
      </c>
      <c r="K160" s="163">
        <f t="shared" si="68"/>
        <v>-107</v>
      </c>
      <c r="L160" s="163">
        <f t="shared" si="69"/>
        <v>-235</v>
      </c>
      <c r="M160" s="164">
        <f t="shared" si="66"/>
        <v>1.2769035941758103E-4</v>
      </c>
    </row>
    <row r="161" spans="2:13" x14ac:dyDescent="0.25">
      <c r="B161" s="168" t="s">
        <v>145</v>
      </c>
      <c r="C161" s="169">
        <f t="shared" ref="C161:H161" si="71">C153-SUM(C154:C160)</f>
        <v>12869</v>
      </c>
      <c r="D161" s="169">
        <f t="shared" si="71"/>
        <v>14013</v>
      </c>
      <c r="E161" s="169">
        <f t="shared" si="71"/>
        <v>4299</v>
      </c>
      <c r="F161" s="169">
        <f t="shared" si="71"/>
        <v>9431</v>
      </c>
      <c r="G161" s="169">
        <f t="shared" si="71"/>
        <v>13251</v>
      </c>
      <c r="H161" s="169">
        <f t="shared" si="71"/>
        <v>17039</v>
      </c>
      <c r="I161" s="171">
        <f t="shared" si="70"/>
        <v>0.28586521771941742</v>
      </c>
      <c r="J161" s="170">
        <f t="shared" si="67"/>
        <v>0.21594233925640482</v>
      </c>
      <c r="K161" s="169">
        <f>H161-G161</f>
        <v>3788</v>
      </c>
      <c r="L161" s="169">
        <f t="shared" si="69"/>
        <v>3026</v>
      </c>
      <c r="M161" s="170">
        <f t="shared" si="66"/>
        <v>3.3836952319069415E-3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65009-BCDD-4477-AF2A-66B5763F8BF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269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3243351</v>
      </c>
      <c r="D9" s="176">
        <f t="shared" ref="D9:H9" si="0">D10+D13</f>
        <v>3270138</v>
      </c>
      <c r="E9" s="176">
        <f t="shared" si="0"/>
        <v>1128405</v>
      </c>
      <c r="F9" s="176">
        <f t="shared" si="0"/>
        <v>3440613</v>
      </c>
      <c r="G9" s="176">
        <f t="shared" si="0"/>
        <v>3750974</v>
      </c>
      <c r="H9" s="176">
        <f t="shared" si="0"/>
        <v>3933779</v>
      </c>
      <c r="I9" s="177">
        <f>IFERROR(H9/G9-1,"-")</f>
        <v>4.8735341807221166E-2</v>
      </c>
      <c r="J9" s="177">
        <f>IFERROR(H9/D9-1,"-")</f>
        <v>0.20293975361284455</v>
      </c>
      <c r="K9" s="176">
        <f>H9-G9</f>
        <v>182805</v>
      </c>
      <c r="L9" s="176">
        <f>H9-D9</f>
        <v>663641</v>
      </c>
      <c r="M9" s="177">
        <f t="shared" ref="M9:M21" si="1">H9/H$9</f>
        <v>1</v>
      </c>
      <c r="P9" s="154" t="s">
        <v>68</v>
      </c>
      <c r="Q9" s="176">
        <f>Q10+Q13</f>
        <v>1224651</v>
      </c>
      <c r="R9" s="176">
        <f t="shared" ref="R9:V9" si="2">R10+R13</f>
        <v>1258597</v>
      </c>
      <c r="S9" s="176">
        <f t="shared" si="2"/>
        <v>392108</v>
      </c>
      <c r="T9" s="176">
        <f t="shared" si="2"/>
        <v>1364048</v>
      </c>
      <c r="U9" s="176">
        <f t="shared" si="2"/>
        <v>1413267</v>
      </c>
      <c r="V9" s="176">
        <f t="shared" si="2"/>
        <v>1446098</v>
      </c>
      <c r="W9" s="177">
        <f>IFERROR(V9/U9-1,"-")</f>
        <v>2.3230571434838643E-2</v>
      </c>
      <c r="X9" s="177">
        <f>IFERROR(V9/R9-1,"-")</f>
        <v>0.14897620127808975</v>
      </c>
      <c r="Y9" s="176">
        <f>V9-U9</f>
        <v>32831</v>
      </c>
      <c r="Z9" s="176">
        <f>V9-R9</f>
        <v>187501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777135</v>
      </c>
      <c r="D10" s="158">
        <v>801065</v>
      </c>
      <c r="E10" s="158">
        <v>353175</v>
      </c>
      <c r="F10" s="158">
        <v>801327</v>
      </c>
      <c r="G10" s="158">
        <v>823129</v>
      </c>
      <c r="H10" s="158">
        <v>828870</v>
      </c>
      <c r="I10" s="160">
        <f>IFERROR(H10/G10-1,"-")</f>
        <v>6.9746054385158018E-3</v>
      </c>
      <c r="J10" s="159">
        <f t="shared" ref="J10:J21" si="4">IFERROR(H10/D10-1,"-")</f>
        <v>3.4710042256246298E-2</v>
      </c>
      <c r="K10" s="157">
        <f t="shared" ref="K10:K20" si="5">H10-G10</f>
        <v>5741</v>
      </c>
      <c r="L10" s="158">
        <f t="shared" ref="L10:L21" si="6">H10-D10</f>
        <v>27805</v>
      </c>
      <c r="M10" s="159">
        <f t="shared" si="1"/>
        <v>0.21070578697989897</v>
      </c>
      <c r="P10" s="157" t="s">
        <v>97</v>
      </c>
      <c r="Q10" s="158">
        <v>150340</v>
      </c>
      <c r="R10" s="158">
        <v>171909</v>
      </c>
      <c r="S10" s="158">
        <v>76995</v>
      </c>
      <c r="T10" s="158">
        <v>163020</v>
      </c>
      <c r="U10" s="158">
        <v>133462</v>
      </c>
      <c r="V10" s="158">
        <v>119181</v>
      </c>
      <c r="W10" s="160">
        <f>IFERROR(V10/U10-1,"-")</f>
        <v>-0.10700424090752425</v>
      </c>
      <c r="X10" s="159">
        <f t="shared" ref="X10:X21" si="7">IFERROR(V10/R10-1,"-")</f>
        <v>-0.30672041603406452</v>
      </c>
      <c r="Y10" s="157">
        <f t="shared" ref="Y10:Y20" si="8">V10-U10</f>
        <v>-14281</v>
      </c>
      <c r="Z10" s="158">
        <f t="shared" ref="Z10:Z21" si="9">V10-R10</f>
        <v>-52728</v>
      </c>
      <c r="AA10" s="159">
        <f t="shared" si="3"/>
        <v>8.241557626108327E-2</v>
      </c>
    </row>
    <row r="11" spans="1:27" x14ac:dyDescent="0.25">
      <c r="A11" s="161" t="s">
        <v>100</v>
      </c>
      <c r="B11" s="162" t="s">
        <v>103</v>
      </c>
      <c r="C11" s="163">
        <v>298610</v>
      </c>
      <c r="D11" s="163">
        <v>289590</v>
      </c>
      <c r="E11" s="163">
        <v>137722</v>
      </c>
      <c r="F11" s="163">
        <v>311312</v>
      </c>
      <c r="G11" s="163">
        <v>318499</v>
      </c>
      <c r="H11" s="163">
        <v>317541</v>
      </c>
      <c r="I11" s="165">
        <f>IFERROR(H11/G11-1,"-")</f>
        <v>-3.0078587373900678E-3</v>
      </c>
      <c r="J11" s="164">
        <f t="shared" si="4"/>
        <v>9.6519216823785392E-2</v>
      </c>
      <c r="K11" s="162">
        <f t="shared" si="5"/>
        <v>-958</v>
      </c>
      <c r="L11" s="163">
        <f t="shared" si="6"/>
        <v>27951</v>
      </c>
      <c r="M11" s="164">
        <f t="shared" si="1"/>
        <v>8.0721616542261274E-2</v>
      </c>
      <c r="P11" s="162" t="s">
        <v>103</v>
      </c>
      <c r="Q11" s="163">
        <v>66627</v>
      </c>
      <c r="R11" s="163">
        <v>79432</v>
      </c>
      <c r="S11" s="163">
        <v>39125</v>
      </c>
      <c r="T11" s="163">
        <v>64949</v>
      </c>
      <c r="U11" s="163">
        <v>52235</v>
      </c>
      <c r="V11" s="163">
        <v>41359</v>
      </c>
      <c r="W11" s="165">
        <f>IFERROR(V11/U11-1,"-")</f>
        <v>-0.20821288408155447</v>
      </c>
      <c r="X11" s="164">
        <f t="shared" si="7"/>
        <v>-0.4793156410514654</v>
      </c>
      <c r="Y11" s="162">
        <f t="shared" si="8"/>
        <v>-10876</v>
      </c>
      <c r="Z11" s="163">
        <f t="shared" si="9"/>
        <v>-38073</v>
      </c>
      <c r="AA11" s="164">
        <f>V11/V$9</f>
        <v>2.860041297339461E-2</v>
      </c>
    </row>
    <row r="12" spans="1:27" x14ac:dyDescent="0.25">
      <c r="A12" s="1"/>
      <c r="B12" s="162" t="s">
        <v>100</v>
      </c>
      <c r="C12" s="163">
        <v>478525</v>
      </c>
      <c r="D12" s="163">
        <v>511475</v>
      </c>
      <c r="E12" s="163">
        <v>215453</v>
      </c>
      <c r="F12" s="163">
        <v>490015</v>
      </c>
      <c r="G12" s="163">
        <v>504630</v>
      </c>
      <c r="H12" s="163">
        <v>511329</v>
      </c>
      <c r="I12" s="165">
        <f>IFERROR(H12/G12-1,"-")</f>
        <v>1.327507282563456E-2</v>
      </c>
      <c r="J12" s="164">
        <f t="shared" si="4"/>
        <v>-2.8544894667381637E-4</v>
      </c>
      <c r="K12" s="162">
        <f t="shared" si="5"/>
        <v>6699</v>
      </c>
      <c r="L12" s="163">
        <f t="shared" si="6"/>
        <v>-146</v>
      </c>
      <c r="M12" s="164">
        <f t="shared" si="1"/>
        <v>0.12998417043763771</v>
      </c>
      <c r="P12" s="162" t="s">
        <v>100</v>
      </c>
      <c r="Q12" s="163">
        <v>83713</v>
      </c>
      <c r="R12" s="163">
        <v>92477</v>
      </c>
      <c r="S12" s="163">
        <v>37870</v>
      </c>
      <c r="T12" s="163">
        <v>98071</v>
      </c>
      <c r="U12" s="163">
        <v>81227</v>
      </c>
      <c r="V12" s="163">
        <v>77822</v>
      </c>
      <c r="W12" s="165">
        <f>IFERROR(V12/U12-1,"-")</f>
        <v>-4.1919558767404941E-2</v>
      </c>
      <c r="X12" s="164">
        <f t="shared" si="7"/>
        <v>-0.15847183624036243</v>
      </c>
      <c r="Y12" s="162">
        <f t="shared" si="8"/>
        <v>-3405</v>
      </c>
      <c r="Z12" s="163">
        <f t="shared" si="9"/>
        <v>-14655</v>
      </c>
      <c r="AA12" s="164">
        <f t="shared" si="3"/>
        <v>5.3815163287688664E-2</v>
      </c>
    </row>
    <row r="13" spans="1:27" s="56" customFormat="1" x14ac:dyDescent="0.25">
      <c r="B13" s="157" t="s">
        <v>107</v>
      </c>
      <c r="C13" s="158">
        <v>2466216</v>
      </c>
      <c r="D13" s="158">
        <v>2469073</v>
      </c>
      <c r="E13" s="158">
        <v>775230</v>
      </c>
      <c r="F13" s="158">
        <v>2639286</v>
      </c>
      <c r="G13" s="158">
        <v>2927845</v>
      </c>
      <c r="H13" s="158">
        <v>3104909</v>
      </c>
      <c r="I13" s="160">
        <f>IFERROR(H13/G13-1,"-")</f>
        <v>6.0475879016819611E-2</v>
      </c>
      <c r="J13" s="159">
        <f t="shared" si="4"/>
        <v>0.25752013002450713</v>
      </c>
      <c r="K13" s="157">
        <f t="shared" si="5"/>
        <v>177064</v>
      </c>
      <c r="L13" s="158">
        <f t="shared" si="6"/>
        <v>635836</v>
      </c>
      <c r="M13" s="159">
        <f t="shared" si="1"/>
        <v>0.78929421302010105</v>
      </c>
      <c r="P13" s="157" t="s">
        <v>107</v>
      </c>
      <c r="Q13" s="158">
        <v>1074311</v>
      </c>
      <c r="R13" s="158">
        <v>1086688</v>
      </c>
      <c r="S13" s="158">
        <v>315113</v>
      </c>
      <c r="T13" s="158">
        <v>1201028</v>
      </c>
      <c r="U13" s="158">
        <v>1279805</v>
      </c>
      <c r="V13" s="158">
        <v>1326917</v>
      </c>
      <c r="W13" s="160">
        <f>IFERROR(V13/U13-1,"-")</f>
        <v>3.681185805650089E-2</v>
      </c>
      <c r="X13" s="159">
        <f t="shared" si="7"/>
        <v>0.22106529196972824</v>
      </c>
      <c r="Y13" s="157">
        <f t="shared" si="8"/>
        <v>47112</v>
      </c>
      <c r="Z13" s="158">
        <f t="shared" si="9"/>
        <v>240229</v>
      </c>
      <c r="AA13" s="159">
        <f t="shared" si="3"/>
        <v>0.91758442373891669</v>
      </c>
    </row>
    <row r="14" spans="1:27" s="56" customFormat="1" x14ac:dyDescent="0.25">
      <c r="B14" s="162" t="s">
        <v>110</v>
      </c>
      <c r="C14" s="163">
        <v>1005229</v>
      </c>
      <c r="D14" s="163">
        <v>1057854</v>
      </c>
      <c r="E14" s="163">
        <v>293577</v>
      </c>
      <c r="F14" s="163">
        <v>1203568</v>
      </c>
      <c r="G14" s="163">
        <v>1342145</v>
      </c>
      <c r="H14" s="163">
        <v>1411877</v>
      </c>
      <c r="I14" s="165">
        <f t="shared" ref="I14:I21" si="10">IFERROR(H14/G14-1,"-")</f>
        <v>5.1955638176202967E-2</v>
      </c>
      <c r="J14" s="164">
        <f t="shared" si="4"/>
        <v>0.3346614939301642</v>
      </c>
      <c r="K14" s="162">
        <f t="shared" si="5"/>
        <v>69732</v>
      </c>
      <c r="L14" s="163">
        <f t="shared" si="6"/>
        <v>354023</v>
      </c>
      <c r="M14" s="164">
        <f t="shared" si="1"/>
        <v>0.35891111320691882</v>
      </c>
      <c r="P14" s="162" t="s">
        <v>110</v>
      </c>
      <c r="Q14" s="163">
        <v>483518</v>
      </c>
      <c r="R14" s="163">
        <v>505626</v>
      </c>
      <c r="S14" s="163">
        <v>130049</v>
      </c>
      <c r="T14" s="163">
        <v>602030</v>
      </c>
      <c r="U14" s="163">
        <v>652978</v>
      </c>
      <c r="V14" s="163">
        <v>675806</v>
      </c>
      <c r="W14" s="165">
        <f t="shared" ref="W14:W21" si="11">IFERROR(V14/U14-1,"-")</f>
        <v>3.4959830193360242E-2</v>
      </c>
      <c r="X14" s="164">
        <f t="shared" si="7"/>
        <v>0.33657288193249557</v>
      </c>
      <c r="Y14" s="162">
        <f t="shared" si="8"/>
        <v>22828</v>
      </c>
      <c r="Z14" s="163">
        <f t="shared" si="9"/>
        <v>170180</v>
      </c>
      <c r="AA14" s="164">
        <f t="shared" si="3"/>
        <v>0.46733070649430397</v>
      </c>
    </row>
    <row r="15" spans="1:27" x14ac:dyDescent="0.25">
      <c r="A15" s="1"/>
      <c r="B15" s="162" t="s">
        <v>113</v>
      </c>
      <c r="C15" s="163">
        <v>446526</v>
      </c>
      <c r="D15" s="163">
        <v>383081</v>
      </c>
      <c r="E15" s="163">
        <v>111228</v>
      </c>
      <c r="F15" s="163">
        <v>304828</v>
      </c>
      <c r="G15" s="163">
        <v>345037</v>
      </c>
      <c r="H15" s="163">
        <v>354712</v>
      </c>
      <c r="I15" s="165">
        <f t="shared" si="10"/>
        <v>2.8040471021948399E-2</v>
      </c>
      <c r="J15" s="164">
        <f t="shared" si="4"/>
        <v>-7.4054834356180543E-2</v>
      </c>
      <c r="K15" s="162">
        <f t="shared" si="5"/>
        <v>9675</v>
      </c>
      <c r="L15" s="163">
        <f t="shared" si="6"/>
        <v>-28369</v>
      </c>
      <c r="M15" s="164">
        <f t="shared" si="1"/>
        <v>9.0170800139001195E-2</v>
      </c>
      <c r="P15" s="162" t="s">
        <v>113</v>
      </c>
      <c r="Q15" s="163">
        <v>174491</v>
      </c>
      <c r="R15" s="163">
        <v>159698</v>
      </c>
      <c r="S15" s="163">
        <v>42812</v>
      </c>
      <c r="T15" s="163">
        <v>142589</v>
      </c>
      <c r="U15" s="163">
        <v>152894</v>
      </c>
      <c r="V15" s="163">
        <v>153251</v>
      </c>
      <c r="W15" s="165">
        <f t="shared" si="11"/>
        <v>2.3349510118120254E-3</v>
      </c>
      <c r="X15" s="164">
        <f t="shared" si="7"/>
        <v>-4.0369948277373502E-2</v>
      </c>
      <c r="Y15" s="162">
        <f t="shared" si="8"/>
        <v>357</v>
      </c>
      <c r="Z15" s="163">
        <f t="shared" si="9"/>
        <v>-6447</v>
      </c>
      <c r="AA15" s="164">
        <f t="shared" si="3"/>
        <v>0.10597552862945665</v>
      </c>
    </row>
    <row r="16" spans="1:27" x14ac:dyDescent="0.25">
      <c r="A16" s="1"/>
      <c r="B16" s="162" t="s">
        <v>116</v>
      </c>
      <c r="C16" s="163">
        <v>123054</v>
      </c>
      <c r="D16" s="163">
        <v>129430</v>
      </c>
      <c r="E16" s="163">
        <v>44912</v>
      </c>
      <c r="F16" s="163">
        <v>151055</v>
      </c>
      <c r="G16" s="163">
        <v>164095</v>
      </c>
      <c r="H16" s="163">
        <v>179238</v>
      </c>
      <c r="I16" s="165">
        <f t="shared" si="10"/>
        <v>9.2281909869283085E-2</v>
      </c>
      <c r="J16" s="164">
        <f t="shared" si="4"/>
        <v>0.38482577454994971</v>
      </c>
      <c r="K16" s="162">
        <f t="shared" si="5"/>
        <v>15143</v>
      </c>
      <c r="L16" s="163">
        <f t="shared" si="6"/>
        <v>49808</v>
      </c>
      <c r="M16" s="164">
        <f t="shared" si="1"/>
        <v>4.5563820438311357E-2</v>
      </c>
      <c r="P16" s="162" t="s">
        <v>116</v>
      </c>
      <c r="Q16" s="163">
        <v>38618</v>
      </c>
      <c r="R16" s="163">
        <v>40106</v>
      </c>
      <c r="S16" s="163">
        <v>15351</v>
      </c>
      <c r="T16" s="163">
        <v>48064</v>
      </c>
      <c r="U16" s="163">
        <v>43085</v>
      </c>
      <c r="V16" s="163">
        <v>39130</v>
      </c>
      <c r="W16" s="165">
        <f t="shared" si="11"/>
        <v>-9.1795288383428097E-2</v>
      </c>
      <c r="X16" s="164">
        <f t="shared" si="7"/>
        <v>-2.433551089612529E-2</v>
      </c>
      <c r="Y16" s="162">
        <f t="shared" si="8"/>
        <v>-3955</v>
      </c>
      <c r="Z16" s="163">
        <f t="shared" si="9"/>
        <v>-976</v>
      </c>
      <c r="AA16" s="164">
        <f t="shared" si="3"/>
        <v>2.7059023662296747E-2</v>
      </c>
    </row>
    <row r="17" spans="1:27" x14ac:dyDescent="0.25">
      <c r="A17" s="1"/>
      <c r="B17" s="162" t="s">
        <v>123</v>
      </c>
      <c r="C17" s="163">
        <v>93146</v>
      </c>
      <c r="D17" s="163">
        <v>84403</v>
      </c>
      <c r="E17" s="163">
        <v>26447</v>
      </c>
      <c r="F17" s="163">
        <v>114780</v>
      </c>
      <c r="G17" s="163">
        <v>108016</v>
      </c>
      <c r="H17" s="163">
        <v>117706</v>
      </c>
      <c r="I17" s="165">
        <f t="shared" si="10"/>
        <v>8.9708932010072573E-2</v>
      </c>
      <c r="J17" s="164">
        <f t="shared" si="4"/>
        <v>0.39457128301126732</v>
      </c>
      <c r="K17" s="162">
        <f t="shared" si="5"/>
        <v>9690</v>
      </c>
      <c r="L17" s="163">
        <f t="shared" si="6"/>
        <v>33303</v>
      </c>
      <c r="M17" s="164">
        <f t="shared" si="1"/>
        <v>2.9921863937958895E-2</v>
      </c>
      <c r="P17" s="162" t="s">
        <v>123</v>
      </c>
      <c r="Q17" s="163">
        <v>50009</v>
      </c>
      <c r="R17" s="163">
        <v>44376</v>
      </c>
      <c r="S17" s="163">
        <v>13069</v>
      </c>
      <c r="T17" s="163">
        <v>60557</v>
      </c>
      <c r="U17" s="163">
        <v>53525</v>
      </c>
      <c r="V17" s="163">
        <v>56756</v>
      </c>
      <c r="W17" s="165">
        <f t="shared" si="11"/>
        <v>6.0364315740308205E-2</v>
      </c>
      <c r="X17" s="164">
        <f t="shared" si="7"/>
        <v>0.27897962862808723</v>
      </c>
      <c r="Y17" s="162">
        <f t="shared" si="8"/>
        <v>3231</v>
      </c>
      <c r="Z17" s="163">
        <f t="shared" si="9"/>
        <v>12380</v>
      </c>
      <c r="AA17" s="164">
        <f t="shared" si="3"/>
        <v>3.9247685841485157E-2</v>
      </c>
    </row>
    <row r="18" spans="1:27" x14ac:dyDescent="0.25">
      <c r="A18" s="1"/>
      <c r="B18" s="162" t="s">
        <v>119</v>
      </c>
      <c r="C18" s="163">
        <v>109116</v>
      </c>
      <c r="D18" s="163">
        <v>107793</v>
      </c>
      <c r="E18" s="163">
        <v>46521</v>
      </c>
      <c r="F18" s="163">
        <v>118522</v>
      </c>
      <c r="G18" s="163">
        <v>122001</v>
      </c>
      <c r="H18" s="163">
        <v>127583</v>
      </c>
      <c r="I18" s="165">
        <f t="shared" si="10"/>
        <v>4.5753723330136609E-2</v>
      </c>
      <c r="J18" s="164">
        <f t="shared" si="4"/>
        <v>0.18359262660840692</v>
      </c>
      <c r="K18" s="162">
        <f t="shared" si="5"/>
        <v>5582</v>
      </c>
      <c r="L18" s="163">
        <f t="shared" si="6"/>
        <v>19790</v>
      </c>
      <c r="M18" s="164">
        <f t="shared" si="1"/>
        <v>3.2432681144517778E-2</v>
      </c>
      <c r="P18" s="162" t="s">
        <v>119</v>
      </c>
      <c r="Q18" s="163">
        <v>60501</v>
      </c>
      <c r="R18" s="163">
        <v>59217</v>
      </c>
      <c r="S18" s="163">
        <v>23184</v>
      </c>
      <c r="T18" s="163">
        <v>70989</v>
      </c>
      <c r="U18" s="163">
        <v>67565</v>
      </c>
      <c r="V18" s="163">
        <v>69438</v>
      </c>
      <c r="W18" s="165">
        <f t="shared" si="11"/>
        <v>2.7721453415229691E-2</v>
      </c>
      <c r="X18" s="164">
        <f t="shared" si="7"/>
        <v>0.1726024621308071</v>
      </c>
      <c r="Y18" s="162">
        <f t="shared" si="8"/>
        <v>1873</v>
      </c>
      <c r="Z18" s="163">
        <f t="shared" si="9"/>
        <v>10221</v>
      </c>
      <c r="AA18" s="164">
        <f t="shared" si="3"/>
        <v>4.8017492590405352E-2</v>
      </c>
    </row>
    <row r="19" spans="1:27" x14ac:dyDescent="0.25">
      <c r="A19" s="161" t="s">
        <v>144</v>
      </c>
      <c r="B19" s="162" t="s">
        <v>128</v>
      </c>
      <c r="C19" s="163">
        <v>35388</v>
      </c>
      <c r="D19" s="163">
        <v>39365</v>
      </c>
      <c r="E19" s="163">
        <v>18196</v>
      </c>
      <c r="F19" s="163">
        <v>35711</v>
      </c>
      <c r="G19" s="163">
        <v>39814</v>
      </c>
      <c r="H19" s="163">
        <v>36578</v>
      </c>
      <c r="I19" s="165">
        <f t="shared" si="10"/>
        <v>-8.1277942432310235E-2</v>
      </c>
      <c r="J19" s="164">
        <f t="shared" si="4"/>
        <v>-7.0798933062365066E-2</v>
      </c>
      <c r="K19" s="162">
        <f t="shared" si="5"/>
        <v>-3236</v>
      </c>
      <c r="L19" s="163">
        <f t="shared" si="6"/>
        <v>-2787</v>
      </c>
      <c r="M19" s="164">
        <f t="shared" si="1"/>
        <v>9.2984379651220878E-3</v>
      </c>
      <c r="P19" s="162" t="s">
        <v>128</v>
      </c>
      <c r="Q19" s="163">
        <v>19962</v>
      </c>
      <c r="R19" s="163">
        <v>23361</v>
      </c>
      <c r="S19" s="163">
        <v>9553</v>
      </c>
      <c r="T19" s="163">
        <v>18086</v>
      </c>
      <c r="U19" s="163">
        <v>18929</v>
      </c>
      <c r="V19" s="163">
        <v>18717</v>
      </c>
      <c r="W19" s="165">
        <f t="shared" si="11"/>
        <v>-1.1199746420835766E-2</v>
      </c>
      <c r="X19" s="164">
        <f t="shared" si="7"/>
        <v>-0.19879285989469631</v>
      </c>
      <c r="Y19" s="162">
        <f t="shared" si="8"/>
        <v>-212</v>
      </c>
      <c r="Z19" s="163">
        <f t="shared" si="9"/>
        <v>-4644</v>
      </c>
      <c r="AA19" s="164">
        <f t="shared" si="3"/>
        <v>1.2943106207186512E-2</v>
      </c>
    </row>
    <row r="20" spans="1:27" x14ac:dyDescent="0.25">
      <c r="A20" s="167" t="s">
        <v>145</v>
      </c>
      <c r="B20" s="162" t="s">
        <v>131</v>
      </c>
      <c r="C20" s="163">
        <v>56936</v>
      </c>
      <c r="D20" s="163">
        <v>49945</v>
      </c>
      <c r="E20" s="163">
        <v>25256</v>
      </c>
      <c r="F20" s="163">
        <v>28361</v>
      </c>
      <c r="G20" s="163">
        <v>37470</v>
      </c>
      <c r="H20" s="163">
        <v>33955</v>
      </c>
      <c r="I20" s="165">
        <f t="shared" si="10"/>
        <v>-9.3808380037363248E-2</v>
      </c>
      <c r="J20" s="164">
        <f t="shared" si="4"/>
        <v>-0.32015216738412255</v>
      </c>
      <c r="K20" s="162">
        <f t="shared" si="5"/>
        <v>-3515</v>
      </c>
      <c r="L20" s="163">
        <f t="shared" si="6"/>
        <v>-15990</v>
      </c>
      <c r="M20" s="164">
        <f t="shared" si="1"/>
        <v>8.631649108910287E-3</v>
      </c>
      <c r="P20" s="162" t="s">
        <v>131</v>
      </c>
      <c r="Q20" s="163">
        <v>25799</v>
      </c>
      <c r="R20" s="163">
        <v>24098</v>
      </c>
      <c r="S20" s="163">
        <v>11512</v>
      </c>
      <c r="T20" s="163">
        <v>14067</v>
      </c>
      <c r="U20" s="163">
        <v>18350</v>
      </c>
      <c r="V20" s="163">
        <v>16780</v>
      </c>
      <c r="W20" s="165">
        <f t="shared" si="11"/>
        <v>-8.5558583106267072E-2</v>
      </c>
      <c r="X20" s="164">
        <f t="shared" si="7"/>
        <v>-0.30367665366420449</v>
      </c>
      <c r="Y20" s="162">
        <f t="shared" si="8"/>
        <v>-1570</v>
      </c>
      <c r="Z20" s="163">
        <f t="shared" si="9"/>
        <v>-7318</v>
      </c>
      <c r="AA20" s="164">
        <f t="shared" si="3"/>
        <v>1.1603639587358532E-2</v>
      </c>
    </row>
    <row r="21" spans="1:27" x14ac:dyDescent="0.25">
      <c r="B21" s="168" t="s">
        <v>145</v>
      </c>
      <c r="C21" s="169">
        <f t="shared" ref="C21:H21" si="12">C13-SUM(C14:C20)</f>
        <v>596821</v>
      </c>
      <c r="D21" s="169">
        <f t="shared" si="12"/>
        <v>617202</v>
      </c>
      <c r="E21" s="169">
        <f t="shared" si="12"/>
        <v>209093</v>
      </c>
      <c r="F21" s="169">
        <f t="shared" si="12"/>
        <v>682461</v>
      </c>
      <c r="G21" s="169">
        <f t="shared" si="12"/>
        <v>769267</v>
      </c>
      <c r="H21" s="169">
        <f t="shared" si="12"/>
        <v>843260</v>
      </c>
      <c r="I21" s="171">
        <f t="shared" si="10"/>
        <v>9.6186369621990897E-2</v>
      </c>
      <c r="J21" s="170">
        <f t="shared" si="4"/>
        <v>0.36626258502078746</v>
      </c>
      <c r="K21" s="168">
        <f>H21-G21</f>
        <v>73993</v>
      </c>
      <c r="L21" s="169">
        <f t="shared" si="6"/>
        <v>226058</v>
      </c>
      <c r="M21" s="170">
        <f t="shared" si="1"/>
        <v>0.2143638470793606</v>
      </c>
      <c r="P21" s="168" t="s">
        <v>145</v>
      </c>
      <c r="Q21" s="169">
        <f t="shared" ref="Q21:V21" si="13">Q13-SUM(Q14:Q20)</f>
        <v>221413</v>
      </c>
      <c r="R21" s="169">
        <f t="shared" si="13"/>
        <v>230206</v>
      </c>
      <c r="S21" s="169">
        <f t="shared" si="13"/>
        <v>69583</v>
      </c>
      <c r="T21" s="169">
        <f t="shared" si="13"/>
        <v>244646</v>
      </c>
      <c r="U21" s="169">
        <f t="shared" si="13"/>
        <v>272479</v>
      </c>
      <c r="V21" s="169">
        <f t="shared" si="13"/>
        <v>297039</v>
      </c>
      <c r="W21" s="171">
        <f t="shared" si="11"/>
        <v>9.0135386580250332E-2</v>
      </c>
      <c r="X21" s="170">
        <f t="shared" si="7"/>
        <v>0.29031823670972945</v>
      </c>
      <c r="Y21" s="168">
        <f>V21-U21</f>
        <v>24560</v>
      </c>
      <c r="Z21" s="169">
        <f t="shared" si="9"/>
        <v>66833</v>
      </c>
      <c r="AA21" s="170">
        <f t="shared" si="3"/>
        <v>0.2054072407264238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1224651</v>
      </c>
      <c r="D23" s="176">
        <f t="shared" ref="D23:H23" si="14">D24+D27</f>
        <v>1258597</v>
      </c>
      <c r="E23" s="176">
        <f t="shared" si="14"/>
        <v>392108</v>
      </c>
      <c r="F23" s="176">
        <f t="shared" si="14"/>
        <v>1364048</v>
      </c>
      <c r="G23" s="176">
        <f t="shared" si="14"/>
        <v>1413267</v>
      </c>
      <c r="H23" s="176">
        <f t="shared" si="14"/>
        <v>1446098</v>
      </c>
      <c r="I23" s="177">
        <f>IFERROR(H23/G23-1,"-")</f>
        <v>2.3230571434838643E-2</v>
      </c>
      <c r="J23" s="177">
        <f>IFERROR(H23/D23-1,"-")</f>
        <v>0.14897620127808975</v>
      </c>
      <c r="K23" s="176">
        <f>H23-G23</f>
        <v>32831</v>
      </c>
      <c r="L23" s="176">
        <f>H23-D23</f>
        <v>187501</v>
      </c>
      <c r="M23" s="177">
        <f t="shared" ref="M23:M35" si="15">H23/H$9</f>
        <v>0.36761038177284489</v>
      </c>
    </row>
    <row r="24" spans="1:27" x14ac:dyDescent="0.25">
      <c r="B24" s="157" t="s">
        <v>97</v>
      </c>
      <c r="C24" s="158">
        <v>150340</v>
      </c>
      <c r="D24" s="158">
        <v>171909</v>
      </c>
      <c r="E24" s="158">
        <v>76995</v>
      </c>
      <c r="F24" s="158">
        <v>163020</v>
      </c>
      <c r="G24" s="158">
        <v>133462</v>
      </c>
      <c r="H24" s="158">
        <v>119181</v>
      </c>
      <c r="I24" s="160">
        <f>IFERROR(H24/G24-1,"-")</f>
        <v>-0.10700424090752425</v>
      </c>
      <c r="J24" s="159">
        <f t="shared" ref="J24:J35" si="16">IFERROR(H24/D24-1,"-")</f>
        <v>-0.30672041603406452</v>
      </c>
      <c r="K24" s="157">
        <f t="shared" ref="K24:K34" si="17">H24-G24</f>
        <v>-14281</v>
      </c>
      <c r="L24" s="158">
        <f t="shared" ref="L24:L35" si="18">H24-D24</f>
        <v>-52728</v>
      </c>
      <c r="M24" s="159">
        <f t="shared" si="15"/>
        <v>3.0296821453365836E-2</v>
      </c>
    </row>
    <row r="25" spans="1:27" x14ac:dyDescent="0.25">
      <c r="B25" s="162" t="s">
        <v>103</v>
      </c>
      <c r="C25" s="163">
        <v>66627</v>
      </c>
      <c r="D25" s="163">
        <v>79432</v>
      </c>
      <c r="E25" s="163">
        <v>39125</v>
      </c>
      <c r="F25" s="163">
        <v>64949</v>
      </c>
      <c r="G25" s="163">
        <v>52235</v>
      </c>
      <c r="H25" s="163">
        <v>41359</v>
      </c>
      <c r="I25" s="165">
        <f>IFERROR(H25/G25-1,"-")</f>
        <v>-0.20821288408155447</v>
      </c>
      <c r="J25" s="164">
        <f t="shared" si="16"/>
        <v>-0.4793156410514654</v>
      </c>
      <c r="K25" s="162">
        <f t="shared" si="17"/>
        <v>-10876</v>
      </c>
      <c r="L25" s="163">
        <f t="shared" si="18"/>
        <v>-38073</v>
      </c>
      <c r="M25" s="164">
        <f t="shared" si="15"/>
        <v>1.0513808732010618E-2</v>
      </c>
    </row>
    <row r="26" spans="1:27" x14ac:dyDescent="0.25">
      <c r="B26" s="162" t="s">
        <v>100</v>
      </c>
      <c r="C26" s="163">
        <v>83713</v>
      </c>
      <c r="D26" s="163">
        <v>92477</v>
      </c>
      <c r="E26" s="163">
        <v>37870</v>
      </c>
      <c r="F26" s="163">
        <v>98071</v>
      </c>
      <c r="G26" s="163">
        <v>81227</v>
      </c>
      <c r="H26" s="163">
        <v>77822</v>
      </c>
      <c r="I26" s="165">
        <f>IFERROR(H26/G26-1,"-")</f>
        <v>-4.1919558767404941E-2</v>
      </c>
      <c r="J26" s="164">
        <f t="shared" si="16"/>
        <v>-0.15847183624036243</v>
      </c>
      <c r="K26" s="162">
        <f t="shared" si="17"/>
        <v>-3405</v>
      </c>
      <c r="L26" s="163">
        <f t="shared" si="18"/>
        <v>-14655</v>
      </c>
      <c r="M26" s="164">
        <f t="shared" si="15"/>
        <v>1.9783012721355214E-2</v>
      </c>
    </row>
    <row r="27" spans="1:27" x14ac:dyDescent="0.25">
      <c r="B27" s="157" t="s">
        <v>107</v>
      </c>
      <c r="C27" s="158">
        <v>1074311</v>
      </c>
      <c r="D27" s="158">
        <v>1086688</v>
      </c>
      <c r="E27" s="158">
        <v>315113</v>
      </c>
      <c r="F27" s="158">
        <v>1201028</v>
      </c>
      <c r="G27" s="158">
        <v>1279805</v>
      </c>
      <c r="H27" s="158">
        <v>1326917</v>
      </c>
      <c r="I27" s="160">
        <f>IFERROR(H27/G27-1,"-")</f>
        <v>3.681185805650089E-2</v>
      </c>
      <c r="J27" s="159">
        <f t="shared" si="16"/>
        <v>0.22106529196972824</v>
      </c>
      <c r="K27" s="157">
        <f t="shared" si="17"/>
        <v>47112</v>
      </c>
      <c r="L27" s="158">
        <f t="shared" si="18"/>
        <v>240229</v>
      </c>
      <c r="M27" s="159">
        <f t="shared" si="15"/>
        <v>0.33731356031947907</v>
      </c>
    </row>
    <row r="28" spans="1:27" x14ac:dyDescent="0.25">
      <c r="B28" s="162" t="s">
        <v>110</v>
      </c>
      <c r="C28" s="163">
        <v>483518</v>
      </c>
      <c r="D28" s="163">
        <v>505626</v>
      </c>
      <c r="E28" s="163">
        <v>130049</v>
      </c>
      <c r="F28" s="163">
        <v>602030</v>
      </c>
      <c r="G28" s="163">
        <v>652978</v>
      </c>
      <c r="H28" s="163">
        <v>675806</v>
      </c>
      <c r="I28" s="165">
        <f t="shared" ref="I28:I35" si="19">IFERROR(H28/G28-1,"-")</f>
        <v>3.4959830193360242E-2</v>
      </c>
      <c r="J28" s="164">
        <f t="shared" si="16"/>
        <v>0.33657288193249557</v>
      </c>
      <c r="K28" s="162">
        <f t="shared" si="17"/>
        <v>22828</v>
      </c>
      <c r="L28" s="163">
        <f t="shared" si="18"/>
        <v>170180</v>
      </c>
      <c r="M28" s="164">
        <f t="shared" si="15"/>
        <v>0.1717956194285444</v>
      </c>
    </row>
    <row r="29" spans="1:27" x14ac:dyDescent="0.25">
      <c r="B29" s="162" t="s">
        <v>113</v>
      </c>
      <c r="C29" s="163">
        <v>174491</v>
      </c>
      <c r="D29" s="163">
        <v>159698</v>
      </c>
      <c r="E29" s="163">
        <v>42812</v>
      </c>
      <c r="F29" s="163">
        <v>142589</v>
      </c>
      <c r="G29" s="163">
        <v>152894</v>
      </c>
      <c r="H29" s="163">
        <v>153251</v>
      </c>
      <c r="I29" s="165">
        <f t="shared" si="19"/>
        <v>2.3349510118120254E-3</v>
      </c>
      <c r="J29" s="164">
        <f t="shared" si="16"/>
        <v>-4.0369948277373502E-2</v>
      </c>
      <c r="K29" s="162">
        <f t="shared" si="17"/>
        <v>357</v>
      </c>
      <c r="L29" s="163">
        <f t="shared" si="18"/>
        <v>-6447</v>
      </c>
      <c r="M29" s="164">
        <f t="shared" si="15"/>
        <v>3.8957704538053611E-2</v>
      </c>
    </row>
    <row r="30" spans="1:27" x14ac:dyDescent="0.25">
      <c r="B30" s="162" t="s">
        <v>116</v>
      </c>
      <c r="C30" s="163">
        <v>38618</v>
      </c>
      <c r="D30" s="163">
        <v>40106</v>
      </c>
      <c r="E30" s="163">
        <v>15351</v>
      </c>
      <c r="F30" s="163">
        <v>48064</v>
      </c>
      <c r="G30" s="163">
        <v>43085</v>
      </c>
      <c r="H30" s="163">
        <v>39130</v>
      </c>
      <c r="I30" s="165">
        <f t="shared" si="19"/>
        <v>-9.1795288383428097E-2</v>
      </c>
      <c r="J30" s="164">
        <f t="shared" si="16"/>
        <v>-2.433551089612529E-2</v>
      </c>
      <c r="K30" s="162">
        <f t="shared" si="17"/>
        <v>-3955</v>
      </c>
      <c r="L30" s="163">
        <f t="shared" si="18"/>
        <v>-976</v>
      </c>
      <c r="M30" s="164">
        <f t="shared" si="15"/>
        <v>9.9471780188973499E-3</v>
      </c>
    </row>
    <row r="31" spans="1:27" x14ac:dyDescent="0.25">
      <c r="B31" s="162" t="s">
        <v>123</v>
      </c>
      <c r="C31" s="163">
        <v>50009</v>
      </c>
      <c r="D31" s="163">
        <v>44376</v>
      </c>
      <c r="E31" s="163">
        <v>13069</v>
      </c>
      <c r="F31" s="163">
        <v>60557</v>
      </c>
      <c r="G31" s="163">
        <v>53525</v>
      </c>
      <c r="H31" s="163">
        <v>56756</v>
      </c>
      <c r="I31" s="165">
        <f t="shared" si="19"/>
        <v>6.0364315740308205E-2</v>
      </c>
      <c r="J31" s="164">
        <f t="shared" si="16"/>
        <v>0.27897962862808723</v>
      </c>
      <c r="K31" s="162">
        <f t="shared" si="17"/>
        <v>3231</v>
      </c>
      <c r="L31" s="163">
        <f t="shared" si="18"/>
        <v>12380</v>
      </c>
      <c r="M31" s="164">
        <f t="shared" si="15"/>
        <v>1.4427856775889036E-2</v>
      </c>
    </row>
    <row r="32" spans="1:27" x14ac:dyDescent="0.25">
      <c r="B32" s="162" t="s">
        <v>119</v>
      </c>
      <c r="C32" s="163">
        <v>60501</v>
      </c>
      <c r="D32" s="163">
        <v>59217</v>
      </c>
      <c r="E32" s="163">
        <v>23184</v>
      </c>
      <c r="F32" s="163">
        <v>70989</v>
      </c>
      <c r="G32" s="163">
        <v>67565</v>
      </c>
      <c r="H32" s="163">
        <v>69438</v>
      </c>
      <c r="I32" s="165">
        <f t="shared" si="19"/>
        <v>2.7721453415229691E-2</v>
      </c>
      <c r="J32" s="164">
        <f t="shared" si="16"/>
        <v>0.1726024621308071</v>
      </c>
      <c r="K32" s="162">
        <f t="shared" si="17"/>
        <v>1873</v>
      </c>
      <c r="L32" s="163">
        <f t="shared" si="18"/>
        <v>10221</v>
      </c>
      <c r="M32" s="164">
        <f t="shared" si="15"/>
        <v>1.7651728782933661E-2</v>
      </c>
    </row>
    <row r="33" spans="2:13" x14ac:dyDescent="0.25">
      <c r="B33" s="162" t="s">
        <v>128</v>
      </c>
      <c r="C33" s="163">
        <v>19962</v>
      </c>
      <c r="D33" s="163">
        <v>23361</v>
      </c>
      <c r="E33" s="163">
        <v>9553</v>
      </c>
      <c r="F33" s="163">
        <v>18086</v>
      </c>
      <c r="G33" s="163">
        <v>18929</v>
      </c>
      <c r="H33" s="163">
        <v>18717</v>
      </c>
      <c r="I33" s="165">
        <f t="shared" si="19"/>
        <v>-1.1199746420835766E-2</v>
      </c>
      <c r="J33" s="164">
        <f t="shared" si="16"/>
        <v>-0.19879285989469631</v>
      </c>
      <c r="K33" s="162">
        <f t="shared" si="17"/>
        <v>-212</v>
      </c>
      <c r="L33" s="163">
        <f t="shared" si="18"/>
        <v>-4644</v>
      </c>
      <c r="M33" s="164">
        <f t="shared" si="15"/>
        <v>4.758020214150312E-3</v>
      </c>
    </row>
    <row r="34" spans="2:13" x14ac:dyDescent="0.25">
      <c r="B34" s="162" t="s">
        <v>131</v>
      </c>
      <c r="C34" s="163">
        <v>25799</v>
      </c>
      <c r="D34" s="163">
        <v>24098</v>
      </c>
      <c r="E34" s="163">
        <v>11512</v>
      </c>
      <c r="F34" s="163">
        <v>14067</v>
      </c>
      <c r="G34" s="163">
        <v>18350</v>
      </c>
      <c r="H34" s="163">
        <v>16780</v>
      </c>
      <c r="I34" s="165">
        <f t="shared" si="19"/>
        <v>-8.5558583106267072E-2</v>
      </c>
      <c r="J34" s="164">
        <f t="shared" si="16"/>
        <v>-0.30367665366420449</v>
      </c>
      <c r="K34" s="162">
        <f t="shared" si="17"/>
        <v>-1570</v>
      </c>
      <c r="L34" s="163">
        <f t="shared" si="18"/>
        <v>-7318</v>
      </c>
      <c r="M34" s="164">
        <f t="shared" si="15"/>
        <v>4.2656183786633668E-3</v>
      </c>
    </row>
    <row r="35" spans="2:13" x14ac:dyDescent="0.25">
      <c r="B35" s="168" t="s">
        <v>145</v>
      </c>
      <c r="C35" s="169">
        <f t="shared" ref="C35:H35" si="20">C27-SUM(C28:C34)</f>
        <v>221413</v>
      </c>
      <c r="D35" s="169">
        <f t="shared" si="20"/>
        <v>230206</v>
      </c>
      <c r="E35" s="169">
        <f t="shared" si="20"/>
        <v>69583</v>
      </c>
      <c r="F35" s="169">
        <f t="shared" si="20"/>
        <v>244646</v>
      </c>
      <c r="G35" s="169">
        <f t="shared" si="20"/>
        <v>272479</v>
      </c>
      <c r="H35" s="169">
        <f t="shared" si="20"/>
        <v>297039</v>
      </c>
      <c r="I35" s="171">
        <f t="shared" si="19"/>
        <v>9.0135386580250332E-2</v>
      </c>
      <c r="J35" s="170">
        <f t="shared" si="16"/>
        <v>0.29031823670972945</v>
      </c>
      <c r="K35" s="168">
        <f>H35-G35</f>
        <v>24560</v>
      </c>
      <c r="L35" s="169">
        <f t="shared" si="18"/>
        <v>66833</v>
      </c>
      <c r="M35" s="170">
        <f t="shared" si="15"/>
        <v>7.5509834182347302E-2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649772</v>
      </c>
      <c r="D37" s="176">
        <f t="shared" ref="D37:H37" si="21">D38+D41</f>
        <v>666321</v>
      </c>
      <c r="E37" s="176">
        <f t="shared" si="21"/>
        <v>187280</v>
      </c>
      <c r="F37" s="176">
        <f t="shared" si="21"/>
        <v>684003</v>
      </c>
      <c r="G37" s="176">
        <f t="shared" si="21"/>
        <v>742839</v>
      </c>
      <c r="H37" s="176">
        <f t="shared" si="21"/>
        <v>789580</v>
      </c>
      <c r="I37" s="177">
        <f>IFERROR(H37/G37-1,"-")</f>
        <v>6.2922113674699354E-2</v>
      </c>
      <c r="J37" s="177">
        <f>IFERROR(H37/D37-1,"-")</f>
        <v>0.18498441441887614</v>
      </c>
      <c r="K37" s="176">
        <f>H37-G37</f>
        <v>46741</v>
      </c>
      <c r="L37" s="176">
        <f>H37-D37</f>
        <v>123259</v>
      </c>
      <c r="M37" s="177">
        <f t="shared" ref="M37:M49" si="22">H37/H$9</f>
        <v>0.20071793560339815</v>
      </c>
    </row>
    <row r="38" spans="2:13" x14ac:dyDescent="0.25">
      <c r="B38" s="157" t="s">
        <v>97</v>
      </c>
      <c r="C38" s="158">
        <v>72450</v>
      </c>
      <c r="D38" s="158">
        <v>74708</v>
      </c>
      <c r="E38" s="158">
        <v>21241</v>
      </c>
      <c r="F38" s="158">
        <v>77119</v>
      </c>
      <c r="G38" s="158">
        <v>75690</v>
      </c>
      <c r="H38" s="158">
        <v>75512</v>
      </c>
      <c r="I38" s="160">
        <f>IFERROR(H38/G38-1,"-")</f>
        <v>-2.3516977143611673E-3</v>
      </c>
      <c r="J38" s="159">
        <f t="shared" ref="J38:J49" si="23">IFERROR(H38/D38-1,"-")</f>
        <v>1.0761899662686814E-2</v>
      </c>
      <c r="K38" s="157">
        <f t="shared" ref="K38:K48" si="24">H38-G38</f>
        <v>-178</v>
      </c>
      <c r="L38" s="158">
        <f t="shared" ref="L38:L49" si="25">H38-D38</f>
        <v>804</v>
      </c>
      <c r="M38" s="159">
        <f t="shared" si="22"/>
        <v>1.9195791120955194E-2</v>
      </c>
    </row>
    <row r="39" spans="2:13" x14ac:dyDescent="0.25">
      <c r="B39" s="162" t="s">
        <v>103</v>
      </c>
      <c r="C39" s="163">
        <v>10903</v>
      </c>
      <c r="D39" s="163">
        <v>16799</v>
      </c>
      <c r="E39" s="163">
        <v>3549</v>
      </c>
      <c r="F39" s="163">
        <v>17667</v>
      </c>
      <c r="G39" s="163">
        <v>27269</v>
      </c>
      <c r="H39" s="163">
        <v>29741</v>
      </c>
      <c r="I39" s="165">
        <f>IFERROR(H39/G39-1,"-")</f>
        <v>9.0652389159851854E-2</v>
      </c>
      <c r="J39" s="164">
        <f t="shared" si="23"/>
        <v>0.77040300017858199</v>
      </c>
      <c r="K39" s="162">
        <f t="shared" si="24"/>
        <v>2472</v>
      </c>
      <c r="L39" s="163">
        <f t="shared" si="25"/>
        <v>12942</v>
      </c>
      <c r="M39" s="164">
        <f t="shared" si="22"/>
        <v>7.5604145530290337E-3</v>
      </c>
    </row>
    <row r="40" spans="2:13" x14ac:dyDescent="0.25">
      <c r="B40" s="162" t="s">
        <v>100</v>
      </c>
      <c r="C40" s="163">
        <v>61547</v>
      </c>
      <c r="D40" s="163">
        <v>57909</v>
      </c>
      <c r="E40" s="163">
        <v>17692</v>
      </c>
      <c r="F40" s="163">
        <v>59452</v>
      </c>
      <c r="G40" s="163">
        <v>48421</v>
      </c>
      <c r="H40" s="163">
        <v>45771</v>
      </c>
      <c r="I40" s="165">
        <f>IFERROR(H40/G40-1,"-")</f>
        <v>-5.4728320356869919E-2</v>
      </c>
      <c r="J40" s="164">
        <f t="shared" si="23"/>
        <v>-0.20960472465419888</v>
      </c>
      <c r="K40" s="162">
        <f t="shared" si="24"/>
        <v>-2650</v>
      </c>
      <c r="L40" s="163">
        <f t="shared" si="25"/>
        <v>-12138</v>
      </c>
      <c r="M40" s="164">
        <f t="shared" si="22"/>
        <v>1.163537656792616E-2</v>
      </c>
    </row>
    <row r="41" spans="2:13" x14ac:dyDescent="0.25">
      <c r="B41" s="157" t="s">
        <v>107</v>
      </c>
      <c r="C41" s="158">
        <v>577322</v>
      </c>
      <c r="D41" s="158">
        <v>591613</v>
      </c>
      <c r="E41" s="158">
        <v>166039</v>
      </c>
      <c r="F41" s="158">
        <v>606884</v>
      </c>
      <c r="G41" s="158">
        <v>667149</v>
      </c>
      <c r="H41" s="158">
        <v>714068</v>
      </c>
      <c r="I41" s="160">
        <f>IFERROR(H41/G41-1,"-")</f>
        <v>7.0327617968399814E-2</v>
      </c>
      <c r="J41" s="159">
        <f t="shared" si="23"/>
        <v>0.2069849715946066</v>
      </c>
      <c r="K41" s="157">
        <f t="shared" si="24"/>
        <v>46919</v>
      </c>
      <c r="L41" s="158">
        <f t="shared" si="25"/>
        <v>122455</v>
      </c>
      <c r="M41" s="159">
        <f t="shared" si="22"/>
        <v>0.18152214448244297</v>
      </c>
    </row>
    <row r="42" spans="2:13" x14ac:dyDescent="0.25">
      <c r="B42" s="162" t="s">
        <v>110</v>
      </c>
      <c r="C42" s="163">
        <v>292164</v>
      </c>
      <c r="D42" s="163">
        <v>321112</v>
      </c>
      <c r="E42" s="163">
        <v>79752</v>
      </c>
      <c r="F42" s="163">
        <v>314435</v>
      </c>
      <c r="G42" s="163">
        <v>345074</v>
      </c>
      <c r="H42" s="163">
        <v>381348</v>
      </c>
      <c r="I42" s="165">
        <f t="shared" ref="I42:I49" si="26">IFERROR(H42/G42-1,"-")</f>
        <v>0.10511948161843554</v>
      </c>
      <c r="J42" s="164">
        <f t="shared" si="23"/>
        <v>0.18758563990134292</v>
      </c>
      <c r="K42" s="162">
        <f t="shared" si="24"/>
        <v>36274</v>
      </c>
      <c r="L42" s="163">
        <f t="shared" si="25"/>
        <v>60236</v>
      </c>
      <c r="M42" s="164">
        <f t="shared" si="22"/>
        <v>9.6941897346037989E-2</v>
      </c>
    </row>
    <row r="43" spans="2:13" x14ac:dyDescent="0.25">
      <c r="B43" s="162" t="s">
        <v>113</v>
      </c>
      <c r="C43" s="163">
        <v>48003</v>
      </c>
      <c r="D43" s="163">
        <v>35271</v>
      </c>
      <c r="E43" s="163">
        <v>9908</v>
      </c>
      <c r="F43" s="163">
        <v>24279</v>
      </c>
      <c r="G43" s="163">
        <v>29939</v>
      </c>
      <c r="H43" s="163">
        <v>27920</v>
      </c>
      <c r="I43" s="165">
        <f t="shared" si="26"/>
        <v>-6.7437122148368389E-2</v>
      </c>
      <c r="J43" s="164">
        <f t="shared" si="23"/>
        <v>-0.2084148450568456</v>
      </c>
      <c r="K43" s="162">
        <f t="shared" si="24"/>
        <v>-2019</v>
      </c>
      <c r="L43" s="163">
        <f t="shared" si="25"/>
        <v>-7351</v>
      </c>
      <c r="M43" s="164">
        <f t="shared" si="22"/>
        <v>7.0975009018046003E-3</v>
      </c>
    </row>
    <row r="44" spans="2:13" x14ac:dyDescent="0.25">
      <c r="B44" s="162" t="s">
        <v>116</v>
      </c>
      <c r="C44" s="163">
        <v>13816</v>
      </c>
      <c r="D44" s="163">
        <v>15360</v>
      </c>
      <c r="E44" s="163">
        <v>5520</v>
      </c>
      <c r="F44" s="163">
        <v>16018</v>
      </c>
      <c r="G44" s="163">
        <v>18368</v>
      </c>
      <c r="H44" s="163">
        <v>18090</v>
      </c>
      <c r="I44" s="165">
        <f t="shared" si="26"/>
        <v>-1.5135017421602837E-2</v>
      </c>
      <c r="J44" s="164">
        <f t="shared" si="23"/>
        <v>0.177734375</v>
      </c>
      <c r="K44" s="162">
        <f t="shared" si="24"/>
        <v>-278</v>
      </c>
      <c r="L44" s="163">
        <f t="shared" si="25"/>
        <v>2730</v>
      </c>
      <c r="M44" s="164">
        <f t="shared" si="22"/>
        <v>4.5986314940417343E-3</v>
      </c>
    </row>
    <row r="45" spans="2:13" x14ac:dyDescent="0.25">
      <c r="B45" s="162" t="s">
        <v>123</v>
      </c>
      <c r="C45" s="163">
        <v>26311</v>
      </c>
      <c r="D45" s="163">
        <v>25353</v>
      </c>
      <c r="E45" s="163">
        <v>6351</v>
      </c>
      <c r="F45" s="163">
        <v>28378</v>
      </c>
      <c r="G45" s="163">
        <v>27080</v>
      </c>
      <c r="H45" s="163">
        <v>29492</v>
      </c>
      <c r="I45" s="165">
        <f t="shared" si="26"/>
        <v>8.9069423929099001E-2</v>
      </c>
      <c r="J45" s="164">
        <f t="shared" si="23"/>
        <v>0.16325484163609838</v>
      </c>
      <c r="K45" s="162">
        <f t="shared" si="24"/>
        <v>2412</v>
      </c>
      <c r="L45" s="163">
        <f t="shared" si="25"/>
        <v>4139</v>
      </c>
      <c r="M45" s="164">
        <f t="shared" si="22"/>
        <v>7.497116640258642E-3</v>
      </c>
    </row>
    <row r="46" spans="2:13" x14ac:dyDescent="0.25">
      <c r="B46" s="162" t="s">
        <v>119</v>
      </c>
      <c r="C46" s="163">
        <v>29692</v>
      </c>
      <c r="D46" s="163">
        <v>30255</v>
      </c>
      <c r="E46" s="163">
        <v>11187</v>
      </c>
      <c r="F46" s="163">
        <v>27514</v>
      </c>
      <c r="G46" s="163">
        <v>32188</v>
      </c>
      <c r="H46" s="163">
        <v>32297</v>
      </c>
      <c r="I46" s="165">
        <f t="shared" si="26"/>
        <v>3.3863551634150113E-3</v>
      </c>
      <c r="J46" s="164">
        <f t="shared" si="23"/>
        <v>6.7492976367542479E-2</v>
      </c>
      <c r="K46" s="162">
        <f t="shared" si="24"/>
        <v>109</v>
      </c>
      <c r="L46" s="163">
        <f t="shared" si="25"/>
        <v>2042</v>
      </c>
      <c r="M46" s="164">
        <f t="shared" si="22"/>
        <v>8.2101714407443842E-3</v>
      </c>
    </row>
    <row r="47" spans="2:13" x14ac:dyDescent="0.25">
      <c r="B47" s="162" t="s">
        <v>128</v>
      </c>
      <c r="C47" s="163">
        <v>7646</v>
      </c>
      <c r="D47" s="163">
        <v>7058</v>
      </c>
      <c r="E47" s="163">
        <v>3359</v>
      </c>
      <c r="F47" s="163">
        <v>7672</v>
      </c>
      <c r="G47" s="163">
        <v>8104</v>
      </c>
      <c r="H47" s="163">
        <v>7384</v>
      </c>
      <c r="I47" s="165">
        <f t="shared" si="26"/>
        <v>-8.8845014807502509E-2</v>
      </c>
      <c r="J47" s="164">
        <f t="shared" si="23"/>
        <v>4.618872201756874E-2</v>
      </c>
      <c r="K47" s="162">
        <f t="shared" si="24"/>
        <v>-720</v>
      </c>
      <c r="L47" s="163">
        <f t="shared" si="25"/>
        <v>326</v>
      </c>
      <c r="M47" s="164">
        <f t="shared" si="22"/>
        <v>1.8770754533998988E-3</v>
      </c>
    </row>
    <row r="48" spans="2:13" x14ac:dyDescent="0.25">
      <c r="B48" s="162" t="s">
        <v>131</v>
      </c>
      <c r="C48" s="163">
        <v>11514</v>
      </c>
      <c r="D48" s="163">
        <v>9739</v>
      </c>
      <c r="E48" s="163">
        <v>5044</v>
      </c>
      <c r="F48" s="163">
        <v>6580</v>
      </c>
      <c r="G48" s="163">
        <v>8717</v>
      </c>
      <c r="H48" s="163">
        <v>7001</v>
      </c>
      <c r="I48" s="165">
        <f t="shared" si="26"/>
        <v>-0.19685671676035332</v>
      </c>
      <c r="J48" s="164">
        <f t="shared" si="23"/>
        <v>-0.28113769380839926</v>
      </c>
      <c r="K48" s="162">
        <f t="shared" si="24"/>
        <v>-1716</v>
      </c>
      <c r="L48" s="163">
        <f t="shared" si="25"/>
        <v>-2738</v>
      </c>
      <c r="M48" s="164">
        <f t="shared" si="22"/>
        <v>1.7797136036366049E-3</v>
      </c>
    </row>
    <row r="49" spans="2:13" x14ac:dyDescent="0.25">
      <c r="B49" s="168" t="s">
        <v>145</v>
      </c>
      <c r="C49" s="169">
        <f t="shared" ref="C49:H49" si="27">C41-SUM(C42:C48)</f>
        <v>148176</v>
      </c>
      <c r="D49" s="169">
        <f t="shared" si="27"/>
        <v>147465</v>
      </c>
      <c r="E49" s="169">
        <f t="shared" si="27"/>
        <v>44918</v>
      </c>
      <c r="F49" s="169">
        <f t="shared" si="27"/>
        <v>182008</v>
      </c>
      <c r="G49" s="169">
        <f t="shared" si="27"/>
        <v>197679</v>
      </c>
      <c r="H49" s="169">
        <f t="shared" si="27"/>
        <v>210536</v>
      </c>
      <c r="I49" s="171">
        <f t="shared" si="26"/>
        <v>6.5039786724943038E-2</v>
      </c>
      <c r="J49" s="170">
        <f t="shared" si="23"/>
        <v>0.42770148848879397</v>
      </c>
      <c r="K49" s="168">
        <f>H49-G49</f>
        <v>12857</v>
      </c>
      <c r="L49" s="169">
        <f t="shared" si="25"/>
        <v>63071</v>
      </c>
      <c r="M49" s="170">
        <f t="shared" si="22"/>
        <v>5.3520037602519104E-2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37087</v>
      </c>
      <c r="D51" s="176">
        <f t="shared" ref="D51:H51" si="28">D52+D55</f>
        <v>35706</v>
      </c>
      <c r="E51" s="176">
        <f t="shared" si="28"/>
        <v>10202</v>
      </c>
      <c r="F51" s="176">
        <f t="shared" si="28"/>
        <v>33031</v>
      </c>
      <c r="G51" s="176">
        <f t="shared" si="28"/>
        <v>45093</v>
      </c>
      <c r="H51" s="176">
        <f t="shared" si="28"/>
        <v>38656</v>
      </c>
      <c r="I51" s="177">
        <f>IFERROR(H51/G51-1,"-")</f>
        <v>-0.14274942895793141</v>
      </c>
      <c r="J51" s="177">
        <f>IFERROR(H51/D51-1,"-")</f>
        <v>8.2619167646894143E-2</v>
      </c>
      <c r="K51" s="176">
        <f>H51-G51</f>
        <v>-6437</v>
      </c>
      <c r="L51" s="176">
        <f>H51-D51</f>
        <v>2950</v>
      </c>
      <c r="M51" s="177">
        <f t="shared" ref="M51:M63" si="29">H51/H$9</f>
        <v>9.8266831969970863E-3</v>
      </c>
    </row>
    <row r="52" spans="2:13" x14ac:dyDescent="0.25">
      <c r="B52" s="157" t="s">
        <v>97</v>
      </c>
      <c r="C52" s="158">
        <v>9432</v>
      </c>
      <c r="D52" s="158">
        <v>8208</v>
      </c>
      <c r="E52" s="158">
        <v>1982</v>
      </c>
      <c r="F52" s="158">
        <v>5534</v>
      </c>
      <c r="G52" s="158">
        <v>18094</v>
      </c>
      <c r="H52" s="158">
        <v>9908</v>
      </c>
      <c r="I52" s="160">
        <f>IFERROR(H52/G52-1,"-")</f>
        <v>-0.45241516524814851</v>
      </c>
      <c r="J52" s="159">
        <f t="shared" ref="J52:J63" si="30">IFERROR(H52/D52-1,"-")</f>
        <v>0.20711500974658859</v>
      </c>
      <c r="K52" s="157">
        <f t="shared" ref="K52:K62" si="31">H52-G52</f>
        <v>-8186</v>
      </c>
      <c r="L52" s="158">
        <f t="shared" ref="L52:L63" si="32">H52-D52</f>
        <v>1700</v>
      </c>
      <c r="M52" s="159">
        <f t="shared" si="29"/>
        <v>2.5186976695945554E-3</v>
      </c>
    </row>
    <row r="53" spans="2:13" x14ac:dyDescent="0.25">
      <c r="B53" s="162" t="s">
        <v>103</v>
      </c>
      <c r="C53" s="163">
        <v>5709</v>
      </c>
      <c r="D53" s="163">
        <v>4545</v>
      </c>
      <c r="E53" s="163">
        <v>1483</v>
      </c>
      <c r="F53" s="163">
        <v>2742</v>
      </c>
      <c r="G53" s="163">
        <v>13197</v>
      </c>
      <c r="H53" s="163">
        <v>6601</v>
      </c>
      <c r="I53" s="165">
        <f>IFERROR(H53/G53-1,"-")</f>
        <v>-0.49981056300674398</v>
      </c>
      <c r="J53" s="164">
        <f t="shared" si="30"/>
        <v>0.45236523652365235</v>
      </c>
      <c r="K53" s="162">
        <f t="shared" si="31"/>
        <v>-6596</v>
      </c>
      <c r="L53" s="163">
        <f t="shared" si="32"/>
        <v>2056</v>
      </c>
      <c r="M53" s="164">
        <f t="shared" si="29"/>
        <v>1.6780302096279431E-3</v>
      </c>
    </row>
    <row r="54" spans="2:13" x14ac:dyDescent="0.25">
      <c r="B54" s="162" t="s">
        <v>100</v>
      </c>
      <c r="C54" s="163">
        <v>3723</v>
      </c>
      <c r="D54" s="163">
        <v>3663</v>
      </c>
      <c r="E54" s="163">
        <v>499</v>
      </c>
      <c r="F54" s="163">
        <v>2792</v>
      </c>
      <c r="G54" s="163">
        <v>4897</v>
      </c>
      <c r="H54" s="163">
        <v>3307</v>
      </c>
      <c r="I54" s="165">
        <f>IFERROR(H54/G54-1,"-")</f>
        <v>-0.324688584847866</v>
      </c>
      <c r="J54" s="164">
        <f t="shared" si="30"/>
        <v>-9.7188097188097178E-2</v>
      </c>
      <c r="K54" s="162">
        <f t="shared" si="31"/>
        <v>-1590</v>
      </c>
      <c r="L54" s="163">
        <f t="shared" si="32"/>
        <v>-356</v>
      </c>
      <c r="M54" s="164">
        <f t="shared" si="29"/>
        <v>8.4066745996661224E-4</v>
      </c>
    </row>
    <row r="55" spans="2:13" x14ac:dyDescent="0.25">
      <c r="B55" s="157" t="s">
        <v>107</v>
      </c>
      <c r="C55" s="158">
        <v>27655</v>
      </c>
      <c r="D55" s="158">
        <v>27498</v>
      </c>
      <c r="E55" s="158">
        <v>8220</v>
      </c>
      <c r="F55" s="158">
        <v>27497</v>
      </c>
      <c r="G55" s="158">
        <v>26999</v>
      </c>
      <c r="H55" s="158">
        <v>28748</v>
      </c>
      <c r="I55" s="160">
        <f>IFERROR(H55/G55-1,"-")</f>
        <v>6.4780177043594289E-2</v>
      </c>
      <c r="J55" s="159">
        <f t="shared" si="30"/>
        <v>4.5457851480107614E-2</v>
      </c>
      <c r="K55" s="157">
        <f t="shared" si="31"/>
        <v>1749</v>
      </c>
      <c r="L55" s="158">
        <f t="shared" si="32"/>
        <v>1250</v>
      </c>
      <c r="M55" s="159">
        <f t="shared" si="29"/>
        <v>7.3079855274025309E-3</v>
      </c>
    </row>
    <row r="56" spans="2:13" x14ac:dyDescent="0.25">
      <c r="B56" s="162" t="s">
        <v>110</v>
      </c>
      <c r="C56" s="163">
        <v>7740</v>
      </c>
      <c r="D56" s="163">
        <v>7935</v>
      </c>
      <c r="E56" s="163">
        <v>2392</v>
      </c>
      <c r="F56" s="163">
        <v>9425</v>
      </c>
      <c r="G56" s="163">
        <v>8384</v>
      </c>
      <c r="H56" s="163">
        <v>10019</v>
      </c>
      <c r="I56" s="165">
        <f t="shared" ref="I56:I63" si="33">IFERROR(H56/G56-1,"-")</f>
        <v>0.19501431297709915</v>
      </c>
      <c r="J56" s="164">
        <f t="shared" si="30"/>
        <v>0.26263390044108381</v>
      </c>
      <c r="K56" s="162">
        <f t="shared" si="31"/>
        <v>1635</v>
      </c>
      <c r="L56" s="163">
        <f t="shared" si="32"/>
        <v>2084</v>
      </c>
      <c r="M56" s="164">
        <f t="shared" si="29"/>
        <v>2.5469148114319589E-3</v>
      </c>
    </row>
    <row r="57" spans="2:13" x14ac:dyDescent="0.25">
      <c r="B57" s="162" t="s">
        <v>113</v>
      </c>
      <c r="C57" s="163">
        <v>9026</v>
      </c>
      <c r="D57" s="163">
        <v>8150</v>
      </c>
      <c r="E57" s="163">
        <v>2507</v>
      </c>
      <c r="F57" s="163">
        <v>6022</v>
      </c>
      <c r="G57" s="163">
        <v>5228</v>
      </c>
      <c r="H57" s="163">
        <v>5680</v>
      </c>
      <c r="I57" s="165">
        <f t="shared" si="33"/>
        <v>8.6457536342769759E-2</v>
      </c>
      <c r="J57" s="164">
        <f t="shared" si="30"/>
        <v>-0.30306748466257671</v>
      </c>
      <c r="K57" s="162">
        <f t="shared" si="31"/>
        <v>452</v>
      </c>
      <c r="L57" s="163">
        <f t="shared" si="32"/>
        <v>-2470</v>
      </c>
      <c r="M57" s="164">
        <f t="shared" si="29"/>
        <v>1.4439041949229989E-3</v>
      </c>
    </row>
    <row r="58" spans="2:13" x14ac:dyDescent="0.25">
      <c r="B58" s="162" t="s">
        <v>116</v>
      </c>
      <c r="C58" s="163">
        <v>1826</v>
      </c>
      <c r="D58" s="163">
        <v>1834</v>
      </c>
      <c r="E58" s="163">
        <v>460</v>
      </c>
      <c r="F58" s="163">
        <v>2376</v>
      </c>
      <c r="G58" s="163">
        <v>2600</v>
      </c>
      <c r="H58" s="163">
        <v>2129</v>
      </c>
      <c r="I58" s="165">
        <f t="shared" si="33"/>
        <v>-0.18115384615384611</v>
      </c>
      <c r="J58" s="164">
        <f t="shared" si="30"/>
        <v>0.16085059978189742</v>
      </c>
      <c r="K58" s="162">
        <f t="shared" si="31"/>
        <v>-471</v>
      </c>
      <c r="L58" s="163">
        <f t="shared" si="32"/>
        <v>295</v>
      </c>
      <c r="M58" s="164">
        <f t="shared" si="29"/>
        <v>5.4120986461110294E-4</v>
      </c>
    </row>
    <row r="59" spans="2:13" x14ac:dyDescent="0.25">
      <c r="B59" s="162" t="s">
        <v>123</v>
      </c>
      <c r="C59" s="163">
        <v>477</v>
      </c>
      <c r="D59" s="163">
        <v>500</v>
      </c>
      <c r="E59" s="163">
        <v>236</v>
      </c>
      <c r="F59" s="163">
        <v>804</v>
      </c>
      <c r="G59" s="163">
        <v>715</v>
      </c>
      <c r="H59" s="163">
        <v>965</v>
      </c>
      <c r="I59" s="165">
        <f t="shared" si="33"/>
        <v>0.34965034965034958</v>
      </c>
      <c r="J59" s="164">
        <f t="shared" si="30"/>
        <v>0.92999999999999994</v>
      </c>
      <c r="K59" s="162">
        <f t="shared" si="31"/>
        <v>250</v>
      </c>
      <c r="L59" s="163">
        <f t="shared" si="32"/>
        <v>465</v>
      </c>
      <c r="M59" s="164">
        <f t="shared" si="29"/>
        <v>2.4531118804589684E-4</v>
      </c>
    </row>
    <row r="60" spans="2:13" x14ac:dyDescent="0.25">
      <c r="B60" s="162" t="s">
        <v>119</v>
      </c>
      <c r="C60" s="163">
        <v>534</v>
      </c>
      <c r="D60" s="163">
        <v>611</v>
      </c>
      <c r="E60" s="163">
        <v>169</v>
      </c>
      <c r="F60" s="163">
        <v>589</v>
      </c>
      <c r="G60" s="163">
        <v>591</v>
      </c>
      <c r="H60" s="163">
        <v>687</v>
      </c>
      <c r="I60" s="165">
        <f t="shared" si="33"/>
        <v>0.1624365482233503</v>
      </c>
      <c r="J60" s="164">
        <f t="shared" si="30"/>
        <v>0.12438625204582654</v>
      </c>
      <c r="K60" s="162">
        <f t="shared" si="31"/>
        <v>96</v>
      </c>
      <c r="L60" s="163">
        <f t="shared" si="32"/>
        <v>76</v>
      </c>
      <c r="M60" s="164">
        <f t="shared" si="29"/>
        <v>1.7464122920987681E-4</v>
      </c>
    </row>
    <row r="61" spans="2:13" x14ac:dyDescent="0.25">
      <c r="B61" s="162" t="s">
        <v>128</v>
      </c>
      <c r="C61" s="163">
        <v>270</v>
      </c>
      <c r="D61" s="163">
        <v>150</v>
      </c>
      <c r="E61" s="163">
        <v>76</v>
      </c>
      <c r="F61" s="163">
        <v>91</v>
      </c>
      <c r="G61" s="163">
        <v>197</v>
      </c>
      <c r="H61" s="163">
        <v>107</v>
      </c>
      <c r="I61" s="165">
        <f t="shared" si="33"/>
        <v>-0.45685279187817263</v>
      </c>
      <c r="J61" s="164">
        <f t="shared" si="30"/>
        <v>-0.28666666666666663</v>
      </c>
      <c r="K61" s="162">
        <f t="shared" si="31"/>
        <v>-90</v>
      </c>
      <c r="L61" s="163">
        <f t="shared" si="32"/>
        <v>-43</v>
      </c>
      <c r="M61" s="164">
        <f t="shared" si="29"/>
        <v>2.7200307897317058E-5</v>
      </c>
    </row>
    <row r="62" spans="2:13" x14ac:dyDescent="0.25">
      <c r="B62" s="162" t="s">
        <v>131</v>
      </c>
      <c r="C62" s="163">
        <v>305</v>
      </c>
      <c r="D62" s="163">
        <v>300</v>
      </c>
      <c r="E62" s="163">
        <v>113</v>
      </c>
      <c r="F62" s="163">
        <v>120</v>
      </c>
      <c r="G62" s="163">
        <v>168</v>
      </c>
      <c r="H62" s="163">
        <v>109</v>
      </c>
      <c r="I62" s="165">
        <f t="shared" si="33"/>
        <v>-0.35119047619047616</v>
      </c>
      <c r="J62" s="164">
        <f t="shared" si="30"/>
        <v>-0.63666666666666671</v>
      </c>
      <c r="K62" s="162">
        <f t="shared" si="31"/>
        <v>-59</v>
      </c>
      <c r="L62" s="163">
        <f t="shared" si="32"/>
        <v>-191</v>
      </c>
      <c r="M62" s="164">
        <f t="shared" si="29"/>
        <v>2.7708724867360369E-5</v>
      </c>
    </row>
    <row r="63" spans="2:13" x14ac:dyDescent="0.25">
      <c r="B63" s="168" t="s">
        <v>145</v>
      </c>
      <c r="C63" s="169">
        <f t="shared" ref="C63:H63" si="34">C55-SUM(C56:C62)</f>
        <v>7477</v>
      </c>
      <c r="D63" s="169">
        <f t="shared" si="34"/>
        <v>8018</v>
      </c>
      <c r="E63" s="169">
        <f t="shared" si="34"/>
        <v>2267</v>
      </c>
      <c r="F63" s="169">
        <f t="shared" si="34"/>
        <v>8070</v>
      </c>
      <c r="G63" s="169">
        <f t="shared" si="34"/>
        <v>9116</v>
      </c>
      <c r="H63" s="169">
        <f t="shared" si="34"/>
        <v>9052</v>
      </c>
      <c r="I63" s="171">
        <f t="shared" si="33"/>
        <v>-7.0206230802983827E-3</v>
      </c>
      <c r="J63" s="170">
        <f t="shared" si="30"/>
        <v>0.12895984035919184</v>
      </c>
      <c r="K63" s="168">
        <f>H63-G63</f>
        <v>-64</v>
      </c>
      <c r="L63" s="169">
        <f t="shared" si="32"/>
        <v>1034</v>
      </c>
      <c r="M63" s="170">
        <f t="shared" si="29"/>
        <v>2.3010952064160188E-3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124266</v>
      </c>
      <c r="D65" s="176">
        <f t="shared" ref="D65:H65" si="35">D66+D69</f>
        <v>124684</v>
      </c>
      <c r="E65" s="176">
        <f t="shared" si="35"/>
        <v>43560</v>
      </c>
      <c r="F65" s="176">
        <f t="shared" si="35"/>
        <v>138119</v>
      </c>
      <c r="G65" s="176">
        <f t="shared" si="35"/>
        <v>159302</v>
      </c>
      <c r="H65" s="176">
        <f t="shared" si="35"/>
        <v>179445</v>
      </c>
      <c r="I65" s="177">
        <f>IFERROR(H65/G65-1,"-")</f>
        <v>0.12644536791754035</v>
      </c>
      <c r="J65" s="177">
        <f>IFERROR(H65/D65-1,"-")</f>
        <v>0.43919829328542548</v>
      </c>
      <c r="K65" s="176">
        <f>H65-G65</f>
        <v>20143</v>
      </c>
      <c r="L65" s="176">
        <f>H65-D65</f>
        <v>54761</v>
      </c>
      <c r="M65" s="177">
        <f t="shared" ref="M65:M77" si="36">H65/H$9</f>
        <v>4.5616441594710837E-2</v>
      </c>
    </row>
    <row r="66" spans="2:13" x14ac:dyDescent="0.25">
      <c r="B66" s="157" t="s">
        <v>97</v>
      </c>
      <c r="C66" s="158">
        <v>32503</v>
      </c>
      <c r="D66" s="158">
        <v>39048</v>
      </c>
      <c r="E66" s="158">
        <v>21440</v>
      </c>
      <c r="F66" s="158">
        <v>30198</v>
      </c>
      <c r="G66" s="158">
        <v>41999</v>
      </c>
      <c r="H66" s="158">
        <v>54803</v>
      </c>
      <c r="I66" s="160">
        <f>IFERROR(H66/G66-1,"-")</f>
        <v>0.30486440153336991</v>
      </c>
      <c r="J66" s="159">
        <f t="shared" ref="J66:J77" si="37">IFERROR(H66/D66-1,"-")</f>
        <v>0.40347777094857618</v>
      </c>
      <c r="K66" s="157">
        <f t="shared" ref="K66:K76" si="38">H66-G66</f>
        <v>12804</v>
      </c>
      <c r="L66" s="158">
        <f t="shared" ref="L66:L77" si="39">H66-D66</f>
        <v>15755</v>
      </c>
      <c r="M66" s="159">
        <f t="shared" si="36"/>
        <v>1.3931387604641745E-2</v>
      </c>
    </row>
    <row r="67" spans="2:13" x14ac:dyDescent="0.25">
      <c r="B67" s="162" t="s">
        <v>103</v>
      </c>
      <c r="C67" s="163">
        <v>18471</v>
      </c>
      <c r="D67" s="163">
        <v>21371</v>
      </c>
      <c r="E67" s="163">
        <v>7580</v>
      </c>
      <c r="F67" s="163">
        <v>22806</v>
      </c>
      <c r="G67" s="163">
        <v>29747</v>
      </c>
      <c r="H67" s="163">
        <v>33601</v>
      </c>
      <c r="I67" s="165">
        <f>IFERROR(H67/G67-1,"-")</f>
        <v>0.12955928328907107</v>
      </c>
      <c r="J67" s="164">
        <f t="shared" si="37"/>
        <v>0.5722708343081746</v>
      </c>
      <c r="K67" s="162">
        <f t="shared" si="38"/>
        <v>3854</v>
      </c>
      <c r="L67" s="163">
        <f t="shared" si="39"/>
        <v>12230</v>
      </c>
      <c r="M67" s="164">
        <f t="shared" si="36"/>
        <v>8.5416593052126209E-3</v>
      </c>
    </row>
    <row r="68" spans="2:13" x14ac:dyDescent="0.25">
      <c r="B68" s="162" t="s">
        <v>100</v>
      </c>
      <c r="C68" s="163">
        <v>14032</v>
      </c>
      <c r="D68" s="163">
        <v>17677</v>
      </c>
      <c r="E68" s="163">
        <v>13860</v>
      </c>
      <c r="F68" s="163">
        <v>7392</v>
      </c>
      <c r="G68" s="163">
        <v>12252</v>
      </c>
      <c r="H68" s="163">
        <v>21202</v>
      </c>
      <c r="I68" s="165">
        <f>IFERROR(H68/G68-1,"-")</f>
        <v>0.73049298073783864</v>
      </c>
      <c r="J68" s="164">
        <f t="shared" si="37"/>
        <v>0.19941166487526174</v>
      </c>
      <c r="K68" s="162">
        <f t="shared" si="38"/>
        <v>8950</v>
      </c>
      <c r="L68" s="163">
        <f t="shared" si="39"/>
        <v>3525</v>
      </c>
      <c r="M68" s="164">
        <f t="shared" si="36"/>
        <v>5.3897282994291237E-3</v>
      </c>
    </row>
    <row r="69" spans="2:13" x14ac:dyDescent="0.25">
      <c r="B69" s="157" t="s">
        <v>107</v>
      </c>
      <c r="C69" s="158">
        <v>91763</v>
      </c>
      <c r="D69" s="158">
        <v>85636</v>
      </c>
      <c r="E69" s="158">
        <v>22120</v>
      </c>
      <c r="F69" s="158">
        <v>107921</v>
      </c>
      <c r="G69" s="158">
        <v>117303</v>
      </c>
      <c r="H69" s="158">
        <v>124642</v>
      </c>
      <c r="I69" s="160">
        <f>IFERROR(H69/G69-1,"-")</f>
        <v>6.256446979190633E-2</v>
      </c>
      <c r="J69" s="159">
        <f t="shared" si="37"/>
        <v>0.45548601055630811</v>
      </c>
      <c r="K69" s="157">
        <f t="shared" si="38"/>
        <v>7339</v>
      </c>
      <c r="L69" s="158">
        <f t="shared" si="39"/>
        <v>39006</v>
      </c>
      <c r="M69" s="159">
        <f t="shared" si="36"/>
        <v>3.1685053990069094E-2</v>
      </c>
    </row>
    <row r="70" spans="2:13" x14ac:dyDescent="0.25">
      <c r="B70" s="162" t="s">
        <v>110</v>
      </c>
      <c r="C70" s="163">
        <v>42145</v>
      </c>
      <c r="D70" s="163">
        <v>36926</v>
      </c>
      <c r="E70" s="163">
        <v>8461</v>
      </c>
      <c r="F70" s="163">
        <v>48443</v>
      </c>
      <c r="G70" s="163">
        <v>44229</v>
      </c>
      <c r="H70" s="163">
        <v>42331</v>
      </c>
      <c r="I70" s="165">
        <f t="shared" ref="I70:I77" si="40">IFERROR(H70/G70-1,"-")</f>
        <v>-4.2913020868660778E-2</v>
      </c>
      <c r="J70" s="164">
        <f t="shared" si="37"/>
        <v>0.14637382873855809</v>
      </c>
      <c r="K70" s="162">
        <f t="shared" si="38"/>
        <v>-1898</v>
      </c>
      <c r="L70" s="163">
        <f t="shared" si="39"/>
        <v>5405</v>
      </c>
      <c r="M70" s="164">
        <f t="shared" si="36"/>
        <v>1.0760899379451667E-2</v>
      </c>
    </row>
    <row r="71" spans="2:13" x14ac:dyDescent="0.25">
      <c r="B71" s="162" t="s">
        <v>113</v>
      </c>
      <c r="C71" s="163">
        <v>12467</v>
      </c>
      <c r="D71" s="163">
        <v>10475</v>
      </c>
      <c r="E71" s="163">
        <v>2825</v>
      </c>
      <c r="F71" s="163">
        <v>6597</v>
      </c>
      <c r="G71" s="163">
        <v>8921</v>
      </c>
      <c r="H71" s="163">
        <v>8974</v>
      </c>
      <c r="I71" s="165">
        <f t="shared" si="40"/>
        <v>5.9410380002242746E-3</v>
      </c>
      <c r="J71" s="164">
        <f t="shared" si="37"/>
        <v>-0.14329355608591887</v>
      </c>
      <c r="K71" s="162">
        <f t="shared" si="38"/>
        <v>53</v>
      </c>
      <c r="L71" s="163">
        <f t="shared" si="39"/>
        <v>-1501</v>
      </c>
      <c r="M71" s="164">
        <f t="shared" si="36"/>
        <v>2.2812669445843297E-3</v>
      </c>
    </row>
    <row r="72" spans="2:13" x14ac:dyDescent="0.25">
      <c r="B72" s="162" t="s">
        <v>116</v>
      </c>
      <c r="C72" s="163">
        <v>5885</v>
      </c>
      <c r="D72" s="163">
        <v>10038</v>
      </c>
      <c r="E72" s="163">
        <v>2855</v>
      </c>
      <c r="F72" s="163">
        <v>15657</v>
      </c>
      <c r="G72" s="163">
        <v>14855</v>
      </c>
      <c r="H72" s="163">
        <v>18378</v>
      </c>
      <c r="I72" s="165">
        <f t="shared" si="40"/>
        <v>0.23715920565466164</v>
      </c>
      <c r="J72" s="164">
        <f t="shared" si="37"/>
        <v>0.83084279736999411</v>
      </c>
      <c r="K72" s="162">
        <f t="shared" si="38"/>
        <v>3523</v>
      </c>
      <c r="L72" s="163">
        <f t="shared" si="39"/>
        <v>8340</v>
      </c>
      <c r="M72" s="164">
        <f t="shared" si="36"/>
        <v>4.6718435377279708E-3</v>
      </c>
    </row>
    <row r="73" spans="2:13" x14ac:dyDescent="0.25">
      <c r="B73" s="162" t="s">
        <v>123</v>
      </c>
      <c r="C73" s="163">
        <v>2081</v>
      </c>
      <c r="D73" s="163">
        <v>1546</v>
      </c>
      <c r="E73" s="163">
        <v>297</v>
      </c>
      <c r="F73" s="163">
        <v>2181</v>
      </c>
      <c r="G73" s="163">
        <v>3231</v>
      </c>
      <c r="H73" s="163">
        <v>4006</v>
      </c>
      <c r="I73" s="165">
        <f t="shared" si="40"/>
        <v>0.23986381925100586</v>
      </c>
      <c r="J73" s="164">
        <f t="shared" si="37"/>
        <v>1.5912031047865458</v>
      </c>
      <c r="K73" s="162">
        <f t="shared" si="38"/>
        <v>775</v>
      </c>
      <c r="L73" s="163">
        <f t="shared" si="39"/>
        <v>2460</v>
      </c>
      <c r="M73" s="164">
        <f t="shared" si="36"/>
        <v>1.0183591909967489E-3</v>
      </c>
    </row>
    <row r="74" spans="2:13" x14ac:dyDescent="0.25">
      <c r="B74" s="162" t="s">
        <v>119</v>
      </c>
      <c r="C74" s="163">
        <v>2640</v>
      </c>
      <c r="D74" s="163">
        <v>2070</v>
      </c>
      <c r="E74" s="163">
        <v>905</v>
      </c>
      <c r="F74" s="163">
        <v>2676</v>
      </c>
      <c r="G74" s="163">
        <v>2222</v>
      </c>
      <c r="H74" s="163">
        <v>3575</v>
      </c>
      <c r="I74" s="165">
        <f t="shared" si="40"/>
        <v>0.60891089108910901</v>
      </c>
      <c r="J74" s="164">
        <f t="shared" si="37"/>
        <v>0.72705314009661826</v>
      </c>
      <c r="K74" s="162">
        <f t="shared" si="38"/>
        <v>1353</v>
      </c>
      <c r="L74" s="163">
        <f t="shared" si="39"/>
        <v>1505</v>
      </c>
      <c r="M74" s="164">
        <f t="shared" si="36"/>
        <v>9.0879533395241574E-4</v>
      </c>
    </row>
    <row r="75" spans="2:13" x14ac:dyDescent="0.25">
      <c r="B75" s="162" t="s">
        <v>128</v>
      </c>
      <c r="C75" s="163">
        <v>1123</v>
      </c>
      <c r="D75" s="163">
        <v>1835</v>
      </c>
      <c r="E75" s="163">
        <v>639</v>
      </c>
      <c r="F75" s="163">
        <v>1940</v>
      </c>
      <c r="G75" s="163">
        <v>3621</v>
      </c>
      <c r="H75" s="163">
        <v>2076</v>
      </c>
      <c r="I75" s="165">
        <f t="shared" si="40"/>
        <v>-0.42667771333885662</v>
      </c>
      <c r="J75" s="164">
        <f t="shared" si="37"/>
        <v>0.13133514986376027</v>
      </c>
      <c r="K75" s="162">
        <f t="shared" si="38"/>
        <v>-1545</v>
      </c>
      <c r="L75" s="163">
        <f t="shared" si="39"/>
        <v>241</v>
      </c>
      <c r="M75" s="164">
        <f t="shared" si="36"/>
        <v>5.2773681490495526E-4</v>
      </c>
    </row>
    <row r="76" spans="2:13" x14ac:dyDescent="0.25">
      <c r="B76" s="162" t="s">
        <v>131</v>
      </c>
      <c r="C76" s="163">
        <v>2227</v>
      </c>
      <c r="D76" s="163">
        <v>1937</v>
      </c>
      <c r="E76" s="163">
        <v>879</v>
      </c>
      <c r="F76" s="163">
        <v>547</v>
      </c>
      <c r="G76" s="163">
        <v>1016</v>
      </c>
      <c r="H76" s="163">
        <v>449</v>
      </c>
      <c r="I76" s="165">
        <f t="shared" si="40"/>
        <v>-0.55807086614173229</v>
      </c>
      <c r="J76" s="164">
        <f t="shared" si="37"/>
        <v>-0.76819824470831177</v>
      </c>
      <c r="K76" s="162">
        <f t="shared" si="38"/>
        <v>-567</v>
      </c>
      <c r="L76" s="163">
        <f t="shared" si="39"/>
        <v>-1488</v>
      </c>
      <c r="M76" s="164">
        <f t="shared" si="36"/>
        <v>1.1413960977472298E-4</v>
      </c>
    </row>
    <row r="77" spans="2:13" x14ac:dyDescent="0.25">
      <c r="B77" s="168" t="s">
        <v>145</v>
      </c>
      <c r="C77" s="169">
        <f t="shared" ref="C77:H77" si="41">C69-SUM(C70:C76)</f>
        <v>23195</v>
      </c>
      <c r="D77" s="169">
        <f t="shared" si="41"/>
        <v>20809</v>
      </c>
      <c r="E77" s="169">
        <f t="shared" si="41"/>
        <v>5259</v>
      </c>
      <c r="F77" s="169">
        <f t="shared" si="41"/>
        <v>29880</v>
      </c>
      <c r="G77" s="169">
        <f t="shared" si="41"/>
        <v>39208</v>
      </c>
      <c r="H77" s="169">
        <f t="shared" si="41"/>
        <v>44853</v>
      </c>
      <c r="I77" s="171">
        <f t="shared" si="40"/>
        <v>0.14397571924097119</v>
      </c>
      <c r="J77" s="170">
        <f t="shared" si="37"/>
        <v>1.1554615791244172</v>
      </c>
      <c r="K77" s="168">
        <f>H77-G77</f>
        <v>5645</v>
      </c>
      <c r="L77" s="169">
        <f t="shared" si="39"/>
        <v>24044</v>
      </c>
      <c r="M77" s="170">
        <f t="shared" si="36"/>
        <v>1.1402013178676281E-2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595910</v>
      </c>
      <c r="D79" s="176">
        <f t="shared" ref="D79:H79" si="42">D80+D83</f>
        <v>582969</v>
      </c>
      <c r="E79" s="176">
        <f t="shared" si="42"/>
        <v>162484</v>
      </c>
      <c r="F79" s="176">
        <f t="shared" si="42"/>
        <v>524692</v>
      </c>
      <c r="G79" s="176">
        <f t="shared" si="42"/>
        <v>601650</v>
      </c>
      <c r="H79" s="176">
        <f t="shared" si="42"/>
        <v>684662</v>
      </c>
      <c r="I79" s="177">
        <f>IFERROR(H79/G79-1,"-")</f>
        <v>0.13797390509432383</v>
      </c>
      <c r="J79" s="177">
        <f>IFERROR(H79/D79-1,"-")</f>
        <v>0.17443980726247887</v>
      </c>
      <c r="K79" s="176">
        <f>H79-G79</f>
        <v>83012</v>
      </c>
      <c r="L79" s="176">
        <f>H79-D79</f>
        <v>101693</v>
      </c>
      <c r="M79" s="177">
        <f t="shared" ref="M79:M91" si="43">H79/H$9</f>
        <v>0.1740468897718962</v>
      </c>
    </row>
    <row r="80" spans="2:13" x14ac:dyDescent="0.25">
      <c r="B80" s="157" t="s">
        <v>97</v>
      </c>
      <c r="C80" s="158">
        <v>263300</v>
      </c>
      <c r="D80" s="158">
        <v>265728</v>
      </c>
      <c r="E80" s="158">
        <v>73709</v>
      </c>
      <c r="F80" s="158">
        <v>260041</v>
      </c>
      <c r="G80" s="158">
        <v>262850</v>
      </c>
      <c r="H80" s="158">
        <v>282460</v>
      </c>
      <c r="I80" s="160">
        <f>IFERROR(H80/G80-1,"-")</f>
        <v>7.4605288187179042E-2</v>
      </c>
      <c r="J80" s="159">
        <f t="shared" ref="J80:J91" si="44">IFERROR(H80/D80-1,"-")</f>
        <v>6.2966642581888221E-2</v>
      </c>
      <c r="K80" s="157">
        <f t="shared" ref="K80:K90" si="45">H80-G80</f>
        <v>19610</v>
      </c>
      <c r="L80" s="158">
        <f t="shared" ref="L80:L91" si="46">H80-D80</f>
        <v>16732</v>
      </c>
      <c r="M80" s="159">
        <f t="shared" si="43"/>
        <v>7.1803728679216597E-2</v>
      </c>
    </row>
    <row r="81" spans="2:13" x14ac:dyDescent="0.25">
      <c r="B81" s="162" t="s">
        <v>103</v>
      </c>
      <c r="C81" s="163">
        <v>60637</v>
      </c>
      <c r="D81" s="163">
        <v>46707</v>
      </c>
      <c r="E81" s="163">
        <v>16814</v>
      </c>
      <c r="F81" s="163">
        <v>62083</v>
      </c>
      <c r="G81" s="163">
        <v>56612</v>
      </c>
      <c r="H81" s="163">
        <v>68355</v>
      </c>
      <c r="I81" s="165">
        <f>IFERROR(H81/G81-1,"-")</f>
        <v>0.20742952024305805</v>
      </c>
      <c r="J81" s="164">
        <f t="shared" si="44"/>
        <v>0.46348513070845909</v>
      </c>
      <c r="K81" s="162">
        <f t="shared" si="45"/>
        <v>11743</v>
      </c>
      <c r="L81" s="163">
        <f t="shared" si="46"/>
        <v>21648</v>
      </c>
      <c r="M81" s="164">
        <f t="shared" si="43"/>
        <v>1.737642099365521E-2</v>
      </c>
    </row>
    <row r="82" spans="2:13" x14ac:dyDescent="0.25">
      <c r="B82" s="162" t="s">
        <v>100</v>
      </c>
      <c r="C82" s="163">
        <v>202663</v>
      </c>
      <c r="D82" s="163">
        <v>219021</v>
      </c>
      <c r="E82" s="163">
        <v>56895</v>
      </c>
      <c r="F82" s="163">
        <v>197958</v>
      </c>
      <c r="G82" s="163">
        <v>206238</v>
      </c>
      <c r="H82" s="163">
        <v>214105</v>
      </c>
      <c r="I82" s="165">
        <f>IFERROR(H82/G82-1,"-")</f>
        <v>3.8145249663010805E-2</v>
      </c>
      <c r="J82" s="164">
        <f t="shared" si="44"/>
        <v>-2.2445336291953777E-2</v>
      </c>
      <c r="K82" s="162">
        <f t="shared" si="45"/>
        <v>7867</v>
      </c>
      <c r="L82" s="163">
        <f t="shared" si="46"/>
        <v>-4916</v>
      </c>
      <c r="M82" s="164">
        <f t="shared" si="43"/>
        <v>5.4427307685561394E-2</v>
      </c>
    </row>
    <row r="83" spans="2:13" x14ac:dyDescent="0.25">
      <c r="B83" s="157" t="s">
        <v>107</v>
      </c>
      <c r="C83" s="158">
        <v>332610</v>
      </c>
      <c r="D83" s="158">
        <v>317241</v>
      </c>
      <c r="E83" s="158">
        <v>88775</v>
      </c>
      <c r="F83" s="158">
        <v>264651</v>
      </c>
      <c r="G83" s="158">
        <v>338800</v>
      </c>
      <c r="H83" s="158">
        <v>402202</v>
      </c>
      <c r="I83" s="160">
        <f>IFERROR(H83/G83-1,"-")</f>
        <v>0.18713695395513574</v>
      </c>
      <c r="J83" s="159">
        <f t="shared" si="44"/>
        <v>0.26781216803628793</v>
      </c>
      <c r="K83" s="157">
        <f t="shared" si="45"/>
        <v>63402</v>
      </c>
      <c r="L83" s="158">
        <f t="shared" si="46"/>
        <v>84961</v>
      </c>
      <c r="M83" s="159">
        <f t="shared" si="43"/>
        <v>0.10224316109267959</v>
      </c>
    </row>
    <row r="84" spans="2:13" x14ac:dyDescent="0.25">
      <c r="B84" s="162" t="s">
        <v>110</v>
      </c>
      <c r="C84" s="163">
        <v>51129</v>
      </c>
      <c r="D84" s="163">
        <v>57842</v>
      </c>
      <c r="E84" s="163">
        <v>16985</v>
      </c>
      <c r="F84" s="163">
        <v>56320</v>
      </c>
      <c r="G84" s="163">
        <v>74749</v>
      </c>
      <c r="H84" s="163">
        <v>88165</v>
      </c>
      <c r="I84" s="165">
        <f t="shared" ref="I84:I91" si="47">IFERROR(H84/G84-1,"-")</f>
        <v>0.17948066194865486</v>
      </c>
      <c r="J84" s="164">
        <f t="shared" si="44"/>
        <v>0.52423844265412667</v>
      </c>
      <c r="K84" s="162">
        <f t="shared" si="45"/>
        <v>13416</v>
      </c>
      <c r="L84" s="163">
        <f t="shared" si="46"/>
        <v>30323</v>
      </c>
      <c r="M84" s="164">
        <f t="shared" si="43"/>
        <v>2.2412291081934189E-2</v>
      </c>
    </row>
    <row r="85" spans="2:13" x14ac:dyDescent="0.25">
      <c r="B85" s="162" t="s">
        <v>113</v>
      </c>
      <c r="C85" s="163">
        <v>154313</v>
      </c>
      <c r="D85" s="163">
        <v>126963</v>
      </c>
      <c r="E85" s="163">
        <v>31169</v>
      </c>
      <c r="F85" s="163">
        <v>86706</v>
      </c>
      <c r="G85" s="163">
        <v>100759</v>
      </c>
      <c r="H85" s="163">
        <v>111113</v>
      </c>
      <c r="I85" s="165">
        <f t="shared" si="47"/>
        <v>0.10276005121130627</v>
      </c>
      <c r="J85" s="164">
        <f t="shared" si="44"/>
        <v>-0.12483952017516919</v>
      </c>
      <c r="K85" s="162">
        <f t="shared" si="45"/>
        <v>10354</v>
      </c>
      <c r="L85" s="163">
        <f t="shared" si="46"/>
        <v>-15850</v>
      </c>
      <c r="M85" s="164">
        <f t="shared" si="43"/>
        <v>2.8245867396211124E-2</v>
      </c>
    </row>
    <row r="86" spans="2:13" x14ac:dyDescent="0.25">
      <c r="B86" s="162" t="s">
        <v>116</v>
      </c>
      <c r="C86" s="163">
        <v>16300</v>
      </c>
      <c r="D86" s="163">
        <v>19562</v>
      </c>
      <c r="E86" s="163">
        <v>6432</v>
      </c>
      <c r="F86" s="163">
        <v>23544</v>
      </c>
      <c r="G86" s="163">
        <v>34546</v>
      </c>
      <c r="H86" s="163">
        <v>48623</v>
      </c>
      <c r="I86" s="165">
        <f t="shared" si="47"/>
        <v>0.40748567127887458</v>
      </c>
      <c r="J86" s="164">
        <f t="shared" si="44"/>
        <v>1.4855842960842449</v>
      </c>
      <c r="K86" s="162">
        <f t="shared" si="45"/>
        <v>14077</v>
      </c>
      <c r="L86" s="163">
        <f t="shared" si="46"/>
        <v>29061</v>
      </c>
      <c r="M86" s="164">
        <f t="shared" si="43"/>
        <v>1.2360379167207919E-2</v>
      </c>
    </row>
    <row r="87" spans="2:13" x14ac:dyDescent="0.25">
      <c r="B87" s="162" t="s">
        <v>123</v>
      </c>
      <c r="C87" s="163">
        <v>7078</v>
      </c>
      <c r="D87" s="163">
        <v>5782</v>
      </c>
      <c r="E87" s="163">
        <v>1404</v>
      </c>
      <c r="F87" s="163">
        <v>4983</v>
      </c>
      <c r="G87" s="163">
        <v>6738</v>
      </c>
      <c r="H87" s="163">
        <v>11581</v>
      </c>
      <c r="I87" s="165">
        <f t="shared" si="47"/>
        <v>0.71875927574948051</v>
      </c>
      <c r="J87" s="164">
        <f t="shared" si="44"/>
        <v>1.0029401591144933</v>
      </c>
      <c r="K87" s="162">
        <f t="shared" si="45"/>
        <v>4843</v>
      </c>
      <c r="L87" s="163">
        <f t="shared" si="46"/>
        <v>5799</v>
      </c>
      <c r="M87" s="164">
        <f t="shared" si="43"/>
        <v>2.9439884650357836E-3</v>
      </c>
    </row>
    <row r="88" spans="2:13" x14ac:dyDescent="0.25">
      <c r="B88" s="162" t="s">
        <v>119</v>
      </c>
      <c r="C88" s="163">
        <v>5498</v>
      </c>
      <c r="D88" s="163">
        <v>5190</v>
      </c>
      <c r="E88" s="163">
        <v>1732</v>
      </c>
      <c r="F88" s="163">
        <v>4476</v>
      </c>
      <c r="G88" s="163">
        <v>5740</v>
      </c>
      <c r="H88" s="163">
        <v>7244</v>
      </c>
      <c r="I88" s="165">
        <f t="shared" si="47"/>
        <v>0.26202090592334493</v>
      </c>
      <c r="J88" s="164">
        <f t="shared" si="44"/>
        <v>0.39576107899807322</v>
      </c>
      <c r="K88" s="162">
        <f t="shared" si="45"/>
        <v>1504</v>
      </c>
      <c r="L88" s="163">
        <f t="shared" si="46"/>
        <v>2054</v>
      </c>
      <c r="M88" s="164">
        <f t="shared" si="43"/>
        <v>1.8414862654968669E-3</v>
      </c>
    </row>
    <row r="89" spans="2:13" x14ac:dyDescent="0.25">
      <c r="B89" s="162" t="s">
        <v>128</v>
      </c>
      <c r="C89" s="163">
        <v>2894</v>
      </c>
      <c r="D89" s="163">
        <v>3352</v>
      </c>
      <c r="E89" s="163">
        <v>1702</v>
      </c>
      <c r="F89" s="163">
        <v>2889</v>
      </c>
      <c r="G89" s="163">
        <v>3412</v>
      </c>
      <c r="H89" s="163">
        <v>3182</v>
      </c>
      <c r="I89" s="165">
        <f t="shared" si="47"/>
        <v>-6.7409144196951987E-2</v>
      </c>
      <c r="J89" s="164">
        <f t="shared" si="44"/>
        <v>-5.0715990453460646E-2</v>
      </c>
      <c r="K89" s="162">
        <f t="shared" si="45"/>
        <v>-230</v>
      </c>
      <c r="L89" s="163">
        <f t="shared" si="46"/>
        <v>-170</v>
      </c>
      <c r="M89" s="164">
        <f t="shared" si="43"/>
        <v>8.0889139933890543E-4</v>
      </c>
    </row>
    <row r="90" spans="2:13" x14ac:dyDescent="0.25">
      <c r="B90" s="162" t="s">
        <v>131</v>
      </c>
      <c r="C90" s="163">
        <v>6439</v>
      </c>
      <c r="D90" s="163">
        <v>5784</v>
      </c>
      <c r="E90" s="163">
        <v>2314</v>
      </c>
      <c r="F90" s="163">
        <v>2862</v>
      </c>
      <c r="G90" s="163">
        <v>3657</v>
      </c>
      <c r="H90" s="163">
        <v>3862</v>
      </c>
      <c r="I90" s="165">
        <f t="shared" si="47"/>
        <v>5.6056877221766443E-2</v>
      </c>
      <c r="J90" s="164">
        <f t="shared" si="44"/>
        <v>-0.33229598893499313</v>
      </c>
      <c r="K90" s="162">
        <f t="shared" si="45"/>
        <v>205</v>
      </c>
      <c r="L90" s="163">
        <f t="shared" si="46"/>
        <v>-1922</v>
      </c>
      <c r="M90" s="164">
        <f t="shared" si="43"/>
        <v>9.817531691536307E-4</v>
      </c>
    </row>
    <row r="91" spans="2:13" x14ac:dyDescent="0.25">
      <c r="B91" s="168" t="s">
        <v>145</v>
      </c>
      <c r="C91" s="169">
        <f t="shared" ref="C91:H91" si="48">C83-SUM(C84:C90)</f>
        <v>88959</v>
      </c>
      <c r="D91" s="169">
        <f t="shared" si="48"/>
        <v>92766</v>
      </c>
      <c r="E91" s="169">
        <f t="shared" si="48"/>
        <v>27037</v>
      </c>
      <c r="F91" s="169">
        <f t="shared" si="48"/>
        <v>82871</v>
      </c>
      <c r="G91" s="169">
        <f t="shared" si="48"/>
        <v>109199</v>
      </c>
      <c r="H91" s="169">
        <f t="shared" si="48"/>
        <v>128432</v>
      </c>
      <c r="I91" s="171">
        <f t="shared" si="47"/>
        <v>0.17612798652002315</v>
      </c>
      <c r="J91" s="170">
        <f t="shared" si="44"/>
        <v>0.38447275941616543</v>
      </c>
      <c r="K91" s="168">
        <f>H91-G91</f>
        <v>19233</v>
      </c>
      <c r="L91" s="169">
        <f t="shared" si="46"/>
        <v>35666</v>
      </c>
      <c r="M91" s="170">
        <f t="shared" si="43"/>
        <v>3.2648504148301165E-2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48602</v>
      </c>
      <c r="D93" s="176">
        <f t="shared" ref="D93:H93" si="49">D94+D97</f>
        <v>50120</v>
      </c>
      <c r="E93" s="176">
        <f t="shared" si="49"/>
        <v>20822</v>
      </c>
      <c r="F93" s="176">
        <f t="shared" si="49"/>
        <v>46319</v>
      </c>
      <c r="G93" s="176">
        <f t="shared" si="49"/>
        <v>53572</v>
      </c>
      <c r="H93" s="176">
        <f t="shared" si="49"/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50">H93/H$9</f>
        <v>1.3259514578729512E-2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51">IFERROR(H94/D94-1,"-")</f>
        <v>-1.6354364684228018E-2</v>
      </c>
      <c r="K94" s="157">
        <f t="shared" ref="K94:K104" si="52">H94-G94</f>
        <v>-2541</v>
      </c>
      <c r="L94" s="158">
        <f t="shared" ref="L94:L105" si="53">H94-D94</f>
        <v>-542</v>
      </c>
      <c r="M94" s="159">
        <f t="shared" si="50"/>
        <v>8.2869424032209239E-3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51"/>
        <v>-0.37220244917656997</v>
      </c>
      <c r="K95" s="162">
        <f t="shared" si="52"/>
        <v>-460</v>
      </c>
      <c r="L95" s="163">
        <f t="shared" si="53"/>
        <v>-6170</v>
      </c>
      <c r="M95" s="164">
        <f t="shared" si="50"/>
        <v>2.645547703620361E-3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51"/>
        <v>0.33977300169041302</v>
      </c>
      <c r="K96" s="162">
        <f t="shared" si="52"/>
        <v>-2081</v>
      </c>
      <c r="L96" s="163">
        <f t="shared" si="53"/>
        <v>5628</v>
      </c>
      <c r="M96" s="164">
        <f t="shared" si="50"/>
        <v>5.6413946996005625E-3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51"/>
        <v>0.15207020437010432</v>
      </c>
      <c r="K97" s="157">
        <f t="shared" si="52"/>
        <v>1129</v>
      </c>
      <c r="L97" s="158">
        <f t="shared" si="53"/>
        <v>2582</v>
      </c>
      <c r="M97" s="159">
        <f t="shared" si="50"/>
        <v>4.9725721755085883E-3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54">IFERROR(H98/G98-1,"-")</f>
        <v>0.11873990306946691</v>
      </c>
      <c r="J98" s="164">
        <f t="shared" si="51"/>
        <v>0.26310989512083904</v>
      </c>
      <c r="K98" s="162">
        <f t="shared" si="52"/>
        <v>294</v>
      </c>
      <c r="L98" s="163">
        <f t="shared" si="53"/>
        <v>577</v>
      </c>
      <c r="M98" s="164">
        <f t="shared" si="50"/>
        <v>7.0415750350998367E-4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54"/>
        <v>0.11261792452830188</v>
      </c>
      <c r="J99" s="164">
        <f t="shared" si="51"/>
        <v>7.0334656834940334E-2</v>
      </c>
      <c r="K99" s="162">
        <f t="shared" si="52"/>
        <v>382</v>
      </c>
      <c r="L99" s="163">
        <f t="shared" si="53"/>
        <v>248</v>
      </c>
      <c r="M99" s="164">
        <f t="shared" si="50"/>
        <v>9.59382822471725E-4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54"/>
        <v>-4.9148282602624938E-2</v>
      </c>
      <c r="J100" s="164">
        <f t="shared" si="51"/>
        <v>-3.1569965870307137E-2</v>
      </c>
      <c r="K100" s="162">
        <f t="shared" si="52"/>
        <v>-176</v>
      </c>
      <c r="L100" s="163">
        <f t="shared" si="53"/>
        <v>-111</v>
      </c>
      <c r="M100" s="164">
        <f t="shared" si="50"/>
        <v>8.6557989149873443E-4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54"/>
        <v>4.0000000000000036E-2</v>
      </c>
      <c r="J101" s="164">
        <f t="shared" si="51"/>
        <v>0.38610662358642966</v>
      </c>
      <c r="K101" s="162">
        <f t="shared" si="52"/>
        <v>33</v>
      </c>
      <c r="L101" s="163">
        <f t="shared" si="53"/>
        <v>239</v>
      </c>
      <c r="M101" s="164">
        <f t="shared" si="50"/>
        <v>2.1811088014857979E-4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54"/>
        <v>0.33099824868651484</v>
      </c>
      <c r="J102" s="164">
        <f t="shared" si="51"/>
        <v>0.58663883089770352</v>
      </c>
      <c r="K102" s="162">
        <f t="shared" si="52"/>
        <v>189</v>
      </c>
      <c r="L102" s="163">
        <f t="shared" si="53"/>
        <v>281</v>
      </c>
      <c r="M102" s="164">
        <f t="shared" si="50"/>
        <v>1.931984486164576E-4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54"/>
        <v>0.66176470588235303</v>
      </c>
      <c r="J103" s="164">
        <f t="shared" si="51"/>
        <v>0.67407407407407405</v>
      </c>
      <c r="K103" s="162">
        <f t="shared" si="52"/>
        <v>90</v>
      </c>
      <c r="L103" s="163">
        <f t="shared" si="53"/>
        <v>91</v>
      </c>
      <c r="M103" s="164">
        <f t="shared" si="50"/>
        <v>5.7451117614893976E-5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54"/>
        <v>0.43697478991596639</v>
      </c>
      <c r="J104" s="164">
        <f t="shared" si="51"/>
        <v>0.48695652173913051</v>
      </c>
      <c r="K104" s="162">
        <f t="shared" si="52"/>
        <v>104</v>
      </c>
      <c r="L104" s="163">
        <f t="shared" si="53"/>
        <v>112</v>
      </c>
      <c r="M104" s="164">
        <f t="shared" si="50"/>
        <v>8.6939301877405928E-5</v>
      </c>
    </row>
    <row r="105" spans="2:13" x14ac:dyDescent="0.25">
      <c r="B105" s="168" t="s">
        <v>145</v>
      </c>
      <c r="C105" s="169">
        <f t="shared" ref="C105:H105" si="55">C97-SUM(C98:C104)</f>
        <v>6412</v>
      </c>
      <c r="D105" s="169">
        <f t="shared" si="55"/>
        <v>6281</v>
      </c>
      <c r="E105" s="169">
        <f t="shared" si="55"/>
        <v>2148</v>
      </c>
      <c r="F105" s="169">
        <f t="shared" si="55"/>
        <v>5531</v>
      </c>
      <c r="G105" s="169">
        <f t="shared" si="55"/>
        <v>7213</v>
      </c>
      <c r="H105" s="169">
        <f t="shared" si="55"/>
        <v>7426</v>
      </c>
      <c r="I105" s="171">
        <f t="shared" si="54"/>
        <v>2.953001525024268E-2</v>
      </c>
      <c r="J105" s="170">
        <f t="shared" si="51"/>
        <v>0.18229581276866735</v>
      </c>
      <c r="K105" s="168">
        <f>H105-G105</f>
        <v>213</v>
      </c>
      <c r="L105" s="169">
        <f t="shared" si="53"/>
        <v>1145</v>
      </c>
      <c r="M105" s="170">
        <f t="shared" si="50"/>
        <v>1.8877522097708081E-3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78752</v>
      </c>
      <c r="D107" s="176">
        <f t="shared" ref="D107:H107" si="56">D108+D111</f>
        <v>76524</v>
      </c>
      <c r="E107" s="176">
        <f t="shared" si="56"/>
        <v>56024</v>
      </c>
      <c r="F107" s="176">
        <f t="shared" si="56"/>
        <v>154656</v>
      </c>
      <c r="G107" s="176">
        <f t="shared" si="56"/>
        <v>203248</v>
      </c>
      <c r="H107" s="176">
        <f t="shared" si="56"/>
        <v>191718</v>
      </c>
      <c r="I107" s="177">
        <f>IFERROR(H107/G107-1,"-")</f>
        <v>-5.6728725497913857E-2</v>
      </c>
      <c r="J107" s="177">
        <f>IFERROR(H107/D107-1,"-")</f>
        <v>1.5053316606554805</v>
      </c>
      <c r="K107" s="176">
        <f>H107-G107</f>
        <v>-11530</v>
      </c>
      <c r="L107" s="176">
        <f>H107-D107</f>
        <v>115194</v>
      </c>
      <c r="M107" s="177">
        <f t="shared" ref="M107:M119" si="57">H107/H$9</f>
        <v>4.8736342331381605E-2</v>
      </c>
    </row>
    <row r="108" spans="2:13" x14ac:dyDescent="0.25">
      <c r="B108" s="157" t="s">
        <v>97</v>
      </c>
      <c r="C108" s="158">
        <v>14748</v>
      </c>
      <c r="D108" s="158">
        <v>16190</v>
      </c>
      <c r="E108" s="158">
        <v>26090</v>
      </c>
      <c r="F108" s="158">
        <v>38429</v>
      </c>
      <c r="G108" s="158">
        <v>45215</v>
      </c>
      <c r="H108" s="158">
        <v>40928</v>
      </c>
      <c r="I108" s="160">
        <f>IFERROR(H108/G108-1,"-")</f>
        <v>-9.4813668030520826E-2</v>
      </c>
      <c r="J108" s="159">
        <f t="shared" ref="J108:J119" si="58">IFERROR(H108/D108-1,"-")</f>
        <v>1.5279802347127855</v>
      </c>
      <c r="K108" s="157">
        <f t="shared" ref="K108:K118" si="59">H108-G108</f>
        <v>-4287</v>
      </c>
      <c r="L108" s="158">
        <f t="shared" ref="L108:L119" si="60">H108-D108</f>
        <v>24738</v>
      </c>
      <c r="M108" s="159">
        <f t="shared" si="57"/>
        <v>1.0404244874966285E-2</v>
      </c>
    </row>
    <row r="109" spans="2:13" x14ac:dyDescent="0.25">
      <c r="B109" s="162" t="s">
        <v>103</v>
      </c>
      <c r="C109" s="163">
        <v>2579</v>
      </c>
      <c r="D109" s="163">
        <v>2842</v>
      </c>
      <c r="E109" s="163">
        <v>2066</v>
      </c>
      <c r="F109" s="163">
        <v>10411</v>
      </c>
      <c r="G109" s="163">
        <v>14026</v>
      </c>
      <c r="H109" s="163">
        <v>11728</v>
      </c>
      <c r="I109" s="165">
        <f>IFERROR(H109/G109-1,"-")</f>
        <v>-0.16383858548410091</v>
      </c>
      <c r="J109" s="164">
        <f t="shared" si="58"/>
        <v>3.1266713581984522</v>
      </c>
      <c r="K109" s="162">
        <f t="shared" si="59"/>
        <v>-2298</v>
      </c>
      <c r="L109" s="163">
        <f t="shared" si="60"/>
        <v>8886</v>
      </c>
      <c r="M109" s="164">
        <f t="shared" si="57"/>
        <v>2.9813571123339668E-3</v>
      </c>
    </row>
    <row r="110" spans="2:13" x14ac:dyDescent="0.25">
      <c r="B110" s="162" t="s">
        <v>100</v>
      </c>
      <c r="C110" s="163">
        <v>12169</v>
      </c>
      <c r="D110" s="163">
        <v>13348</v>
      </c>
      <c r="E110" s="163">
        <v>24024</v>
      </c>
      <c r="F110" s="163">
        <v>28018</v>
      </c>
      <c r="G110" s="163">
        <v>31189</v>
      </c>
      <c r="H110" s="163">
        <v>29200</v>
      </c>
      <c r="I110" s="165">
        <f>IFERROR(H110/G110-1,"-")</f>
        <v>-6.3772483888550502E-2</v>
      </c>
      <c r="J110" s="164">
        <f t="shared" si="58"/>
        <v>1.1875936469883128</v>
      </c>
      <c r="K110" s="162">
        <f t="shared" si="59"/>
        <v>-1989</v>
      </c>
      <c r="L110" s="163">
        <f t="shared" si="60"/>
        <v>15852</v>
      </c>
      <c r="M110" s="164">
        <f t="shared" si="57"/>
        <v>7.4228877626323188E-3</v>
      </c>
    </row>
    <row r="111" spans="2:13" x14ac:dyDescent="0.25">
      <c r="B111" s="157" t="s">
        <v>107</v>
      </c>
      <c r="C111" s="158">
        <v>64004</v>
      </c>
      <c r="D111" s="158">
        <v>60334</v>
      </c>
      <c r="E111" s="158">
        <v>29934</v>
      </c>
      <c r="F111" s="158">
        <v>116227</v>
      </c>
      <c r="G111" s="158">
        <v>158033</v>
      </c>
      <c r="H111" s="158">
        <v>150790</v>
      </c>
      <c r="I111" s="160">
        <f>IFERROR(H111/G111-1,"-")</f>
        <v>-4.5832199603880186E-2</v>
      </c>
      <c r="J111" s="159">
        <f t="shared" si="58"/>
        <v>1.4992541518878246</v>
      </c>
      <c r="K111" s="157">
        <f t="shared" si="59"/>
        <v>-7243</v>
      </c>
      <c r="L111" s="158">
        <f t="shared" si="60"/>
        <v>90456</v>
      </c>
      <c r="M111" s="159">
        <f t="shared" si="57"/>
        <v>3.8332097456415318E-2</v>
      </c>
    </row>
    <row r="112" spans="2:13" x14ac:dyDescent="0.25">
      <c r="B112" s="162" t="s">
        <v>110</v>
      </c>
      <c r="C112" s="163">
        <v>33666</v>
      </c>
      <c r="D112" s="163">
        <v>33907</v>
      </c>
      <c r="E112" s="163">
        <v>16211</v>
      </c>
      <c r="F112" s="163">
        <v>69939</v>
      </c>
      <c r="G112" s="163">
        <v>104488</v>
      </c>
      <c r="H112" s="163">
        <v>94156</v>
      </c>
      <c r="I112" s="165">
        <f t="shared" ref="I112:I119" si="61">IFERROR(H112/G112-1,"-")</f>
        <v>-9.888216828726748E-2</v>
      </c>
      <c r="J112" s="164">
        <f t="shared" si="58"/>
        <v>1.7768897277848232</v>
      </c>
      <c r="K112" s="162">
        <f t="shared" si="59"/>
        <v>-10332</v>
      </c>
      <c r="L112" s="163">
        <f t="shared" si="60"/>
        <v>60249</v>
      </c>
      <c r="M112" s="164">
        <f t="shared" si="57"/>
        <v>2.3935254115698926E-2</v>
      </c>
    </row>
    <row r="113" spans="2:13" x14ac:dyDescent="0.25">
      <c r="B113" s="162" t="s">
        <v>113</v>
      </c>
      <c r="C113" s="163">
        <v>4933</v>
      </c>
      <c r="D113" s="163">
        <v>4111</v>
      </c>
      <c r="E113" s="163">
        <v>2391</v>
      </c>
      <c r="F113" s="163">
        <v>5298</v>
      </c>
      <c r="G113" s="163">
        <v>6683</v>
      </c>
      <c r="H113" s="163">
        <v>6617</v>
      </c>
      <c r="I113" s="165">
        <f t="shared" si="61"/>
        <v>-9.8758042795151768E-3</v>
      </c>
      <c r="J113" s="164">
        <f t="shared" si="58"/>
        <v>0.60958404281196787</v>
      </c>
      <c r="K113" s="162">
        <f t="shared" si="59"/>
        <v>-66</v>
      </c>
      <c r="L113" s="163">
        <f t="shared" si="60"/>
        <v>2506</v>
      </c>
      <c r="M113" s="164">
        <f t="shared" si="57"/>
        <v>1.6820975453882895E-3</v>
      </c>
    </row>
    <row r="114" spans="2:13" x14ac:dyDescent="0.25">
      <c r="B114" s="162" t="s">
        <v>116</v>
      </c>
      <c r="C114" s="163">
        <v>10925</v>
      </c>
      <c r="D114" s="163">
        <v>8661</v>
      </c>
      <c r="E114" s="163">
        <v>1728</v>
      </c>
      <c r="F114" s="163">
        <v>7819</v>
      </c>
      <c r="G114" s="163">
        <v>11295</v>
      </c>
      <c r="H114" s="163">
        <v>11852</v>
      </c>
      <c r="I114" s="165">
        <f t="shared" si="61"/>
        <v>4.9313855688357666E-2</v>
      </c>
      <c r="J114" s="164">
        <f t="shared" si="58"/>
        <v>0.36843320632721399</v>
      </c>
      <c r="K114" s="162">
        <f t="shared" si="59"/>
        <v>557</v>
      </c>
      <c r="L114" s="163">
        <f t="shared" si="60"/>
        <v>3191</v>
      </c>
      <c r="M114" s="164">
        <f t="shared" si="57"/>
        <v>3.0128789644766523E-3</v>
      </c>
    </row>
    <row r="115" spans="2:13" x14ac:dyDescent="0.25">
      <c r="B115" s="162" t="s">
        <v>123</v>
      </c>
      <c r="C115" s="163">
        <v>1438</v>
      </c>
      <c r="D115" s="163">
        <v>1026</v>
      </c>
      <c r="E115" s="163">
        <v>1054</v>
      </c>
      <c r="F115" s="163">
        <v>5391</v>
      </c>
      <c r="G115" s="163">
        <v>5420</v>
      </c>
      <c r="H115" s="163">
        <v>5449</v>
      </c>
      <c r="I115" s="165">
        <f t="shared" si="61"/>
        <v>5.3505535055351494E-3</v>
      </c>
      <c r="J115" s="164">
        <f t="shared" si="58"/>
        <v>4.3109161793372319</v>
      </c>
      <c r="K115" s="162">
        <f t="shared" si="59"/>
        <v>29</v>
      </c>
      <c r="L115" s="163">
        <f t="shared" si="60"/>
        <v>4423</v>
      </c>
      <c r="M115" s="164">
        <f t="shared" si="57"/>
        <v>1.3851820348829967E-3</v>
      </c>
    </row>
    <row r="116" spans="2:13" x14ac:dyDescent="0.25">
      <c r="B116" s="162" t="s">
        <v>119</v>
      </c>
      <c r="C116" s="163">
        <v>2782</v>
      </c>
      <c r="D116" s="163">
        <v>2736</v>
      </c>
      <c r="E116" s="163">
        <v>2480</v>
      </c>
      <c r="F116" s="163">
        <v>4029</v>
      </c>
      <c r="G116" s="163">
        <v>4502</v>
      </c>
      <c r="H116" s="163">
        <v>4368</v>
      </c>
      <c r="I116" s="165">
        <f t="shared" si="61"/>
        <v>-2.9764549089293602E-2</v>
      </c>
      <c r="J116" s="164">
        <f t="shared" si="58"/>
        <v>0.59649122807017552</v>
      </c>
      <c r="K116" s="162">
        <f t="shared" si="59"/>
        <v>-134</v>
      </c>
      <c r="L116" s="163">
        <f t="shared" si="60"/>
        <v>1632</v>
      </c>
      <c r="M116" s="164">
        <f t="shared" si="57"/>
        <v>1.1103826625745879E-3</v>
      </c>
    </row>
    <row r="117" spans="2:13" x14ac:dyDescent="0.25">
      <c r="B117" s="162" t="s">
        <v>128</v>
      </c>
      <c r="C117" s="163">
        <v>434</v>
      </c>
      <c r="D117" s="163">
        <v>389</v>
      </c>
      <c r="E117" s="163">
        <v>223</v>
      </c>
      <c r="F117" s="163">
        <v>1042</v>
      </c>
      <c r="G117" s="163">
        <v>1150</v>
      </c>
      <c r="H117" s="163">
        <v>927</v>
      </c>
      <c r="I117" s="165">
        <f t="shared" si="61"/>
        <v>-0.19391304347826088</v>
      </c>
      <c r="J117" s="164">
        <f t="shared" si="58"/>
        <v>1.3830334190231364</v>
      </c>
      <c r="K117" s="162">
        <f t="shared" si="59"/>
        <v>-223</v>
      </c>
      <c r="L117" s="163">
        <f t="shared" si="60"/>
        <v>538</v>
      </c>
      <c r="M117" s="164">
        <f t="shared" si="57"/>
        <v>2.3565126561507396E-4</v>
      </c>
    </row>
    <row r="118" spans="2:13" x14ac:dyDescent="0.25">
      <c r="B118" s="162" t="s">
        <v>131</v>
      </c>
      <c r="C118" s="163">
        <v>1199</v>
      </c>
      <c r="D118" s="163">
        <v>969</v>
      </c>
      <c r="E118" s="163">
        <v>542</v>
      </c>
      <c r="F118" s="163">
        <v>764</v>
      </c>
      <c r="G118" s="163">
        <v>618</v>
      </c>
      <c r="H118" s="163">
        <v>1180</v>
      </c>
      <c r="I118" s="165">
        <f t="shared" si="61"/>
        <v>0.90938511326860838</v>
      </c>
      <c r="J118" s="164">
        <f t="shared" si="58"/>
        <v>0.21775025799793601</v>
      </c>
      <c r="K118" s="162">
        <f t="shared" si="59"/>
        <v>562</v>
      </c>
      <c r="L118" s="163">
        <f t="shared" si="60"/>
        <v>211</v>
      </c>
      <c r="M118" s="164">
        <f t="shared" si="57"/>
        <v>2.9996601232555261E-4</v>
      </c>
    </row>
    <row r="119" spans="2:13" x14ac:dyDescent="0.25">
      <c r="B119" s="168" t="s">
        <v>145</v>
      </c>
      <c r="C119" s="169">
        <f t="shared" ref="C119:H119" si="62">C111-SUM(C112:C118)</f>
        <v>8627</v>
      </c>
      <c r="D119" s="169">
        <f t="shared" si="62"/>
        <v>8535</v>
      </c>
      <c r="E119" s="169">
        <f t="shared" si="62"/>
        <v>5305</v>
      </c>
      <c r="F119" s="169">
        <f t="shared" si="62"/>
        <v>21945</v>
      </c>
      <c r="G119" s="169">
        <f t="shared" si="62"/>
        <v>23877</v>
      </c>
      <c r="H119" s="169">
        <f t="shared" si="62"/>
        <v>26241</v>
      </c>
      <c r="I119" s="171">
        <f t="shared" si="61"/>
        <v>9.9007412991581889E-2</v>
      </c>
      <c r="J119" s="170">
        <f t="shared" si="58"/>
        <v>2.0745166959578207</v>
      </c>
      <c r="K119" s="168">
        <f>H119-G119</f>
        <v>2364</v>
      </c>
      <c r="L119" s="169">
        <f t="shared" si="60"/>
        <v>17706</v>
      </c>
      <c r="M119" s="170">
        <f t="shared" si="57"/>
        <v>6.6706848554532426E-3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211902</v>
      </c>
      <c r="D121" s="176">
        <f t="shared" ref="D121:H121" si="63">D122+D125</f>
        <v>199492</v>
      </c>
      <c r="E121" s="176">
        <f t="shared" si="63"/>
        <v>84454</v>
      </c>
      <c r="F121" s="176">
        <f t="shared" si="63"/>
        <v>205166</v>
      </c>
      <c r="G121" s="176">
        <f t="shared" si="63"/>
        <v>218532</v>
      </c>
      <c r="H121" s="176">
        <f t="shared" si="63"/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64">H121/H$9</f>
        <v>5.7512636068269216E-2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65">IFERROR(H122/D122-1,"-")</f>
        <v>0.30549564552676833</v>
      </c>
      <c r="K122" s="157">
        <f t="shared" ref="K122:K132" si="66">H122-G122</f>
        <v>7476</v>
      </c>
      <c r="L122" s="158">
        <f t="shared" ref="L122:L133" si="67">H122-D122</f>
        <v>33570</v>
      </c>
      <c r="M122" s="159">
        <f t="shared" si="64"/>
        <v>3.6467986635751529E-2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65"/>
        <v>0.24448596096640784</v>
      </c>
      <c r="K123" s="162">
        <f t="shared" si="66"/>
        <v>7707</v>
      </c>
      <c r="L123" s="163">
        <f t="shared" si="67"/>
        <v>13479</v>
      </c>
      <c r="M123" s="164">
        <f t="shared" si="64"/>
        <v>1.7441498365820755E-2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65"/>
        <v>0.36692539494110132</v>
      </c>
      <c r="K124" s="162">
        <f t="shared" si="66"/>
        <v>-231</v>
      </c>
      <c r="L124" s="163">
        <f t="shared" si="67"/>
        <v>20091</v>
      </c>
      <c r="M124" s="164">
        <f t="shared" si="64"/>
        <v>1.902648826993077E-2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65"/>
        <v>-7.6111824116957716E-2</v>
      </c>
      <c r="K125" s="157">
        <f t="shared" si="66"/>
        <v>234</v>
      </c>
      <c r="L125" s="158">
        <f t="shared" si="67"/>
        <v>-6820</v>
      </c>
      <c r="M125" s="159">
        <f t="shared" si="64"/>
        <v>2.1044649432517687E-2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68">IFERROR(H126/G126-1,"-")</f>
        <v>-9.7964618603766374E-2</v>
      </c>
      <c r="J126" s="164">
        <f t="shared" si="65"/>
        <v>1.6179149255330483E-2</v>
      </c>
      <c r="K126" s="162">
        <f t="shared" si="66"/>
        <v>-1030</v>
      </c>
      <c r="L126" s="163">
        <f t="shared" si="67"/>
        <v>151</v>
      </c>
      <c r="M126" s="164">
        <f t="shared" si="64"/>
        <v>2.4109132719453735E-3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68"/>
        <v>-1.9731098306268513E-2</v>
      </c>
      <c r="J127" s="164">
        <f t="shared" si="65"/>
        <v>0.34773736646260955</v>
      </c>
      <c r="K127" s="162">
        <f t="shared" si="66"/>
        <v>-226</v>
      </c>
      <c r="L127" s="163">
        <f t="shared" si="67"/>
        <v>2897</v>
      </c>
      <c r="M127" s="164">
        <f t="shared" si="64"/>
        <v>2.8542528698231396E-3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68"/>
        <v>-3.8724940854189982E-2</v>
      </c>
      <c r="J128" s="164">
        <f t="shared" si="65"/>
        <v>0.26723571897570575</v>
      </c>
      <c r="K128" s="162">
        <f t="shared" si="66"/>
        <v>-311</v>
      </c>
      <c r="L128" s="163">
        <f t="shared" si="67"/>
        <v>1628</v>
      </c>
      <c r="M128" s="164">
        <f t="shared" si="64"/>
        <v>1.9624895043671747E-3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68"/>
        <v>-0.10102301790281332</v>
      </c>
      <c r="J129" s="164">
        <f t="shared" si="65"/>
        <v>0.42692828146143436</v>
      </c>
      <c r="K129" s="162">
        <f t="shared" si="66"/>
        <v>-237</v>
      </c>
      <c r="L129" s="163">
        <f t="shared" si="67"/>
        <v>631</v>
      </c>
      <c r="M129" s="164">
        <f t="shared" si="64"/>
        <v>5.3612569491066984E-4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68"/>
        <v>4.3962485345838243E-2</v>
      </c>
      <c r="J130" s="164">
        <f t="shared" si="65"/>
        <v>0.35026535253980295</v>
      </c>
      <c r="K130" s="162">
        <f t="shared" si="66"/>
        <v>75</v>
      </c>
      <c r="L130" s="163">
        <f t="shared" si="67"/>
        <v>462</v>
      </c>
      <c r="M130" s="164">
        <f t="shared" si="64"/>
        <v>4.5274531182356713E-4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68"/>
        <v>1.9947961838681749E-2</v>
      </c>
      <c r="J131" s="164">
        <f t="shared" si="65"/>
        <v>-0.17007762879322508</v>
      </c>
      <c r="K131" s="162">
        <f t="shared" si="66"/>
        <v>23</v>
      </c>
      <c r="L131" s="163">
        <f t="shared" si="67"/>
        <v>-241</v>
      </c>
      <c r="M131" s="164">
        <f t="shared" si="64"/>
        <v>2.9894917838546597E-4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68"/>
        <v>-3.4318398474737832E-2</v>
      </c>
      <c r="J132" s="164">
        <f t="shared" si="65"/>
        <v>-0.11721132897603481</v>
      </c>
      <c r="K132" s="162">
        <f t="shared" si="66"/>
        <v>-72</v>
      </c>
      <c r="L132" s="163">
        <f t="shared" si="67"/>
        <v>-269</v>
      </c>
      <c r="M132" s="164">
        <f t="shared" si="64"/>
        <v>5.1502639065387256E-4</v>
      </c>
    </row>
    <row r="133" spans="2:13" x14ac:dyDescent="0.25">
      <c r="B133" s="168" t="s">
        <v>145</v>
      </c>
      <c r="C133" s="169">
        <f t="shared" ref="C133:H133" si="69">C125-SUM(C126:C132)</f>
        <v>52992</v>
      </c>
      <c r="D133" s="169">
        <f t="shared" si="69"/>
        <v>59340</v>
      </c>
      <c r="E133" s="169">
        <f t="shared" si="69"/>
        <v>23251</v>
      </c>
      <c r="F133" s="169">
        <f t="shared" si="69"/>
        <v>49389</v>
      </c>
      <c r="G133" s="169">
        <f t="shared" si="69"/>
        <v>45249</v>
      </c>
      <c r="H133" s="169">
        <f t="shared" si="69"/>
        <v>47261</v>
      </c>
      <c r="I133" s="171">
        <f t="shared" si="68"/>
        <v>4.4465071051293936E-2</v>
      </c>
      <c r="J133" s="170">
        <f t="shared" si="65"/>
        <v>-0.20355578024941012</v>
      </c>
      <c r="K133" s="168">
        <f>H133-G133</f>
        <v>2012</v>
      </c>
      <c r="L133" s="169">
        <f t="shared" si="67"/>
        <v>-12079</v>
      </c>
      <c r="M133" s="170">
        <f t="shared" si="64"/>
        <v>1.2014147210608426E-2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159383</v>
      </c>
      <c r="D135" s="176">
        <f t="shared" ref="D135:H135" si="70">D136+D139</f>
        <v>164697</v>
      </c>
      <c r="E135" s="176">
        <f t="shared" si="70"/>
        <v>65606</v>
      </c>
      <c r="F135" s="176">
        <f t="shared" si="70"/>
        <v>192551</v>
      </c>
      <c r="G135" s="176">
        <f t="shared" si="70"/>
        <v>209517</v>
      </c>
      <c r="H135" s="176">
        <f t="shared" si="70"/>
        <v>217447</v>
      </c>
      <c r="I135" s="177">
        <f>IFERROR(H135/G135-1,"-")</f>
        <v>3.784895736384164E-2</v>
      </c>
      <c r="J135" s="177">
        <f>IFERROR(H135/D135-1,"-")</f>
        <v>0.32028512966234968</v>
      </c>
      <c r="K135" s="176">
        <f>H135-G135</f>
        <v>7930</v>
      </c>
      <c r="L135" s="176">
        <f>H135-D135</f>
        <v>52750</v>
      </c>
      <c r="M135" s="177">
        <f t="shared" ref="M135:M147" si="71">H135/H$9</f>
        <v>5.5276872442503761E-2</v>
      </c>
    </row>
    <row r="136" spans="2:13" x14ac:dyDescent="0.25">
      <c r="B136" s="157" t="s">
        <v>97</v>
      </c>
      <c r="C136" s="158">
        <v>30812</v>
      </c>
      <c r="D136" s="158">
        <v>33518</v>
      </c>
      <c r="E136" s="158">
        <v>16609</v>
      </c>
      <c r="F136" s="158">
        <v>19939</v>
      </c>
      <c r="G136" s="158">
        <v>21664</v>
      </c>
      <c r="H136" s="158">
        <v>20384</v>
      </c>
      <c r="I136" s="160">
        <f>IFERROR(H136/G136-1,"-")</f>
        <v>-5.9084194977843452E-2</v>
      </c>
      <c r="J136" s="159">
        <f t="shared" ref="J136:J147" si="72">IFERROR(H136/D136-1,"-")</f>
        <v>-0.39184915567754641</v>
      </c>
      <c r="K136" s="157">
        <f t="shared" ref="K136:K146" si="73">H136-G136</f>
        <v>-1280</v>
      </c>
      <c r="L136" s="158">
        <f t="shared" ref="L136:L147" si="74">H136-D136</f>
        <v>-13134</v>
      </c>
      <c r="M136" s="159">
        <f t="shared" si="71"/>
        <v>5.1817857586814106E-3</v>
      </c>
    </row>
    <row r="137" spans="2:13" x14ac:dyDescent="0.25">
      <c r="B137" s="162" t="s">
        <v>103</v>
      </c>
      <c r="C137" s="163">
        <v>19840</v>
      </c>
      <c r="D137" s="163">
        <v>16612</v>
      </c>
      <c r="E137" s="163">
        <v>11860</v>
      </c>
      <c r="F137" s="163">
        <v>13852</v>
      </c>
      <c r="G137" s="163">
        <v>13925</v>
      </c>
      <c r="H137" s="163">
        <v>12735</v>
      </c>
      <c r="I137" s="165">
        <f>IFERROR(H137/G137-1,"-")</f>
        <v>-8.5457809694793552E-2</v>
      </c>
      <c r="J137" s="164">
        <f t="shared" si="72"/>
        <v>-0.23338550445461115</v>
      </c>
      <c r="K137" s="162">
        <f t="shared" si="73"/>
        <v>-1190</v>
      </c>
      <c r="L137" s="163">
        <f t="shared" si="74"/>
        <v>-3877</v>
      </c>
      <c r="M137" s="164">
        <f t="shared" si="71"/>
        <v>3.2373450567507733E-3</v>
      </c>
    </row>
    <row r="138" spans="2:13" x14ac:dyDescent="0.25">
      <c r="B138" s="162" t="s">
        <v>100</v>
      </c>
      <c r="C138" s="163">
        <v>10972</v>
      </c>
      <c r="D138" s="163">
        <v>16906</v>
      </c>
      <c r="E138" s="163">
        <v>4749</v>
      </c>
      <c r="F138" s="163">
        <v>6087</v>
      </c>
      <c r="G138" s="163">
        <v>7739</v>
      </c>
      <c r="H138" s="163">
        <v>7649</v>
      </c>
      <c r="I138" s="165">
        <f>IFERROR(H138/G138-1,"-")</f>
        <v>-1.1629409484429476E-2</v>
      </c>
      <c r="J138" s="164">
        <f t="shared" si="72"/>
        <v>-0.54755708032651129</v>
      </c>
      <c r="K138" s="162">
        <f t="shared" si="73"/>
        <v>-90</v>
      </c>
      <c r="L138" s="163">
        <f t="shared" si="74"/>
        <v>-9257</v>
      </c>
      <c r="M138" s="164">
        <f t="shared" si="71"/>
        <v>1.9444407019306373E-3</v>
      </c>
    </row>
    <row r="139" spans="2:13" x14ac:dyDescent="0.25">
      <c r="B139" s="157" t="s">
        <v>107</v>
      </c>
      <c r="C139" s="158">
        <v>128571</v>
      </c>
      <c r="D139" s="158">
        <v>131179</v>
      </c>
      <c r="E139" s="158">
        <v>48997</v>
      </c>
      <c r="F139" s="158">
        <v>172612</v>
      </c>
      <c r="G139" s="158">
        <v>187853</v>
      </c>
      <c r="H139" s="158">
        <v>197063</v>
      </c>
      <c r="I139" s="160">
        <f>IFERROR(H139/G139-1,"-")</f>
        <v>4.9027697188759323E-2</v>
      </c>
      <c r="J139" s="159">
        <f t="shared" si="72"/>
        <v>0.50224502397487392</v>
      </c>
      <c r="K139" s="157">
        <f t="shared" si="73"/>
        <v>9210</v>
      </c>
      <c r="L139" s="158">
        <f t="shared" si="74"/>
        <v>65884</v>
      </c>
      <c r="M139" s="159">
        <f t="shared" si="71"/>
        <v>5.009508668382235E-2</v>
      </c>
    </row>
    <row r="140" spans="2:13" x14ac:dyDescent="0.25">
      <c r="B140" s="162" t="s">
        <v>110</v>
      </c>
      <c r="C140" s="163">
        <v>61595</v>
      </c>
      <c r="D140" s="163">
        <v>63422</v>
      </c>
      <c r="E140" s="163">
        <v>17554</v>
      </c>
      <c r="F140" s="163">
        <v>75291</v>
      </c>
      <c r="G140" s="163">
        <v>82423</v>
      </c>
      <c r="H140" s="163">
        <v>89663</v>
      </c>
      <c r="I140" s="165">
        <f t="shared" ref="I140:I147" si="75">IFERROR(H140/G140-1,"-")</f>
        <v>8.7839559346299056E-2</v>
      </c>
      <c r="J140" s="164">
        <f t="shared" si="72"/>
        <v>0.41375232569140041</v>
      </c>
      <c r="K140" s="162">
        <f t="shared" si="73"/>
        <v>7240</v>
      </c>
      <c r="L140" s="163">
        <f t="shared" si="74"/>
        <v>26241</v>
      </c>
      <c r="M140" s="164">
        <f t="shared" si="71"/>
        <v>2.2793095392496628E-2</v>
      </c>
    </row>
    <row r="141" spans="2:13" x14ac:dyDescent="0.25">
      <c r="B141" s="162" t="s">
        <v>113</v>
      </c>
      <c r="C141" s="163">
        <v>11122</v>
      </c>
      <c r="D141" s="163">
        <v>11458</v>
      </c>
      <c r="E141" s="163">
        <v>4348</v>
      </c>
      <c r="F141" s="163">
        <v>12170</v>
      </c>
      <c r="G141" s="163">
        <v>16537</v>
      </c>
      <c r="H141" s="163">
        <v>17165</v>
      </c>
      <c r="I141" s="165">
        <f t="shared" si="75"/>
        <v>3.7975448993166738E-2</v>
      </c>
      <c r="J141" s="164">
        <f t="shared" si="72"/>
        <v>0.49807994414382972</v>
      </c>
      <c r="K141" s="162">
        <f t="shared" si="73"/>
        <v>628</v>
      </c>
      <c r="L141" s="163">
        <f t="shared" si="74"/>
        <v>5707</v>
      </c>
      <c r="M141" s="164">
        <f t="shared" si="71"/>
        <v>4.3634886453967035E-3</v>
      </c>
    </row>
    <row r="142" spans="2:13" x14ac:dyDescent="0.25">
      <c r="B142" s="162" t="s">
        <v>116</v>
      </c>
      <c r="C142" s="163">
        <v>15836</v>
      </c>
      <c r="D142" s="163">
        <v>15099</v>
      </c>
      <c r="E142" s="163">
        <v>4939</v>
      </c>
      <c r="F142" s="163">
        <v>21361</v>
      </c>
      <c r="G142" s="163">
        <v>19432</v>
      </c>
      <c r="H142" s="163">
        <v>19383</v>
      </c>
      <c r="I142" s="165">
        <f t="shared" si="75"/>
        <v>-2.5216138328529869E-3</v>
      </c>
      <c r="J142" s="164">
        <f t="shared" si="72"/>
        <v>0.2837273991655076</v>
      </c>
      <c r="K142" s="162">
        <f t="shared" si="73"/>
        <v>-49</v>
      </c>
      <c r="L142" s="163">
        <f t="shared" si="74"/>
        <v>4284</v>
      </c>
      <c r="M142" s="164">
        <f t="shared" si="71"/>
        <v>4.9273230651747336E-3</v>
      </c>
    </row>
    <row r="143" spans="2:13" x14ac:dyDescent="0.25">
      <c r="B143" s="162" t="s">
        <v>123</v>
      </c>
      <c r="C143" s="163">
        <v>2639</v>
      </c>
      <c r="D143" s="163">
        <v>2333</v>
      </c>
      <c r="E143" s="163">
        <v>649</v>
      </c>
      <c r="F143" s="163">
        <v>7729</v>
      </c>
      <c r="G143" s="163">
        <v>6843</v>
      </c>
      <c r="H143" s="163">
        <v>4784</v>
      </c>
      <c r="I143" s="165">
        <f t="shared" si="75"/>
        <v>-0.3008914218909835</v>
      </c>
      <c r="J143" s="164">
        <f t="shared" si="72"/>
        <v>1.0505786540934419</v>
      </c>
      <c r="K143" s="162">
        <f t="shared" si="73"/>
        <v>-2059</v>
      </c>
      <c r="L143" s="163">
        <f t="shared" si="74"/>
        <v>2451</v>
      </c>
      <c r="M143" s="164">
        <f t="shared" si="71"/>
        <v>1.2161333923435963E-3</v>
      </c>
    </row>
    <row r="144" spans="2:13" x14ac:dyDescent="0.25">
      <c r="B144" s="162" t="s">
        <v>119</v>
      </c>
      <c r="C144" s="163">
        <v>3247</v>
      </c>
      <c r="D144" s="163">
        <v>3178</v>
      </c>
      <c r="E144" s="163">
        <v>1498</v>
      </c>
      <c r="F144" s="163">
        <v>3284</v>
      </c>
      <c r="G144" s="163">
        <v>4271</v>
      </c>
      <c r="H144" s="163">
        <v>4378</v>
      </c>
      <c r="I144" s="165">
        <f t="shared" si="75"/>
        <v>2.5052680870990329E-2</v>
      </c>
      <c r="J144" s="164">
        <f t="shared" si="72"/>
        <v>0.37759597230962871</v>
      </c>
      <c r="K144" s="162">
        <f t="shared" si="73"/>
        <v>107</v>
      </c>
      <c r="L144" s="163">
        <f t="shared" si="74"/>
        <v>1200</v>
      </c>
      <c r="M144" s="164">
        <f t="shared" si="71"/>
        <v>1.1129247474248045E-3</v>
      </c>
    </row>
    <row r="145" spans="2:13" x14ac:dyDescent="0.25">
      <c r="B145" s="162" t="s">
        <v>128</v>
      </c>
      <c r="C145" s="163">
        <v>1061</v>
      </c>
      <c r="D145" s="163">
        <v>1302</v>
      </c>
      <c r="E145" s="163">
        <v>1586</v>
      </c>
      <c r="F145" s="163">
        <v>2427</v>
      </c>
      <c r="G145" s="163">
        <v>2749</v>
      </c>
      <c r="H145" s="163">
        <v>2455</v>
      </c>
      <c r="I145" s="165">
        <f t="shared" si="75"/>
        <v>-0.10694798108403059</v>
      </c>
      <c r="J145" s="164">
        <f t="shared" si="72"/>
        <v>0.8855606758832566</v>
      </c>
      <c r="K145" s="162">
        <f t="shared" si="73"/>
        <v>-294</v>
      </c>
      <c r="L145" s="163">
        <f t="shared" si="74"/>
        <v>1153</v>
      </c>
      <c r="M145" s="164">
        <f t="shared" si="71"/>
        <v>6.2408183072816244E-4</v>
      </c>
    </row>
    <row r="146" spans="2:13" x14ac:dyDescent="0.25">
      <c r="B146" s="162" t="s">
        <v>131</v>
      </c>
      <c r="C146" s="163">
        <v>5507</v>
      </c>
      <c r="D146" s="163">
        <v>3771</v>
      </c>
      <c r="E146" s="163">
        <v>3366</v>
      </c>
      <c r="F146" s="163">
        <v>1197</v>
      </c>
      <c r="G146" s="163">
        <v>1883</v>
      </c>
      <c r="H146" s="163">
        <v>1733</v>
      </c>
      <c r="I146" s="165">
        <f t="shared" si="75"/>
        <v>-7.966011683483798E-2</v>
      </c>
      <c r="J146" s="164">
        <f t="shared" si="72"/>
        <v>-0.54044020153805361</v>
      </c>
      <c r="K146" s="162">
        <f t="shared" si="73"/>
        <v>-150</v>
      </c>
      <c r="L146" s="163">
        <f t="shared" si="74"/>
        <v>-2038</v>
      </c>
      <c r="M146" s="164">
        <f t="shared" si="71"/>
        <v>4.405433045425277E-4</v>
      </c>
    </row>
    <row r="147" spans="2:13" x14ac:dyDescent="0.25">
      <c r="B147" s="168" t="s">
        <v>145</v>
      </c>
      <c r="C147" s="169">
        <f t="shared" ref="C147:H147" si="76">C139-SUM(C140:C146)</f>
        <v>27564</v>
      </c>
      <c r="D147" s="169">
        <f t="shared" si="76"/>
        <v>30616</v>
      </c>
      <c r="E147" s="169">
        <f t="shared" si="76"/>
        <v>15057</v>
      </c>
      <c r="F147" s="169">
        <f t="shared" si="76"/>
        <v>49153</v>
      </c>
      <c r="G147" s="169">
        <f t="shared" si="76"/>
        <v>53715</v>
      </c>
      <c r="H147" s="169">
        <f t="shared" si="76"/>
        <v>57502</v>
      </c>
      <c r="I147" s="171">
        <f t="shared" si="75"/>
        <v>7.0501722051568461E-2</v>
      </c>
      <c r="J147" s="170">
        <f t="shared" si="72"/>
        <v>0.87816827802456232</v>
      </c>
      <c r="K147" s="168">
        <f>H147-G147</f>
        <v>3787</v>
      </c>
      <c r="L147" s="169">
        <f t="shared" si="74"/>
        <v>26886</v>
      </c>
      <c r="M147" s="170">
        <f t="shared" si="71"/>
        <v>1.4617496305715192E-2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113026</v>
      </c>
      <c r="D149" s="176">
        <f t="shared" ref="D149:H149" si="77">D150+D153</f>
        <v>111028</v>
      </c>
      <c r="E149" s="176">
        <f t="shared" si="77"/>
        <v>35581</v>
      </c>
      <c r="F149" s="176">
        <f t="shared" si="77"/>
        <v>98028</v>
      </c>
      <c r="G149" s="176">
        <f t="shared" si="77"/>
        <v>103954</v>
      </c>
      <c r="H149" s="176">
        <f t="shared" si="77"/>
        <v>107771</v>
      </c>
      <c r="I149" s="177">
        <f>IFERROR(H149/G149-1,"-")</f>
        <v>3.6718163803220571E-2</v>
      </c>
      <c r="J149" s="177">
        <f>IFERROR(H149/D149-1,"-")</f>
        <v>-2.9334942537017739E-2</v>
      </c>
      <c r="K149" s="176">
        <f>H149-G149</f>
        <v>3817</v>
      </c>
      <c r="L149" s="176">
        <f>H149-D149</f>
        <v>-3257</v>
      </c>
      <c r="M149" s="177">
        <f t="shared" ref="M149:M161" si="78">H149/H$9</f>
        <v>2.7396302639268753E-2</v>
      </c>
    </row>
    <row r="150" spans="2:13" x14ac:dyDescent="0.25">
      <c r="B150" s="157" t="s">
        <v>97</v>
      </c>
      <c r="C150" s="158">
        <v>47109</v>
      </c>
      <c r="D150" s="158">
        <v>48728</v>
      </c>
      <c r="E150" s="158">
        <v>17580</v>
      </c>
      <c r="F150" s="158">
        <v>52405</v>
      </c>
      <c r="G150" s="158">
        <v>53034</v>
      </c>
      <c r="H150" s="158">
        <v>49638</v>
      </c>
      <c r="I150" s="160">
        <f>IFERROR(H150/G150-1,"-")</f>
        <v>-6.4034393030885872E-2</v>
      </c>
      <c r="J150" s="159">
        <f t="shared" ref="J150:J161" si="79">IFERROR(H150/D150-1,"-")</f>
        <v>1.8675094401576109E-2</v>
      </c>
      <c r="K150" s="157">
        <f t="shared" ref="K150:K160" si="80">H150-G150</f>
        <v>-3396</v>
      </c>
      <c r="L150" s="158">
        <f t="shared" ref="L150:L161" si="81">H150-D150</f>
        <v>910</v>
      </c>
      <c r="M150" s="159">
        <f t="shared" si="78"/>
        <v>1.2618400779504898E-2</v>
      </c>
    </row>
    <row r="151" spans="2:13" x14ac:dyDescent="0.25">
      <c r="B151" s="162" t="s">
        <v>103</v>
      </c>
      <c r="C151" s="163">
        <v>28907</v>
      </c>
      <c r="D151" s="163">
        <v>29573</v>
      </c>
      <c r="E151" s="163">
        <v>10656</v>
      </c>
      <c r="F151" s="163">
        <v>38200</v>
      </c>
      <c r="G151" s="163">
        <v>39717</v>
      </c>
      <c r="H151" s="163">
        <v>34403</v>
      </c>
      <c r="I151" s="165">
        <f>IFERROR(H151/G151-1,"-")</f>
        <v>-0.13379661102298768</v>
      </c>
      <c r="J151" s="164">
        <f t="shared" si="79"/>
        <v>0.16332465424542653</v>
      </c>
      <c r="K151" s="162">
        <f t="shared" si="80"/>
        <v>-5314</v>
      </c>
      <c r="L151" s="163">
        <f t="shared" si="81"/>
        <v>4830</v>
      </c>
      <c r="M151" s="164">
        <f t="shared" si="78"/>
        <v>8.7455345101999891E-3</v>
      </c>
    </row>
    <row r="152" spans="2:13" x14ac:dyDescent="0.25">
      <c r="B152" s="162" t="s">
        <v>100</v>
      </c>
      <c r="C152" s="163">
        <v>18202</v>
      </c>
      <c r="D152" s="163">
        <v>19155</v>
      </c>
      <c r="E152" s="163">
        <v>6924</v>
      </c>
      <c r="F152" s="163">
        <v>14205</v>
      </c>
      <c r="G152" s="163">
        <v>13317</v>
      </c>
      <c r="H152" s="163">
        <v>15235</v>
      </c>
      <c r="I152" s="165">
        <f>IFERROR(H152/G152-1,"-")</f>
        <v>0.14402643237966517</v>
      </c>
      <c r="J152" s="164">
        <f t="shared" si="79"/>
        <v>-0.20464630644740278</v>
      </c>
      <c r="K152" s="162">
        <f t="shared" si="80"/>
        <v>1918</v>
      </c>
      <c r="L152" s="163">
        <f t="shared" si="81"/>
        <v>-3920</v>
      </c>
      <c r="M152" s="164">
        <f t="shared" si="78"/>
        <v>3.87286626930491E-3</v>
      </c>
    </row>
    <row r="153" spans="2:13" x14ac:dyDescent="0.25">
      <c r="B153" s="157" t="s">
        <v>107</v>
      </c>
      <c r="C153" s="158">
        <v>65917</v>
      </c>
      <c r="D153" s="158">
        <v>62300</v>
      </c>
      <c r="E153" s="158">
        <v>18001</v>
      </c>
      <c r="F153" s="158">
        <v>45623</v>
      </c>
      <c r="G153" s="158">
        <v>50920</v>
      </c>
      <c r="H153" s="158">
        <v>58133</v>
      </c>
      <c r="I153" s="160">
        <f>IFERROR(H153/G153-1,"-")</f>
        <v>0.14165357423409275</v>
      </c>
      <c r="J153" s="159">
        <f t="shared" si="79"/>
        <v>-6.6886035313001635E-2</v>
      </c>
      <c r="K153" s="157">
        <f t="shared" si="80"/>
        <v>7213</v>
      </c>
      <c r="L153" s="158">
        <f t="shared" si="81"/>
        <v>-4167</v>
      </c>
      <c r="M153" s="159">
        <f t="shared" si="78"/>
        <v>1.4777901859763855E-2</v>
      </c>
    </row>
    <row r="154" spans="2:13" x14ac:dyDescent="0.25">
      <c r="B154" s="162" t="s">
        <v>110</v>
      </c>
      <c r="C154" s="163">
        <v>20510</v>
      </c>
      <c r="D154" s="163">
        <v>19558</v>
      </c>
      <c r="E154" s="163">
        <v>5340</v>
      </c>
      <c r="F154" s="163">
        <v>16981</v>
      </c>
      <c r="G154" s="163">
        <v>16830</v>
      </c>
      <c r="H154" s="163">
        <v>18135</v>
      </c>
      <c r="I154" s="165">
        <f t="shared" ref="I154:I161" si="82">IFERROR(H154/G154-1,"-")</f>
        <v>7.7540106951871746E-2</v>
      </c>
      <c r="J154" s="164">
        <f t="shared" si="79"/>
        <v>-7.2757950710706565E-2</v>
      </c>
      <c r="K154" s="162">
        <f t="shared" si="80"/>
        <v>1305</v>
      </c>
      <c r="L154" s="163">
        <f t="shared" si="81"/>
        <v>-1423</v>
      </c>
      <c r="M154" s="164">
        <f t="shared" si="78"/>
        <v>4.6100708758677091E-3</v>
      </c>
    </row>
    <row r="155" spans="2:13" x14ac:dyDescent="0.25">
      <c r="B155" s="162" t="s">
        <v>113</v>
      </c>
      <c r="C155" s="163">
        <v>18611</v>
      </c>
      <c r="D155" s="163">
        <v>15098</v>
      </c>
      <c r="E155" s="163">
        <v>4321</v>
      </c>
      <c r="F155" s="163">
        <v>8835</v>
      </c>
      <c r="G155" s="163">
        <v>9230</v>
      </c>
      <c r="H155" s="163">
        <v>8990</v>
      </c>
      <c r="I155" s="165">
        <f t="shared" si="82"/>
        <v>-2.6002166847237218E-2</v>
      </c>
      <c r="J155" s="164">
        <f t="shared" si="79"/>
        <v>-0.40455689495297387</v>
      </c>
      <c r="K155" s="162">
        <f t="shared" si="80"/>
        <v>-240</v>
      </c>
      <c r="L155" s="163">
        <f t="shared" si="81"/>
        <v>-6108</v>
      </c>
      <c r="M155" s="164">
        <f t="shared" si="78"/>
        <v>2.2853342803446763E-3</v>
      </c>
    </row>
    <row r="156" spans="2:13" x14ac:dyDescent="0.25">
      <c r="B156" s="162" t="s">
        <v>116</v>
      </c>
      <c r="C156" s="163">
        <v>10116</v>
      </c>
      <c r="D156" s="163">
        <v>9162</v>
      </c>
      <c r="E156" s="163">
        <v>2056</v>
      </c>
      <c r="F156" s="163">
        <v>5664</v>
      </c>
      <c r="G156" s="163">
        <v>8302</v>
      </c>
      <c r="H156" s="163">
        <v>10528</v>
      </c>
      <c r="I156" s="165">
        <f t="shared" si="82"/>
        <v>0.26812816188870148</v>
      </c>
      <c r="J156" s="164">
        <f t="shared" si="79"/>
        <v>0.1490940842610784</v>
      </c>
      <c r="K156" s="162">
        <f t="shared" si="80"/>
        <v>2226</v>
      </c>
      <c r="L156" s="163">
        <f t="shared" si="81"/>
        <v>1366</v>
      </c>
      <c r="M156" s="164">
        <f t="shared" si="78"/>
        <v>2.6763069303079811E-3</v>
      </c>
    </row>
    <row r="157" spans="2:13" x14ac:dyDescent="0.25">
      <c r="B157" s="162" t="s">
        <v>123</v>
      </c>
      <c r="C157" s="163">
        <v>1181</v>
      </c>
      <c r="D157" s="163">
        <v>1390</v>
      </c>
      <c r="E157" s="163">
        <v>556</v>
      </c>
      <c r="F157" s="163">
        <v>1427</v>
      </c>
      <c r="G157" s="163">
        <v>1293</v>
      </c>
      <c r="H157" s="163">
        <v>1706</v>
      </c>
      <c r="I157" s="165">
        <f t="shared" si="82"/>
        <v>0.31941221964423816</v>
      </c>
      <c r="J157" s="164">
        <f t="shared" si="79"/>
        <v>0.22733812949640297</v>
      </c>
      <c r="K157" s="162">
        <f t="shared" si="80"/>
        <v>413</v>
      </c>
      <c r="L157" s="163">
        <f t="shared" si="81"/>
        <v>316</v>
      </c>
      <c r="M157" s="164">
        <f t="shared" si="78"/>
        <v>4.3367967544694303E-4</v>
      </c>
    </row>
    <row r="158" spans="2:13" x14ac:dyDescent="0.25">
      <c r="B158" s="162" t="s">
        <v>119</v>
      </c>
      <c r="C158" s="163">
        <v>2175</v>
      </c>
      <c r="D158" s="163">
        <v>2738</v>
      </c>
      <c r="E158" s="163">
        <v>1150</v>
      </c>
      <c r="F158" s="163">
        <v>2780</v>
      </c>
      <c r="G158" s="163">
        <v>2645</v>
      </c>
      <c r="H158" s="163">
        <v>3055</v>
      </c>
      <c r="I158" s="165">
        <f t="shared" si="82"/>
        <v>0.15500945179584114</v>
      </c>
      <c r="J158" s="164">
        <f t="shared" si="79"/>
        <v>0.1157779401022645</v>
      </c>
      <c r="K158" s="162">
        <f t="shared" si="80"/>
        <v>410</v>
      </c>
      <c r="L158" s="163">
        <f t="shared" si="81"/>
        <v>317</v>
      </c>
      <c r="M158" s="164">
        <f t="shared" si="78"/>
        <v>7.766069217411553E-4</v>
      </c>
    </row>
    <row r="159" spans="2:13" x14ac:dyDescent="0.25">
      <c r="B159" s="162" t="s">
        <v>128</v>
      </c>
      <c r="C159" s="163">
        <v>344</v>
      </c>
      <c r="D159" s="163">
        <v>366</v>
      </c>
      <c r="E159" s="163">
        <v>224</v>
      </c>
      <c r="F159" s="163">
        <v>405</v>
      </c>
      <c r="G159" s="163">
        <v>363</v>
      </c>
      <c r="H159" s="163">
        <v>328</v>
      </c>
      <c r="I159" s="165">
        <f t="shared" si="82"/>
        <v>-9.6418732782369121E-2</v>
      </c>
      <c r="J159" s="164">
        <f t="shared" si="79"/>
        <v>-0.10382513661202186</v>
      </c>
      <c r="K159" s="162">
        <f t="shared" si="80"/>
        <v>-35</v>
      </c>
      <c r="L159" s="163">
        <f t="shared" si="81"/>
        <v>-38</v>
      </c>
      <c r="M159" s="164">
        <f t="shared" si="78"/>
        <v>8.3380383087102762E-5</v>
      </c>
    </row>
    <row r="160" spans="2:13" x14ac:dyDescent="0.25">
      <c r="B160" s="162" t="s">
        <v>131</v>
      </c>
      <c r="C160" s="163">
        <v>974</v>
      </c>
      <c r="D160" s="163">
        <v>822</v>
      </c>
      <c r="E160" s="163">
        <v>294</v>
      </c>
      <c r="F160" s="163">
        <v>563</v>
      </c>
      <c r="G160" s="163">
        <v>725</v>
      </c>
      <c r="H160" s="163">
        <v>473</v>
      </c>
      <c r="I160" s="165">
        <f t="shared" si="82"/>
        <v>-0.34758620689655173</v>
      </c>
      <c r="J160" s="164">
        <f t="shared" si="79"/>
        <v>-0.42457420924574207</v>
      </c>
      <c r="K160" s="162">
        <f t="shared" si="80"/>
        <v>-252</v>
      </c>
      <c r="L160" s="163">
        <f t="shared" si="81"/>
        <v>-349</v>
      </c>
      <c r="M160" s="164">
        <f t="shared" si="78"/>
        <v>1.202406134152427E-4</v>
      </c>
    </row>
    <row r="161" spans="2:13" x14ac:dyDescent="0.25">
      <c r="B161" s="168" t="s">
        <v>145</v>
      </c>
      <c r="C161" s="169">
        <f t="shared" ref="C161:H161" si="83">C153-SUM(C154:C160)</f>
        <v>12006</v>
      </c>
      <c r="D161" s="169">
        <f t="shared" si="83"/>
        <v>13166</v>
      </c>
      <c r="E161" s="169">
        <f t="shared" si="83"/>
        <v>4060</v>
      </c>
      <c r="F161" s="169">
        <f t="shared" si="83"/>
        <v>8968</v>
      </c>
      <c r="G161" s="169">
        <f t="shared" si="83"/>
        <v>11532</v>
      </c>
      <c r="H161" s="169">
        <f t="shared" si="83"/>
        <v>14918</v>
      </c>
      <c r="I161" s="171">
        <f t="shared" si="82"/>
        <v>0.2936177592785294</v>
      </c>
      <c r="J161" s="170">
        <f t="shared" si="79"/>
        <v>0.13307002886222086</v>
      </c>
      <c r="K161" s="168">
        <f>H161-G161</f>
        <v>3386</v>
      </c>
      <c r="L161" s="169">
        <f t="shared" si="81"/>
        <v>1752</v>
      </c>
      <c r="M161" s="170">
        <f t="shared" si="78"/>
        <v>3.7922821795530457E-3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DE642-DCB2-4679-ACDC-C2305C617E1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270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1226508</v>
      </c>
      <c r="D9" s="176">
        <f t="shared" ref="D9:H9" si="0">D10+D13</f>
        <v>1164182</v>
      </c>
      <c r="E9" s="176">
        <f t="shared" si="0"/>
        <v>344421</v>
      </c>
      <c r="F9" s="176">
        <f t="shared" si="0"/>
        <v>893612</v>
      </c>
      <c r="G9" s="176">
        <f t="shared" si="0"/>
        <v>1003434</v>
      </c>
      <c r="H9" s="176">
        <f t="shared" si="0"/>
        <v>1101840</v>
      </c>
      <c r="I9" s="177">
        <f>IFERROR(H9/G9-1,"-")</f>
        <v>9.8069230263275964E-2</v>
      </c>
      <c r="J9" s="177">
        <f>IFERROR(H9/D9-1,"-")</f>
        <v>-5.3550046298602827E-2</v>
      </c>
      <c r="K9" s="176">
        <f>H9-G9</f>
        <v>98406</v>
      </c>
      <c r="L9" s="176">
        <f>H9-D9</f>
        <v>-62342</v>
      </c>
      <c r="M9" s="177">
        <f t="shared" ref="M9:M21" si="1">H9/H$9</f>
        <v>1</v>
      </c>
      <c r="P9" s="154" t="s">
        <v>68</v>
      </c>
      <c r="Q9" s="176">
        <f>Q10+Q13</f>
        <v>345445</v>
      </c>
      <c r="R9" s="176">
        <f t="shared" ref="R9:V9" si="2">R10+R13</f>
        <v>362923</v>
      </c>
      <c r="S9" s="176">
        <f t="shared" si="2"/>
        <v>94263</v>
      </c>
      <c r="T9" s="176">
        <f t="shared" si="2"/>
        <v>239026</v>
      </c>
      <c r="U9" s="176">
        <f t="shared" si="2"/>
        <v>313295</v>
      </c>
      <c r="V9" s="176">
        <f t="shared" si="2"/>
        <v>333346</v>
      </c>
      <c r="W9" s="177">
        <f>IFERROR(V9/U9-1,"-")</f>
        <v>6.4000383025582863E-2</v>
      </c>
      <c r="X9" s="177">
        <f>IFERROR(V9/R9-1,"-")</f>
        <v>-8.1496626006067441E-2</v>
      </c>
      <c r="Y9" s="176">
        <f>V9-U9</f>
        <v>20051</v>
      </c>
      <c r="Z9" s="176">
        <f>V9-R9</f>
        <v>-29577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187933</v>
      </c>
      <c r="D10" s="158">
        <v>176377</v>
      </c>
      <c r="E10" s="158">
        <v>73937</v>
      </c>
      <c r="F10" s="158">
        <v>146661</v>
      </c>
      <c r="G10" s="158">
        <v>151461</v>
      </c>
      <c r="H10" s="158">
        <v>161640</v>
      </c>
      <c r="I10" s="160">
        <f>IFERROR(H10/G10-1,"-")</f>
        <v>6.7205419216828099E-2</v>
      </c>
      <c r="J10" s="159">
        <f t="shared" ref="J10:J21" si="4">IFERROR(H10/D10-1,"-")</f>
        <v>-8.3553978126399753E-2</v>
      </c>
      <c r="K10" s="157">
        <f t="shared" ref="K10:K20" si="5">H10-G10</f>
        <v>10179</v>
      </c>
      <c r="L10" s="158">
        <f t="shared" ref="L10:L21" si="6">H10-D10</f>
        <v>-14737</v>
      </c>
      <c r="M10" s="159">
        <f t="shared" si="1"/>
        <v>0.14670006534524069</v>
      </c>
      <c r="P10" s="157" t="s">
        <v>97</v>
      </c>
      <c r="Q10" s="158">
        <v>26992</v>
      </c>
      <c r="R10" s="158">
        <v>38676</v>
      </c>
      <c r="S10" s="158">
        <v>18407</v>
      </c>
      <c r="T10" s="158">
        <v>31287</v>
      </c>
      <c r="U10" s="158">
        <v>36216</v>
      </c>
      <c r="V10" s="158">
        <v>31825</v>
      </c>
      <c r="W10" s="160">
        <f>IFERROR(V10/U10-1,"-")</f>
        <v>-0.12124475370002208</v>
      </c>
      <c r="X10" s="159">
        <f t="shared" ref="X10:X21" si="7">IFERROR(V10/R10-1,"-")</f>
        <v>-0.17713827696762852</v>
      </c>
      <c r="Y10" s="157">
        <f t="shared" ref="Y10:Y20" si="8">V10-U10</f>
        <v>-4391</v>
      </c>
      <c r="Z10" s="158">
        <f t="shared" ref="Z10:Z21" si="9">V10-R10</f>
        <v>-6851</v>
      </c>
      <c r="AA10" s="159">
        <f t="shared" si="3"/>
        <v>9.5471372087860662E-2</v>
      </c>
    </row>
    <row r="11" spans="1:27" x14ac:dyDescent="0.25">
      <c r="A11" s="161" t="s">
        <v>100</v>
      </c>
      <c r="B11" s="162" t="s">
        <v>103</v>
      </c>
      <c r="C11" s="163">
        <v>99352</v>
      </c>
      <c r="D11" s="163">
        <v>98304</v>
      </c>
      <c r="E11" s="163">
        <v>52785</v>
      </c>
      <c r="F11" s="163">
        <v>86473</v>
      </c>
      <c r="G11" s="163">
        <v>84408</v>
      </c>
      <c r="H11" s="163">
        <v>78866</v>
      </c>
      <c r="I11" s="165">
        <f>IFERROR(H11/G11-1,"-")</f>
        <v>-6.5657283669794286E-2</v>
      </c>
      <c r="J11" s="164">
        <f t="shared" si="4"/>
        <v>-0.19773356119791663</v>
      </c>
      <c r="K11" s="162">
        <f t="shared" si="5"/>
        <v>-5542</v>
      </c>
      <c r="L11" s="163">
        <f t="shared" si="6"/>
        <v>-19438</v>
      </c>
      <c r="M11" s="164">
        <f t="shared" si="1"/>
        <v>7.1576635446162787E-2</v>
      </c>
      <c r="P11" s="162" t="s">
        <v>103</v>
      </c>
      <c r="Q11" s="163">
        <v>17667</v>
      </c>
      <c r="R11" s="163">
        <v>27927</v>
      </c>
      <c r="S11" s="163">
        <v>15865</v>
      </c>
      <c r="T11" s="163">
        <v>17375</v>
      </c>
      <c r="U11" s="163">
        <v>19100</v>
      </c>
      <c r="V11" s="163">
        <v>16074</v>
      </c>
      <c r="W11" s="165">
        <f>IFERROR(V11/U11-1,"-")</f>
        <v>-0.15842931937172777</v>
      </c>
      <c r="X11" s="164">
        <f t="shared" si="7"/>
        <v>-0.42442797292942314</v>
      </c>
      <c r="Y11" s="162">
        <f t="shared" si="8"/>
        <v>-3026</v>
      </c>
      <c r="Z11" s="163">
        <f t="shared" si="9"/>
        <v>-11853</v>
      </c>
      <c r="AA11" s="164">
        <f>V11/V$9</f>
        <v>4.8220167633629921E-2</v>
      </c>
    </row>
    <row r="12" spans="1:27" x14ac:dyDescent="0.25">
      <c r="A12" s="1"/>
      <c r="B12" s="162" t="s">
        <v>100</v>
      </c>
      <c r="C12" s="163">
        <v>88581</v>
      </c>
      <c r="D12" s="163">
        <v>78073</v>
      </c>
      <c r="E12" s="163">
        <v>21152</v>
      </c>
      <c r="F12" s="163">
        <v>60188</v>
      </c>
      <c r="G12" s="163">
        <v>67053</v>
      </c>
      <c r="H12" s="163">
        <v>82774</v>
      </c>
      <c r="I12" s="165">
        <f>IFERROR(H12/G12-1,"-")</f>
        <v>0.23445632559318752</v>
      </c>
      <c r="J12" s="164">
        <f t="shared" si="4"/>
        <v>6.0212877691391498E-2</v>
      </c>
      <c r="K12" s="162">
        <f t="shared" si="5"/>
        <v>15721</v>
      </c>
      <c r="L12" s="163">
        <f t="shared" si="6"/>
        <v>4701</v>
      </c>
      <c r="M12" s="164">
        <f t="shared" si="1"/>
        <v>7.5123429899077901E-2</v>
      </c>
      <c r="P12" s="162" t="s">
        <v>100</v>
      </c>
      <c r="Q12" s="163">
        <v>9325</v>
      </c>
      <c r="R12" s="163">
        <v>10749</v>
      </c>
      <c r="S12" s="163">
        <v>2542</v>
      </c>
      <c r="T12" s="163">
        <v>13912</v>
      </c>
      <c r="U12" s="163">
        <v>17116</v>
      </c>
      <c r="V12" s="163">
        <v>15751</v>
      </c>
      <c r="W12" s="165">
        <f>IFERROR(V12/U12-1,"-")</f>
        <v>-7.9749941575134375E-2</v>
      </c>
      <c r="X12" s="164">
        <f t="shared" si="7"/>
        <v>0.46534561354544612</v>
      </c>
      <c r="Y12" s="162">
        <f t="shared" si="8"/>
        <v>-1365</v>
      </c>
      <c r="Z12" s="163">
        <f t="shared" si="9"/>
        <v>5002</v>
      </c>
      <c r="AA12" s="164">
        <f t="shared" si="3"/>
        <v>4.7251204454230741E-2</v>
      </c>
    </row>
    <row r="13" spans="1:27" s="56" customFormat="1" x14ac:dyDescent="0.25">
      <c r="B13" s="157" t="s">
        <v>107</v>
      </c>
      <c r="C13" s="158">
        <v>1038575</v>
      </c>
      <c r="D13" s="158">
        <v>987805</v>
      </c>
      <c r="E13" s="158">
        <v>270484</v>
      </c>
      <c r="F13" s="158">
        <v>746951</v>
      </c>
      <c r="G13" s="158">
        <v>851973</v>
      </c>
      <c r="H13" s="158">
        <v>940200</v>
      </c>
      <c r="I13" s="160">
        <f>IFERROR(H13/G13-1,"-")</f>
        <v>0.1035560986087587</v>
      </c>
      <c r="J13" s="159">
        <f t="shared" si="4"/>
        <v>-4.8192710099665415E-2</v>
      </c>
      <c r="K13" s="157">
        <f t="shared" si="5"/>
        <v>88227</v>
      </c>
      <c r="L13" s="158">
        <f t="shared" si="6"/>
        <v>-47605</v>
      </c>
      <c r="M13" s="159">
        <f t="shared" si="1"/>
        <v>0.85329993465475928</v>
      </c>
      <c r="P13" s="157" t="s">
        <v>107</v>
      </c>
      <c r="Q13" s="158">
        <v>318453</v>
      </c>
      <c r="R13" s="158">
        <v>324247</v>
      </c>
      <c r="S13" s="158">
        <v>75856</v>
      </c>
      <c r="T13" s="158">
        <v>207739</v>
      </c>
      <c r="U13" s="158">
        <v>277079</v>
      </c>
      <c r="V13" s="158">
        <v>301521</v>
      </c>
      <c r="W13" s="160">
        <f>IFERROR(V13/U13-1,"-")</f>
        <v>8.8213108896740611E-2</v>
      </c>
      <c r="X13" s="159">
        <f t="shared" si="7"/>
        <v>-7.0088543610272391E-2</v>
      </c>
      <c r="Y13" s="157">
        <f t="shared" si="8"/>
        <v>24442</v>
      </c>
      <c r="Z13" s="158">
        <f t="shared" si="9"/>
        <v>-22726</v>
      </c>
      <c r="AA13" s="159">
        <f t="shared" si="3"/>
        <v>0.90452862791213939</v>
      </c>
    </row>
    <row r="14" spans="1:27" s="56" customFormat="1" x14ac:dyDescent="0.25">
      <c r="B14" s="162" t="s">
        <v>110</v>
      </c>
      <c r="C14" s="163">
        <v>552445</v>
      </c>
      <c r="D14" s="163">
        <v>529309</v>
      </c>
      <c r="E14" s="163">
        <v>113733</v>
      </c>
      <c r="F14" s="163">
        <v>369208</v>
      </c>
      <c r="G14" s="163">
        <v>440689</v>
      </c>
      <c r="H14" s="163">
        <v>503295</v>
      </c>
      <c r="I14" s="165">
        <f t="shared" ref="I14:I21" si="10">IFERROR(H14/G14-1,"-")</f>
        <v>0.14206390447685324</v>
      </c>
      <c r="J14" s="164">
        <f t="shared" si="4"/>
        <v>-4.9147095552881215E-2</v>
      </c>
      <c r="K14" s="162">
        <f t="shared" si="5"/>
        <v>62606</v>
      </c>
      <c r="L14" s="163">
        <f t="shared" si="6"/>
        <v>-26014</v>
      </c>
      <c r="M14" s="164">
        <f t="shared" si="1"/>
        <v>0.45677684600304946</v>
      </c>
      <c r="P14" s="162" t="s">
        <v>110</v>
      </c>
      <c r="Q14" s="163">
        <v>196491</v>
      </c>
      <c r="R14" s="163">
        <v>194362</v>
      </c>
      <c r="S14" s="163">
        <v>40305</v>
      </c>
      <c r="T14" s="163">
        <v>113442</v>
      </c>
      <c r="U14" s="163">
        <v>158826</v>
      </c>
      <c r="V14" s="163">
        <v>180738</v>
      </c>
      <c r="W14" s="165">
        <f t="shared" ref="W14:W21" si="11">IFERROR(V14/U14-1,"-")</f>
        <v>0.13796229836424767</v>
      </c>
      <c r="X14" s="164">
        <f t="shared" si="7"/>
        <v>-7.0096006421008217E-2</v>
      </c>
      <c r="Y14" s="162">
        <f t="shared" si="8"/>
        <v>21912</v>
      </c>
      <c r="Z14" s="163">
        <f t="shared" si="9"/>
        <v>-13624</v>
      </c>
      <c r="AA14" s="164">
        <f t="shared" si="3"/>
        <v>0.54219339665092725</v>
      </c>
    </row>
    <row r="15" spans="1:27" x14ac:dyDescent="0.25">
      <c r="A15" s="1"/>
      <c r="B15" s="162" t="s">
        <v>113</v>
      </c>
      <c r="C15" s="163">
        <v>86350</v>
      </c>
      <c r="D15" s="163">
        <v>68399</v>
      </c>
      <c r="E15" s="163">
        <v>20393</v>
      </c>
      <c r="F15" s="163">
        <v>41382</v>
      </c>
      <c r="G15" s="163">
        <v>43871</v>
      </c>
      <c r="H15" s="163">
        <v>49723</v>
      </c>
      <c r="I15" s="165">
        <f t="shared" si="10"/>
        <v>0.13339107838891295</v>
      </c>
      <c r="J15" s="164">
        <f t="shared" si="4"/>
        <v>-0.27304492755742038</v>
      </c>
      <c r="K15" s="162">
        <f t="shared" si="5"/>
        <v>5852</v>
      </c>
      <c r="L15" s="163">
        <f t="shared" si="6"/>
        <v>-18676</v>
      </c>
      <c r="M15" s="164">
        <f t="shared" si="1"/>
        <v>4.5127241704784722E-2</v>
      </c>
      <c r="P15" s="162" t="s">
        <v>113</v>
      </c>
      <c r="Q15" s="163">
        <v>29534</v>
      </c>
      <c r="R15" s="163">
        <v>26371</v>
      </c>
      <c r="S15" s="163">
        <v>6619</v>
      </c>
      <c r="T15" s="163">
        <v>11943</v>
      </c>
      <c r="U15" s="163">
        <v>13226</v>
      </c>
      <c r="V15" s="163">
        <v>14878</v>
      </c>
      <c r="W15" s="165">
        <f t="shared" si="11"/>
        <v>0.12490548918796307</v>
      </c>
      <c r="X15" s="164">
        <f t="shared" si="7"/>
        <v>-0.43581965037351633</v>
      </c>
      <c r="Y15" s="162">
        <f t="shared" si="8"/>
        <v>1652</v>
      </c>
      <c r="Z15" s="163">
        <f t="shared" si="9"/>
        <v>-11493</v>
      </c>
      <c r="AA15" s="164">
        <f t="shared" si="3"/>
        <v>4.463230397244905E-2</v>
      </c>
    </row>
    <row r="16" spans="1:27" x14ac:dyDescent="0.25">
      <c r="A16" s="1"/>
      <c r="B16" s="162" t="s">
        <v>116</v>
      </c>
      <c r="C16" s="163">
        <v>27164</v>
      </c>
      <c r="D16" s="163">
        <v>26073</v>
      </c>
      <c r="E16" s="163">
        <v>9058</v>
      </c>
      <c r="F16" s="163">
        <v>27745</v>
      </c>
      <c r="G16" s="163">
        <v>36842</v>
      </c>
      <c r="H16" s="163">
        <v>35210</v>
      </c>
      <c r="I16" s="165">
        <f t="shared" si="10"/>
        <v>-4.4297269420769725E-2</v>
      </c>
      <c r="J16" s="164">
        <f t="shared" si="4"/>
        <v>0.35043915161277961</v>
      </c>
      <c r="K16" s="162">
        <f t="shared" si="5"/>
        <v>-1632</v>
      </c>
      <c r="L16" s="163">
        <f t="shared" si="6"/>
        <v>9137</v>
      </c>
      <c r="M16" s="164">
        <f t="shared" si="1"/>
        <v>3.1955637842154938E-2</v>
      </c>
      <c r="P16" s="162" t="s">
        <v>116</v>
      </c>
      <c r="Q16" s="163">
        <v>4962</v>
      </c>
      <c r="R16" s="163">
        <v>8655</v>
      </c>
      <c r="S16" s="163">
        <v>2955</v>
      </c>
      <c r="T16" s="163">
        <v>9535</v>
      </c>
      <c r="U16" s="163">
        <v>17576</v>
      </c>
      <c r="V16" s="163">
        <v>14649</v>
      </c>
      <c r="W16" s="165">
        <f t="shared" si="11"/>
        <v>-0.16653390987710515</v>
      </c>
      <c r="X16" s="164">
        <f t="shared" si="7"/>
        <v>0.69254766031195847</v>
      </c>
      <c r="Y16" s="162">
        <f t="shared" si="8"/>
        <v>-2927</v>
      </c>
      <c r="Z16" s="163">
        <f t="shared" si="9"/>
        <v>5994</v>
      </c>
      <c r="AA16" s="164">
        <f t="shared" si="3"/>
        <v>4.3945330077457059E-2</v>
      </c>
    </row>
    <row r="17" spans="1:27" x14ac:dyDescent="0.25">
      <c r="A17" s="1"/>
      <c r="B17" s="162" t="s">
        <v>123</v>
      </c>
      <c r="C17" s="163">
        <v>43002</v>
      </c>
      <c r="D17" s="163">
        <v>42967</v>
      </c>
      <c r="E17" s="163">
        <v>11672</v>
      </c>
      <c r="F17" s="163">
        <v>43252</v>
      </c>
      <c r="G17" s="163">
        <v>43424</v>
      </c>
      <c r="H17" s="163">
        <v>43482</v>
      </c>
      <c r="I17" s="165">
        <f t="shared" si="10"/>
        <v>1.3356669123065767E-3</v>
      </c>
      <c r="J17" s="164">
        <f t="shared" si="4"/>
        <v>1.1985942700211805E-2</v>
      </c>
      <c r="K17" s="162">
        <f t="shared" si="5"/>
        <v>58</v>
      </c>
      <c r="L17" s="163">
        <f t="shared" si="6"/>
        <v>515</v>
      </c>
      <c r="M17" s="164">
        <f t="shared" si="1"/>
        <v>3.946307993901111E-2</v>
      </c>
      <c r="P17" s="162" t="s">
        <v>123</v>
      </c>
      <c r="Q17" s="163">
        <v>10844</v>
      </c>
      <c r="R17" s="163">
        <v>12384</v>
      </c>
      <c r="S17" s="163">
        <v>2673</v>
      </c>
      <c r="T17" s="163">
        <v>10649</v>
      </c>
      <c r="U17" s="163">
        <v>12155</v>
      </c>
      <c r="V17" s="163">
        <v>9668</v>
      </c>
      <c r="W17" s="165">
        <f t="shared" si="11"/>
        <v>-0.20460715754833403</v>
      </c>
      <c r="X17" s="164">
        <f t="shared" si="7"/>
        <v>-0.21931524547803616</v>
      </c>
      <c r="Y17" s="162">
        <f t="shared" si="8"/>
        <v>-2487</v>
      </c>
      <c r="Z17" s="163">
        <f t="shared" si="9"/>
        <v>-2716</v>
      </c>
      <c r="AA17" s="164">
        <f t="shared" si="3"/>
        <v>2.9002897889880183E-2</v>
      </c>
    </row>
    <row r="18" spans="1:27" x14ac:dyDescent="0.25">
      <c r="A18" s="1"/>
      <c r="B18" s="162" t="s">
        <v>119</v>
      </c>
      <c r="C18" s="163">
        <v>14395</v>
      </c>
      <c r="D18" s="163">
        <v>13509</v>
      </c>
      <c r="E18" s="163">
        <v>6309</v>
      </c>
      <c r="F18" s="163">
        <v>13814</v>
      </c>
      <c r="G18" s="163">
        <v>14771</v>
      </c>
      <c r="H18" s="163">
        <v>15244</v>
      </c>
      <c r="I18" s="165">
        <f t="shared" si="10"/>
        <v>3.2022205673278625E-2</v>
      </c>
      <c r="J18" s="164">
        <f t="shared" si="4"/>
        <v>0.12843289658746015</v>
      </c>
      <c r="K18" s="162">
        <f t="shared" si="5"/>
        <v>473</v>
      </c>
      <c r="L18" s="163">
        <f t="shared" si="6"/>
        <v>1735</v>
      </c>
      <c r="M18" s="164">
        <f t="shared" si="1"/>
        <v>1.3835039570173529E-2</v>
      </c>
      <c r="P18" s="162" t="s">
        <v>119</v>
      </c>
      <c r="Q18" s="163">
        <v>4068</v>
      </c>
      <c r="R18" s="163">
        <v>4601</v>
      </c>
      <c r="S18" s="163">
        <v>2082</v>
      </c>
      <c r="T18" s="163">
        <v>4469</v>
      </c>
      <c r="U18" s="163">
        <v>4918</v>
      </c>
      <c r="V18" s="163">
        <v>4699</v>
      </c>
      <c r="W18" s="165">
        <f t="shared" si="11"/>
        <v>-4.4530296868645736E-2</v>
      </c>
      <c r="X18" s="164">
        <f t="shared" si="7"/>
        <v>2.1299717452727629E-2</v>
      </c>
      <c r="Y18" s="162">
        <f t="shared" si="8"/>
        <v>-219</v>
      </c>
      <c r="Z18" s="163">
        <f t="shared" si="9"/>
        <v>98</v>
      </c>
      <c r="AA18" s="164">
        <f t="shared" si="3"/>
        <v>1.4096464334355295E-2</v>
      </c>
    </row>
    <row r="19" spans="1:27" x14ac:dyDescent="0.25">
      <c r="A19" s="161" t="s">
        <v>144</v>
      </c>
      <c r="B19" s="162" t="s">
        <v>128</v>
      </c>
      <c r="C19" s="163">
        <v>23632</v>
      </c>
      <c r="D19" s="163">
        <v>25943</v>
      </c>
      <c r="E19" s="163">
        <v>10455</v>
      </c>
      <c r="F19" s="163">
        <v>18824</v>
      </c>
      <c r="G19" s="163">
        <v>20550</v>
      </c>
      <c r="H19" s="163">
        <v>19141</v>
      </c>
      <c r="I19" s="165">
        <f t="shared" si="10"/>
        <v>-6.8564476885644821E-2</v>
      </c>
      <c r="J19" s="164">
        <f t="shared" si="4"/>
        <v>-0.26219018617738887</v>
      </c>
      <c r="K19" s="162">
        <f t="shared" si="5"/>
        <v>-1409</v>
      </c>
      <c r="L19" s="163">
        <f t="shared" si="6"/>
        <v>-6802</v>
      </c>
      <c r="M19" s="164">
        <f t="shared" si="1"/>
        <v>1.7371850722427938E-2</v>
      </c>
      <c r="P19" s="162" t="s">
        <v>128</v>
      </c>
      <c r="Q19" s="163">
        <v>3186</v>
      </c>
      <c r="R19" s="163">
        <v>4220</v>
      </c>
      <c r="S19" s="163">
        <v>1999</v>
      </c>
      <c r="T19" s="163">
        <v>2378</v>
      </c>
      <c r="U19" s="163">
        <v>3198</v>
      </c>
      <c r="V19" s="163">
        <v>2788</v>
      </c>
      <c r="W19" s="165">
        <f t="shared" si="11"/>
        <v>-0.12820512820512819</v>
      </c>
      <c r="X19" s="164">
        <f t="shared" si="7"/>
        <v>-0.33933649289099521</v>
      </c>
      <c r="Y19" s="162">
        <f t="shared" si="8"/>
        <v>-410</v>
      </c>
      <c r="Z19" s="163">
        <f t="shared" si="9"/>
        <v>-1432</v>
      </c>
      <c r="AA19" s="164">
        <f t="shared" si="3"/>
        <v>8.3636821800771571E-3</v>
      </c>
    </row>
    <row r="20" spans="1:27" x14ac:dyDescent="0.25">
      <c r="A20" s="167" t="s">
        <v>145</v>
      </c>
      <c r="B20" s="162" t="s">
        <v>131</v>
      </c>
      <c r="C20" s="163">
        <v>43415</v>
      </c>
      <c r="D20" s="163">
        <v>38115</v>
      </c>
      <c r="E20" s="163">
        <v>16810</v>
      </c>
      <c r="F20" s="163">
        <v>17421</v>
      </c>
      <c r="G20" s="163">
        <v>21219</v>
      </c>
      <c r="H20" s="163">
        <v>23306</v>
      </c>
      <c r="I20" s="165">
        <f t="shared" si="10"/>
        <v>9.8355247655403266E-2</v>
      </c>
      <c r="J20" s="164">
        <f t="shared" si="4"/>
        <v>-0.38853469762560666</v>
      </c>
      <c r="K20" s="162">
        <f t="shared" si="5"/>
        <v>2087</v>
      </c>
      <c r="L20" s="163">
        <f t="shared" si="6"/>
        <v>-14809</v>
      </c>
      <c r="M20" s="164">
        <f t="shared" si="1"/>
        <v>2.1151891381688812E-2</v>
      </c>
      <c r="P20" s="162" t="s">
        <v>131</v>
      </c>
      <c r="Q20" s="163">
        <v>4785</v>
      </c>
      <c r="R20" s="163">
        <v>5197</v>
      </c>
      <c r="S20" s="163">
        <v>1774</v>
      </c>
      <c r="T20" s="163">
        <v>1730</v>
      </c>
      <c r="U20" s="163">
        <v>2806</v>
      </c>
      <c r="V20" s="163">
        <v>2837</v>
      </c>
      <c r="W20" s="165">
        <f t="shared" si="11"/>
        <v>1.1047754811118971E-2</v>
      </c>
      <c r="X20" s="164">
        <f t="shared" si="7"/>
        <v>-0.45410813931114102</v>
      </c>
      <c r="Y20" s="162">
        <f t="shared" si="8"/>
        <v>31</v>
      </c>
      <c r="Z20" s="163">
        <f t="shared" si="9"/>
        <v>-2360</v>
      </c>
      <c r="AA20" s="164">
        <f t="shared" si="3"/>
        <v>8.5106765942894163E-3</v>
      </c>
    </row>
    <row r="21" spans="1:27" x14ac:dyDescent="0.25">
      <c r="B21" s="168" t="s">
        <v>145</v>
      </c>
      <c r="C21" s="169">
        <f t="shared" ref="C21:H21" si="12">C13-SUM(C14:C20)</f>
        <v>248172</v>
      </c>
      <c r="D21" s="169">
        <f t="shared" si="12"/>
        <v>243490</v>
      </c>
      <c r="E21" s="169">
        <f t="shared" si="12"/>
        <v>82054</v>
      </c>
      <c r="F21" s="169">
        <f t="shared" si="12"/>
        <v>215305</v>
      </c>
      <c r="G21" s="169">
        <f t="shared" si="12"/>
        <v>230607</v>
      </c>
      <c r="H21" s="169">
        <f t="shared" si="12"/>
        <v>250799</v>
      </c>
      <c r="I21" s="171">
        <f t="shared" si="10"/>
        <v>8.756022150238274E-2</v>
      </c>
      <c r="J21" s="170">
        <f t="shared" si="4"/>
        <v>3.0017659862828117E-2</v>
      </c>
      <c r="K21" s="168">
        <f>H21-G21</f>
        <v>20192</v>
      </c>
      <c r="L21" s="169">
        <f t="shared" si="6"/>
        <v>7309</v>
      </c>
      <c r="M21" s="170">
        <f t="shared" si="1"/>
        <v>0.22761834749146881</v>
      </c>
      <c r="P21" s="168" t="s">
        <v>145</v>
      </c>
      <c r="Q21" s="169">
        <f t="shared" ref="Q21:V21" si="13">Q13-SUM(Q14:Q20)</f>
        <v>64583</v>
      </c>
      <c r="R21" s="169">
        <f t="shared" si="13"/>
        <v>68457</v>
      </c>
      <c r="S21" s="169">
        <f t="shared" si="13"/>
        <v>17449</v>
      </c>
      <c r="T21" s="169">
        <f t="shared" si="13"/>
        <v>53593</v>
      </c>
      <c r="U21" s="169">
        <f t="shared" si="13"/>
        <v>64374</v>
      </c>
      <c r="V21" s="169">
        <f t="shared" si="13"/>
        <v>71264</v>
      </c>
      <c r="W21" s="171">
        <f t="shared" si="11"/>
        <v>0.10703078882778772</v>
      </c>
      <c r="X21" s="170">
        <f t="shared" si="7"/>
        <v>4.1003841827716769E-2</v>
      </c>
      <c r="Y21" s="168">
        <f>V21-U21</f>
        <v>6890</v>
      </c>
      <c r="Z21" s="169">
        <f t="shared" si="9"/>
        <v>2807</v>
      </c>
      <c r="AA21" s="170">
        <f t="shared" si="3"/>
        <v>0.21378387621270392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345445</v>
      </c>
      <c r="D23" s="176">
        <f t="shared" ref="D23:H23" si="14">D24+D27</f>
        <v>362923</v>
      </c>
      <c r="E23" s="176">
        <f t="shared" si="14"/>
        <v>94263</v>
      </c>
      <c r="F23" s="176">
        <f t="shared" si="14"/>
        <v>239026</v>
      </c>
      <c r="G23" s="176">
        <f t="shared" si="14"/>
        <v>313295</v>
      </c>
      <c r="H23" s="176">
        <f t="shared" si="14"/>
        <v>333346</v>
      </c>
      <c r="I23" s="177">
        <f>IFERROR(H23/G23-1,"-")</f>
        <v>6.4000383025582863E-2</v>
      </c>
      <c r="J23" s="177">
        <f>IFERROR(H23/D23-1,"-")</f>
        <v>-8.1496626006067441E-2</v>
      </c>
      <c r="K23" s="176">
        <f>H23-G23</f>
        <v>20051</v>
      </c>
      <c r="L23" s="176">
        <f>H23-D23</f>
        <v>-29577</v>
      </c>
      <c r="M23" s="177">
        <f t="shared" ref="M23:M35" si="15">H23/H$9</f>
        <v>0.30253575836782109</v>
      </c>
    </row>
    <row r="24" spans="1:27" x14ac:dyDescent="0.25">
      <c r="B24" s="157" t="s">
        <v>97</v>
      </c>
      <c r="C24" s="158">
        <v>26992</v>
      </c>
      <c r="D24" s="158">
        <v>38676</v>
      </c>
      <c r="E24" s="158">
        <v>18407</v>
      </c>
      <c r="F24" s="158">
        <v>31287</v>
      </c>
      <c r="G24" s="158">
        <v>36216</v>
      </c>
      <c r="H24" s="158">
        <v>31825</v>
      </c>
      <c r="I24" s="160">
        <f>IFERROR(H24/G24-1,"-")</f>
        <v>-0.12124475370002208</v>
      </c>
      <c r="J24" s="159">
        <f t="shared" ref="J24:J35" si="16">IFERROR(H24/D24-1,"-")</f>
        <v>-0.17713827696762852</v>
      </c>
      <c r="K24" s="157">
        <f t="shared" ref="K24:K34" si="17">H24-G24</f>
        <v>-4391</v>
      </c>
      <c r="L24" s="158">
        <f t="shared" ref="L24:L35" si="18">H24-D24</f>
        <v>-6851</v>
      </c>
      <c r="M24" s="159">
        <f t="shared" si="15"/>
        <v>2.8883503957017352E-2</v>
      </c>
    </row>
    <row r="25" spans="1:27" x14ac:dyDescent="0.25">
      <c r="B25" s="162" t="s">
        <v>103</v>
      </c>
      <c r="C25" s="163">
        <v>17667</v>
      </c>
      <c r="D25" s="163">
        <v>27927</v>
      </c>
      <c r="E25" s="163">
        <v>15865</v>
      </c>
      <c r="F25" s="163">
        <v>17375</v>
      </c>
      <c r="G25" s="163">
        <v>19100</v>
      </c>
      <c r="H25" s="163">
        <v>16074</v>
      </c>
      <c r="I25" s="165">
        <f>IFERROR(H25/G25-1,"-")</f>
        <v>-0.15842931937172777</v>
      </c>
      <c r="J25" s="164">
        <f t="shared" si="16"/>
        <v>-0.42442797292942314</v>
      </c>
      <c r="K25" s="162">
        <f t="shared" si="17"/>
        <v>-3026</v>
      </c>
      <c r="L25" s="163">
        <f t="shared" si="18"/>
        <v>-11853</v>
      </c>
      <c r="M25" s="164">
        <f t="shared" si="15"/>
        <v>1.458832498366369E-2</v>
      </c>
    </row>
    <row r="26" spans="1:27" x14ac:dyDescent="0.25">
      <c r="B26" s="162" t="s">
        <v>100</v>
      </c>
      <c r="C26" s="163">
        <v>9325</v>
      </c>
      <c r="D26" s="163">
        <v>10749</v>
      </c>
      <c r="E26" s="163">
        <v>2542</v>
      </c>
      <c r="F26" s="163">
        <v>13912</v>
      </c>
      <c r="G26" s="163">
        <v>17116</v>
      </c>
      <c r="H26" s="163">
        <v>15751</v>
      </c>
      <c r="I26" s="165">
        <f>IFERROR(H26/G26-1,"-")</f>
        <v>-7.9749941575134375E-2</v>
      </c>
      <c r="J26" s="164">
        <f t="shared" si="16"/>
        <v>0.46534561354544612</v>
      </c>
      <c r="K26" s="162">
        <f t="shared" si="17"/>
        <v>-1365</v>
      </c>
      <c r="L26" s="163">
        <f t="shared" si="18"/>
        <v>5002</v>
      </c>
      <c r="M26" s="164">
        <f t="shared" si="15"/>
        <v>1.4295178973353664E-2</v>
      </c>
    </row>
    <row r="27" spans="1:27" x14ac:dyDescent="0.25">
      <c r="B27" s="157" t="s">
        <v>107</v>
      </c>
      <c r="C27" s="158">
        <v>318453</v>
      </c>
      <c r="D27" s="158">
        <v>324247</v>
      </c>
      <c r="E27" s="158">
        <v>75856</v>
      </c>
      <c r="F27" s="158">
        <v>207739</v>
      </c>
      <c r="G27" s="158">
        <v>277079</v>
      </c>
      <c r="H27" s="158">
        <v>301521</v>
      </c>
      <c r="I27" s="160">
        <f>IFERROR(H27/G27-1,"-")</f>
        <v>8.8213108896740611E-2</v>
      </c>
      <c r="J27" s="159">
        <f t="shared" si="16"/>
        <v>-7.0088543610272391E-2</v>
      </c>
      <c r="K27" s="157">
        <f t="shared" si="17"/>
        <v>24442</v>
      </c>
      <c r="L27" s="158">
        <f t="shared" si="18"/>
        <v>-22726</v>
      </c>
      <c r="M27" s="159">
        <f t="shared" si="15"/>
        <v>0.27365225441080376</v>
      </c>
    </row>
    <row r="28" spans="1:27" x14ac:dyDescent="0.25">
      <c r="B28" s="162" t="s">
        <v>110</v>
      </c>
      <c r="C28" s="163">
        <v>196491</v>
      </c>
      <c r="D28" s="163">
        <v>194362</v>
      </c>
      <c r="E28" s="163">
        <v>40305</v>
      </c>
      <c r="F28" s="163">
        <v>113442</v>
      </c>
      <c r="G28" s="163">
        <v>158826</v>
      </c>
      <c r="H28" s="163">
        <v>180738</v>
      </c>
      <c r="I28" s="165">
        <f t="shared" ref="I28:I35" si="19">IFERROR(H28/G28-1,"-")</f>
        <v>0.13796229836424767</v>
      </c>
      <c r="J28" s="164">
        <f t="shared" si="16"/>
        <v>-7.0096006421008217E-2</v>
      </c>
      <c r="K28" s="162">
        <f t="shared" si="17"/>
        <v>21912</v>
      </c>
      <c r="L28" s="163">
        <f t="shared" si="18"/>
        <v>-13624</v>
      </c>
      <c r="M28" s="164">
        <f t="shared" si="15"/>
        <v>0.16403289043781311</v>
      </c>
    </row>
    <row r="29" spans="1:27" x14ac:dyDescent="0.25">
      <c r="B29" s="162" t="s">
        <v>113</v>
      </c>
      <c r="C29" s="163">
        <v>29534</v>
      </c>
      <c r="D29" s="163">
        <v>26371</v>
      </c>
      <c r="E29" s="163">
        <v>6619</v>
      </c>
      <c r="F29" s="163">
        <v>11943</v>
      </c>
      <c r="G29" s="163">
        <v>13226</v>
      </c>
      <c r="H29" s="163">
        <v>14878</v>
      </c>
      <c r="I29" s="165">
        <f t="shared" si="19"/>
        <v>0.12490548918796307</v>
      </c>
      <c r="J29" s="164">
        <f t="shared" si="16"/>
        <v>-0.43581965037351633</v>
      </c>
      <c r="K29" s="162">
        <f t="shared" si="17"/>
        <v>1652</v>
      </c>
      <c r="L29" s="163">
        <f t="shared" si="18"/>
        <v>-11493</v>
      </c>
      <c r="M29" s="164">
        <f t="shared" si="15"/>
        <v>1.3502867930007987E-2</v>
      </c>
    </row>
    <row r="30" spans="1:27" x14ac:dyDescent="0.25">
      <c r="B30" s="162" t="s">
        <v>116</v>
      </c>
      <c r="C30" s="163">
        <v>4962</v>
      </c>
      <c r="D30" s="163">
        <v>8655</v>
      </c>
      <c r="E30" s="163">
        <v>2955</v>
      </c>
      <c r="F30" s="163">
        <v>9535</v>
      </c>
      <c r="G30" s="163">
        <v>17576</v>
      </c>
      <c r="H30" s="163">
        <v>14649</v>
      </c>
      <c r="I30" s="165">
        <f t="shared" si="19"/>
        <v>-0.16653390987710515</v>
      </c>
      <c r="J30" s="164">
        <f t="shared" si="16"/>
        <v>0.69254766031195847</v>
      </c>
      <c r="K30" s="162">
        <f t="shared" si="17"/>
        <v>-2927</v>
      </c>
      <c r="L30" s="163">
        <f t="shared" si="18"/>
        <v>5994</v>
      </c>
      <c r="M30" s="164">
        <f t="shared" si="15"/>
        <v>1.3295033761707689E-2</v>
      </c>
    </row>
    <row r="31" spans="1:27" x14ac:dyDescent="0.25">
      <c r="B31" s="162" t="s">
        <v>123</v>
      </c>
      <c r="C31" s="163">
        <v>10844</v>
      </c>
      <c r="D31" s="163">
        <v>12384</v>
      </c>
      <c r="E31" s="163">
        <v>2673</v>
      </c>
      <c r="F31" s="163">
        <v>10649</v>
      </c>
      <c r="G31" s="163">
        <v>12155</v>
      </c>
      <c r="H31" s="163">
        <v>9668</v>
      </c>
      <c r="I31" s="165">
        <f t="shared" si="19"/>
        <v>-0.20460715754833403</v>
      </c>
      <c r="J31" s="164">
        <f t="shared" si="16"/>
        <v>-0.21931524547803616</v>
      </c>
      <c r="K31" s="162">
        <f t="shared" si="17"/>
        <v>-2487</v>
      </c>
      <c r="L31" s="163">
        <f t="shared" si="18"/>
        <v>-2716</v>
      </c>
      <c r="M31" s="164">
        <f t="shared" si="15"/>
        <v>8.77441370797938E-3</v>
      </c>
    </row>
    <row r="32" spans="1:27" x14ac:dyDescent="0.25">
      <c r="B32" s="162" t="s">
        <v>119</v>
      </c>
      <c r="C32" s="163">
        <v>4068</v>
      </c>
      <c r="D32" s="163">
        <v>4601</v>
      </c>
      <c r="E32" s="163">
        <v>2082</v>
      </c>
      <c r="F32" s="163">
        <v>4469</v>
      </c>
      <c r="G32" s="163">
        <v>4918</v>
      </c>
      <c r="H32" s="163">
        <v>4699</v>
      </c>
      <c r="I32" s="165">
        <f t="shared" si="19"/>
        <v>-4.4530296868645736E-2</v>
      </c>
      <c r="J32" s="164">
        <f t="shared" si="16"/>
        <v>2.1299717452727629E-2</v>
      </c>
      <c r="K32" s="162">
        <f t="shared" si="17"/>
        <v>-219</v>
      </c>
      <c r="L32" s="163">
        <f t="shared" si="18"/>
        <v>98</v>
      </c>
      <c r="M32" s="164">
        <f t="shared" si="15"/>
        <v>4.2646845276991217E-3</v>
      </c>
    </row>
    <row r="33" spans="2:13" x14ac:dyDescent="0.25">
      <c r="B33" s="162" t="s">
        <v>128</v>
      </c>
      <c r="C33" s="163">
        <v>3186</v>
      </c>
      <c r="D33" s="163">
        <v>4220</v>
      </c>
      <c r="E33" s="163">
        <v>1999</v>
      </c>
      <c r="F33" s="163">
        <v>2378</v>
      </c>
      <c r="G33" s="163">
        <v>3198</v>
      </c>
      <c r="H33" s="163">
        <v>2788</v>
      </c>
      <c r="I33" s="165">
        <f t="shared" si="19"/>
        <v>-0.12820512820512819</v>
      </c>
      <c r="J33" s="164">
        <f t="shared" si="16"/>
        <v>-0.33933649289099521</v>
      </c>
      <c r="K33" s="162">
        <f t="shared" si="17"/>
        <v>-410</v>
      </c>
      <c r="L33" s="163">
        <f t="shared" si="18"/>
        <v>-1432</v>
      </c>
      <c r="M33" s="164">
        <f t="shared" si="15"/>
        <v>2.5303129310970738E-3</v>
      </c>
    </row>
    <row r="34" spans="2:13" x14ac:dyDescent="0.25">
      <c r="B34" s="162" t="s">
        <v>131</v>
      </c>
      <c r="C34" s="163">
        <v>4785</v>
      </c>
      <c r="D34" s="163">
        <v>5197</v>
      </c>
      <c r="E34" s="163">
        <v>1774</v>
      </c>
      <c r="F34" s="163">
        <v>1730</v>
      </c>
      <c r="G34" s="163">
        <v>2806</v>
      </c>
      <c r="H34" s="163">
        <v>2837</v>
      </c>
      <c r="I34" s="165">
        <f t="shared" si="19"/>
        <v>1.1047754811118971E-2</v>
      </c>
      <c r="J34" s="164">
        <f t="shared" si="16"/>
        <v>-0.45410813931114102</v>
      </c>
      <c r="K34" s="162">
        <f t="shared" si="17"/>
        <v>31</v>
      </c>
      <c r="L34" s="163">
        <f t="shared" si="18"/>
        <v>-2360</v>
      </c>
      <c r="M34" s="164">
        <f t="shared" si="15"/>
        <v>2.5747839976766138E-3</v>
      </c>
    </row>
    <row r="35" spans="2:13" x14ac:dyDescent="0.25">
      <c r="B35" s="168" t="s">
        <v>145</v>
      </c>
      <c r="C35" s="169">
        <f t="shared" ref="C35:H35" si="20">C27-SUM(C28:C34)</f>
        <v>64583</v>
      </c>
      <c r="D35" s="169">
        <f t="shared" si="20"/>
        <v>68457</v>
      </c>
      <c r="E35" s="169">
        <f t="shared" si="20"/>
        <v>17449</v>
      </c>
      <c r="F35" s="169">
        <f t="shared" si="20"/>
        <v>53593</v>
      </c>
      <c r="G35" s="169">
        <f t="shared" si="20"/>
        <v>64374</v>
      </c>
      <c r="H35" s="169">
        <f t="shared" si="20"/>
        <v>71264</v>
      </c>
      <c r="I35" s="171">
        <f t="shared" si="19"/>
        <v>0.10703078882778772</v>
      </c>
      <c r="J35" s="170">
        <f t="shared" si="16"/>
        <v>4.1003841827716769E-2</v>
      </c>
      <c r="K35" s="168">
        <f>H35-G35</f>
        <v>6890</v>
      </c>
      <c r="L35" s="169">
        <f t="shared" si="18"/>
        <v>2807</v>
      </c>
      <c r="M35" s="170">
        <f t="shared" si="15"/>
        <v>6.467726711682277E-2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561830</v>
      </c>
      <c r="D37" s="176">
        <f t="shared" ref="D37:H37" si="21">D38+D41</f>
        <v>523746</v>
      </c>
      <c r="E37" s="176">
        <f t="shared" si="21"/>
        <v>149152</v>
      </c>
      <c r="F37" s="176">
        <f t="shared" si="21"/>
        <v>450615</v>
      </c>
      <c r="G37" s="176">
        <f t="shared" si="21"/>
        <v>465520</v>
      </c>
      <c r="H37" s="176">
        <f t="shared" si="21"/>
        <v>482793</v>
      </c>
      <c r="I37" s="177">
        <f>IFERROR(H37/G37-1,"-")</f>
        <v>3.7104743083004044E-2</v>
      </c>
      <c r="J37" s="177">
        <f>IFERROR(H37/D37-1,"-")</f>
        <v>-7.8192482615619063E-2</v>
      </c>
      <c r="K37" s="176">
        <f>H37-G37</f>
        <v>17273</v>
      </c>
      <c r="L37" s="176">
        <f>H37-D37</f>
        <v>-40953</v>
      </c>
      <c r="M37" s="177">
        <f t="shared" ref="M37:M49" si="22">H37/H$9</f>
        <v>0.43816978871705509</v>
      </c>
    </row>
    <row r="38" spans="2:13" x14ac:dyDescent="0.25">
      <c r="B38" s="157" t="s">
        <v>97</v>
      </c>
      <c r="C38" s="158">
        <v>51700</v>
      </c>
      <c r="D38" s="158">
        <v>44675</v>
      </c>
      <c r="E38" s="158">
        <v>23346</v>
      </c>
      <c r="F38" s="158">
        <v>38809</v>
      </c>
      <c r="G38" s="158">
        <v>35819</v>
      </c>
      <c r="H38" s="158">
        <v>31607</v>
      </c>
      <c r="I38" s="160">
        <f>IFERROR(H38/G38-1,"-")</f>
        <v>-0.11759122253552579</v>
      </c>
      <c r="J38" s="159">
        <f t="shared" ref="J38:J49" si="23">IFERROR(H38/D38-1,"-")</f>
        <v>-0.29251259093452719</v>
      </c>
      <c r="K38" s="157">
        <f t="shared" ref="K38:K48" si="24">H38-G38</f>
        <v>-4212</v>
      </c>
      <c r="L38" s="158">
        <f t="shared" ref="L38:L49" si="25">H38-D38</f>
        <v>-13068</v>
      </c>
      <c r="M38" s="159">
        <f t="shared" si="22"/>
        <v>2.8685653089377768E-2</v>
      </c>
    </row>
    <row r="39" spans="2:13" x14ac:dyDescent="0.25">
      <c r="B39" s="162" t="s">
        <v>103</v>
      </c>
      <c r="C39" s="163">
        <v>29042</v>
      </c>
      <c r="D39" s="163">
        <v>31555</v>
      </c>
      <c r="E39" s="163">
        <v>18440</v>
      </c>
      <c r="F39" s="163">
        <v>28453</v>
      </c>
      <c r="G39" s="163">
        <v>21830</v>
      </c>
      <c r="H39" s="163">
        <v>17764</v>
      </c>
      <c r="I39" s="165">
        <f>IFERROR(H39/G39-1,"-")</f>
        <v>-0.18625744388456256</v>
      </c>
      <c r="J39" s="164">
        <f t="shared" si="23"/>
        <v>-0.43704642687371253</v>
      </c>
      <c r="K39" s="162">
        <f t="shared" si="24"/>
        <v>-4066</v>
      </c>
      <c r="L39" s="163">
        <f t="shared" si="25"/>
        <v>-13791</v>
      </c>
      <c r="M39" s="164">
        <f t="shared" si="22"/>
        <v>1.6122122994264139E-2</v>
      </c>
    </row>
    <row r="40" spans="2:13" x14ac:dyDescent="0.25">
      <c r="B40" s="162" t="s">
        <v>100</v>
      </c>
      <c r="C40" s="163">
        <v>22658</v>
      </c>
      <c r="D40" s="163">
        <v>13120</v>
      </c>
      <c r="E40" s="163">
        <v>4906</v>
      </c>
      <c r="F40" s="163">
        <v>10356</v>
      </c>
      <c r="G40" s="163">
        <v>13989</v>
      </c>
      <c r="H40" s="163">
        <v>13843</v>
      </c>
      <c r="I40" s="165">
        <f>IFERROR(H40/G40-1,"-")</f>
        <v>-1.0436771749231522E-2</v>
      </c>
      <c r="J40" s="164">
        <f t="shared" si="23"/>
        <v>5.5106707317073234E-2</v>
      </c>
      <c r="K40" s="162">
        <f t="shared" si="24"/>
        <v>-146</v>
      </c>
      <c r="L40" s="163">
        <f t="shared" si="25"/>
        <v>723</v>
      </c>
      <c r="M40" s="164">
        <f t="shared" si="22"/>
        <v>1.2563530095113629E-2</v>
      </c>
    </row>
    <row r="41" spans="2:13" x14ac:dyDescent="0.25">
      <c r="B41" s="157" t="s">
        <v>107</v>
      </c>
      <c r="C41" s="158">
        <v>510130</v>
      </c>
      <c r="D41" s="158">
        <v>479071</v>
      </c>
      <c r="E41" s="158">
        <v>125806</v>
      </c>
      <c r="F41" s="158">
        <v>411806</v>
      </c>
      <c r="G41" s="158">
        <v>429701</v>
      </c>
      <c r="H41" s="158">
        <v>451186</v>
      </c>
      <c r="I41" s="160">
        <f>IFERROR(H41/G41-1,"-")</f>
        <v>4.9999883640019505E-2</v>
      </c>
      <c r="J41" s="159">
        <f t="shared" si="23"/>
        <v>-5.8206403643718763E-2</v>
      </c>
      <c r="K41" s="157">
        <f t="shared" si="24"/>
        <v>21485</v>
      </c>
      <c r="L41" s="158">
        <f t="shared" si="25"/>
        <v>-27885</v>
      </c>
      <c r="M41" s="159">
        <f t="shared" si="22"/>
        <v>0.40948413562767733</v>
      </c>
    </row>
    <row r="42" spans="2:13" x14ac:dyDescent="0.25">
      <c r="B42" s="162" t="s">
        <v>110</v>
      </c>
      <c r="C42" s="163">
        <v>276638</v>
      </c>
      <c r="D42" s="163">
        <v>271917</v>
      </c>
      <c r="E42" s="163">
        <v>51075</v>
      </c>
      <c r="F42" s="163">
        <v>219301</v>
      </c>
      <c r="G42" s="163">
        <v>240240</v>
      </c>
      <c r="H42" s="163">
        <v>252138</v>
      </c>
      <c r="I42" s="165">
        <f t="shared" ref="I42:I49" si="26">IFERROR(H42/G42-1,"-")</f>
        <v>4.9525474525474511E-2</v>
      </c>
      <c r="J42" s="164">
        <f t="shared" si="23"/>
        <v>-7.2739107889539856E-2</v>
      </c>
      <c r="K42" s="162">
        <f t="shared" si="24"/>
        <v>11898</v>
      </c>
      <c r="L42" s="163">
        <f t="shared" si="25"/>
        <v>-19779</v>
      </c>
      <c r="M42" s="164">
        <f t="shared" si="22"/>
        <v>0.22883358745371379</v>
      </c>
    </row>
    <row r="43" spans="2:13" x14ac:dyDescent="0.25">
      <c r="B43" s="162" t="s">
        <v>113</v>
      </c>
      <c r="C43" s="163">
        <v>19727</v>
      </c>
      <c r="D43" s="163">
        <v>13131</v>
      </c>
      <c r="E43" s="163">
        <v>4375</v>
      </c>
      <c r="F43" s="163">
        <v>10035</v>
      </c>
      <c r="G43" s="163">
        <v>10219</v>
      </c>
      <c r="H43" s="163">
        <v>11410</v>
      </c>
      <c r="I43" s="165">
        <f t="shared" si="26"/>
        <v>0.11654760739798409</v>
      </c>
      <c r="J43" s="164">
        <f t="shared" si="23"/>
        <v>-0.13106389460056356</v>
      </c>
      <c r="K43" s="162">
        <f t="shared" si="24"/>
        <v>1191</v>
      </c>
      <c r="L43" s="163">
        <f t="shared" si="25"/>
        <v>-1721</v>
      </c>
      <c r="M43" s="164">
        <f t="shared" si="22"/>
        <v>1.0355405503521382E-2</v>
      </c>
    </row>
    <row r="44" spans="2:13" x14ac:dyDescent="0.25">
      <c r="B44" s="162" t="s">
        <v>116</v>
      </c>
      <c r="C44" s="163">
        <v>8222</v>
      </c>
      <c r="D44" s="163">
        <v>7276</v>
      </c>
      <c r="E44" s="163">
        <v>3174</v>
      </c>
      <c r="F44" s="163">
        <v>8569</v>
      </c>
      <c r="G44" s="163">
        <v>8477</v>
      </c>
      <c r="H44" s="163">
        <v>8796</v>
      </c>
      <c r="I44" s="165">
        <f t="shared" si="26"/>
        <v>3.7631237466084766E-2</v>
      </c>
      <c r="J44" s="164">
        <f t="shared" si="23"/>
        <v>0.20890599230346352</v>
      </c>
      <c r="K44" s="162">
        <f t="shared" si="24"/>
        <v>319</v>
      </c>
      <c r="L44" s="163">
        <f t="shared" si="25"/>
        <v>1520</v>
      </c>
      <c r="M44" s="164">
        <f t="shared" si="22"/>
        <v>7.9830102374210416E-3</v>
      </c>
    </row>
    <row r="45" spans="2:13" x14ac:dyDescent="0.25">
      <c r="B45" s="162" t="s">
        <v>123</v>
      </c>
      <c r="C45" s="163">
        <v>25589</v>
      </c>
      <c r="D45" s="163">
        <v>24718</v>
      </c>
      <c r="E45" s="163">
        <v>6697</v>
      </c>
      <c r="F45" s="163">
        <v>24867</v>
      </c>
      <c r="G45" s="163">
        <v>23693</v>
      </c>
      <c r="H45" s="163">
        <v>23956</v>
      </c>
      <c r="I45" s="165">
        <f t="shared" si="26"/>
        <v>1.1100324990503507E-2</v>
      </c>
      <c r="J45" s="164">
        <f t="shared" si="23"/>
        <v>-3.0827736871915201E-2</v>
      </c>
      <c r="K45" s="162">
        <f t="shared" si="24"/>
        <v>263</v>
      </c>
      <c r="L45" s="163">
        <f t="shared" si="25"/>
        <v>-762</v>
      </c>
      <c r="M45" s="164">
        <f t="shared" si="22"/>
        <v>2.1741813693458217E-2</v>
      </c>
    </row>
    <row r="46" spans="2:13" x14ac:dyDescent="0.25">
      <c r="B46" s="162" t="s">
        <v>119</v>
      </c>
      <c r="C46" s="163">
        <v>8311</v>
      </c>
      <c r="D46" s="163">
        <v>6859</v>
      </c>
      <c r="E46" s="163">
        <v>2836</v>
      </c>
      <c r="F46" s="163">
        <v>7087</v>
      </c>
      <c r="G46" s="163">
        <v>7585</v>
      </c>
      <c r="H46" s="163">
        <v>8100</v>
      </c>
      <c r="I46" s="165">
        <f t="shared" si="26"/>
        <v>6.7897165458141062E-2</v>
      </c>
      <c r="J46" s="164">
        <f t="shared" si="23"/>
        <v>0.18093016474704759</v>
      </c>
      <c r="K46" s="162">
        <f t="shared" si="24"/>
        <v>515</v>
      </c>
      <c r="L46" s="163">
        <f t="shared" si="25"/>
        <v>1241</v>
      </c>
      <c r="M46" s="164">
        <f t="shared" si="22"/>
        <v>7.3513395774341102E-3</v>
      </c>
    </row>
    <row r="47" spans="2:13" x14ac:dyDescent="0.25">
      <c r="B47" s="162" t="s">
        <v>128</v>
      </c>
      <c r="C47" s="163">
        <v>16080</v>
      </c>
      <c r="D47" s="163">
        <v>16280</v>
      </c>
      <c r="E47" s="163">
        <v>6316</v>
      </c>
      <c r="F47" s="163">
        <v>12110</v>
      </c>
      <c r="G47" s="163">
        <v>12522</v>
      </c>
      <c r="H47" s="163">
        <v>11771</v>
      </c>
      <c r="I47" s="165">
        <f t="shared" si="26"/>
        <v>-5.9974444976840791E-2</v>
      </c>
      <c r="J47" s="164">
        <f t="shared" si="23"/>
        <v>-0.27696560196560194</v>
      </c>
      <c r="K47" s="162">
        <f t="shared" si="24"/>
        <v>-751</v>
      </c>
      <c r="L47" s="163">
        <f t="shared" si="25"/>
        <v>-4509</v>
      </c>
      <c r="M47" s="164">
        <f t="shared" si="22"/>
        <v>1.0683039279750235E-2</v>
      </c>
    </row>
    <row r="48" spans="2:13" x14ac:dyDescent="0.25">
      <c r="B48" s="162" t="s">
        <v>131</v>
      </c>
      <c r="C48" s="163">
        <v>30054</v>
      </c>
      <c r="D48" s="163">
        <v>25533</v>
      </c>
      <c r="E48" s="163">
        <v>11268</v>
      </c>
      <c r="F48" s="163">
        <v>12031</v>
      </c>
      <c r="G48" s="163">
        <v>13229</v>
      </c>
      <c r="H48" s="163">
        <v>13566</v>
      </c>
      <c r="I48" s="165">
        <f t="shared" si="26"/>
        <v>2.5474336684556675E-2</v>
      </c>
      <c r="J48" s="164">
        <f t="shared" si="23"/>
        <v>-0.46868758077781691</v>
      </c>
      <c r="K48" s="162">
        <f t="shared" si="24"/>
        <v>337</v>
      </c>
      <c r="L48" s="163">
        <f t="shared" si="25"/>
        <v>-11967</v>
      </c>
      <c r="M48" s="164">
        <f t="shared" si="22"/>
        <v>1.2312132433021128E-2</v>
      </c>
    </row>
    <row r="49" spans="2:13" x14ac:dyDescent="0.25">
      <c r="B49" s="168" t="s">
        <v>145</v>
      </c>
      <c r="C49" s="169">
        <f t="shared" ref="C49:H49" si="27">C41-SUM(C42:C48)</f>
        <v>125509</v>
      </c>
      <c r="D49" s="169">
        <f t="shared" si="27"/>
        <v>113357</v>
      </c>
      <c r="E49" s="169">
        <f t="shared" si="27"/>
        <v>40065</v>
      </c>
      <c r="F49" s="169">
        <f t="shared" si="27"/>
        <v>117806</v>
      </c>
      <c r="G49" s="169">
        <f t="shared" si="27"/>
        <v>113736</v>
      </c>
      <c r="H49" s="169">
        <f t="shared" si="27"/>
        <v>121449</v>
      </c>
      <c r="I49" s="171">
        <f t="shared" si="26"/>
        <v>6.7814939860730172E-2</v>
      </c>
      <c r="J49" s="170">
        <f t="shared" si="23"/>
        <v>7.1385093112908748E-2</v>
      </c>
      <c r="K49" s="168">
        <f>H49-G49</f>
        <v>7713</v>
      </c>
      <c r="L49" s="169">
        <f t="shared" si="25"/>
        <v>8092</v>
      </c>
      <c r="M49" s="170">
        <f t="shared" si="22"/>
        <v>0.11022380744935743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5409</v>
      </c>
      <c r="D51" s="176">
        <f t="shared" ref="D51:H51" si="28">IFERROR(D52+D55,"nd")</f>
        <v>5743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-5743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1382</v>
      </c>
      <c r="D52" s="158">
        <v>1802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-1802</v>
      </c>
      <c r="M52" s="159">
        <f t="shared" si="29"/>
        <v>0</v>
      </c>
    </row>
    <row r="53" spans="2:13" x14ac:dyDescent="0.25">
      <c r="B53" s="162" t="s">
        <v>103</v>
      </c>
      <c r="C53" s="163">
        <v>1116</v>
      </c>
      <c r="D53" s="163">
        <v>1103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-1103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4027</v>
      </c>
      <c r="D55" s="158">
        <v>3941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-3941</v>
      </c>
      <c r="M55" s="159">
        <f t="shared" si="29"/>
        <v>0</v>
      </c>
    </row>
    <row r="56" spans="2:13" x14ac:dyDescent="0.25">
      <c r="B56" s="162" t="s">
        <v>110</v>
      </c>
      <c r="C56" s="163">
        <v>1360</v>
      </c>
      <c r="D56" s="163">
        <v>1523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-1523</v>
      </c>
      <c r="M56" s="164">
        <f t="shared" si="29"/>
        <v>0</v>
      </c>
    </row>
    <row r="57" spans="2:13" x14ac:dyDescent="0.25">
      <c r="B57" s="162" t="s">
        <v>113</v>
      </c>
      <c r="C57" s="163">
        <v>937</v>
      </c>
      <c r="D57" s="163">
        <v>589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-589</v>
      </c>
      <c r="M57" s="164">
        <f t="shared" si="29"/>
        <v>0</v>
      </c>
    </row>
    <row r="58" spans="2:13" x14ac:dyDescent="0.25">
      <c r="B58" s="162" t="s">
        <v>116</v>
      </c>
      <c r="C58" s="163">
        <v>82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133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57</v>
      </c>
      <c r="D61" s="163">
        <v>88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-88</v>
      </c>
      <c r="M61" s="164">
        <f t="shared" si="29"/>
        <v>0</v>
      </c>
    </row>
    <row r="62" spans="2:13" x14ac:dyDescent="0.25">
      <c r="B62" s="162" t="s">
        <v>131</v>
      </c>
      <c r="C62" s="163">
        <v>113</v>
      </c>
      <c r="D62" s="163">
        <v>151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-151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1321</v>
      </c>
      <c r="D63" s="169">
        <f t="shared" ref="D63:H63" si="34">IFERROR(D55-SUM(D56:D62),"nd")</f>
        <v>1128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-1128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324</v>
      </c>
      <c r="D66" s="158" t="s">
        <v>324</v>
      </c>
      <c r="E66" s="158" t="s">
        <v>324</v>
      </c>
      <c r="F66" s="158" t="s">
        <v>324</v>
      </c>
      <c r="G66" s="158" t="s">
        <v>324</v>
      </c>
      <c r="H66" s="158" t="s">
        <v>324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324</v>
      </c>
      <c r="D67" s="163" t="s">
        <v>324</v>
      </c>
      <c r="E67" s="163" t="s">
        <v>324</v>
      </c>
      <c r="F67" s="163" t="s">
        <v>324</v>
      </c>
      <c r="G67" s="163" t="s">
        <v>324</v>
      </c>
      <c r="H67" s="163" t="s">
        <v>324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324</v>
      </c>
      <c r="D68" s="163" t="s">
        <v>324</v>
      </c>
      <c r="E68" s="163" t="s">
        <v>324</v>
      </c>
      <c r="F68" s="163" t="s">
        <v>324</v>
      </c>
      <c r="G68" s="163" t="s">
        <v>324</v>
      </c>
      <c r="H68" s="163" t="s">
        <v>324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324</v>
      </c>
      <c r="D69" s="158" t="s">
        <v>324</v>
      </c>
      <c r="E69" s="158" t="s">
        <v>324</v>
      </c>
      <c r="F69" s="158" t="s">
        <v>324</v>
      </c>
      <c r="G69" s="158" t="s">
        <v>324</v>
      </c>
      <c r="H69" s="158" t="s">
        <v>324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324</v>
      </c>
      <c r="D70" s="163" t="s">
        <v>324</v>
      </c>
      <c r="E70" s="163" t="s">
        <v>324</v>
      </c>
      <c r="F70" s="163" t="s">
        <v>324</v>
      </c>
      <c r="G70" s="163" t="s">
        <v>324</v>
      </c>
      <c r="H70" s="163" t="s">
        <v>324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324</v>
      </c>
      <c r="D71" s="163" t="s">
        <v>324</v>
      </c>
      <c r="E71" s="163" t="s">
        <v>324</v>
      </c>
      <c r="F71" s="163" t="s">
        <v>324</v>
      </c>
      <c r="G71" s="163" t="s">
        <v>324</v>
      </c>
      <c r="H71" s="163" t="s">
        <v>324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324</v>
      </c>
      <c r="D72" s="163" t="s">
        <v>324</v>
      </c>
      <c r="E72" s="163" t="s">
        <v>324</v>
      </c>
      <c r="F72" s="163" t="s">
        <v>324</v>
      </c>
      <c r="G72" s="163" t="s">
        <v>324</v>
      </c>
      <c r="H72" s="163" t="s">
        <v>324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324</v>
      </c>
      <c r="D73" s="163" t="s">
        <v>324</v>
      </c>
      <c r="E73" s="163" t="s">
        <v>324</v>
      </c>
      <c r="F73" s="163" t="s">
        <v>324</v>
      </c>
      <c r="G73" s="163" t="s">
        <v>324</v>
      </c>
      <c r="H73" s="163" t="s">
        <v>324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324</v>
      </c>
      <c r="D74" s="163" t="s">
        <v>324</v>
      </c>
      <c r="E74" s="163" t="s">
        <v>324</v>
      </c>
      <c r="F74" s="163" t="s">
        <v>324</v>
      </c>
      <c r="G74" s="163" t="s">
        <v>324</v>
      </c>
      <c r="H74" s="163" t="s">
        <v>324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324</v>
      </c>
      <c r="D75" s="163" t="s">
        <v>324</v>
      </c>
      <c r="E75" s="163" t="s">
        <v>324</v>
      </c>
      <c r="F75" s="163" t="s">
        <v>324</v>
      </c>
      <c r="G75" s="163" t="s">
        <v>324</v>
      </c>
      <c r="H75" s="163" t="s">
        <v>324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324</v>
      </c>
      <c r="D76" s="163" t="s">
        <v>324</v>
      </c>
      <c r="E76" s="163" t="s">
        <v>324</v>
      </c>
      <c r="F76" s="163" t="s">
        <v>324</v>
      </c>
      <c r="G76" s="163" t="s">
        <v>324</v>
      </c>
      <c r="H76" s="163" t="s">
        <v>324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160251</v>
      </c>
      <c r="D79" s="176">
        <f t="shared" ref="D79:H79" si="42">IFERROR(D80+D83,"nd")</f>
        <v>146737</v>
      </c>
      <c r="E79" s="176">
        <f t="shared" si="42"/>
        <v>40055</v>
      </c>
      <c r="F79" s="176">
        <f t="shared" si="42"/>
        <v>124433</v>
      </c>
      <c r="G79" s="176">
        <f t="shared" si="42"/>
        <v>133659</v>
      </c>
      <c r="H79" s="176">
        <f t="shared" si="42"/>
        <v>161773</v>
      </c>
      <c r="I79" s="177">
        <f>IFERROR(H79/G79-1,"-")</f>
        <v>0.21034124151759337</v>
      </c>
      <c r="J79" s="177">
        <f>IFERROR(H79/D79-1,"-")</f>
        <v>0.10246904325425765</v>
      </c>
      <c r="K79" s="176">
        <f>IFERROR(H79-G79,"-")</f>
        <v>28114</v>
      </c>
      <c r="L79" s="176">
        <f>IFERROR(H79-D79,"-")</f>
        <v>15036</v>
      </c>
      <c r="M79" s="177">
        <f>IFERROR(H79/H$9,"-")</f>
        <v>0.14682077252595657</v>
      </c>
    </row>
    <row r="80" spans="2:13" x14ac:dyDescent="0.25">
      <c r="B80" s="157" t="s">
        <v>97</v>
      </c>
      <c r="C80" s="158">
        <v>73941</v>
      </c>
      <c r="D80" s="158">
        <v>67454</v>
      </c>
      <c r="E80" s="158">
        <v>15400</v>
      </c>
      <c r="F80" s="158">
        <v>59697</v>
      </c>
      <c r="G80" s="158">
        <v>59828</v>
      </c>
      <c r="H80" s="158">
        <v>79332</v>
      </c>
      <c r="I80" s="160">
        <f>IFERROR(H80/G80-1,"-")</f>
        <v>0.32600120344988959</v>
      </c>
      <c r="J80" s="159">
        <f t="shared" ref="J80:J91" si="43">IFERROR(H80/D80-1,"-")</f>
        <v>0.17609037269843153</v>
      </c>
      <c r="K80" s="178">
        <f t="shared" ref="K80:K91" si="44">IFERROR(H80-G80,"-")</f>
        <v>19504</v>
      </c>
      <c r="L80" s="158">
        <f t="shared" ref="L80:L91" si="45">IFERROR(H80-D80,"-")</f>
        <v>11878</v>
      </c>
      <c r="M80" s="159">
        <f t="shared" ref="M80:M91" si="46">IFERROR(H80/H$9,"-")</f>
        <v>7.199956436506208E-2</v>
      </c>
    </row>
    <row r="81" spans="2:13" x14ac:dyDescent="0.25">
      <c r="B81" s="162" t="s">
        <v>103</v>
      </c>
      <c r="C81" s="163">
        <v>24677</v>
      </c>
      <c r="D81" s="163">
        <v>21114</v>
      </c>
      <c r="E81" s="163">
        <v>5602</v>
      </c>
      <c r="F81" s="163">
        <v>29559</v>
      </c>
      <c r="G81" s="163">
        <v>30572</v>
      </c>
      <c r="H81" s="163">
        <v>32540</v>
      </c>
      <c r="I81" s="165">
        <f>IFERROR(H81/G81-1,"-")</f>
        <v>6.4372628548999167E-2</v>
      </c>
      <c r="J81" s="164">
        <f t="shared" si="43"/>
        <v>0.54115752581225718</v>
      </c>
      <c r="K81" s="179">
        <f t="shared" si="44"/>
        <v>1968</v>
      </c>
      <c r="L81" s="163">
        <f t="shared" si="45"/>
        <v>11426</v>
      </c>
      <c r="M81" s="164">
        <f t="shared" si="46"/>
        <v>2.9532418499963697E-2</v>
      </c>
    </row>
    <row r="82" spans="2:13" x14ac:dyDescent="0.25">
      <c r="B82" s="162" t="s">
        <v>100</v>
      </c>
      <c r="C82" s="163">
        <v>49264</v>
      </c>
      <c r="D82" s="163">
        <v>46340</v>
      </c>
      <c r="E82" s="163">
        <v>9798</v>
      </c>
      <c r="F82" s="163">
        <v>30138</v>
      </c>
      <c r="G82" s="163">
        <v>29256</v>
      </c>
      <c r="H82" s="163">
        <v>46792</v>
      </c>
      <c r="I82" s="165">
        <f>IFERROR(H82/G82-1,"-")</f>
        <v>0.59939841400054683</v>
      </c>
      <c r="J82" s="164">
        <f t="shared" si="43"/>
        <v>9.7539922313336636E-3</v>
      </c>
      <c r="K82" s="179">
        <f t="shared" si="44"/>
        <v>17536</v>
      </c>
      <c r="L82" s="163">
        <f t="shared" si="45"/>
        <v>452</v>
      </c>
      <c r="M82" s="164">
        <f t="shared" si="46"/>
        <v>4.246714586509838E-2</v>
      </c>
    </row>
    <row r="83" spans="2:13" x14ac:dyDescent="0.25">
      <c r="B83" s="157" t="s">
        <v>107</v>
      </c>
      <c r="C83" s="158">
        <v>86310</v>
      </c>
      <c r="D83" s="158">
        <v>79283</v>
      </c>
      <c r="E83" s="158">
        <v>24655</v>
      </c>
      <c r="F83" s="158">
        <v>64736</v>
      </c>
      <c r="G83" s="158">
        <v>73831</v>
      </c>
      <c r="H83" s="158">
        <v>82441</v>
      </c>
      <c r="I83" s="160">
        <f>IFERROR(H83/G83-1,"-")</f>
        <v>0.11661768091993885</v>
      </c>
      <c r="J83" s="159">
        <f t="shared" si="43"/>
        <v>3.9831994248451741E-2</v>
      </c>
      <c r="K83" s="178">
        <f t="shared" si="44"/>
        <v>8610</v>
      </c>
      <c r="L83" s="158">
        <f t="shared" si="45"/>
        <v>3158</v>
      </c>
      <c r="M83" s="159">
        <f t="shared" si="46"/>
        <v>7.4821208160894506E-2</v>
      </c>
    </row>
    <row r="84" spans="2:13" x14ac:dyDescent="0.25">
      <c r="B84" s="162" t="s">
        <v>110</v>
      </c>
      <c r="C84" s="163">
        <v>11983</v>
      </c>
      <c r="D84" s="163">
        <v>10467</v>
      </c>
      <c r="E84" s="163">
        <v>2323</v>
      </c>
      <c r="F84" s="163">
        <v>8542</v>
      </c>
      <c r="G84" s="163">
        <v>10810</v>
      </c>
      <c r="H84" s="163">
        <v>13223</v>
      </c>
      <c r="I84" s="165">
        <f t="shared" ref="I84:I91" si="47">IFERROR(H84/G84-1,"-")</f>
        <v>0.22321924144310823</v>
      </c>
      <c r="J84" s="164">
        <f t="shared" si="43"/>
        <v>0.26330371644215145</v>
      </c>
      <c r="K84" s="179">
        <f t="shared" si="44"/>
        <v>2413</v>
      </c>
      <c r="L84" s="163">
        <f t="shared" si="45"/>
        <v>2756</v>
      </c>
      <c r="M84" s="164">
        <f t="shared" si="46"/>
        <v>1.2000834966964351E-2</v>
      </c>
    </row>
    <row r="85" spans="2:13" x14ac:dyDescent="0.25">
      <c r="B85" s="162" t="s">
        <v>113</v>
      </c>
      <c r="C85" s="163">
        <v>23784</v>
      </c>
      <c r="D85" s="163">
        <v>18989</v>
      </c>
      <c r="E85" s="163">
        <v>5724</v>
      </c>
      <c r="F85" s="163">
        <v>13909</v>
      </c>
      <c r="G85" s="163">
        <v>13934</v>
      </c>
      <c r="H85" s="163">
        <v>16308</v>
      </c>
      <c r="I85" s="165">
        <f t="shared" si="47"/>
        <v>0.17037462322376928</v>
      </c>
      <c r="J85" s="164">
        <f t="shared" si="43"/>
        <v>-0.14118700300173781</v>
      </c>
      <c r="K85" s="179">
        <f t="shared" si="44"/>
        <v>2374</v>
      </c>
      <c r="L85" s="163">
        <f t="shared" si="45"/>
        <v>-2681</v>
      </c>
      <c r="M85" s="164">
        <f t="shared" si="46"/>
        <v>1.4800697015900675E-2</v>
      </c>
    </row>
    <row r="86" spans="2:13" x14ac:dyDescent="0.25">
      <c r="B86" s="162" t="s">
        <v>116</v>
      </c>
      <c r="C86" s="163">
        <v>5173</v>
      </c>
      <c r="D86" s="163">
        <v>4138</v>
      </c>
      <c r="E86" s="163">
        <v>1211</v>
      </c>
      <c r="F86" s="163">
        <v>4419</v>
      </c>
      <c r="G86" s="163">
        <v>4380</v>
      </c>
      <c r="H86" s="163">
        <v>5448</v>
      </c>
      <c r="I86" s="165">
        <f t="shared" si="47"/>
        <v>0.24383561643835616</v>
      </c>
      <c r="J86" s="164">
        <f t="shared" si="43"/>
        <v>0.31657805703238284</v>
      </c>
      <c r="K86" s="179">
        <f t="shared" si="44"/>
        <v>1068</v>
      </c>
      <c r="L86" s="163">
        <f t="shared" si="45"/>
        <v>1310</v>
      </c>
      <c r="M86" s="164">
        <f t="shared" si="46"/>
        <v>4.9444565454149422E-3</v>
      </c>
    </row>
    <row r="87" spans="2:13" x14ac:dyDescent="0.25">
      <c r="B87" s="162" t="s">
        <v>123</v>
      </c>
      <c r="C87" s="163">
        <v>3932</v>
      </c>
      <c r="D87" s="163">
        <v>2930</v>
      </c>
      <c r="E87" s="163">
        <v>420</v>
      </c>
      <c r="F87" s="163">
        <v>4807</v>
      </c>
      <c r="G87" s="163">
        <v>4798</v>
      </c>
      <c r="H87" s="163">
        <v>5192</v>
      </c>
      <c r="I87" s="165">
        <f t="shared" si="47"/>
        <v>8.2117548978741128E-2</v>
      </c>
      <c r="J87" s="164">
        <f t="shared" si="43"/>
        <v>0.772013651877133</v>
      </c>
      <c r="K87" s="179">
        <f t="shared" si="44"/>
        <v>394</v>
      </c>
      <c r="L87" s="163">
        <f t="shared" si="45"/>
        <v>2262</v>
      </c>
      <c r="M87" s="164">
        <f t="shared" si="46"/>
        <v>4.7121179118565313E-3</v>
      </c>
    </row>
    <row r="88" spans="2:13" x14ac:dyDescent="0.25">
      <c r="B88" s="162" t="s">
        <v>119</v>
      </c>
      <c r="C88" s="163">
        <v>605</v>
      </c>
      <c r="D88" s="163">
        <v>633</v>
      </c>
      <c r="E88" s="163">
        <v>208</v>
      </c>
      <c r="F88" s="163">
        <v>721</v>
      </c>
      <c r="G88" s="163">
        <v>615</v>
      </c>
      <c r="H88" s="163">
        <v>822</v>
      </c>
      <c r="I88" s="165">
        <f t="shared" si="47"/>
        <v>0.33658536585365861</v>
      </c>
      <c r="J88" s="164">
        <f t="shared" si="43"/>
        <v>0.29857819905213279</v>
      </c>
      <c r="K88" s="179">
        <f t="shared" si="44"/>
        <v>207</v>
      </c>
      <c r="L88" s="163">
        <f t="shared" si="45"/>
        <v>189</v>
      </c>
      <c r="M88" s="164">
        <f t="shared" si="46"/>
        <v>7.4602483119146155E-4</v>
      </c>
    </row>
    <row r="89" spans="2:13" x14ac:dyDescent="0.25">
      <c r="B89" s="162" t="s">
        <v>128</v>
      </c>
      <c r="C89" s="163">
        <v>3262</v>
      </c>
      <c r="D89" s="163">
        <v>4146</v>
      </c>
      <c r="E89" s="163">
        <v>1330</v>
      </c>
      <c r="F89" s="163">
        <v>3683</v>
      </c>
      <c r="G89" s="163">
        <v>4100</v>
      </c>
      <c r="H89" s="163">
        <v>3396</v>
      </c>
      <c r="I89" s="165">
        <f t="shared" si="47"/>
        <v>-0.17170731707317077</v>
      </c>
      <c r="J89" s="164">
        <f t="shared" si="43"/>
        <v>-0.18089725036179449</v>
      </c>
      <c r="K89" s="179">
        <f t="shared" si="44"/>
        <v>-704</v>
      </c>
      <c r="L89" s="163">
        <f t="shared" si="45"/>
        <v>-750</v>
      </c>
      <c r="M89" s="164">
        <f t="shared" si="46"/>
        <v>3.0821171857983009E-3</v>
      </c>
    </row>
    <row r="90" spans="2:13" x14ac:dyDescent="0.25">
      <c r="B90" s="162" t="s">
        <v>131</v>
      </c>
      <c r="C90" s="163">
        <v>4923</v>
      </c>
      <c r="D90" s="163">
        <v>5209</v>
      </c>
      <c r="E90" s="163">
        <v>2462</v>
      </c>
      <c r="F90" s="163">
        <v>3107</v>
      </c>
      <c r="G90" s="163">
        <v>4555</v>
      </c>
      <c r="H90" s="163">
        <v>4197</v>
      </c>
      <c r="I90" s="165">
        <f t="shared" si="47"/>
        <v>-7.8594950603732117E-2</v>
      </c>
      <c r="J90" s="164">
        <f t="shared" si="43"/>
        <v>-0.1942791322710693</v>
      </c>
      <c r="K90" s="179">
        <f t="shared" si="44"/>
        <v>-358</v>
      </c>
      <c r="L90" s="163">
        <f t="shared" si="45"/>
        <v>-1012</v>
      </c>
      <c r="M90" s="164">
        <f t="shared" si="46"/>
        <v>3.8090829884556742E-3</v>
      </c>
    </row>
    <row r="91" spans="2:13" x14ac:dyDescent="0.25">
      <c r="B91" s="168" t="s">
        <v>145</v>
      </c>
      <c r="C91" s="169">
        <f>IFERROR(C83-SUM(C84:C90),"nd")</f>
        <v>32648</v>
      </c>
      <c r="D91" s="169">
        <f t="shared" ref="D91:H91" si="48">IFERROR(D83-SUM(D84:D90),"nd")</f>
        <v>32771</v>
      </c>
      <c r="E91" s="169">
        <f t="shared" si="48"/>
        <v>10977</v>
      </c>
      <c r="F91" s="169">
        <f t="shared" si="48"/>
        <v>25548</v>
      </c>
      <c r="G91" s="169">
        <f t="shared" si="48"/>
        <v>30639</v>
      </c>
      <c r="H91" s="169">
        <f t="shared" si="48"/>
        <v>33855</v>
      </c>
      <c r="I91" s="171">
        <f t="shared" si="47"/>
        <v>0.10496426123568003</v>
      </c>
      <c r="J91" s="170">
        <f t="shared" si="43"/>
        <v>3.3078026303744235E-2</v>
      </c>
      <c r="K91" s="180">
        <f t="shared" si="44"/>
        <v>3216</v>
      </c>
      <c r="L91" s="169">
        <f t="shared" si="45"/>
        <v>1084</v>
      </c>
      <c r="M91" s="170">
        <f t="shared" si="46"/>
        <v>3.0725876715312569E-2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324</v>
      </c>
      <c r="D94" s="158" t="s">
        <v>324</v>
      </c>
      <c r="E94" s="158" t="s">
        <v>324</v>
      </c>
      <c r="F94" s="158" t="s">
        <v>324</v>
      </c>
      <c r="G94" s="158" t="s">
        <v>324</v>
      </c>
      <c r="H94" s="158" t="s">
        <v>324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324</v>
      </c>
      <c r="D95" s="163" t="s">
        <v>324</v>
      </c>
      <c r="E95" s="163" t="s">
        <v>324</v>
      </c>
      <c r="F95" s="163" t="s">
        <v>324</v>
      </c>
      <c r="G95" s="163" t="s">
        <v>324</v>
      </c>
      <c r="H95" s="163" t="s">
        <v>324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324</v>
      </c>
      <c r="D96" s="163" t="s">
        <v>324</v>
      </c>
      <c r="E96" s="163" t="s">
        <v>324</v>
      </c>
      <c r="F96" s="163" t="s">
        <v>324</v>
      </c>
      <c r="G96" s="163" t="s">
        <v>324</v>
      </c>
      <c r="H96" s="163" t="s">
        <v>324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324</v>
      </c>
      <c r="D97" s="158" t="s">
        <v>324</v>
      </c>
      <c r="E97" s="158" t="s">
        <v>324</v>
      </c>
      <c r="F97" s="158" t="s">
        <v>324</v>
      </c>
      <c r="G97" s="158" t="s">
        <v>324</v>
      </c>
      <c r="H97" s="158" t="s">
        <v>324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324</v>
      </c>
      <c r="D98" s="163" t="s">
        <v>324</v>
      </c>
      <c r="E98" s="163" t="s">
        <v>324</v>
      </c>
      <c r="F98" s="163" t="s">
        <v>324</v>
      </c>
      <c r="G98" s="163" t="s">
        <v>324</v>
      </c>
      <c r="H98" s="163" t="s">
        <v>324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324</v>
      </c>
      <c r="D99" s="163" t="s">
        <v>324</v>
      </c>
      <c r="E99" s="163" t="s">
        <v>324</v>
      </c>
      <c r="F99" s="163" t="s">
        <v>324</v>
      </c>
      <c r="G99" s="163" t="s">
        <v>324</v>
      </c>
      <c r="H99" s="163" t="s">
        <v>324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324</v>
      </c>
      <c r="D100" s="163" t="s">
        <v>324</v>
      </c>
      <c r="E100" s="163" t="s">
        <v>324</v>
      </c>
      <c r="F100" s="163" t="s">
        <v>324</v>
      </c>
      <c r="G100" s="163" t="s">
        <v>324</v>
      </c>
      <c r="H100" s="163" t="s">
        <v>324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324</v>
      </c>
      <c r="D101" s="163" t="s">
        <v>324</v>
      </c>
      <c r="E101" s="163" t="s">
        <v>324</v>
      </c>
      <c r="F101" s="163" t="s">
        <v>324</v>
      </c>
      <c r="G101" s="163" t="s">
        <v>324</v>
      </c>
      <c r="H101" s="163" t="s">
        <v>324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324</v>
      </c>
      <c r="D102" s="163" t="s">
        <v>324</v>
      </c>
      <c r="E102" s="163" t="s">
        <v>324</v>
      </c>
      <c r="F102" s="163" t="s">
        <v>324</v>
      </c>
      <c r="G102" s="163" t="s">
        <v>324</v>
      </c>
      <c r="H102" s="163" t="s">
        <v>324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324</v>
      </c>
      <c r="D103" s="163" t="s">
        <v>324</v>
      </c>
      <c r="E103" s="163" t="s">
        <v>324</v>
      </c>
      <c r="F103" s="163" t="s">
        <v>324</v>
      </c>
      <c r="G103" s="163" t="s">
        <v>324</v>
      </c>
      <c r="H103" s="163" t="s">
        <v>324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324</v>
      </c>
      <c r="D104" s="163" t="s">
        <v>324</v>
      </c>
      <c r="E104" s="163" t="s">
        <v>324</v>
      </c>
      <c r="F104" s="163" t="s">
        <v>324</v>
      </c>
      <c r="G104" s="163" t="s">
        <v>324</v>
      </c>
      <c r="H104" s="163" t="s">
        <v>324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55179</v>
      </c>
      <c r="D107" s="176">
        <f t="shared" ref="D107:H107" si="56">IFERROR(D108+D111,"nd")</f>
        <v>54669</v>
      </c>
      <c r="E107" s="176">
        <f t="shared" si="56"/>
        <v>13764</v>
      </c>
      <c r="F107" s="176">
        <f t="shared" si="56"/>
        <v>26312</v>
      </c>
      <c r="G107" s="176">
        <f t="shared" si="56"/>
        <v>29007</v>
      </c>
      <c r="H107" s="176">
        <f t="shared" si="56"/>
        <v>29113</v>
      </c>
      <c r="I107" s="177">
        <f>IFERROR(H107/G107-1,"-")</f>
        <v>3.6542903437102314E-3</v>
      </c>
      <c r="J107" s="177">
        <f>IFERROR(H107/D107-1,"-")</f>
        <v>-0.46746785198192764</v>
      </c>
      <c r="K107" s="176">
        <f>IFERROR(H107-G107,"-")</f>
        <v>106</v>
      </c>
      <c r="L107" s="176">
        <f>IFERROR(H107-D107,"-")</f>
        <v>-25556</v>
      </c>
      <c r="M107" s="177">
        <f>IFERROR(H107/H$9,"-")</f>
        <v>2.6422166557757931E-2</v>
      </c>
    </row>
    <row r="108" spans="2:13" x14ac:dyDescent="0.25">
      <c r="B108" s="157" t="s">
        <v>97</v>
      </c>
      <c r="C108" s="158">
        <v>13895</v>
      </c>
      <c r="D108" s="158">
        <v>12662</v>
      </c>
      <c r="E108" s="158">
        <v>2060</v>
      </c>
      <c r="F108" s="158">
        <v>7219</v>
      </c>
      <c r="G108" s="158">
        <v>6756</v>
      </c>
      <c r="H108" s="158">
        <v>5910</v>
      </c>
      <c r="I108" s="160">
        <f>IFERROR(H108/G108-1,"-")</f>
        <v>-0.12522202486678513</v>
      </c>
      <c r="J108" s="159">
        <f t="shared" ref="J108:J119" si="57">IFERROR(H108/D108-1,"-")</f>
        <v>-0.53324909177065227</v>
      </c>
      <c r="K108" s="178">
        <f t="shared" ref="K108:K119" si="58">IFERROR(H108-G108,"-")</f>
        <v>-846</v>
      </c>
      <c r="L108" s="158">
        <f t="shared" ref="L108:L119" si="59">IFERROR(H108-D108,"-")</f>
        <v>-6752</v>
      </c>
      <c r="M108" s="159">
        <f t="shared" ref="M108:M119" si="60">IFERROR(H108/H$9,"-")</f>
        <v>5.3637551731648882E-3</v>
      </c>
    </row>
    <row r="109" spans="2:13" x14ac:dyDescent="0.25">
      <c r="B109" s="162" t="s">
        <v>103</v>
      </c>
      <c r="C109" s="163">
        <v>10480</v>
      </c>
      <c r="D109" s="163">
        <v>8421</v>
      </c>
      <c r="E109" s="163">
        <v>1452</v>
      </c>
      <c r="F109" s="163">
        <v>5249</v>
      </c>
      <c r="G109" s="163">
        <v>4826</v>
      </c>
      <c r="H109" s="163">
        <v>3679</v>
      </c>
      <c r="I109" s="165">
        <f>IFERROR(H109/G109-1,"-")</f>
        <v>-0.23767094902610852</v>
      </c>
      <c r="J109" s="164">
        <f t="shared" si="57"/>
        <v>-0.56311601947512169</v>
      </c>
      <c r="K109" s="179">
        <f t="shared" si="58"/>
        <v>-1147</v>
      </c>
      <c r="L109" s="163">
        <f t="shared" si="59"/>
        <v>-4742</v>
      </c>
      <c r="M109" s="164">
        <f t="shared" si="60"/>
        <v>3.3389602846148263E-3</v>
      </c>
    </row>
    <row r="110" spans="2:13" x14ac:dyDescent="0.25">
      <c r="B110" s="162" t="s">
        <v>100</v>
      </c>
      <c r="C110" s="163">
        <v>3415</v>
      </c>
      <c r="D110" s="163">
        <v>4241</v>
      </c>
      <c r="E110" s="163">
        <v>608</v>
      </c>
      <c r="F110" s="163">
        <v>1970</v>
      </c>
      <c r="G110" s="163">
        <v>1930</v>
      </c>
      <c r="H110" s="163">
        <v>2231</v>
      </c>
      <c r="I110" s="165">
        <f>IFERROR(H110/G110-1,"-")</f>
        <v>0.15595854922279795</v>
      </c>
      <c r="J110" s="164">
        <f t="shared" si="57"/>
        <v>-0.47394482433388352</v>
      </c>
      <c r="K110" s="179">
        <f t="shared" si="58"/>
        <v>301</v>
      </c>
      <c r="L110" s="163">
        <f t="shared" si="59"/>
        <v>-2010</v>
      </c>
      <c r="M110" s="164">
        <f t="shared" si="60"/>
        <v>2.0247948885500616E-3</v>
      </c>
    </row>
    <row r="111" spans="2:13" x14ac:dyDescent="0.25">
      <c r="B111" s="157" t="s">
        <v>107</v>
      </c>
      <c r="C111" s="158">
        <v>41284</v>
      </c>
      <c r="D111" s="158">
        <v>42007</v>
      </c>
      <c r="E111" s="158">
        <v>11704</v>
      </c>
      <c r="F111" s="158">
        <v>19093</v>
      </c>
      <c r="G111" s="158">
        <v>22251</v>
      </c>
      <c r="H111" s="158">
        <v>23203</v>
      </c>
      <c r="I111" s="160">
        <f>IFERROR(H111/G111-1,"-")</f>
        <v>4.278459395083356E-2</v>
      </c>
      <c r="J111" s="159">
        <f t="shared" si="57"/>
        <v>-0.44763967910110225</v>
      </c>
      <c r="K111" s="178">
        <f t="shared" si="58"/>
        <v>952</v>
      </c>
      <c r="L111" s="158">
        <f t="shared" si="59"/>
        <v>-18804</v>
      </c>
      <c r="M111" s="159">
        <f t="shared" si="60"/>
        <v>2.1058411384593044E-2</v>
      </c>
    </row>
    <row r="112" spans="2:13" x14ac:dyDescent="0.25">
      <c r="B112" s="162" t="s">
        <v>110</v>
      </c>
      <c r="C112" s="163">
        <v>24218</v>
      </c>
      <c r="D112" s="163">
        <v>22532</v>
      </c>
      <c r="E112" s="163">
        <v>6095</v>
      </c>
      <c r="F112" s="163">
        <v>11744</v>
      </c>
      <c r="G112" s="163">
        <v>13687</v>
      </c>
      <c r="H112" s="163">
        <v>13430</v>
      </c>
      <c r="I112" s="165">
        <f t="shared" ref="I112:I119" si="61">IFERROR(H112/G112-1,"-")</f>
        <v>-1.8776941623438348E-2</v>
      </c>
      <c r="J112" s="164">
        <f t="shared" si="57"/>
        <v>-0.40395881413101364</v>
      </c>
      <c r="K112" s="179">
        <f t="shared" si="58"/>
        <v>-257</v>
      </c>
      <c r="L112" s="163">
        <f t="shared" si="59"/>
        <v>-9102</v>
      </c>
      <c r="M112" s="164">
        <f t="shared" si="60"/>
        <v>1.2188702533943222E-2</v>
      </c>
    </row>
    <row r="113" spans="2:13" x14ac:dyDescent="0.25">
      <c r="B113" s="162" t="s">
        <v>113</v>
      </c>
      <c r="C113" s="163">
        <v>6388</v>
      </c>
      <c r="D113" s="163">
        <v>4815</v>
      </c>
      <c r="E113" s="163">
        <v>480</v>
      </c>
      <c r="F113" s="163">
        <v>811</v>
      </c>
      <c r="G113" s="163">
        <v>1122</v>
      </c>
      <c r="H113" s="163">
        <v>1129</v>
      </c>
      <c r="I113" s="165">
        <f t="shared" si="61"/>
        <v>6.2388591800357496E-3</v>
      </c>
      <c r="J113" s="164">
        <f t="shared" si="57"/>
        <v>-0.7655244029075805</v>
      </c>
      <c r="K113" s="179">
        <f t="shared" si="58"/>
        <v>7</v>
      </c>
      <c r="L113" s="163">
        <f t="shared" si="59"/>
        <v>-3686</v>
      </c>
      <c r="M113" s="164">
        <f t="shared" si="60"/>
        <v>1.0246496769040878E-3</v>
      </c>
    </row>
    <row r="114" spans="2:13" x14ac:dyDescent="0.25">
      <c r="B114" s="162" t="s">
        <v>116</v>
      </c>
      <c r="C114" s="163">
        <v>1280</v>
      </c>
      <c r="D114" s="163">
        <v>2312</v>
      </c>
      <c r="E114" s="163">
        <v>623</v>
      </c>
      <c r="F114" s="163">
        <v>1073</v>
      </c>
      <c r="G114" s="163">
        <v>1255</v>
      </c>
      <c r="H114" s="163">
        <v>1368</v>
      </c>
      <c r="I114" s="165">
        <f t="shared" si="61"/>
        <v>9.0039840637450297E-2</v>
      </c>
      <c r="J114" s="164">
        <f t="shared" si="57"/>
        <v>-0.40830449826989623</v>
      </c>
      <c r="K114" s="179">
        <f t="shared" si="58"/>
        <v>113</v>
      </c>
      <c r="L114" s="163">
        <f t="shared" si="59"/>
        <v>-944</v>
      </c>
      <c r="M114" s="164">
        <f t="shared" si="60"/>
        <v>1.2415595730777607E-3</v>
      </c>
    </row>
    <row r="115" spans="2:13" x14ac:dyDescent="0.25">
      <c r="B115" s="162" t="s">
        <v>123</v>
      </c>
      <c r="C115" s="163">
        <v>824</v>
      </c>
      <c r="D115" s="163">
        <v>1284</v>
      </c>
      <c r="E115" s="163">
        <v>167</v>
      </c>
      <c r="F115" s="163">
        <v>352</v>
      </c>
      <c r="G115" s="163">
        <v>425</v>
      </c>
      <c r="H115" s="163">
        <v>492</v>
      </c>
      <c r="I115" s="165">
        <f t="shared" si="61"/>
        <v>0.15764705882352947</v>
      </c>
      <c r="J115" s="164">
        <f t="shared" si="57"/>
        <v>-0.61682242990654212</v>
      </c>
      <c r="K115" s="179">
        <f t="shared" si="58"/>
        <v>67</v>
      </c>
      <c r="L115" s="163">
        <f t="shared" si="59"/>
        <v>-792</v>
      </c>
      <c r="M115" s="164">
        <f t="shared" si="60"/>
        <v>4.465258113700719E-4</v>
      </c>
    </row>
    <row r="116" spans="2:13" x14ac:dyDescent="0.25">
      <c r="B116" s="162" t="s">
        <v>119</v>
      </c>
      <c r="C116" s="163">
        <v>673</v>
      </c>
      <c r="D116" s="163">
        <v>719</v>
      </c>
      <c r="E116" s="163">
        <v>262</v>
      </c>
      <c r="F116" s="163">
        <v>366</v>
      </c>
      <c r="G116" s="163">
        <v>379</v>
      </c>
      <c r="H116" s="163">
        <v>397</v>
      </c>
      <c r="I116" s="165">
        <f t="shared" si="61"/>
        <v>4.7493403693931402E-2</v>
      </c>
      <c r="J116" s="164">
        <f t="shared" si="57"/>
        <v>-0.4478442280945758</v>
      </c>
      <c r="K116" s="179">
        <f t="shared" si="58"/>
        <v>18</v>
      </c>
      <c r="L116" s="163">
        <f t="shared" si="59"/>
        <v>-322</v>
      </c>
      <c r="M116" s="164">
        <f t="shared" si="60"/>
        <v>3.6030639657300514E-4</v>
      </c>
    </row>
    <row r="117" spans="2:13" x14ac:dyDescent="0.25">
      <c r="B117" s="162" t="s">
        <v>128</v>
      </c>
      <c r="C117" s="163">
        <v>222</v>
      </c>
      <c r="D117" s="163">
        <v>331</v>
      </c>
      <c r="E117" s="163">
        <v>180</v>
      </c>
      <c r="F117" s="163">
        <v>101</v>
      </c>
      <c r="G117" s="163">
        <v>131</v>
      </c>
      <c r="H117" s="163">
        <v>98</v>
      </c>
      <c r="I117" s="165">
        <f t="shared" si="61"/>
        <v>-0.25190839694656486</v>
      </c>
      <c r="J117" s="164">
        <f t="shared" si="57"/>
        <v>-0.70392749244712993</v>
      </c>
      <c r="K117" s="179">
        <f t="shared" si="58"/>
        <v>-33</v>
      </c>
      <c r="L117" s="163">
        <f t="shared" si="59"/>
        <v>-233</v>
      </c>
      <c r="M117" s="164">
        <f t="shared" si="60"/>
        <v>8.8942133159079361E-5</v>
      </c>
    </row>
    <row r="118" spans="2:13" x14ac:dyDescent="0.25">
      <c r="B118" s="162" t="s">
        <v>131</v>
      </c>
      <c r="C118" s="163">
        <v>360</v>
      </c>
      <c r="D118" s="163">
        <v>409</v>
      </c>
      <c r="E118" s="163">
        <v>383</v>
      </c>
      <c r="F118" s="163">
        <v>97</v>
      </c>
      <c r="G118" s="163">
        <v>107</v>
      </c>
      <c r="H118" s="163">
        <v>110</v>
      </c>
      <c r="I118" s="165">
        <f t="shared" si="61"/>
        <v>2.8037383177569986E-2</v>
      </c>
      <c r="J118" s="164">
        <f t="shared" si="57"/>
        <v>-0.73105134474327627</v>
      </c>
      <c r="K118" s="179">
        <f t="shared" si="58"/>
        <v>3</v>
      </c>
      <c r="L118" s="163">
        <f t="shared" si="59"/>
        <v>-299</v>
      </c>
      <c r="M118" s="164">
        <f t="shared" si="60"/>
        <v>9.9833006607129887E-5</v>
      </c>
    </row>
    <row r="119" spans="2:13" x14ac:dyDescent="0.25">
      <c r="B119" s="168" t="s">
        <v>145</v>
      </c>
      <c r="C119" s="169">
        <f>IFERROR(C111-SUM(C112:C118),"nd")</f>
        <v>7319</v>
      </c>
      <c r="D119" s="169">
        <f t="shared" ref="D119:H119" si="62">IFERROR(D111-SUM(D112:D118),"nd")</f>
        <v>9605</v>
      </c>
      <c r="E119" s="169">
        <f t="shared" si="62"/>
        <v>3514</v>
      </c>
      <c r="F119" s="169">
        <f t="shared" si="62"/>
        <v>4549</v>
      </c>
      <c r="G119" s="169">
        <f t="shared" si="62"/>
        <v>5145</v>
      </c>
      <c r="H119" s="169">
        <f t="shared" si="62"/>
        <v>6179</v>
      </c>
      <c r="I119" s="171">
        <f t="shared" si="61"/>
        <v>0.2009718172983479</v>
      </c>
      <c r="J119" s="170">
        <f t="shared" si="57"/>
        <v>-0.35668922436231132</v>
      </c>
      <c r="K119" s="180">
        <f t="shared" si="58"/>
        <v>1034</v>
      </c>
      <c r="L119" s="169">
        <f t="shared" si="59"/>
        <v>-3426</v>
      </c>
      <c r="M119" s="170">
        <f t="shared" si="60"/>
        <v>5.6078922529586876E-3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324</v>
      </c>
      <c r="D122" s="158" t="s">
        <v>324</v>
      </c>
      <c r="E122" s="158" t="s">
        <v>324</v>
      </c>
      <c r="F122" s="158" t="s">
        <v>324</v>
      </c>
      <c r="G122" s="158" t="s">
        <v>324</v>
      </c>
      <c r="H122" s="158" t="s">
        <v>324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324</v>
      </c>
      <c r="D123" s="163" t="s">
        <v>324</v>
      </c>
      <c r="E123" s="163" t="s">
        <v>324</v>
      </c>
      <c r="F123" s="163" t="s">
        <v>324</v>
      </c>
      <c r="G123" s="163" t="s">
        <v>324</v>
      </c>
      <c r="H123" s="163" t="s">
        <v>324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324</v>
      </c>
      <c r="D124" s="163" t="s">
        <v>324</v>
      </c>
      <c r="E124" s="163" t="s">
        <v>324</v>
      </c>
      <c r="F124" s="163" t="s">
        <v>324</v>
      </c>
      <c r="G124" s="163" t="s">
        <v>324</v>
      </c>
      <c r="H124" s="163" t="s">
        <v>324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324</v>
      </c>
      <c r="D125" s="158" t="s">
        <v>324</v>
      </c>
      <c r="E125" s="158" t="s">
        <v>324</v>
      </c>
      <c r="F125" s="158" t="s">
        <v>324</v>
      </c>
      <c r="G125" s="158" t="s">
        <v>324</v>
      </c>
      <c r="H125" s="158" t="s">
        <v>324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324</v>
      </c>
      <c r="D126" s="163" t="s">
        <v>324</v>
      </c>
      <c r="E126" s="163" t="s">
        <v>324</v>
      </c>
      <c r="F126" s="163" t="s">
        <v>324</v>
      </c>
      <c r="G126" s="163" t="s">
        <v>324</v>
      </c>
      <c r="H126" s="163" t="s">
        <v>324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324</v>
      </c>
      <c r="D127" s="163" t="s">
        <v>324</v>
      </c>
      <c r="E127" s="163" t="s">
        <v>324</v>
      </c>
      <c r="F127" s="163" t="s">
        <v>324</v>
      </c>
      <c r="G127" s="163" t="s">
        <v>324</v>
      </c>
      <c r="H127" s="163" t="s">
        <v>324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324</v>
      </c>
      <c r="D128" s="163" t="s">
        <v>324</v>
      </c>
      <c r="E128" s="163" t="s">
        <v>324</v>
      </c>
      <c r="F128" s="163" t="s">
        <v>324</v>
      </c>
      <c r="G128" s="163" t="s">
        <v>324</v>
      </c>
      <c r="H128" s="163" t="s">
        <v>324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324</v>
      </c>
      <c r="D129" s="163" t="s">
        <v>324</v>
      </c>
      <c r="E129" s="163" t="s">
        <v>324</v>
      </c>
      <c r="F129" s="163" t="s">
        <v>324</v>
      </c>
      <c r="G129" s="163" t="s">
        <v>324</v>
      </c>
      <c r="H129" s="163" t="s">
        <v>324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324</v>
      </c>
      <c r="D130" s="163" t="s">
        <v>324</v>
      </c>
      <c r="E130" s="163" t="s">
        <v>324</v>
      </c>
      <c r="F130" s="163" t="s">
        <v>324</v>
      </c>
      <c r="G130" s="163" t="s">
        <v>324</v>
      </c>
      <c r="H130" s="163" t="s">
        <v>324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324</v>
      </c>
      <c r="D131" s="163" t="s">
        <v>324</v>
      </c>
      <c r="E131" s="163" t="s">
        <v>324</v>
      </c>
      <c r="F131" s="163" t="s">
        <v>324</v>
      </c>
      <c r="G131" s="163" t="s">
        <v>324</v>
      </c>
      <c r="H131" s="163" t="s">
        <v>324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324</v>
      </c>
      <c r="D132" s="163" t="s">
        <v>324</v>
      </c>
      <c r="E132" s="163" t="s">
        <v>324</v>
      </c>
      <c r="F132" s="163" t="s">
        <v>324</v>
      </c>
      <c r="G132" s="163" t="s">
        <v>324</v>
      </c>
      <c r="H132" s="163" t="s">
        <v>324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91566</v>
      </c>
      <c r="D135" s="176">
        <f t="shared" ref="D135:H135" si="70">IFERROR(D136+D139,"nd")</f>
        <v>64553</v>
      </c>
      <c r="E135" s="176">
        <f t="shared" si="70"/>
        <v>17306</v>
      </c>
      <c r="F135" s="176">
        <f t="shared" si="70"/>
        <v>41281</v>
      </c>
      <c r="G135" s="176">
        <f t="shared" si="70"/>
        <v>44935</v>
      </c>
      <c r="H135" s="176">
        <f t="shared" si="70"/>
        <v>47073</v>
      </c>
      <c r="I135" s="177">
        <f>IFERROR(H135/G135-1,"-")</f>
        <v>4.7579837543117787E-2</v>
      </c>
      <c r="J135" s="177">
        <f>IFERROR(H135/D135-1,"-")</f>
        <v>-0.27078524623177858</v>
      </c>
      <c r="K135" s="176">
        <f>IFERROR(H135-G135,"-")</f>
        <v>2138</v>
      </c>
      <c r="L135" s="176">
        <f>IFERROR(H135-D135,"-")</f>
        <v>-17480</v>
      </c>
      <c r="M135" s="177">
        <f>IFERROR(H135/H$9,"-")</f>
        <v>4.2722173818340231E-2</v>
      </c>
    </row>
    <row r="136" spans="2:13" x14ac:dyDescent="0.25">
      <c r="B136" s="157" t="s">
        <v>97</v>
      </c>
      <c r="C136" s="158">
        <v>18431</v>
      </c>
      <c r="D136" s="158">
        <v>9843</v>
      </c>
      <c r="E136" s="158">
        <v>3361</v>
      </c>
      <c r="F136" s="158">
        <v>7300</v>
      </c>
      <c r="G136" s="158">
        <v>8471</v>
      </c>
      <c r="H136" s="158">
        <v>7405</v>
      </c>
      <c r="I136" s="160">
        <f>IFERROR(H136/G136-1,"-")</f>
        <v>-0.12584110494628731</v>
      </c>
      <c r="J136" s="159">
        <f t="shared" ref="J136:J147" si="71">IFERROR(H136/D136-1,"-")</f>
        <v>-0.24768871279081583</v>
      </c>
      <c r="K136" s="178">
        <f t="shared" ref="K136:K147" si="72">IFERROR(H136-G136,"-")</f>
        <v>-1066</v>
      </c>
      <c r="L136" s="158">
        <f t="shared" ref="L136:L147" si="73">IFERROR(H136-D136,"-")</f>
        <v>-2438</v>
      </c>
      <c r="M136" s="159">
        <f t="shared" ref="M136:M147" si="74">IFERROR(H136/H$9,"-")</f>
        <v>6.7205764902345169E-3</v>
      </c>
    </row>
    <row r="137" spans="2:13" x14ac:dyDescent="0.25">
      <c r="B137" s="162" t="s">
        <v>103</v>
      </c>
      <c r="C137" s="163">
        <v>15307</v>
      </c>
      <c r="D137" s="163">
        <v>7338</v>
      </c>
      <c r="E137" s="163">
        <v>2782</v>
      </c>
      <c r="F137" s="163">
        <v>5090</v>
      </c>
      <c r="G137" s="163">
        <v>5907</v>
      </c>
      <c r="H137" s="163">
        <v>5194</v>
      </c>
      <c r="I137" s="165">
        <f>IFERROR(H137/G137-1,"-")</f>
        <v>-0.12070424919586931</v>
      </c>
      <c r="J137" s="164">
        <f t="shared" si="71"/>
        <v>-0.29217770509675656</v>
      </c>
      <c r="K137" s="179">
        <f t="shared" si="72"/>
        <v>-713</v>
      </c>
      <c r="L137" s="163">
        <f t="shared" si="73"/>
        <v>-2144</v>
      </c>
      <c r="M137" s="164">
        <f t="shared" si="74"/>
        <v>4.7139330574312056E-3</v>
      </c>
    </row>
    <row r="138" spans="2:13" x14ac:dyDescent="0.25">
      <c r="B138" s="162" t="s">
        <v>100</v>
      </c>
      <c r="C138" s="163">
        <v>3124</v>
      </c>
      <c r="D138" s="163">
        <v>2505</v>
      </c>
      <c r="E138" s="163">
        <v>579</v>
      </c>
      <c r="F138" s="163">
        <v>2210</v>
      </c>
      <c r="G138" s="163">
        <v>2564</v>
      </c>
      <c r="H138" s="163">
        <v>2211</v>
      </c>
      <c r="I138" s="165">
        <f>IFERROR(H138/G138-1,"-")</f>
        <v>-0.13767550702028086</v>
      </c>
      <c r="J138" s="164">
        <f t="shared" si="71"/>
        <v>-0.11736526946107784</v>
      </c>
      <c r="K138" s="179">
        <f t="shared" si="72"/>
        <v>-353</v>
      </c>
      <c r="L138" s="163">
        <f t="shared" si="73"/>
        <v>-294</v>
      </c>
      <c r="M138" s="164">
        <f t="shared" si="74"/>
        <v>2.0066434328033108E-3</v>
      </c>
    </row>
    <row r="139" spans="2:13" x14ac:dyDescent="0.25">
      <c r="B139" s="157" t="s">
        <v>107</v>
      </c>
      <c r="C139" s="158">
        <v>73135</v>
      </c>
      <c r="D139" s="158">
        <v>54710</v>
      </c>
      <c r="E139" s="158">
        <v>13945</v>
      </c>
      <c r="F139" s="158">
        <v>33981</v>
      </c>
      <c r="G139" s="158">
        <v>36464</v>
      </c>
      <c r="H139" s="158">
        <v>39668</v>
      </c>
      <c r="I139" s="160">
        <f>IFERROR(H139/G139-1,"-")</f>
        <v>8.7867485739359319E-2</v>
      </c>
      <c r="J139" s="159">
        <f t="shared" si="71"/>
        <v>-0.27494059586912811</v>
      </c>
      <c r="K139" s="178">
        <f t="shared" si="72"/>
        <v>3204</v>
      </c>
      <c r="L139" s="158">
        <f t="shared" si="73"/>
        <v>-15042</v>
      </c>
      <c r="M139" s="159">
        <f t="shared" si="74"/>
        <v>3.6001597328105713E-2</v>
      </c>
    </row>
    <row r="140" spans="2:13" x14ac:dyDescent="0.25">
      <c r="B140" s="162" t="s">
        <v>110</v>
      </c>
      <c r="C140" s="163">
        <v>41216</v>
      </c>
      <c r="D140" s="163">
        <v>28061</v>
      </c>
      <c r="E140" s="163">
        <v>6771</v>
      </c>
      <c r="F140" s="163">
        <v>13052</v>
      </c>
      <c r="G140" s="163">
        <v>14726</v>
      </c>
      <c r="H140" s="163">
        <v>17267</v>
      </c>
      <c r="I140" s="165">
        <f t="shared" ref="I140:I147" si="75">IFERROR(H140/G140-1,"-")</f>
        <v>0.1725519489338585</v>
      </c>
      <c r="J140" s="164">
        <f t="shared" si="71"/>
        <v>-0.38466198638680016</v>
      </c>
      <c r="K140" s="179">
        <f t="shared" si="72"/>
        <v>2541</v>
      </c>
      <c r="L140" s="163">
        <f t="shared" si="73"/>
        <v>-10794</v>
      </c>
      <c r="M140" s="164">
        <f t="shared" si="74"/>
        <v>1.5671059318957379E-2</v>
      </c>
    </row>
    <row r="141" spans="2:13" x14ac:dyDescent="0.25">
      <c r="B141" s="162" t="s">
        <v>113</v>
      </c>
      <c r="C141" s="163">
        <v>3069</v>
      </c>
      <c r="D141" s="163">
        <v>2259</v>
      </c>
      <c r="E141" s="163">
        <v>769</v>
      </c>
      <c r="F141" s="163">
        <v>2732</v>
      </c>
      <c r="G141" s="163">
        <v>2398</v>
      </c>
      <c r="H141" s="163">
        <v>2510</v>
      </c>
      <c r="I141" s="165">
        <f t="shared" si="75"/>
        <v>4.6705587989991582E-2</v>
      </c>
      <c r="J141" s="164">
        <f t="shared" si="71"/>
        <v>0.11111111111111116</v>
      </c>
      <c r="K141" s="179">
        <f t="shared" si="72"/>
        <v>112</v>
      </c>
      <c r="L141" s="163">
        <f t="shared" si="73"/>
        <v>251</v>
      </c>
      <c r="M141" s="164">
        <f t="shared" si="74"/>
        <v>2.2780076962172365E-3</v>
      </c>
    </row>
    <row r="142" spans="2:13" x14ac:dyDescent="0.25">
      <c r="B142" s="162" t="s">
        <v>116</v>
      </c>
      <c r="C142" s="163">
        <v>7256</v>
      </c>
      <c r="D142" s="163">
        <v>3199</v>
      </c>
      <c r="E142" s="163">
        <v>658</v>
      </c>
      <c r="F142" s="163">
        <v>3637</v>
      </c>
      <c r="G142" s="163">
        <v>3832</v>
      </c>
      <c r="H142" s="163">
        <v>3808</v>
      </c>
      <c r="I142" s="165">
        <f t="shared" si="75"/>
        <v>-6.2630480167014113E-3</v>
      </c>
      <c r="J142" s="164">
        <f t="shared" si="71"/>
        <v>0.19037199124726478</v>
      </c>
      <c r="K142" s="179">
        <f t="shared" si="72"/>
        <v>-24</v>
      </c>
      <c r="L142" s="163">
        <f t="shared" si="73"/>
        <v>609</v>
      </c>
      <c r="M142" s="164">
        <f t="shared" si="74"/>
        <v>3.4560371741813693E-3</v>
      </c>
    </row>
    <row r="143" spans="2:13" x14ac:dyDescent="0.25">
      <c r="B143" s="162" t="s">
        <v>123</v>
      </c>
      <c r="C143" s="163">
        <v>1482</v>
      </c>
      <c r="D143" s="163">
        <v>1294</v>
      </c>
      <c r="E143" s="163">
        <v>420</v>
      </c>
      <c r="F143" s="163">
        <v>1612</v>
      </c>
      <c r="G143" s="163">
        <v>1415</v>
      </c>
      <c r="H143" s="163">
        <v>1261</v>
      </c>
      <c r="I143" s="165">
        <f t="shared" si="75"/>
        <v>-0.10883392226148414</v>
      </c>
      <c r="J143" s="164">
        <f t="shared" si="71"/>
        <v>-2.5502318392581103E-2</v>
      </c>
      <c r="K143" s="179">
        <f t="shared" si="72"/>
        <v>-154</v>
      </c>
      <c r="L143" s="163">
        <f t="shared" si="73"/>
        <v>-33</v>
      </c>
      <c r="M143" s="164">
        <f t="shared" si="74"/>
        <v>1.1444492848326437E-3</v>
      </c>
    </row>
    <row r="144" spans="2:13" x14ac:dyDescent="0.25">
      <c r="B144" s="162" t="s">
        <v>119</v>
      </c>
      <c r="C144" s="163">
        <v>666</v>
      </c>
      <c r="D144" s="163">
        <v>615</v>
      </c>
      <c r="E144" s="163">
        <v>225</v>
      </c>
      <c r="F144" s="163">
        <v>807</v>
      </c>
      <c r="G144" s="163">
        <v>697</v>
      </c>
      <c r="H144" s="163">
        <v>688</v>
      </c>
      <c r="I144" s="165">
        <f t="shared" si="75"/>
        <v>-1.2912482065997155E-2</v>
      </c>
      <c r="J144" s="164">
        <f t="shared" si="71"/>
        <v>0.11869918699186988</v>
      </c>
      <c r="K144" s="179">
        <f t="shared" si="72"/>
        <v>-9</v>
      </c>
      <c r="L144" s="163">
        <f t="shared" si="73"/>
        <v>73</v>
      </c>
      <c r="M144" s="164">
        <f t="shared" si="74"/>
        <v>6.2441007768823057E-4</v>
      </c>
    </row>
    <row r="145" spans="2:13" x14ac:dyDescent="0.25">
      <c r="B145" s="162" t="s">
        <v>128</v>
      </c>
      <c r="C145" s="163">
        <v>777</v>
      </c>
      <c r="D145" s="163">
        <v>807</v>
      </c>
      <c r="E145" s="163">
        <v>382</v>
      </c>
      <c r="F145" s="163">
        <v>341</v>
      </c>
      <c r="G145" s="163">
        <v>382</v>
      </c>
      <c r="H145" s="163">
        <v>271</v>
      </c>
      <c r="I145" s="165">
        <f t="shared" si="75"/>
        <v>-0.29057591623036649</v>
      </c>
      <c r="J145" s="164">
        <f t="shared" si="71"/>
        <v>-0.66418835192069392</v>
      </c>
      <c r="K145" s="179">
        <f t="shared" si="72"/>
        <v>-111</v>
      </c>
      <c r="L145" s="163">
        <f t="shared" si="73"/>
        <v>-536</v>
      </c>
      <c r="M145" s="164">
        <f t="shared" si="74"/>
        <v>2.4595222536847455E-4</v>
      </c>
    </row>
    <row r="146" spans="2:13" x14ac:dyDescent="0.25">
      <c r="B146" s="162" t="s">
        <v>131</v>
      </c>
      <c r="C146" s="163">
        <v>3150</v>
      </c>
      <c r="D146" s="163">
        <v>1548</v>
      </c>
      <c r="E146" s="163">
        <v>662</v>
      </c>
      <c r="F146" s="163">
        <v>297</v>
      </c>
      <c r="G146" s="163">
        <v>433</v>
      </c>
      <c r="H146" s="163">
        <v>514</v>
      </c>
      <c r="I146" s="165">
        <f t="shared" si="75"/>
        <v>0.18706697459584287</v>
      </c>
      <c r="J146" s="164">
        <f t="shared" si="71"/>
        <v>-0.66795865633074936</v>
      </c>
      <c r="K146" s="179">
        <f t="shared" si="72"/>
        <v>81</v>
      </c>
      <c r="L146" s="163">
        <f t="shared" si="73"/>
        <v>-1034</v>
      </c>
      <c r="M146" s="164">
        <f t="shared" si="74"/>
        <v>4.6649241269149788E-4</v>
      </c>
    </row>
    <row r="147" spans="2:13" x14ac:dyDescent="0.25">
      <c r="B147" s="168" t="s">
        <v>145</v>
      </c>
      <c r="C147" s="169">
        <f>IFERROR(C139-SUM(C140:C146),"nd")</f>
        <v>15519</v>
      </c>
      <c r="D147" s="169">
        <f t="shared" ref="D147:H147" si="76">IFERROR(D139-SUM(D140:D146),"nd")</f>
        <v>16927</v>
      </c>
      <c r="E147" s="169">
        <f t="shared" si="76"/>
        <v>4058</v>
      </c>
      <c r="F147" s="169">
        <f t="shared" si="76"/>
        <v>11503</v>
      </c>
      <c r="G147" s="169">
        <f t="shared" si="76"/>
        <v>12581</v>
      </c>
      <c r="H147" s="169">
        <f t="shared" si="76"/>
        <v>13349</v>
      </c>
      <c r="I147" s="171">
        <f t="shared" si="75"/>
        <v>6.1044432080120892E-2</v>
      </c>
      <c r="J147" s="170">
        <f t="shared" si="71"/>
        <v>-0.21137827140072074</v>
      </c>
      <c r="K147" s="180">
        <f t="shared" si="72"/>
        <v>768</v>
      </c>
      <c r="L147" s="169">
        <f t="shared" si="73"/>
        <v>-3578</v>
      </c>
      <c r="M147" s="170">
        <f t="shared" si="74"/>
        <v>1.2115189138168881E-2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6828</v>
      </c>
      <c r="D149" s="176">
        <f t="shared" ref="D149:H149" si="77">IFERROR(D150+D153,"nd")</f>
        <v>5811</v>
      </c>
      <c r="E149" s="176">
        <f t="shared" si="77"/>
        <v>2200</v>
      </c>
      <c r="F149" s="176">
        <f t="shared" si="77"/>
        <v>11900</v>
      </c>
      <c r="G149" s="176">
        <f t="shared" si="77"/>
        <v>16437</v>
      </c>
      <c r="H149" s="176">
        <f t="shared" si="77"/>
        <v>47141</v>
      </c>
      <c r="I149" s="177">
        <f>IFERROR(H149/G149-1,"-")</f>
        <v>1.867980775080611</v>
      </c>
      <c r="J149" s="177">
        <f>IFERROR(H149/D149-1,"-")</f>
        <v>7.1123730855274481</v>
      </c>
      <c r="K149" s="176">
        <f>IFERROR(H149-G149,"-")</f>
        <v>30704</v>
      </c>
      <c r="L149" s="176">
        <f>IFERROR(H149-D149,"-")</f>
        <v>41330</v>
      </c>
      <c r="M149" s="177">
        <f>IFERROR(H149/H$9,"-")</f>
        <v>4.2783888767879183E-2</v>
      </c>
    </row>
    <row r="150" spans="2:13" x14ac:dyDescent="0.25">
      <c r="B150" s="157" t="s">
        <v>97</v>
      </c>
      <c r="C150" s="158">
        <v>1592</v>
      </c>
      <c r="D150" s="158">
        <v>1265</v>
      </c>
      <c r="E150" s="158">
        <v>436</v>
      </c>
      <c r="F150" s="158">
        <v>2346</v>
      </c>
      <c r="G150" s="158">
        <v>4201</v>
      </c>
      <c r="H150" s="158">
        <v>5399</v>
      </c>
      <c r="I150" s="160">
        <f>IFERROR(H150/G150-1,"-")</f>
        <v>0.28517019757200668</v>
      </c>
      <c r="J150" s="159">
        <f t="shared" ref="J150:J161" si="78">IFERROR(H150/D150-1,"-")</f>
        <v>3.2679841897233199</v>
      </c>
      <c r="K150" s="178">
        <f t="shared" ref="K150:K161" si="79">IFERROR(H150-G150,"-")</f>
        <v>1198</v>
      </c>
      <c r="L150" s="158">
        <f t="shared" ref="L150:L161" si="80">IFERROR(H150-D150,"-")</f>
        <v>4134</v>
      </c>
      <c r="M150" s="159">
        <f t="shared" ref="M150:M161" si="81">IFERROR(H150/H$9,"-")</f>
        <v>4.8999854788354027E-3</v>
      </c>
    </row>
    <row r="151" spans="2:13" x14ac:dyDescent="0.25">
      <c r="B151" s="162" t="s">
        <v>103</v>
      </c>
      <c r="C151" s="163">
        <v>1063</v>
      </c>
      <c r="D151" s="163">
        <v>846</v>
      </c>
      <c r="E151" s="163">
        <v>307</v>
      </c>
      <c r="F151" s="163">
        <v>744</v>
      </c>
      <c r="G151" s="163">
        <v>2062</v>
      </c>
      <c r="H151" s="163">
        <v>3511</v>
      </c>
      <c r="I151" s="165">
        <f>IFERROR(H151/G151-1,"-")</f>
        <v>0.70271580989330751</v>
      </c>
      <c r="J151" s="164">
        <f t="shared" si="78"/>
        <v>3.1501182033096926</v>
      </c>
      <c r="K151" s="179">
        <f t="shared" si="79"/>
        <v>1449</v>
      </c>
      <c r="L151" s="163">
        <f t="shared" si="80"/>
        <v>2665</v>
      </c>
      <c r="M151" s="164">
        <f t="shared" si="81"/>
        <v>3.1864880563421188E-3</v>
      </c>
    </row>
    <row r="152" spans="2:13" x14ac:dyDescent="0.25">
      <c r="B152" s="162" t="s">
        <v>100</v>
      </c>
      <c r="C152" s="163">
        <v>529</v>
      </c>
      <c r="D152" s="163">
        <v>419</v>
      </c>
      <c r="E152" s="163">
        <v>129</v>
      </c>
      <c r="F152" s="163">
        <v>1602</v>
      </c>
      <c r="G152" s="163">
        <v>2139</v>
      </c>
      <c r="H152" s="163">
        <v>1888</v>
      </c>
      <c r="I152" s="165">
        <f>IFERROR(H152/G152-1,"-")</f>
        <v>-0.11734455352968676</v>
      </c>
      <c r="J152" s="164">
        <f t="shared" si="78"/>
        <v>3.5059665871121721</v>
      </c>
      <c r="K152" s="179">
        <f t="shared" si="79"/>
        <v>-251</v>
      </c>
      <c r="L152" s="163">
        <f t="shared" si="80"/>
        <v>1469</v>
      </c>
      <c r="M152" s="164">
        <f t="shared" si="81"/>
        <v>1.7134974224932839E-3</v>
      </c>
    </row>
    <row r="153" spans="2:13" x14ac:dyDescent="0.25">
      <c r="B153" s="157" t="s">
        <v>107</v>
      </c>
      <c r="C153" s="158">
        <v>5236</v>
      </c>
      <c r="D153" s="158">
        <v>4546</v>
      </c>
      <c r="E153" s="158">
        <v>1764</v>
      </c>
      <c r="F153" s="158">
        <v>9554</v>
      </c>
      <c r="G153" s="158">
        <v>12236</v>
      </c>
      <c r="H153" s="158">
        <v>41742</v>
      </c>
      <c r="I153" s="160">
        <f>IFERROR(H153/G153-1,"-")</f>
        <v>2.4114089571755475</v>
      </c>
      <c r="J153" s="159">
        <f t="shared" si="78"/>
        <v>8.1821381434227884</v>
      </c>
      <c r="K153" s="178">
        <f t="shared" si="79"/>
        <v>29506</v>
      </c>
      <c r="L153" s="158">
        <f t="shared" si="80"/>
        <v>37196</v>
      </c>
      <c r="M153" s="159">
        <f t="shared" si="81"/>
        <v>3.7883903289043779E-2</v>
      </c>
    </row>
    <row r="154" spans="2:13" x14ac:dyDescent="0.25">
      <c r="B154" s="162" t="s">
        <v>110</v>
      </c>
      <c r="C154" s="163">
        <v>539</v>
      </c>
      <c r="D154" s="163">
        <v>447</v>
      </c>
      <c r="E154" s="163">
        <v>309</v>
      </c>
      <c r="F154" s="163">
        <v>3113</v>
      </c>
      <c r="G154" s="163">
        <v>2348</v>
      </c>
      <c r="H154" s="163">
        <v>26417</v>
      </c>
      <c r="I154" s="165">
        <f t="shared" ref="I154:I161" si="82">IFERROR(H154/G154-1,"-")</f>
        <v>10.250851788756389</v>
      </c>
      <c r="J154" s="164">
        <f t="shared" si="78"/>
        <v>58.098434004474271</v>
      </c>
      <c r="K154" s="179">
        <f t="shared" si="79"/>
        <v>24069</v>
      </c>
      <c r="L154" s="163">
        <f t="shared" si="80"/>
        <v>25970</v>
      </c>
      <c r="M154" s="164">
        <f t="shared" si="81"/>
        <v>2.3975350323095911E-2</v>
      </c>
    </row>
    <row r="155" spans="2:13" x14ac:dyDescent="0.25">
      <c r="B155" s="162" t="s">
        <v>113</v>
      </c>
      <c r="C155" s="163">
        <v>2911</v>
      </c>
      <c r="D155" s="163">
        <v>2245</v>
      </c>
      <c r="E155" s="163">
        <v>456</v>
      </c>
      <c r="F155" s="163">
        <v>1942</v>
      </c>
      <c r="G155" s="163">
        <v>2849</v>
      </c>
      <c r="H155" s="163">
        <v>3334</v>
      </c>
      <c r="I155" s="165">
        <f t="shared" si="82"/>
        <v>0.17023517023517032</v>
      </c>
      <c r="J155" s="164">
        <f t="shared" si="78"/>
        <v>0.48507795100222717</v>
      </c>
      <c r="K155" s="179">
        <f t="shared" si="79"/>
        <v>485</v>
      </c>
      <c r="L155" s="163">
        <f t="shared" si="80"/>
        <v>1089</v>
      </c>
      <c r="M155" s="164">
        <f t="shared" si="81"/>
        <v>3.0258476729833734E-3</v>
      </c>
    </row>
    <row r="156" spans="2:13" x14ac:dyDescent="0.25">
      <c r="B156" s="162" t="s">
        <v>116</v>
      </c>
      <c r="C156" s="163">
        <v>189</v>
      </c>
      <c r="D156" s="163">
        <v>266</v>
      </c>
      <c r="E156" s="163">
        <v>62</v>
      </c>
      <c r="F156" s="163">
        <v>505</v>
      </c>
      <c r="G156" s="163">
        <v>1287</v>
      </c>
      <c r="H156" s="163">
        <v>1128</v>
      </c>
      <c r="I156" s="165">
        <f t="shared" si="82"/>
        <v>-0.12354312354312358</v>
      </c>
      <c r="J156" s="164">
        <f t="shared" si="78"/>
        <v>3.2406015037593985</v>
      </c>
      <c r="K156" s="179">
        <f t="shared" si="79"/>
        <v>-159</v>
      </c>
      <c r="L156" s="163">
        <f t="shared" si="80"/>
        <v>862</v>
      </c>
      <c r="M156" s="164">
        <f t="shared" si="81"/>
        <v>1.0237421041167502E-3</v>
      </c>
    </row>
    <row r="157" spans="2:13" x14ac:dyDescent="0.25">
      <c r="B157" s="162" t="s">
        <v>123</v>
      </c>
      <c r="C157" s="163">
        <v>198</v>
      </c>
      <c r="D157" s="163">
        <v>172</v>
      </c>
      <c r="E157" s="163">
        <v>30</v>
      </c>
      <c r="F157" s="163">
        <v>963</v>
      </c>
      <c r="G157" s="163">
        <v>912</v>
      </c>
      <c r="H157" s="163">
        <v>2898</v>
      </c>
      <c r="I157" s="165">
        <f t="shared" si="82"/>
        <v>2.1776315789473686</v>
      </c>
      <c r="J157" s="164">
        <f t="shared" si="78"/>
        <v>15.848837209302324</v>
      </c>
      <c r="K157" s="179">
        <f t="shared" si="79"/>
        <v>1986</v>
      </c>
      <c r="L157" s="163">
        <f t="shared" si="80"/>
        <v>2726</v>
      </c>
      <c r="M157" s="164">
        <f t="shared" si="81"/>
        <v>2.6301459377042037E-3</v>
      </c>
    </row>
    <row r="158" spans="2:13" x14ac:dyDescent="0.25">
      <c r="B158" s="162" t="s">
        <v>119</v>
      </c>
      <c r="C158" s="163">
        <v>48</v>
      </c>
      <c r="D158" s="163">
        <v>32</v>
      </c>
      <c r="E158" s="163">
        <v>59</v>
      </c>
      <c r="F158" s="163">
        <v>359</v>
      </c>
      <c r="G158" s="163">
        <v>551</v>
      </c>
      <c r="H158" s="163">
        <v>534</v>
      </c>
      <c r="I158" s="165">
        <f t="shared" si="82"/>
        <v>-3.0852994555353952E-2</v>
      </c>
      <c r="J158" s="164">
        <f t="shared" si="78"/>
        <v>15.6875</v>
      </c>
      <c r="K158" s="179">
        <f t="shared" si="79"/>
        <v>-17</v>
      </c>
      <c r="L158" s="163">
        <f t="shared" si="80"/>
        <v>502</v>
      </c>
      <c r="M158" s="164">
        <f t="shared" si="81"/>
        <v>4.8464386843824876E-4</v>
      </c>
    </row>
    <row r="159" spans="2:13" x14ac:dyDescent="0.25">
      <c r="B159" s="162" t="s">
        <v>128</v>
      </c>
      <c r="C159" s="163">
        <v>48</v>
      </c>
      <c r="D159" s="163">
        <v>71</v>
      </c>
      <c r="E159" s="163">
        <v>153</v>
      </c>
      <c r="F159" s="163">
        <v>211</v>
      </c>
      <c r="G159" s="163">
        <v>215</v>
      </c>
      <c r="H159" s="163">
        <v>817</v>
      </c>
      <c r="I159" s="165">
        <f t="shared" si="82"/>
        <v>2.8</v>
      </c>
      <c r="J159" s="164">
        <f t="shared" si="78"/>
        <v>10.507042253521126</v>
      </c>
      <c r="K159" s="179">
        <f t="shared" si="79"/>
        <v>602</v>
      </c>
      <c r="L159" s="163">
        <f t="shared" si="80"/>
        <v>746</v>
      </c>
      <c r="M159" s="164">
        <f t="shared" si="81"/>
        <v>7.4148696725477386E-4</v>
      </c>
    </row>
    <row r="160" spans="2:13" x14ac:dyDescent="0.25">
      <c r="B160" s="162" t="s">
        <v>131</v>
      </c>
      <c r="C160" s="163">
        <v>30</v>
      </c>
      <c r="D160" s="163">
        <v>68</v>
      </c>
      <c r="E160" s="163">
        <v>160</v>
      </c>
      <c r="F160" s="163">
        <v>159</v>
      </c>
      <c r="G160" s="163">
        <v>89</v>
      </c>
      <c r="H160" s="163">
        <v>2080</v>
      </c>
      <c r="I160" s="165">
        <f t="shared" si="82"/>
        <v>22.370786516853933</v>
      </c>
      <c r="J160" s="164">
        <f t="shared" si="78"/>
        <v>29.588235294117649</v>
      </c>
      <c r="K160" s="179">
        <f t="shared" si="79"/>
        <v>1991</v>
      </c>
      <c r="L160" s="163">
        <f t="shared" si="80"/>
        <v>2012</v>
      </c>
      <c r="M160" s="164">
        <f t="shared" si="81"/>
        <v>1.8877513976620925E-3</v>
      </c>
    </row>
    <row r="161" spans="2:13" x14ac:dyDescent="0.25">
      <c r="B161" s="168" t="s">
        <v>145</v>
      </c>
      <c r="C161" s="169">
        <f>IFERROR(C153-SUM(C154:C160),"nd")</f>
        <v>1273</v>
      </c>
      <c r="D161" s="169">
        <f t="shared" ref="D161:H161" si="83">IFERROR(D153-SUM(D154:D160),"nd")</f>
        <v>1245</v>
      </c>
      <c r="E161" s="169">
        <f t="shared" si="83"/>
        <v>535</v>
      </c>
      <c r="F161" s="169">
        <f t="shared" si="83"/>
        <v>2302</v>
      </c>
      <c r="G161" s="169">
        <f t="shared" si="83"/>
        <v>3985</v>
      </c>
      <c r="H161" s="169">
        <f t="shared" si="83"/>
        <v>4534</v>
      </c>
      <c r="I161" s="171">
        <f t="shared" si="82"/>
        <v>0.13776662484316193</v>
      </c>
      <c r="J161" s="170">
        <f t="shared" si="78"/>
        <v>2.6417670682730923</v>
      </c>
      <c r="K161" s="180">
        <f t="shared" si="79"/>
        <v>549</v>
      </c>
      <c r="L161" s="169">
        <f t="shared" si="80"/>
        <v>3289</v>
      </c>
      <c r="M161" s="170">
        <f t="shared" si="81"/>
        <v>4.1149350177884262E-3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D5F9A-D1CA-4883-91FF-1D98EC464C05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264</v>
      </c>
      <c r="D6" s="172" t="s">
        <v>265</v>
      </c>
      <c r="E6" s="172" t="s">
        <v>271</v>
      </c>
      <c r="F6" s="172" t="s">
        <v>266</v>
      </c>
      <c r="G6" s="172" t="s">
        <v>267</v>
      </c>
      <c r="H6" s="172" t="s">
        <v>268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264</v>
      </c>
      <c r="M6" s="172" t="s">
        <v>265</v>
      </c>
      <c r="N6" s="172" t="s">
        <v>271</v>
      </c>
      <c r="O6" s="172" t="s">
        <v>266</v>
      </c>
      <c r="P6" s="172" t="s">
        <v>267</v>
      </c>
      <c r="Q6" s="172" t="s">
        <v>268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264</v>
      </c>
      <c r="V6" s="172" t="s">
        <v>271</v>
      </c>
      <c r="W6" s="172" t="s">
        <v>266</v>
      </c>
      <c r="X6" s="172" t="s">
        <v>267</v>
      </c>
      <c r="Y6" s="172" t="s">
        <v>268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678988</v>
      </c>
      <c r="D8" s="176">
        <f t="shared" si="0"/>
        <v>230721</v>
      </c>
      <c r="E8" s="176">
        <f t="shared" si="0"/>
        <v>287662</v>
      </c>
      <c r="F8" s="176">
        <f t="shared" si="0"/>
        <v>610524</v>
      </c>
      <c r="G8" s="176">
        <f t="shared" si="0"/>
        <v>675162</v>
      </c>
      <c r="H8" s="176">
        <f t="shared" si="0"/>
        <v>693797</v>
      </c>
      <c r="I8" s="177">
        <f>IFERROR(H8/G8-1,"-")</f>
        <v>2.760078321943471E-2</v>
      </c>
      <c r="J8" s="177">
        <f>IFERROR(H8/C8-1,"-")</f>
        <v>2.1810400183802869E-2</v>
      </c>
      <c r="K8" s="177">
        <f>H8/H$8</f>
        <v>1</v>
      </c>
      <c r="L8" s="176">
        <f t="shared" ref="L8:Q8" si="1">L9+L12</f>
        <v>2591150</v>
      </c>
      <c r="M8" s="176">
        <f t="shared" si="1"/>
        <v>897684</v>
      </c>
      <c r="N8" s="176">
        <f t="shared" si="1"/>
        <v>1322963</v>
      </c>
      <c r="O8" s="176">
        <f t="shared" si="1"/>
        <v>2830089</v>
      </c>
      <c r="P8" s="176">
        <f t="shared" si="1"/>
        <v>3075812</v>
      </c>
      <c r="Q8" s="176">
        <f t="shared" si="1"/>
        <v>3239982</v>
      </c>
      <c r="R8" s="177">
        <f>IFERROR(Q8/P8-1,"-")</f>
        <v>5.3374523540450358E-2</v>
      </c>
      <c r="S8" s="177">
        <f>IFERROR(Q8/L8-1,"-")</f>
        <v>0.25040310286938228</v>
      </c>
      <c r="T8" s="177">
        <f>Q8/Q$8</f>
        <v>1</v>
      </c>
      <c r="U8" s="176">
        <f>U9+U12</f>
        <v>3270138</v>
      </c>
      <c r="V8" s="176">
        <f>V9+V12</f>
        <v>1610625</v>
      </c>
      <c r="W8" s="176">
        <f>W9+W12</f>
        <v>3440613</v>
      </c>
      <c r="X8" s="176">
        <f>X9+X12</f>
        <v>3750974</v>
      </c>
      <c r="Y8" s="176">
        <f>Y9+Y12</f>
        <v>3933779</v>
      </c>
      <c r="Z8" s="177">
        <f>IFERROR(Y8/X8-1,"-")</f>
        <v>4.8735341807221166E-2</v>
      </c>
      <c r="AA8" s="177">
        <f t="shared" ref="AA8:AA20" si="2">IFERROR(Y8/U8-1,"-")</f>
        <v>0.20293975361284455</v>
      </c>
      <c r="AB8" s="177">
        <f>Y8/Y$8</f>
        <v>1</v>
      </c>
    </row>
    <row r="9" spans="1:28" x14ac:dyDescent="0.25">
      <c r="A9" s="1"/>
      <c r="B9" s="157" t="s">
        <v>97</v>
      </c>
      <c r="C9" s="158">
        <v>173478</v>
      </c>
      <c r="D9" s="158">
        <v>73688</v>
      </c>
      <c r="E9" s="158">
        <v>109521</v>
      </c>
      <c r="F9" s="158">
        <v>160928</v>
      </c>
      <c r="G9" s="158">
        <v>192278</v>
      </c>
      <c r="H9" s="158">
        <v>198262</v>
      </c>
      <c r="I9" s="159">
        <f>IFERROR(H9/G9-1,"-")</f>
        <v>3.1121605175839173E-2</v>
      </c>
      <c r="J9" s="160">
        <f>IFERROR(H9/C9-1,"-")</f>
        <v>0.14286537774242269</v>
      </c>
      <c r="K9" s="159">
        <f>H9/H$8</f>
        <v>0.28576370321578215</v>
      </c>
      <c r="L9" s="158">
        <v>627587</v>
      </c>
      <c r="M9" s="158">
        <v>279487</v>
      </c>
      <c r="N9" s="158">
        <v>505929</v>
      </c>
      <c r="O9" s="158">
        <v>640399</v>
      </c>
      <c r="P9" s="158">
        <v>630851</v>
      </c>
      <c r="Q9" s="158">
        <v>630608</v>
      </c>
      <c r="R9" s="159">
        <f>IFERROR(Q9/P9-1,"-")</f>
        <v>-3.8519396814773454E-4</v>
      </c>
      <c r="S9" s="160">
        <f>IFERROR(Q9/L9-1,"-")</f>
        <v>4.8136752354652756E-3</v>
      </c>
      <c r="T9" s="159">
        <f>Q9/Q$8</f>
        <v>0.19463318006087688</v>
      </c>
      <c r="U9" s="158">
        <v>801065</v>
      </c>
      <c r="V9" s="158">
        <v>615450</v>
      </c>
      <c r="W9" s="158">
        <v>801327</v>
      </c>
      <c r="X9" s="158">
        <v>823129</v>
      </c>
      <c r="Y9" s="158">
        <v>828870</v>
      </c>
      <c r="Z9" s="159">
        <f>IFERROR(Y9/X9-1,"-")</f>
        <v>6.9746054385158018E-3</v>
      </c>
      <c r="AA9" s="160">
        <f t="shared" si="2"/>
        <v>3.4710042256246298E-2</v>
      </c>
      <c r="AB9" s="159">
        <f>Y9/Y$8</f>
        <v>0.21070578697989897</v>
      </c>
    </row>
    <row r="10" spans="1:28" x14ac:dyDescent="0.25">
      <c r="A10" s="161"/>
      <c r="B10" s="162" t="s">
        <v>103</v>
      </c>
      <c r="C10" s="163">
        <v>84416</v>
      </c>
      <c r="D10" s="163">
        <v>34280</v>
      </c>
      <c r="E10" s="163">
        <v>70781</v>
      </c>
      <c r="F10" s="163">
        <v>90778</v>
      </c>
      <c r="G10" s="163">
        <v>108346</v>
      </c>
      <c r="H10" s="163">
        <v>110381</v>
      </c>
      <c r="I10" s="164">
        <f>IFERROR(H10/G10-1,"-")</f>
        <v>1.8782419286360374E-2</v>
      </c>
      <c r="J10" s="165">
        <f>IFERROR(H10/C10-1,"-")</f>
        <v>0.3075838703563305</v>
      </c>
      <c r="K10" s="164">
        <f>H10/H$8</f>
        <v>0.1590969692864051</v>
      </c>
      <c r="L10" s="163">
        <v>205174</v>
      </c>
      <c r="M10" s="163">
        <v>103442</v>
      </c>
      <c r="N10" s="163">
        <v>231556</v>
      </c>
      <c r="O10" s="163">
        <v>220534</v>
      </c>
      <c r="P10" s="163">
        <v>210153</v>
      </c>
      <c r="Q10" s="163">
        <v>207160</v>
      </c>
      <c r="R10" s="164">
        <f>IFERROR(Q10/P10-1,"-")</f>
        <v>-1.4242004634718475E-2</v>
      </c>
      <c r="S10" s="165">
        <f>IFERROR(Q10/L10-1,"-")</f>
        <v>9.6795890317487032E-3</v>
      </c>
      <c r="T10" s="164">
        <f>Q10/Q$8</f>
        <v>6.3938626819531719E-2</v>
      </c>
      <c r="U10" s="163">
        <v>289590</v>
      </c>
      <c r="V10" s="163">
        <v>302337</v>
      </c>
      <c r="W10" s="163">
        <v>311312</v>
      </c>
      <c r="X10" s="163">
        <v>318499</v>
      </c>
      <c r="Y10" s="163">
        <v>317541</v>
      </c>
      <c r="Z10" s="164">
        <f>IFERROR(Y10/X10-1,"-")</f>
        <v>-3.0078587373900678E-3</v>
      </c>
      <c r="AA10" s="165">
        <f t="shared" si="2"/>
        <v>9.6519216823785392E-2</v>
      </c>
      <c r="AB10" s="164">
        <f>Y10/Y$8</f>
        <v>8.0721616542261274E-2</v>
      </c>
    </row>
    <row r="11" spans="1:28" x14ac:dyDescent="0.25">
      <c r="A11" s="161"/>
      <c r="B11" s="162" t="s">
        <v>100</v>
      </c>
      <c r="C11" s="163">
        <v>89062</v>
      </c>
      <c r="D11" s="163">
        <v>39408</v>
      </c>
      <c r="E11" s="163">
        <v>38740</v>
      </c>
      <c r="F11" s="163">
        <v>70150</v>
      </c>
      <c r="G11" s="163">
        <v>83932</v>
      </c>
      <c r="H11" s="163">
        <v>87881</v>
      </c>
      <c r="I11" s="164">
        <f>IFERROR(H11/G11-1,"-")</f>
        <v>4.7049992851355915E-2</v>
      </c>
      <c r="J11" s="165">
        <f>IFERROR(H11/C11-1,"-")</f>
        <v>-1.3260425321686031E-2</v>
      </c>
      <c r="K11" s="164">
        <f>H11/H$8</f>
        <v>0.12666673392937702</v>
      </c>
      <c r="L11" s="163">
        <v>422413</v>
      </c>
      <c r="M11" s="163">
        <v>176045</v>
      </c>
      <c r="N11" s="163">
        <v>274373</v>
      </c>
      <c r="O11" s="163">
        <v>419865</v>
      </c>
      <c r="P11" s="163">
        <v>420698</v>
      </c>
      <c r="Q11" s="163">
        <v>423448</v>
      </c>
      <c r="R11" s="164">
        <f>IFERROR(Q11/P11-1,"-")</f>
        <v>6.5367555823891976E-3</v>
      </c>
      <c r="S11" s="165">
        <f>IFERROR(Q11/L11-1,"-")</f>
        <v>2.4502086820243907E-3</v>
      </c>
      <c r="T11" s="164">
        <f>Q11/Q$8</f>
        <v>0.13069455324134516</v>
      </c>
      <c r="U11" s="163">
        <v>511475</v>
      </c>
      <c r="V11" s="163">
        <v>313113</v>
      </c>
      <c r="W11" s="163">
        <v>490015</v>
      </c>
      <c r="X11" s="163">
        <v>504630</v>
      </c>
      <c r="Y11" s="163">
        <v>511329</v>
      </c>
      <c r="Z11" s="164">
        <f>IFERROR(Y11/X11-1,"-")</f>
        <v>1.327507282563456E-2</v>
      </c>
      <c r="AA11" s="165">
        <f t="shared" si="2"/>
        <v>-2.8544894667381637E-4</v>
      </c>
      <c r="AB11" s="164">
        <f>Y11/Y$8</f>
        <v>0.12998417043763771</v>
      </c>
    </row>
    <row r="12" spans="1:28" x14ac:dyDescent="0.25">
      <c r="A12" s="1"/>
      <c r="B12" s="157" t="s">
        <v>107</v>
      </c>
      <c r="C12" s="158">
        <v>505510</v>
      </c>
      <c r="D12" s="158">
        <v>157033</v>
      </c>
      <c r="E12" s="158">
        <v>178141</v>
      </c>
      <c r="F12" s="158">
        <v>449596</v>
      </c>
      <c r="G12" s="158">
        <v>482884</v>
      </c>
      <c r="H12" s="158">
        <v>495535</v>
      </c>
      <c r="I12" s="159">
        <f>IFERROR(H12/G12-1,"-")</f>
        <v>2.6198838644477807E-2</v>
      </c>
      <c r="J12" s="160">
        <f>IFERROR(H12/C12-1,"-")</f>
        <v>-1.9732547328440542E-2</v>
      </c>
      <c r="K12" s="159">
        <f>H12/H$8</f>
        <v>0.71423629678421785</v>
      </c>
      <c r="L12" s="158">
        <v>1963563</v>
      </c>
      <c r="M12" s="158">
        <v>618197</v>
      </c>
      <c r="N12" s="158">
        <v>817034</v>
      </c>
      <c r="O12" s="158">
        <v>2189690</v>
      </c>
      <c r="P12" s="158">
        <v>2444961</v>
      </c>
      <c r="Q12" s="158">
        <v>2609374</v>
      </c>
      <c r="R12" s="159">
        <f>IFERROR(Q12/P12-1,"-")</f>
        <v>6.7245653407150385E-2</v>
      </c>
      <c r="S12" s="160">
        <f>IFERROR(Q12/L12-1,"-")</f>
        <v>0.32889751945825019</v>
      </c>
      <c r="T12" s="159">
        <f>Q12/Q$8</f>
        <v>0.80536681993912307</v>
      </c>
      <c r="U12" s="158">
        <v>2469073</v>
      </c>
      <c r="V12" s="158">
        <v>995175</v>
      </c>
      <c r="W12" s="158">
        <v>2639286</v>
      </c>
      <c r="X12" s="158">
        <v>2927845</v>
      </c>
      <c r="Y12" s="158">
        <v>3104909</v>
      </c>
      <c r="Z12" s="159">
        <f>IFERROR(Y12/X12-1,"-")</f>
        <v>6.0475879016819611E-2</v>
      </c>
      <c r="AA12" s="160">
        <f t="shared" si="2"/>
        <v>0.25752013002450713</v>
      </c>
      <c r="AB12" s="159">
        <f>Y12/Y$8</f>
        <v>0.78929421302010105</v>
      </c>
    </row>
    <row r="13" spans="1:28" s="56" customFormat="1" x14ac:dyDescent="0.25">
      <c r="B13" s="162" t="s">
        <v>110</v>
      </c>
      <c r="C13" s="163">
        <v>180115</v>
      </c>
      <c r="D13" s="163">
        <v>52387</v>
      </c>
      <c r="E13" s="163">
        <v>42548</v>
      </c>
      <c r="F13" s="163">
        <v>168258</v>
      </c>
      <c r="G13" s="163">
        <v>188850</v>
      </c>
      <c r="H13" s="163">
        <v>187397</v>
      </c>
      <c r="I13" s="164">
        <f t="shared" ref="I13:I20" si="3">IFERROR(H13/G13-1,"-")</f>
        <v>-7.6939369870266949E-3</v>
      </c>
      <c r="J13" s="165">
        <f t="shared" ref="J13:J20" si="4">IFERROR(H13/C13-1,"-")</f>
        <v>4.0429725453182686E-2</v>
      </c>
      <c r="K13" s="164">
        <f t="shared" ref="K13:K20" si="5">H13/H$8</f>
        <v>0.2701035028978217</v>
      </c>
      <c r="L13" s="163">
        <v>877739</v>
      </c>
      <c r="M13" s="163">
        <v>241190</v>
      </c>
      <c r="N13" s="163">
        <v>234137</v>
      </c>
      <c r="O13" s="163">
        <v>1035310</v>
      </c>
      <c r="P13" s="163">
        <v>1153295</v>
      </c>
      <c r="Q13" s="163">
        <v>1224480</v>
      </c>
      <c r="R13" s="164">
        <f t="shared" ref="R13:R20" si="6">IFERROR(Q13/P13-1,"-")</f>
        <v>6.1723149757867635E-2</v>
      </c>
      <c r="S13" s="165">
        <f t="shared" ref="S13:S20" si="7">IFERROR(Q13/L13-1,"-")</f>
        <v>0.39503884412108836</v>
      </c>
      <c r="T13" s="164">
        <f t="shared" ref="T13:T20" si="8">Q13/Q$8</f>
        <v>0.37792802552606775</v>
      </c>
      <c r="U13" s="163">
        <v>1057854</v>
      </c>
      <c r="V13" s="163">
        <v>276685</v>
      </c>
      <c r="W13" s="163">
        <v>1203568</v>
      </c>
      <c r="X13" s="163">
        <v>1342145</v>
      </c>
      <c r="Y13" s="163">
        <v>1411877</v>
      </c>
      <c r="Z13" s="164">
        <f t="shared" ref="Z13:Z20" si="9">IFERROR(Y13/X13-1,"-")</f>
        <v>5.1955638176202967E-2</v>
      </c>
      <c r="AA13" s="165">
        <f t="shared" si="2"/>
        <v>0.3346614939301642</v>
      </c>
      <c r="AB13" s="164">
        <f t="shared" ref="AB13:AB20" si="10">Y13/Y$8</f>
        <v>0.35891111320691882</v>
      </c>
    </row>
    <row r="14" spans="1:28" s="56" customFormat="1" x14ac:dyDescent="0.25">
      <c r="B14" s="162" t="s">
        <v>113</v>
      </c>
      <c r="C14" s="163">
        <v>75018</v>
      </c>
      <c r="D14" s="163">
        <v>23057</v>
      </c>
      <c r="E14" s="163">
        <v>31807</v>
      </c>
      <c r="F14" s="163">
        <v>57586</v>
      </c>
      <c r="G14" s="163">
        <v>64971</v>
      </c>
      <c r="H14" s="163">
        <v>66072</v>
      </c>
      <c r="I14" s="164">
        <f t="shared" si="3"/>
        <v>1.6946022071385736E-2</v>
      </c>
      <c r="J14" s="165">
        <f t="shared" si="4"/>
        <v>-0.11925137966887944</v>
      </c>
      <c r="K14" s="164">
        <f t="shared" si="5"/>
        <v>9.5232467133758145E-2</v>
      </c>
      <c r="L14" s="163">
        <v>308063</v>
      </c>
      <c r="M14" s="163">
        <v>88171</v>
      </c>
      <c r="N14" s="163">
        <v>132166</v>
      </c>
      <c r="O14" s="163">
        <v>247242</v>
      </c>
      <c r="P14" s="163">
        <v>280066</v>
      </c>
      <c r="Q14" s="163">
        <v>288640</v>
      </c>
      <c r="R14" s="164">
        <f t="shared" si="6"/>
        <v>3.0614212364228344E-2</v>
      </c>
      <c r="S14" s="165">
        <f t="shared" si="7"/>
        <v>-6.3048791967876716E-2</v>
      </c>
      <c r="T14" s="164">
        <f t="shared" si="8"/>
        <v>8.9086914680390206E-2</v>
      </c>
      <c r="U14" s="163">
        <v>383081</v>
      </c>
      <c r="V14" s="163">
        <v>163973</v>
      </c>
      <c r="W14" s="163">
        <v>304828</v>
      </c>
      <c r="X14" s="163">
        <v>345037</v>
      </c>
      <c r="Y14" s="163">
        <v>354712</v>
      </c>
      <c r="Z14" s="164">
        <f t="shared" si="9"/>
        <v>2.8040471021948399E-2</v>
      </c>
      <c r="AA14" s="165">
        <f t="shared" si="2"/>
        <v>-7.4054834356180543E-2</v>
      </c>
      <c r="AB14" s="164">
        <f t="shared" si="10"/>
        <v>9.0170800139001195E-2</v>
      </c>
    </row>
    <row r="15" spans="1:28" x14ac:dyDescent="0.25">
      <c r="A15" s="1"/>
      <c r="B15" s="162" t="s">
        <v>116</v>
      </c>
      <c r="C15" s="163">
        <v>28822</v>
      </c>
      <c r="D15" s="163">
        <v>10399</v>
      </c>
      <c r="E15" s="163">
        <v>19398</v>
      </c>
      <c r="F15" s="163">
        <v>29185</v>
      </c>
      <c r="G15" s="163">
        <v>31987</v>
      </c>
      <c r="H15" s="163">
        <v>31292</v>
      </c>
      <c r="I15" s="164">
        <f t="shared" si="3"/>
        <v>-2.1727576828086459E-2</v>
      </c>
      <c r="J15" s="165">
        <f t="shared" si="4"/>
        <v>8.5698424814377949E-2</v>
      </c>
      <c r="K15" s="164">
        <f t="shared" si="5"/>
        <v>4.5102529990760989E-2</v>
      </c>
      <c r="L15" s="163">
        <v>100608</v>
      </c>
      <c r="M15" s="163">
        <v>34513</v>
      </c>
      <c r="N15" s="163">
        <v>73172</v>
      </c>
      <c r="O15" s="163">
        <v>121870</v>
      </c>
      <c r="P15" s="163">
        <v>132108</v>
      </c>
      <c r="Q15" s="163">
        <v>147946</v>
      </c>
      <c r="R15" s="164">
        <f t="shared" si="6"/>
        <v>0.11988675931813364</v>
      </c>
      <c r="S15" s="165">
        <f>IFERROR(Q15/L15-1,"-")</f>
        <v>0.47051924300254444</v>
      </c>
      <c r="T15" s="164">
        <f t="shared" si="8"/>
        <v>4.5662599360119904E-2</v>
      </c>
      <c r="U15" s="163">
        <v>129430</v>
      </c>
      <c r="V15" s="163">
        <v>92570</v>
      </c>
      <c r="W15" s="163">
        <v>151055</v>
      </c>
      <c r="X15" s="163">
        <v>164095</v>
      </c>
      <c r="Y15" s="163">
        <v>179238</v>
      </c>
      <c r="Z15" s="164">
        <f t="shared" si="9"/>
        <v>9.2281909869283085E-2</v>
      </c>
      <c r="AA15" s="165">
        <f t="shared" si="2"/>
        <v>0.38482577454994971</v>
      </c>
      <c r="AB15" s="164">
        <f t="shared" si="10"/>
        <v>4.5563820438311357E-2</v>
      </c>
    </row>
    <row r="16" spans="1:28" x14ac:dyDescent="0.25">
      <c r="A16" s="1"/>
      <c r="B16" s="162" t="s">
        <v>123</v>
      </c>
      <c r="C16" s="163">
        <v>14257</v>
      </c>
      <c r="D16" s="163">
        <v>4254</v>
      </c>
      <c r="E16" s="163">
        <v>8300</v>
      </c>
      <c r="F16" s="163">
        <v>17949</v>
      </c>
      <c r="G16" s="163">
        <v>13473</v>
      </c>
      <c r="H16" s="163">
        <v>12775</v>
      </c>
      <c r="I16" s="164">
        <f t="shared" si="3"/>
        <v>-5.1807318340384434E-2</v>
      </c>
      <c r="J16" s="165">
        <f t="shared" si="4"/>
        <v>-0.10394893736410182</v>
      </c>
      <c r="K16" s="164">
        <f t="shared" si="5"/>
        <v>1.8413166963823713E-2</v>
      </c>
      <c r="L16" s="163">
        <v>70146</v>
      </c>
      <c r="M16" s="163">
        <v>22193</v>
      </c>
      <c r="N16" s="163">
        <v>48628</v>
      </c>
      <c r="O16" s="163">
        <v>96831</v>
      </c>
      <c r="P16" s="163">
        <v>94543</v>
      </c>
      <c r="Q16" s="163">
        <v>104931</v>
      </c>
      <c r="R16" s="164">
        <f t="shared" si="6"/>
        <v>0.10987592947124591</v>
      </c>
      <c r="S16" s="165">
        <f t="shared" si="7"/>
        <v>0.49589427764947391</v>
      </c>
      <c r="T16" s="164">
        <f t="shared" si="8"/>
        <v>3.2386291034950193E-2</v>
      </c>
      <c r="U16" s="163">
        <v>84403</v>
      </c>
      <c r="V16" s="163">
        <v>56928</v>
      </c>
      <c r="W16" s="163">
        <v>114780</v>
      </c>
      <c r="X16" s="163">
        <v>108016</v>
      </c>
      <c r="Y16" s="163">
        <v>117706</v>
      </c>
      <c r="Z16" s="164">
        <f t="shared" si="9"/>
        <v>8.9708932010072573E-2</v>
      </c>
      <c r="AA16" s="165">
        <f t="shared" si="2"/>
        <v>0.39457128301126732</v>
      </c>
      <c r="AB16" s="164">
        <f t="shared" si="10"/>
        <v>2.9921863937958895E-2</v>
      </c>
    </row>
    <row r="17" spans="1:28" x14ac:dyDescent="0.25">
      <c r="A17" s="56"/>
      <c r="B17" s="162" t="s">
        <v>119</v>
      </c>
      <c r="C17" s="163">
        <v>11302</v>
      </c>
      <c r="D17" s="163">
        <v>4907</v>
      </c>
      <c r="E17" s="163">
        <v>5233</v>
      </c>
      <c r="F17" s="163">
        <v>9402</v>
      </c>
      <c r="G17" s="163">
        <v>9469</v>
      </c>
      <c r="H17" s="163">
        <v>8804</v>
      </c>
      <c r="I17" s="164">
        <f t="shared" si="3"/>
        <v>-7.0229168866828617E-2</v>
      </c>
      <c r="J17" s="165">
        <f t="shared" si="4"/>
        <v>-0.22102282781808524</v>
      </c>
      <c r="K17" s="164">
        <f t="shared" si="5"/>
        <v>1.268959075925667E-2</v>
      </c>
      <c r="L17" s="163">
        <v>96491</v>
      </c>
      <c r="M17" s="163">
        <v>41614</v>
      </c>
      <c r="N17" s="163">
        <v>65010</v>
      </c>
      <c r="O17" s="163">
        <v>109120</v>
      </c>
      <c r="P17" s="163">
        <v>112532</v>
      </c>
      <c r="Q17" s="163">
        <v>118779</v>
      </c>
      <c r="R17" s="164">
        <f t="shared" si="6"/>
        <v>5.5513098496427604E-2</v>
      </c>
      <c r="S17" s="165">
        <f t="shared" si="7"/>
        <v>0.23098527323791851</v>
      </c>
      <c r="T17" s="164">
        <f t="shared" si="8"/>
        <v>3.6660388854012155E-2</v>
      </c>
      <c r="U17" s="163">
        <v>107793</v>
      </c>
      <c r="V17" s="163">
        <v>70243</v>
      </c>
      <c r="W17" s="163">
        <v>118522</v>
      </c>
      <c r="X17" s="163">
        <v>122001</v>
      </c>
      <c r="Y17" s="163">
        <v>127583</v>
      </c>
      <c r="Z17" s="164">
        <f t="shared" si="9"/>
        <v>4.5753723330136609E-2</v>
      </c>
      <c r="AA17" s="165">
        <f t="shared" si="2"/>
        <v>0.18359262660840692</v>
      </c>
      <c r="AB17" s="164">
        <f t="shared" si="10"/>
        <v>3.2432681144517778E-2</v>
      </c>
    </row>
    <row r="18" spans="1:28" x14ac:dyDescent="0.25">
      <c r="A18" s="56"/>
      <c r="B18" s="162" t="s">
        <v>128</v>
      </c>
      <c r="C18" s="163">
        <v>11406</v>
      </c>
      <c r="D18" s="163">
        <v>3311</v>
      </c>
      <c r="E18" s="163">
        <v>1467</v>
      </c>
      <c r="F18" s="163">
        <v>4980</v>
      </c>
      <c r="G18" s="163">
        <v>5343</v>
      </c>
      <c r="H18" s="163">
        <v>4560</v>
      </c>
      <c r="I18" s="164">
        <f t="shared" si="3"/>
        <v>-0.14654688377316116</v>
      </c>
      <c r="J18" s="165">
        <f t="shared" si="4"/>
        <v>-0.60021041557075216</v>
      </c>
      <c r="K18" s="164">
        <f t="shared" si="5"/>
        <v>6.5725276990243548E-3</v>
      </c>
      <c r="L18" s="163">
        <v>27959</v>
      </c>
      <c r="M18" s="163">
        <v>14885</v>
      </c>
      <c r="N18" s="163">
        <v>9402</v>
      </c>
      <c r="O18" s="163">
        <v>30731</v>
      </c>
      <c r="P18" s="163">
        <v>34471</v>
      </c>
      <c r="Q18" s="163">
        <v>32018</v>
      </c>
      <c r="R18" s="164">
        <f t="shared" si="6"/>
        <v>-7.1161265991703138E-2</v>
      </c>
      <c r="S18" s="165">
        <f t="shared" si="7"/>
        <v>0.14517686612539782</v>
      </c>
      <c r="T18" s="164">
        <f t="shared" si="8"/>
        <v>9.8821536662858003E-3</v>
      </c>
      <c r="U18" s="163">
        <v>39365</v>
      </c>
      <c r="V18" s="163">
        <v>10869</v>
      </c>
      <c r="W18" s="163">
        <v>35711</v>
      </c>
      <c r="X18" s="163">
        <v>39814</v>
      </c>
      <c r="Y18" s="163">
        <v>36578</v>
      </c>
      <c r="Z18" s="164">
        <f t="shared" si="9"/>
        <v>-8.1277942432310235E-2</v>
      </c>
      <c r="AA18" s="165">
        <f t="shared" si="2"/>
        <v>-7.0798933062365066E-2</v>
      </c>
      <c r="AB18" s="164">
        <f t="shared" si="10"/>
        <v>9.2984379651220878E-3</v>
      </c>
    </row>
    <row r="19" spans="1:28" x14ac:dyDescent="0.25">
      <c r="A19" s="56"/>
      <c r="B19" s="162" t="s">
        <v>131</v>
      </c>
      <c r="C19" s="163">
        <v>9549</v>
      </c>
      <c r="D19" s="163">
        <v>3393</v>
      </c>
      <c r="E19" s="163">
        <v>1145</v>
      </c>
      <c r="F19" s="163">
        <v>2908</v>
      </c>
      <c r="G19" s="163">
        <v>3724</v>
      </c>
      <c r="H19" s="163">
        <v>2867</v>
      </c>
      <c r="I19" s="164">
        <f t="shared" si="3"/>
        <v>-0.23012889366272826</v>
      </c>
      <c r="J19" s="165">
        <f t="shared" si="4"/>
        <v>-0.69975913708241699</v>
      </c>
      <c r="K19" s="164">
        <f t="shared" si="5"/>
        <v>4.1323326563821984E-3</v>
      </c>
      <c r="L19" s="163">
        <v>40396</v>
      </c>
      <c r="M19" s="163">
        <v>21863</v>
      </c>
      <c r="N19" s="163">
        <v>7375</v>
      </c>
      <c r="O19" s="163">
        <v>25453</v>
      </c>
      <c r="P19" s="163">
        <v>33746</v>
      </c>
      <c r="Q19" s="163">
        <v>31088</v>
      </c>
      <c r="R19" s="164">
        <f t="shared" si="6"/>
        <v>-7.8764890653707065E-2</v>
      </c>
      <c r="S19" s="165">
        <f t="shared" si="7"/>
        <v>-0.230418853351817</v>
      </c>
      <c r="T19" s="164">
        <f t="shared" si="8"/>
        <v>9.5951150345896987E-3</v>
      </c>
      <c r="U19" s="163">
        <v>49945</v>
      </c>
      <c r="V19" s="163">
        <v>8520</v>
      </c>
      <c r="W19" s="163">
        <v>28361</v>
      </c>
      <c r="X19" s="163">
        <v>37470</v>
      </c>
      <c r="Y19" s="163">
        <v>33955</v>
      </c>
      <c r="Z19" s="164">
        <f t="shared" si="9"/>
        <v>-9.3808380037363248E-2</v>
      </c>
      <c r="AA19" s="165">
        <f t="shared" si="2"/>
        <v>-0.32015216738412255</v>
      </c>
      <c r="AB19" s="164">
        <f t="shared" si="10"/>
        <v>8.631649108910287E-3</v>
      </c>
    </row>
    <row r="20" spans="1:28" x14ac:dyDescent="0.25">
      <c r="A20" s="56"/>
      <c r="B20" s="168" t="s">
        <v>145</v>
      </c>
      <c r="C20" s="169">
        <f t="shared" ref="C20:H20" si="11">C12-SUM(C13:C19)</f>
        <v>175041</v>
      </c>
      <c r="D20" s="169">
        <f t="shared" si="11"/>
        <v>55325</v>
      </c>
      <c r="E20" s="169">
        <f t="shared" si="11"/>
        <v>68243</v>
      </c>
      <c r="F20" s="169">
        <f t="shared" si="11"/>
        <v>159328</v>
      </c>
      <c r="G20" s="169">
        <f t="shared" si="11"/>
        <v>165067</v>
      </c>
      <c r="H20" s="169">
        <f t="shared" si="11"/>
        <v>181768</v>
      </c>
      <c r="I20" s="170">
        <f t="shared" si="3"/>
        <v>0.10117709778453587</v>
      </c>
      <c r="J20" s="171">
        <f t="shared" si="4"/>
        <v>3.8430996166612497E-2</v>
      </c>
      <c r="K20" s="170">
        <f t="shared" si="5"/>
        <v>0.26199017868339008</v>
      </c>
      <c r="L20" s="169">
        <f t="shared" ref="L20:Q20" si="12">L12-SUM(L13:L19)</f>
        <v>442161</v>
      </c>
      <c r="M20" s="169">
        <f t="shared" si="12"/>
        <v>153768</v>
      </c>
      <c r="N20" s="169">
        <f t="shared" si="12"/>
        <v>247144</v>
      </c>
      <c r="O20" s="169">
        <f t="shared" si="12"/>
        <v>523133</v>
      </c>
      <c r="P20" s="169">
        <f t="shared" si="12"/>
        <v>604200</v>
      </c>
      <c r="Q20" s="169">
        <f t="shared" si="12"/>
        <v>661492</v>
      </c>
      <c r="R20" s="170">
        <f t="shared" si="6"/>
        <v>9.482290632240975E-2</v>
      </c>
      <c r="S20" s="171">
        <f t="shared" si="7"/>
        <v>0.49604329644631706</v>
      </c>
      <c r="T20" s="170">
        <f t="shared" si="8"/>
        <v>0.20416533178270743</v>
      </c>
      <c r="U20" s="169">
        <f>U12-SUM(U13:U19)</f>
        <v>617202</v>
      </c>
      <c r="V20" s="169">
        <f>V12-SUM(V13:V19)</f>
        <v>315387</v>
      </c>
      <c r="W20" s="169">
        <f>W12-SUM(W13:W19)</f>
        <v>682461</v>
      </c>
      <c r="X20" s="169">
        <f>X12-SUM(X13:X19)</f>
        <v>769267</v>
      </c>
      <c r="Y20" s="169">
        <f>Y12-SUM(Y13:Y19)</f>
        <v>843260</v>
      </c>
      <c r="Z20" s="170">
        <f t="shared" si="9"/>
        <v>9.6186369621990897E-2</v>
      </c>
      <c r="AA20" s="171">
        <f t="shared" si="2"/>
        <v>0.36626258502078746</v>
      </c>
      <c r="AB20" s="170">
        <f t="shared" si="10"/>
        <v>0.2143638470793606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198962</v>
      </c>
      <c r="D22" s="176">
        <f t="shared" si="13"/>
        <v>40634</v>
      </c>
      <c r="E22" s="176">
        <f t="shared" si="13"/>
        <v>53819</v>
      </c>
      <c r="F22" s="176">
        <f t="shared" si="13"/>
        <v>149316</v>
      </c>
      <c r="G22" s="176">
        <f t="shared" si="13"/>
        <v>151939</v>
      </c>
      <c r="H22" s="176">
        <f t="shared" si="13"/>
        <v>140767</v>
      </c>
      <c r="I22" s="177">
        <f>IFERROR(H22/G22-1,"-")</f>
        <v>-7.3529508552774514E-2</v>
      </c>
      <c r="J22" s="177">
        <f>IFERROR(H22/C22-1,"-")</f>
        <v>-0.29249303887174438</v>
      </c>
      <c r="K22" s="177">
        <f>H22/H$8</f>
        <v>0.20289364180012309</v>
      </c>
      <c r="L22" s="176">
        <f t="shared" ref="L22:Q22" si="14">L23+L26</f>
        <v>1059635</v>
      </c>
      <c r="M22" s="176">
        <f t="shared" si="14"/>
        <v>351474</v>
      </c>
      <c r="N22" s="176">
        <f t="shared" si="14"/>
        <v>600383</v>
      </c>
      <c r="O22" s="176">
        <f t="shared" si="14"/>
        <v>1214732</v>
      </c>
      <c r="P22" s="176">
        <f t="shared" si="14"/>
        <v>1261328</v>
      </c>
      <c r="Q22" s="176">
        <f t="shared" si="14"/>
        <v>1305331</v>
      </c>
      <c r="R22" s="177">
        <f>IFERROR(Q22/P22-1,"-")</f>
        <v>3.4886246876308036E-2</v>
      </c>
      <c r="S22" s="177">
        <f>IFERROR(Q22/L22-1,"-")</f>
        <v>0.23186852076422548</v>
      </c>
      <c r="T22" s="177">
        <f>Q22/Q$8</f>
        <v>0.40288217650591884</v>
      </c>
      <c r="U22" s="176">
        <f>U23+U26</f>
        <v>1258597</v>
      </c>
      <c r="V22" s="176">
        <f>V23+V26</f>
        <v>654202</v>
      </c>
      <c r="W22" s="176">
        <f>W23+W26</f>
        <v>1364048</v>
      </c>
      <c r="X22" s="176">
        <f>X23+X26</f>
        <v>1413267</v>
      </c>
      <c r="Y22" s="176">
        <f>Y23+Y26</f>
        <v>1446098</v>
      </c>
      <c r="Z22" s="177">
        <f>IFERROR(Y22/X22-1,"-")</f>
        <v>2.3230571434838643E-2</v>
      </c>
      <c r="AA22" s="177">
        <f t="shared" ref="AA22:AA34" si="15">IFERROR(Y22/U22-1,"-")</f>
        <v>0.14897620127808975</v>
      </c>
      <c r="AB22" s="177">
        <f>Y22/Y$8</f>
        <v>0.36761038177284489</v>
      </c>
    </row>
    <row r="23" spans="1:28" x14ac:dyDescent="0.25">
      <c r="A23" s="56"/>
      <c r="B23" s="157" t="s">
        <v>97</v>
      </c>
      <c r="C23" s="158">
        <v>18516</v>
      </c>
      <c r="D23" s="158">
        <v>2639</v>
      </c>
      <c r="E23" s="158">
        <v>8189</v>
      </c>
      <c r="F23" s="158">
        <v>11686</v>
      </c>
      <c r="G23" s="158">
        <v>11087</v>
      </c>
      <c r="H23" s="158">
        <v>7216</v>
      </c>
      <c r="I23" s="159">
        <f>IFERROR(H23/G23-1,"-")</f>
        <v>-0.34914765040137097</v>
      </c>
      <c r="J23" s="160">
        <f>IFERROR(H23/C23-1,"-")</f>
        <v>-0.61028299848779433</v>
      </c>
      <c r="K23" s="159">
        <f>H23/H$8</f>
        <v>1.0400736814947312E-2</v>
      </c>
      <c r="L23" s="158">
        <v>153393</v>
      </c>
      <c r="M23" s="158">
        <v>74356</v>
      </c>
      <c r="N23" s="158">
        <v>186126</v>
      </c>
      <c r="O23" s="158">
        <v>151334</v>
      </c>
      <c r="P23" s="158">
        <v>122375</v>
      </c>
      <c r="Q23" s="158">
        <v>111965</v>
      </c>
      <c r="R23" s="159">
        <f>IFERROR(Q23/P23-1,"-")</f>
        <v>-8.5066394279877389E-2</v>
      </c>
      <c r="S23" s="160">
        <f>IFERROR(Q23/L23-1,"-")</f>
        <v>-0.2700775133154707</v>
      </c>
      <c r="T23" s="159">
        <f>Q23/Q$8</f>
        <v>3.4557290750380713E-2</v>
      </c>
      <c r="U23" s="158">
        <v>171909</v>
      </c>
      <c r="V23" s="158">
        <v>194315</v>
      </c>
      <c r="W23" s="158">
        <v>163020</v>
      </c>
      <c r="X23" s="158">
        <v>133462</v>
      </c>
      <c r="Y23" s="158">
        <v>119181</v>
      </c>
      <c r="Z23" s="159">
        <f>IFERROR(Y23/X23-1,"-")</f>
        <v>-0.10700424090752425</v>
      </c>
      <c r="AA23" s="160">
        <f t="shared" si="15"/>
        <v>-0.30672041603406452</v>
      </c>
      <c r="AB23" s="159">
        <f>Y23/Y$8</f>
        <v>3.0296821453365836E-2</v>
      </c>
    </row>
    <row r="24" spans="1:28" x14ac:dyDescent="0.25">
      <c r="A24" s="56"/>
      <c r="B24" s="162" t="s">
        <v>103</v>
      </c>
      <c r="C24" s="163">
        <v>9184</v>
      </c>
      <c r="D24" s="163">
        <v>1649</v>
      </c>
      <c r="E24" s="163">
        <v>4067</v>
      </c>
      <c r="F24" s="163">
        <v>5637</v>
      </c>
      <c r="G24" s="163">
        <v>5291</v>
      </c>
      <c r="H24" s="163">
        <v>2301</v>
      </c>
      <c r="I24" s="164">
        <f>IFERROR(H24/G24-1,"-")</f>
        <v>-0.56511056511056512</v>
      </c>
      <c r="J24" s="165">
        <f>IFERROR(H24/C24-1,"-")</f>
        <v>-0.74945557491289194</v>
      </c>
      <c r="K24" s="164">
        <f>H24/H$8</f>
        <v>3.3165320691787366E-3</v>
      </c>
      <c r="L24" s="163">
        <v>70248</v>
      </c>
      <c r="M24" s="163">
        <v>37476</v>
      </c>
      <c r="N24" s="163">
        <v>88262</v>
      </c>
      <c r="O24" s="163">
        <v>59312</v>
      </c>
      <c r="P24" s="163">
        <v>46944</v>
      </c>
      <c r="Q24" s="163">
        <v>39058</v>
      </c>
      <c r="R24" s="164">
        <f>IFERROR(Q24/P24-1,"-")</f>
        <v>-0.16798738922972056</v>
      </c>
      <c r="S24" s="165">
        <f>IFERROR(Q24/L24-1,"-")</f>
        <v>-0.44399840564855941</v>
      </c>
      <c r="T24" s="164">
        <f>Q24/Q$8</f>
        <v>1.2055005243856293E-2</v>
      </c>
      <c r="U24" s="163">
        <v>79432</v>
      </c>
      <c r="V24" s="163">
        <v>92329</v>
      </c>
      <c r="W24" s="163">
        <v>64949</v>
      </c>
      <c r="X24" s="163">
        <v>52235</v>
      </c>
      <c r="Y24" s="163">
        <v>41359</v>
      </c>
      <c r="Z24" s="164">
        <f>IFERROR(Y24/X24-1,"-")</f>
        <v>-0.20821288408155447</v>
      </c>
      <c r="AA24" s="165">
        <f t="shared" si="15"/>
        <v>-0.4793156410514654</v>
      </c>
      <c r="AB24" s="164">
        <f>Y24/Y$8</f>
        <v>1.0513808732010618E-2</v>
      </c>
    </row>
    <row r="25" spans="1:28" x14ac:dyDescent="0.25">
      <c r="A25" s="56"/>
      <c r="B25" s="162" t="s">
        <v>100</v>
      </c>
      <c r="C25" s="163">
        <v>9332</v>
      </c>
      <c r="D25" s="163">
        <v>990</v>
      </c>
      <c r="E25" s="163">
        <v>4122</v>
      </c>
      <c r="F25" s="163">
        <v>6049</v>
      </c>
      <c r="G25" s="163">
        <v>5796</v>
      </c>
      <c r="H25" s="163">
        <v>4915</v>
      </c>
      <c r="I25" s="164">
        <f>IFERROR(H25/G25-1,"-")</f>
        <v>-0.15200138026224985</v>
      </c>
      <c r="J25" s="165">
        <f>IFERROR(H25/C25-1,"-")</f>
        <v>-0.47331761680240036</v>
      </c>
      <c r="K25" s="164">
        <f>H25/H$8</f>
        <v>7.0842047457685747E-3</v>
      </c>
      <c r="L25" s="163">
        <v>83145</v>
      </c>
      <c r="M25" s="163">
        <v>36880</v>
      </c>
      <c r="N25" s="163">
        <v>97864</v>
      </c>
      <c r="O25" s="163">
        <v>92022</v>
      </c>
      <c r="P25" s="163">
        <v>75431</v>
      </c>
      <c r="Q25" s="163">
        <v>72907</v>
      </c>
      <c r="R25" s="164">
        <f>IFERROR(Q25/P25-1,"-")</f>
        <v>-3.3461043867905715E-2</v>
      </c>
      <c r="S25" s="165">
        <f>IFERROR(Q25/L25-1,"-")</f>
        <v>-0.12313428348066635</v>
      </c>
      <c r="T25" s="164">
        <f>Q25/Q$8</f>
        <v>2.250228550652442E-2</v>
      </c>
      <c r="U25" s="163">
        <v>92477</v>
      </c>
      <c r="V25" s="163">
        <v>101986</v>
      </c>
      <c r="W25" s="163">
        <v>98071</v>
      </c>
      <c r="X25" s="163">
        <v>81227</v>
      </c>
      <c r="Y25" s="163">
        <v>77822</v>
      </c>
      <c r="Z25" s="164">
        <f>IFERROR(Y25/X25-1,"-")</f>
        <v>-4.1919558767404941E-2</v>
      </c>
      <c r="AA25" s="165">
        <f t="shared" si="15"/>
        <v>-0.15847183624036243</v>
      </c>
      <c r="AB25" s="164">
        <f>Y25/Y$8</f>
        <v>1.9783012721355214E-2</v>
      </c>
    </row>
    <row r="26" spans="1:28" x14ac:dyDescent="0.25">
      <c r="A26" s="56"/>
      <c r="B26" s="157" t="s">
        <v>107</v>
      </c>
      <c r="C26" s="158">
        <v>180446</v>
      </c>
      <c r="D26" s="158">
        <v>37995</v>
      </c>
      <c r="E26" s="158">
        <v>45630</v>
      </c>
      <c r="F26" s="158">
        <v>137630</v>
      </c>
      <c r="G26" s="158">
        <v>140852</v>
      </c>
      <c r="H26" s="158">
        <v>133551</v>
      </c>
      <c r="I26" s="159">
        <f>IFERROR(H26/G26-1,"-")</f>
        <v>-5.183454974015278E-2</v>
      </c>
      <c r="J26" s="160">
        <f>IFERROR(H26/C26-1,"-")</f>
        <v>-0.25988384336588233</v>
      </c>
      <c r="K26" s="159">
        <f>H26/H$8</f>
        <v>0.19249290498517577</v>
      </c>
      <c r="L26" s="158">
        <v>906242</v>
      </c>
      <c r="M26" s="158">
        <v>277118</v>
      </c>
      <c r="N26" s="158">
        <v>414257</v>
      </c>
      <c r="O26" s="158">
        <v>1063398</v>
      </c>
      <c r="P26" s="158">
        <v>1138953</v>
      </c>
      <c r="Q26" s="158">
        <v>1193366</v>
      </c>
      <c r="R26" s="159">
        <f>IFERROR(Q26/P26-1,"-")</f>
        <v>4.7774578933459155E-2</v>
      </c>
      <c r="S26" s="160">
        <f>IFERROR(Q26/L26-1,"-")</f>
        <v>0.31682927959639917</v>
      </c>
      <c r="T26" s="159">
        <f>Q26/Q$8</f>
        <v>0.36832488575553812</v>
      </c>
      <c r="U26" s="158">
        <v>1086688</v>
      </c>
      <c r="V26" s="158">
        <v>459887</v>
      </c>
      <c r="W26" s="158">
        <v>1201028</v>
      </c>
      <c r="X26" s="158">
        <v>1279805</v>
      </c>
      <c r="Y26" s="158">
        <v>1326917</v>
      </c>
      <c r="Z26" s="159">
        <f>IFERROR(Y26/X26-1,"-")</f>
        <v>3.681185805650089E-2</v>
      </c>
      <c r="AA26" s="160">
        <f t="shared" si="15"/>
        <v>0.22106529196972824</v>
      </c>
      <c r="AB26" s="159">
        <f>Y26/Y$8</f>
        <v>0.33731356031947907</v>
      </c>
    </row>
    <row r="27" spans="1:28" s="56" customFormat="1" x14ac:dyDescent="0.25">
      <c r="B27" s="162" t="s">
        <v>110</v>
      </c>
      <c r="C27" s="163">
        <v>73853</v>
      </c>
      <c r="D27" s="163">
        <v>14391</v>
      </c>
      <c r="E27" s="163">
        <v>12958</v>
      </c>
      <c r="F27" s="163">
        <v>60339</v>
      </c>
      <c r="G27" s="163">
        <v>63668</v>
      </c>
      <c r="H27" s="163">
        <v>58951</v>
      </c>
      <c r="I27" s="164">
        <f t="shared" ref="I27:I34" si="16">IFERROR(H27/G27-1,"-")</f>
        <v>-7.4087453665891867E-2</v>
      </c>
      <c r="J27" s="165">
        <f t="shared" ref="J27:J34" si="17">IFERROR(H27/C27-1,"-")</f>
        <v>-0.2017792100524014</v>
      </c>
      <c r="K27" s="164">
        <f t="shared" ref="K27:K34" si="18">H27/H$8</f>
        <v>8.4968657979207177E-2</v>
      </c>
      <c r="L27" s="163">
        <v>431773</v>
      </c>
      <c r="M27" s="163">
        <v>115658</v>
      </c>
      <c r="N27" s="163">
        <v>131652</v>
      </c>
      <c r="O27" s="163">
        <v>541691</v>
      </c>
      <c r="P27" s="163">
        <v>589310</v>
      </c>
      <c r="Q27" s="163">
        <v>616855</v>
      </c>
      <c r="R27" s="164">
        <f t="shared" ref="R27:R34" si="19">IFERROR(Q27/P27-1,"-")</f>
        <v>4.6741104002986589E-2</v>
      </c>
      <c r="S27" s="165">
        <f t="shared" ref="S27:S34" si="20">IFERROR(Q27/L27-1,"-")</f>
        <v>0.42865579830142231</v>
      </c>
      <c r="T27" s="164">
        <f t="shared" ref="T27:T34" si="21">Q27/Q$8</f>
        <v>0.19038840339236451</v>
      </c>
      <c r="U27" s="163">
        <v>505626</v>
      </c>
      <c r="V27" s="163">
        <v>144610</v>
      </c>
      <c r="W27" s="163">
        <v>602030</v>
      </c>
      <c r="X27" s="163">
        <v>652978</v>
      </c>
      <c r="Y27" s="163">
        <v>675806</v>
      </c>
      <c r="Z27" s="164">
        <f t="shared" ref="Z27:Z34" si="22">IFERROR(Y27/X27-1,"-")</f>
        <v>3.4959830193360242E-2</v>
      </c>
      <c r="AA27" s="165">
        <f t="shared" si="15"/>
        <v>0.33657288193249557</v>
      </c>
      <c r="AB27" s="164">
        <f t="shared" ref="AB27:AB34" si="23">Y27/Y$8</f>
        <v>0.1717956194285444</v>
      </c>
    </row>
    <row r="28" spans="1:28" s="56" customFormat="1" x14ac:dyDescent="0.25">
      <c r="B28" s="162" t="s">
        <v>113</v>
      </c>
      <c r="C28" s="163">
        <v>29777</v>
      </c>
      <c r="D28" s="163">
        <v>7008</v>
      </c>
      <c r="E28" s="163">
        <v>12108</v>
      </c>
      <c r="F28" s="163">
        <v>24852</v>
      </c>
      <c r="G28" s="163">
        <v>27690</v>
      </c>
      <c r="H28" s="163">
        <v>26999</v>
      </c>
      <c r="I28" s="164">
        <f t="shared" si="16"/>
        <v>-2.4954857349223536E-2</v>
      </c>
      <c r="J28" s="165">
        <f t="shared" si="17"/>
        <v>-9.3293481546159795E-2</v>
      </c>
      <c r="K28" s="164">
        <f t="shared" si="18"/>
        <v>3.891484108464003E-2</v>
      </c>
      <c r="L28" s="163">
        <v>129921</v>
      </c>
      <c r="M28" s="163">
        <v>35804</v>
      </c>
      <c r="N28" s="163">
        <v>70307</v>
      </c>
      <c r="O28" s="163">
        <v>117737</v>
      </c>
      <c r="P28" s="163">
        <v>125204</v>
      </c>
      <c r="Q28" s="163">
        <v>126252</v>
      </c>
      <c r="R28" s="164">
        <f t="shared" si="19"/>
        <v>8.3703396057634993E-3</v>
      </c>
      <c r="S28" s="165">
        <f t="shared" si="20"/>
        <v>-2.8240238298658404E-2</v>
      </c>
      <c r="T28" s="164">
        <f t="shared" si="21"/>
        <v>3.8966883149350831E-2</v>
      </c>
      <c r="U28" s="163">
        <v>159698</v>
      </c>
      <c r="V28" s="163">
        <v>82415</v>
      </c>
      <c r="W28" s="163">
        <v>142589</v>
      </c>
      <c r="X28" s="163">
        <v>152894</v>
      </c>
      <c r="Y28" s="163">
        <v>153251</v>
      </c>
      <c r="Z28" s="164">
        <f t="shared" si="22"/>
        <v>2.3349510118120254E-3</v>
      </c>
      <c r="AA28" s="165">
        <f t="shared" si="15"/>
        <v>-4.0369948277373502E-2</v>
      </c>
      <c r="AB28" s="164">
        <f t="shared" si="23"/>
        <v>3.8957704538053611E-2</v>
      </c>
    </row>
    <row r="29" spans="1:28" x14ac:dyDescent="0.25">
      <c r="A29" s="56"/>
      <c r="B29" s="162" t="s">
        <v>116</v>
      </c>
      <c r="C29" s="163">
        <v>8206</v>
      </c>
      <c r="D29" s="163">
        <v>2856</v>
      </c>
      <c r="E29" s="163">
        <v>4680</v>
      </c>
      <c r="F29" s="163">
        <v>3704</v>
      </c>
      <c r="G29" s="163">
        <v>2794</v>
      </c>
      <c r="H29" s="163">
        <v>2835</v>
      </c>
      <c r="I29" s="164">
        <f t="shared" si="16"/>
        <v>1.4674302075876833E-2</v>
      </c>
      <c r="J29" s="165">
        <f t="shared" si="17"/>
        <v>-0.65452108213502314</v>
      </c>
      <c r="K29" s="164">
        <f t="shared" si="18"/>
        <v>4.0862096549855358E-3</v>
      </c>
      <c r="L29" s="163">
        <v>31900</v>
      </c>
      <c r="M29" s="163">
        <v>12495</v>
      </c>
      <c r="N29" s="163">
        <v>26710</v>
      </c>
      <c r="O29" s="163">
        <v>44360</v>
      </c>
      <c r="P29" s="163">
        <v>40291</v>
      </c>
      <c r="Q29" s="163">
        <v>36295</v>
      </c>
      <c r="R29" s="164">
        <f t="shared" si="19"/>
        <v>-9.917847658285972E-2</v>
      </c>
      <c r="S29" s="165">
        <f t="shared" si="20"/>
        <v>0.13777429467084645</v>
      </c>
      <c r="T29" s="164">
        <f t="shared" si="21"/>
        <v>1.1202222728397875E-2</v>
      </c>
      <c r="U29" s="163">
        <v>40106</v>
      </c>
      <c r="V29" s="163">
        <v>31390</v>
      </c>
      <c r="W29" s="163">
        <v>48064</v>
      </c>
      <c r="X29" s="163">
        <v>43085</v>
      </c>
      <c r="Y29" s="163">
        <v>39130</v>
      </c>
      <c r="Z29" s="164">
        <f t="shared" si="22"/>
        <v>-9.1795288383428097E-2</v>
      </c>
      <c r="AA29" s="165">
        <f t="shared" si="15"/>
        <v>-2.433551089612529E-2</v>
      </c>
      <c r="AB29" s="164">
        <f t="shared" si="23"/>
        <v>9.9471780188973499E-3</v>
      </c>
    </row>
    <row r="30" spans="1:28" x14ac:dyDescent="0.25">
      <c r="A30" s="56"/>
      <c r="B30" s="162" t="s">
        <v>123</v>
      </c>
      <c r="C30" s="163">
        <v>7552</v>
      </c>
      <c r="D30" s="163">
        <v>1713</v>
      </c>
      <c r="E30" s="163">
        <v>3184</v>
      </c>
      <c r="F30" s="163">
        <v>7426</v>
      </c>
      <c r="G30" s="163">
        <v>3650</v>
      </c>
      <c r="H30" s="163">
        <v>2980</v>
      </c>
      <c r="I30" s="164">
        <f t="shared" si="16"/>
        <v>-0.18356164383561646</v>
      </c>
      <c r="J30" s="165">
        <f t="shared" si="17"/>
        <v>-0.60540254237288138</v>
      </c>
      <c r="K30" s="164">
        <f t="shared" si="18"/>
        <v>4.295204505064161E-3</v>
      </c>
      <c r="L30" s="163">
        <v>36824</v>
      </c>
      <c r="M30" s="163">
        <v>11356</v>
      </c>
      <c r="N30" s="163">
        <v>27969</v>
      </c>
      <c r="O30" s="163">
        <v>53131</v>
      </c>
      <c r="P30" s="163">
        <v>49875</v>
      </c>
      <c r="Q30" s="163">
        <v>53776</v>
      </c>
      <c r="R30" s="164">
        <f t="shared" si="19"/>
        <v>7.8215538847117738E-2</v>
      </c>
      <c r="S30" s="165">
        <f t="shared" si="20"/>
        <v>0.46035194438409732</v>
      </c>
      <c r="T30" s="164">
        <f t="shared" si="21"/>
        <v>1.6597623073214603E-2</v>
      </c>
      <c r="U30" s="163">
        <v>44376</v>
      </c>
      <c r="V30" s="163">
        <v>31153</v>
      </c>
      <c r="W30" s="163">
        <v>60557</v>
      </c>
      <c r="X30" s="163">
        <v>53525</v>
      </c>
      <c r="Y30" s="163">
        <v>56756</v>
      </c>
      <c r="Z30" s="164">
        <f t="shared" si="22"/>
        <v>6.0364315740308205E-2</v>
      </c>
      <c r="AA30" s="165">
        <f t="shared" si="15"/>
        <v>0.27897962862808723</v>
      </c>
      <c r="AB30" s="164">
        <f t="shared" si="23"/>
        <v>1.4427856775889036E-2</v>
      </c>
    </row>
    <row r="31" spans="1:28" x14ac:dyDescent="0.25">
      <c r="A31" s="56"/>
      <c r="B31" s="162" t="s">
        <v>119</v>
      </c>
      <c r="C31" s="163">
        <v>6422</v>
      </c>
      <c r="D31" s="163">
        <v>1328</v>
      </c>
      <c r="E31" s="163">
        <v>1702</v>
      </c>
      <c r="F31" s="163">
        <v>4039</v>
      </c>
      <c r="G31" s="163">
        <v>2859</v>
      </c>
      <c r="H31" s="163">
        <v>2297</v>
      </c>
      <c r="I31" s="164">
        <f t="shared" si="16"/>
        <v>-0.19657222805176633</v>
      </c>
      <c r="J31" s="165">
        <f t="shared" si="17"/>
        <v>-0.64232326378075366</v>
      </c>
      <c r="K31" s="164">
        <f t="shared" si="18"/>
        <v>3.3107666940041538E-3</v>
      </c>
      <c r="L31" s="163">
        <v>52795</v>
      </c>
      <c r="M31" s="163">
        <v>21856</v>
      </c>
      <c r="N31" s="163">
        <v>38936</v>
      </c>
      <c r="O31" s="163">
        <v>66950</v>
      </c>
      <c r="P31" s="163">
        <v>64706</v>
      </c>
      <c r="Q31" s="163">
        <v>67141</v>
      </c>
      <c r="R31" s="164">
        <f t="shared" si="19"/>
        <v>3.7631749760455024E-2</v>
      </c>
      <c r="S31" s="165">
        <f t="shared" si="20"/>
        <v>0.27173027748839851</v>
      </c>
      <c r="T31" s="164">
        <f t="shared" si="21"/>
        <v>2.0722645990008587E-2</v>
      </c>
      <c r="U31" s="163">
        <v>59217</v>
      </c>
      <c r="V31" s="163">
        <v>40638</v>
      </c>
      <c r="W31" s="163">
        <v>70989</v>
      </c>
      <c r="X31" s="163">
        <v>67565</v>
      </c>
      <c r="Y31" s="163">
        <v>69438</v>
      </c>
      <c r="Z31" s="164">
        <f t="shared" si="22"/>
        <v>2.7721453415229691E-2</v>
      </c>
      <c r="AA31" s="165">
        <f t="shared" si="15"/>
        <v>0.1726024621308071</v>
      </c>
      <c r="AB31" s="164">
        <f t="shared" si="23"/>
        <v>1.7651728782933661E-2</v>
      </c>
    </row>
    <row r="32" spans="1:28" x14ac:dyDescent="0.25">
      <c r="A32" s="56"/>
      <c r="B32" s="162" t="s">
        <v>128</v>
      </c>
      <c r="C32" s="163">
        <v>6303</v>
      </c>
      <c r="D32" s="163">
        <v>1374</v>
      </c>
      <c r="E32" s="163">
        <v>406</v>
      </c>
      <c r="F32" s="163">
        <v>1532</v>
      </c>
      <c r="G32" s="163">
        <v>1878</v>
      </c>
      <c r="H32" s="163">
        <v>2139</v>
      </c>
      <c r="I32" s="164">
        <f t="shared" si="16"/>
        <v>0.13897763578274769</v>
      </c>
      <c r="J32" s="165">
        <f t="shared" si="17"/>
        <v>-0.66063779152784385</v>
      </c>
      <c r="K32" s="164">
        <f t="shared" si="18"/>
        <v>3.0830343746081346E-3</v>
      </c>
      <c r="L32" s="163">
        <v>17058</v>
      </c>
      <c r="M32" s="163">
        <v>8179</v>
      </c>
      <c r="N32" s="163">
        <v>4116</v>
      </c>
      <c r="O32" s="163">
        <v>16554</v>
      </c>
      <c r="P32" s="163">
        <v>17051</v>
      </c>
      <c r="Q32" s="163">
        <v>16578</v>
      </c>
      <c r="R32" s="164">
        <f t="shared" si="19"/>
        <v>-2.774030848630582E-2</v>
      </c>
      <c r="S32" s="165">
        <f t="shared" si="20"/>
        <v>-2.8139289482940533E-2</v>
      </c>
      <c r="T32" s="164">
        <f t="shared" si="21"/>
        <v>5.1166950927505157E-3</v>
      </c>
      <c r="U32" s="163">
        <v>23361</v>
      </c>
      <c r="V32" s="163">
        <v>4522</v>
      </c>
      <c r="W32" s="163">
        <v>18086</v>
      </c>
      <c r="X32" s="163">
        <v>18929</v>
      </c>
      <c r="Y32" s="163">
        <v>18717</v>
      </c>
      <c r="Z32" s="164">
        <f t="shared" si="22"/>
        <v>-1.1199746420835766E-2</v>
      </c>
      <c r="AA32" s="165">
        <f t="shared" si="15"/>
        <v>-0.19879285989469631</v>
      </c>
      <c r="AB32" s="164">
        <f t="shared" si="23"/>
        <v>4.758020214150312E-3</v>
      </c>
    </row>
    <row r="33" spans="1:28" x14ac:dyDescent="0.25">
      <c r="A33" s="56"/>
      <c r="B33" s="162" t="s">
        <v>131</v>
      </c>
      <c r="C33" s="163">
        <v>2730</v>
      </c>
      <c r="D33" s="163">
        <v>667</v>
      </c>
      <c r="E33" s="163">
        <v>98</v>
      </c>
      <c r="F33" s="163">
        <v>649</v>
      </c>
      <c r="G33" s="163">
        <v>712</v>
      </c>
      <c r="H33" s="163">
        <v>463</v>
      </c>
      <c r="I33" s="164">
        <f t="shared" si="16"/>
        <v>-0.3497191011235955</v>
      </c>
      <c r="J33" s="165">
        <f t="shared" si="17"/>
        <v>-0.83040293040293034</v>
      </c>
      <c r="K33" s="164">
        <f t="shared" si="18"/>
        <v>6.6734217645795526E-4</v>
      </c>
      <c r="L33" s="163">
        <v>21368</v>
      </c>
      <c r="M33" s="163">
        <v>10845</v>
      </c>
      <c r="N33" s="163">
        <v>3026</v>
      </c>
      <c r="O33" s="163">
        <v>13418</v>
      </c>
      <c r="P33" s="163">
        <v>17638</v>
      </c>
      <c r="Q33" s="163">
        <v>16317</v>
      </c>
      <c r="R33" s="164">
        <f t="shared" si="19"/>
        <v>-7.4895112824583276E-2</v>
      </c>
      <c r="S33" s="165">
        <f t="shared" si="20"/>
        <v>-0.23638150505428679</v>
      </c>
      <c r="T33" s="164">
        <f t="shared" si="21"/>
        <v>5.0361390896616091E-3</v>
      </c>
      <c r="U33" s="163">
        <v>24098</v>
      </c>
      <c r="V33" s="163">
        <v>3124</v>
      </c>
      <c r="W33" s="163">
        <v>14067</v>
      </c>
      <c r="X33" s="163">
        <v>18350</v>
      </c>
      <c r="Y33" s="163">
        <v>16780</v>
      </c>
      <c r="Z33" s="164">
        <f t="shared" si="22"/>
        <v>-8.5558583106267072E-2</v>
      </c>
      <c r="AA33" s="165">
        <f t="shared" si="15"/>
        <v>-0.30367665366420449</v>
      </c>
      <c r="AB33" s="164">
        <f t="shared" si="23"/>
        <v>4.2656183786633668E-3</v>
      </c>
    </row>
    <row r="34" spans="1:28" x14ac:dyDescent="0.25">
      <c r="A34" s="56"/>
      <c r="B34" s="168" t="s">
        <v>145</v>
      </c>
      <c r="C34" s="169">
        <f t="shared" ref="C34:H34" si="24">C26-SUM(C27:C33)</f>
        <v>45603</v>
      </c>
      <c r="D34" s="169">
        <f t="shared" si="24"/>
        <v>8658</v>
      </c>
      <c r="E34" s="169">
        <f t="shared" si="24"/>
        <v>10494</v>
      </c>
      <c r="F34" s="169">
        <f t="shared" si="24"/>
        <v>35089</v>
      </c>
      <c r="G34" s="169">
        <f t="shared" si="24"/>
        <v>37601</v>
      </c>
      <c r="H34" s="169">
        <f t="shared" si="24"/>
        <v>36887</v>
      </c>
      <c r="I34" s="170">
        <f t="shared" si="16"/>
        <v>-1.898885667934358E-2</v>
      </c>
      <c r="J34" s="171">
        <f t="shared" si="17"/>
        <v>-0.19112777668135872</v>
      </c>
      <c r="K34" s="170">
        <f t="shared" si="18"/>
        <v>5.3166848516208634E-2</v>
      </c>
      <c r="L34" s="169">
        <f t="shared" ref="L34:Q34" si="25">L26-SUM(L27:L33)</f>
        <v>184603</v>
      </c>
      <c r="M34" s="169">
        <f t="shared" si="25"/>
        <v>60925</v>
      </c>
      <c r="N34" s="169">
        <f t="shared" si="25"/>
        <v>111541</v>
      </c>
      <c r="O34" s="169">
        <f t="shared" si="25"/>
        <v>209557</v>
      </c>
      <c r="P34" s="169">
        <f t="shared" si="25"/>
        <v>234878</v>
      </c>
      <c r="Q34" s="169">
        <f t="shared" si="25"/>
        <v>260152</v>
      </c>
      <c r="R34" s="170">
        <f t="shared" si="19"/>
        <v>0.10760479908718579</v>
      </c>
      <c r="S34" s="171">
        <f t="shared" si="20"/>
        <v>0.40925120393493053</v>
      </c>
      <c r="T34" s="170">
        <f t="shared" si="21"/>
        <v>8.0294273239789604E-2</v>
      </c>
      <c r="U34" s="169">
        <f>U26-SUM(U27:U33)</f>
        <v>230206</v>
      </c>
      <c r="V34" s="169">
        <f>V26-SUM(V27:V33)</f>
        <v>122035</v>
      </c>
      <c r="W34" s="169">
        <f>W26-SUM(W27:W33)</f>
        <v>244646</v>
      </c>
      <c r="X34" s="169">
        <f>X26-SUM(X27:X33)</f>
        <v>272479</v>
      </c>
      <c r="Y34" s="169">
        <f>Y26-SUM(Y27:Y33)</f>
        <v>297039</v>
      </c>
      <c r="Z34" s="170">
        <f t="shared" si="22"/>
        <v>9.0135386580250332E-2</v>
      </c>
      <c r="AA34" s="171">
        <f t="shared" si="15"/>
        <v>0.29031823670972945</v>
      </c>
      <c r="AB34" s="170">
        <f t="shared" si="23"/>
        <v>7.5509834182347302E-2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160945</v>
      </c>
      <c r="D36" s="176">
        <f t="shared" si="26"/>
        <v>49320</v>
      </c>
      <c r="E36" s="176">
        <f t="shared" si="26"/>
        <v>41074</v>
      </c>
      <c r="F36" s="176">
        <f t="shared" si="26"/>
        <v>163251</v>
      </c>
      <c r="G36" s="176">
        <f t="shared" si="26"/>
        <v>184640</v>
      </c>
      <c r="H36" s="176">
        <f t="shared" si="26"/>
        <v>191961</v>
      </c>
      <c r="I36" s="177">
        <f>IFERROR(H36/G36-1,"-")</f>
        <v>3.9650129982669036E-2</v>
      </c>
      <c r="J36" s="177">
        <f>IFERROR(H36/C36-1,"-")</f>
        <v>0.19271179595513988</v>
      </c>
      <c r="K36" s="177">
        <f>H36/H$8</f>
        <v>0.27668179597202064</v>
      </c>
      <c r="L36" s="176">
        <f t="shared" ref="L36:Q36" si="27">L37+L40</f>
        <v>505376</v>
      </c>
      <c r="M36" s="176">
        <f t="shared" si="27"/>
        <v>137960</v>
      </c>
      <c r="N36" s="176">
        <f t="shared" si="27"/>
        <v>170304</v>
      </c>
      <c r="O36" s="176">
        <f t="shared" si="27"/>
        <v>520752</v>
      </c>
      <c r="P36" s="176">
        <f t="shared" si="27"/>
        <v>558199</v>
      </c>
      <c r="Q36" s="176">
        <f t="shared" si="27"/>
        <v>597619</v>
      </c>
      <c r="R36" s="177">
        <f>IFERROR(Q36/P36-1,"-")</f>
        <v>7.0619976030053877E-2</v>
      </c>
      <c r="S36" s="177">
        <f>IFERROR(Q36/L36-1,"-")</f>
        <v>0.18252350725004751</v>
      </c>
      <c r="T36" s="177">
        <f>Q36/Q$8</f>
        <v>0.18445133337160516</v>
      </c>
      <c r="U36" s="176">
        <f>U37+U40</f>
        <v>666321</v>
      </c>
      <c r="V36" s="176">
        <f>V37+V40</f>
        <v>211378</v>
      </c>
      <c r="W36" s="176">
        <f>W37+W40</f>
        <v>684003</v>
      </c>
      <c r="X36" s="176">
        <f>X37+X40</f>
        <v>742839</v>
      </c>
      <c r="Y36" s="176">
        <f>Y37+Y40</f>
        <v>789580</v>
      </c>
      <c r="Z36" s="177">
        <f>IFERROR(Y36/X36-1,"-")</f>
        <v>6.2922113674699354E-2</v>
      </c>
      <c r="AA36" s="177">
        <f t="shared" ref="AA36:AA48" si="28">IFERROR(Y36/U36-1,"-")</f>
        <v>0.18498441441887614</v>
      </c>
      <c r="AB36" s="177">
        <f>Y36/Y$8</f>
        <v>0.20071793560339815</v>
      </c>
    </row>
    <row r="37" spans="1:28" x14ac:dyDescent="0.25">
      <c r="A37" s="56"/>
      <c r="B37" s="157" t="s">
        <v>97</v>
      </c>
      <c r="C37" s="158">
        <v>14750</v>
      </c>
      <c r="D37" s="158">
        <v>4808</v>
      </c>
      <c r="E37" s="158">
        <v>5116</v>
      </c>
      <c r="F37" s="158">
        <v>20930</v>
      </c>
      <c r="G37" s="158">
        <v>26613</v>
      </c>
      <c r="H37" s="158">
        <v>29494</v>
      </c>
      <c r="I37" s="159">
        <f>IFERROR(H37/G37-1,"-")</f>
        <v>0.10825536391988888</v>
      </c>
      <c r="J37" s="160">
        <f>IFERROR(H37/C37-1,"-")</f>
        <v>0.99959322033898301</v>
      </c>
      <c r="K37" s="159">
        <f>H37/H$8</f>
        <v>4.251099384978603E-2</v>
      </c>
      <c r="L37" s="158">
        <v>59958</v>
      </c>
      <c r="M37" s="158">
        <v>16433</v>
      </c>
      <c r="N37" s="158">
        <v>29287</v>
      </c>
      <c r="O37" s="158">
        <v>56189</v>
      </c>
      <c r="P37" s="158">
        <v>49077</v>
      </c>
      <c r="Q37" s="158">
        <v>46018</v>
      </c>
      <c r="R37" s="159">
        <f>IFERROR(Q37/P37-1,"-")</f>
        <v>-6.2330623306233068E-2</v>
      </c>
      <c r="S37" s="160">
        <f>IFERROR(Q37/L37-1,"-")</f>
        <v>-0.23249608058974613</v>
      </c>
      <c r="T37" s="159">
        <f>Q37/Q$8</f>
        <v>1.420316532622712E-2</v>
      </c>
      <c r="U37" s="158">
        <v>74708</v>
      </c>
      <c r="V37" s="158">
        <v>34403</v>
      </c>
      <c r="W37" s="158">
        <v>77119</v>
      </c>
      <c r="X37" s="158">
        <v>75690</v>
      </c>
      <c r="Y37" s="158">
        <v>75512</v>
      </c>
      <c r="Z37" s="159">
        <f>IFERROR(Y37/X37-1,"-")</f>
        <v>-2.3516977143611673E-3</v>
      </c>
      <c r="AA37" s="160">
        <f t="shared" si="28"/>
        <v>1.0761899662686814E-2</v>
      </c>
      <c r="AB37" s="159">
        <f>Y37/Y$8</f>
        <v>1.9195791120955194E-2</v>
      </c>
    </row>
    <row r="38" spans="1:28" x14ac:dyDescent="0.25">
      <c r="A38" s="56"/>
      <c r="B38" s="162" t="s">
        <v>103</v>
      </c>
      <c r="C38" s="163">
        <v>9120</v>
      </c>
      <c r="D38" s="163">
        <v>1956</v>
      </c>
      <c r="E38" s="163">
        <v>3744</v>
      </c>
      <c r="F38" s="163">
        <v>9051</v>
      </c>
      <c r="G38" s="163">
        <v>14791</v>
      </c>
      <c r="H38" s="163">
        <v>20075</v>
      </c>
      <c r="I38" s="164">
        <f>IFERROR(H38/G38-1,"-")</f>
        <v>0.35724427016428906</v>
      </c>
      <c r="J38" s="165">
        <f>IFERROR(H38/C38-1,"-")</f>
        <v>1.2012061403508771</v>
      </c>
      <c r="K38" s="164">
        <f>H38/H$8</f>
        <v>2.8934976657437262E-2</v>
      </c>
      <c r="L38" s="163">
        <v>7679</v>
      </c>
      <c r="M38" s="163">
        <v>1593</v>
      </c>
      <c r="N38" s="163">
        <v>4215</v>
      </c>
      <c r="O38" s="163">
        <v>8616</v>
      </c>
      <c r="P38" s="163">
        <v>12478</v>
      </c>
      <c r="Q38" s="163">
        <v>9666</v>
      </c>
      <c r="R38" s="164">
        <f>IFERROR(Q38/P38-1,"-")</f>
        <v>-0.22535662766468989</v>
      </c>
      <c r="S38" s="165">
        <f>IFERROR(Q38/L38-1,"-")</f>
        <v>0.25875765073577295</v>
      </c>
      <c r="T38" s="164">
        <f>Q38/Q$8</f>
        <v>2.9833499074994863E-3</v>
      </c>
      <c r="U38" s="163">
        <v>16799</v>
      </c>
      <c r="V38" s="163">
        <v>7959</v>
      </c>
      <c r="W38" s="163">
        <v>17667</v>
      </c>
      <c r="X38" s="163">
        <v>27269</v>
      </c>
      <c r="Y38" s="163">
        <v>29741</v>
      </c>
      <c r="Z38" s="164">
        <f>IFERROR(Y38/X38-1,"-")</f>
        <v>9.0652389159851854E-2</v>
      </c>
      <c r="AA38" s="165">
        <f t="shared" si="28"/>
        <v>0.77040300017858199</v>
      </c>
      <c r="AB38" s="164">
        <f>Y38/Y$8</f>
        <v>7.5604145530290337E-3</v>
      </c>
    </row>
    <row r="39" spans="1:28" x14ac:dyDescent="0.25">
      <c r="A39" s="56"/>
      <c r="B39" s="162" t="s">
        <v>100</v>
      </c>
      <c r="C39" s="163">
        <v>5630</v>
      </c>
      <c r="D39" s="163">
        <v>2852</v>
      </c>
      <c r="E39" s="163">
        <v>1372</v>
      </c>
      <c r="F39" s="163">
        <v>11879</v>
      </c>
      <c r="G39" s="163">
        <v>11822</v>
      </c>
      <c r="H39" s="163">
        <v>9419</v>
      </c>
      <c r="I39" s="164">
        <f>IFERROR(H39/G39-1,"-")</f>
        <v>-0.20326509896802569</v>
      </c>
      <c r="J39" s="165">
        <f>IFERROR(H39/C39-1,"-")</f>
        <v>0.6730017761989342</v>
      </c>
      <c r="K39" s="164">
        <f>H39/H$8</f>
        <v>1.357601719234877E-2</v>
      </c>
      <c r="L39" s="163">
        <v>52279</v>
      </c>
      <c r="M39" s="163">
        <v>14840</v>
      </c>
      <c r="N39" s="163">
        <v>25072</v>
      </c>
      <c r="O39" s="163">
        <v>47573</v>
      </c>
      <c r="P39" s="163">
        <v>36599</v>
      </c>
      <c r="Q39" s="163">
        <v>36352</v>
      </c>
      <c r="R39" s="164">
        <f>IFERROR(Q39/P39-1,"-")</f>
        <v>-6.7488182737233116E-3</v>
      </c>
      <c r="S39" s="165">
        <f>IFERROR(Q39/L39-1,"-")</f>
        <v>-0.30465387631745056</v>
      </c>
      <c r="T39" s="164">
        <f>Q39/Q$8</f>
        <v>1.1219815418727635E-2</v>
      </c>
      <c r="U39" s="163">
        <v>57909</v>
      </c>
      <c r="V39" s="163">
        <v>26444</v>
      </c>
      <c r="W39" s="163">
        <v>59452</v>
      </c>
      <c r="X39" s="163">
        <v>48421</v>
      </c>
      <c r="Y39" s="163">
        <v>45771</v>
      </c>
      <c r="Z39" s="164">
        <f>IFERROR(Y39/X39-1,"-")</f>
        <v>-5.4728320356869919E-2</v>
      </c>
      <c r="AA39" s="165">
        <f t="shared" si="28"/>
        <v>-0.20960472465419888</v>
      </c>
      <c r="AB39" s="164">
        <f>Y39/Y$8</f>
        <v>1.163537656792616E-2</v>
      </c>
    </row>
    <row r="40" spans="1:28" x14ac:dyDescent="0.25">
      <c r="A40" s="56"/>
      <c r="B40" s="157" t="s">
        <v>107</v>
      </c>
      <c r="C40" s="158">
        <v>146195</v>
      </c>
      <c r="D40" s="158">
        <v>44512</v>
      </c>
      <c r="E40" s="158">
        <v>35958</v>
      </c>
      <c r="F40" s="158">
        <v>142321</v>
      </c>
      <c r="G40" s="158">
        <v>158027</v>
      </c>
      <c r="H40" s="158">
        <v>162467</v>
      </c>
      <c r="I40" s="159">
        <f>IFERROR(H40/G40-1,"-")</f>
        <v>2.8096464528213572E-2</v>
      </c>
      <c r="J40" s="160">
        <f>IFERROR(H40/C40-1,"-")</f>
        <v>0.11130339614897911</v>
      </c>
      <c r="K40" s="159">
        <f>H40/H$8</f>
        <v>0.23417080212223459</v>
      </c>
      <c r="L40" s="158">
        <v>445418</v>
      </c>
      <c r="M40" s="158">
        <v>121527</v>
      </c>
      <c r="N40" s="158">
        <v>141017</v>
      </c>
      <c r="O40" s="158">
        <v>464563</v>
      </c>
      <c r="P40" s="158">
        <v>509122</v>
      </c>
      <c r="Q40" s="158">
        <v>551601</v>
      </c>
      <c r="R40" s="159">
        <f>IFERROR(Q40/P40-1,"-")</f>
        <v>8.3435797313806903E-2</v>
      </c>
      <c r="S40" s="160">
        <f>IFERROR(Q40/L40-1,"-")</f>
        <v>0.23838955767391523</v>
      </c>
      <c r="T40" s="159">
        <f>Q40/Q$8</f>
        <v>0.17024816804537804</v>
      </c>
      <c r="U40" s="158">
        <v>591613</v>
      </c>
      <c r="V40" s="158">
        <v>176975</v>
      </c>
      <c r="W40" s="158">
        <v>606884</v>
      </c>
      <c r="X40" s="158">
        <v>667149</v>
      </c>
      <c r="Y40" s="158">
        <v>714068</v>
      </c>
      <c r="Z40" s="159">
        <f>IFERROR(Y40/X40-1,"-")</f>
        <v>7.0327617968399814E-2</v>
      </c>
      <c r="AA40" s="160">
        <f t="shared" si="28"/>
        <v>0.2069849715946066</v>
      </c>
      <c r="AB40" s="159">
        <f>Y40/Y$8</f>
        <v>0.18152214448244297</v>
      </c>
    </row>
    <row r="41" spans="1:28" s="56" customFormat="1" x14ac:dyDescent="0.25">
      <c r="B41" s="162" t="s">
        <v>110</v>
      </c>
      <c r="C41" s="163">
        <v>80069</v>
      </c>
      <c r="D41" s="163">
        <v>22162</v>
      </c>
      <c r="E41" s="163">
        <v>14389</v>
      </c>
      <c r="F41" s="163">
        <v>68705</v>
      </c>
      <c r="G41" s="163">
        <v>68719</v>
      </c>
      <c r="H41" s="163">
        <v>69421</v>
      </c>
      <c r="I41" s="164">
        <f t="shared" ref="I41:I48" si="29">IFERROR(H41/G41-1,"-")</f>
        <v>1.0215515359653038E-2</v>
      </c>
      <c r="J41" s="165">
        <f t="shared" ref="J41:J48" si="30">IFERROR(H41/C41-1,"-")</f>
        <v>-0.132985300178596</v>
      </c>
      <c r="K41" s="164">
        <f t="shared" ref="K41:K48" si="31">H41/H$8</f>
        <v>0.10005952749867757</v>
      </c>
      <c r="L41" s="163">
        <v>241043</v>
      </c>
      <c r="M41" s="163">
        <v>57590</v>
      </c>
      <c r="N41" s="163">
        <v>52001</v>
      </c>
      <c r="O41" s="163">
        <v>245730</v>
      </c>
      <c r="P41" s="163">
        <v>276355</v>
      </c>
      <c r="Q41" s="163">
        <v>311927</v>
      </c>
      <c r="R41" s="164">
        <f t="shared" ref="R41:R48" si="32">IFERROR(Q41/P41-1,"-")</f>
        <v>0.12871849613721476</v>
      </c>
      <c r="S41" s="165">
        <f t="shared" ref="S41:S48" si="33">IFERROR(Q41/L41-1,"-")</f>
        <v>0.29407201204764299</v>
      </c>
      <c r="T41" s="164">
        <f t="shared" ref="T41:T48" si="34">Q41/Q$8</f>
        <v>9.6274300289322601E-2</v>
      </c>
      <c r="U41" s="163">
        <v>321112</v>
      </c>
      <c r="V41" s="163">
        <v>66390</v>
      </c>
      <c r="W41" s="163">
        <v>314435</v>
      </c>
      <c r="X41" s="163">
        <v>345074</v>
      </c>
      <c r="Y41" s="163">
        <v>381348</v>
      </c>
      <c r="Z41" s="164">
        <f t="shared" ref="Z41:Z48" si="35">IFERROR(Y41/X41-1,"-")</f>
        <v>0.10511948161843554</v>
      </c>
      <c r="AA41" s="165">
        <f t="shared" si="28"/>
        <v>0.18758563990134292</v>
      </c>
      <c r="AB41" s="164">
        <f t="shared" ref="AB41:AB48" si="36">Y41/Y$8</f>
        <v>9.6941897346037989E-2</v>
      </c>
    </row>
    <row r="42" spans="1:28" s="56" customFormat="1" x14ac:dyDescent="0.25">
      <c r="B42" s="162" t="s">
        <v>113</v>
      </c>
      <c r="C42" s="163">
        <v>10523</v>
      </c>
      <c r="D42" s="163">
        <v>3067</v>
      </c>
      <c r="E42" s="163">
        <v>1933</v>
      </c>
      <c r="F42" s="163">
        <v>6947</v>
      </c>
      <c r="G42" s="163">
        <v>9794</v>
      </c>
      <c r="H42" s="163">
        <v>9940</v>
      </c>
      <c r="I42" s="164">
        <f t="shared" si="29"/>
        <v>1.4907085971002765E-2</v>
      </c>
      <c r="J42" s="165">
        <f t="shared" si="30"/>
        <v>-5.5402451772308292E-2</v>
      </c>
      <c r="K42" s="164">
        <f t="shared" si="31"/>
        <v>1.4326957308838177E-2</v>
      </c>
      <c r="L42" s="163">
        <v>24748</v>
      </c>
      <c r="M42" s="163">
        <v>6841</v>
      </c>
      <c r="N42" s="163">
        <v>8933</v>
      </c>
      <c r="O42" s="163">
        <v>17332</v>
      </c>
      <c r="P42" s="163">
        <v>20145</v>
      </c>
      <c r="Q42" s="163">
        <v>17980</v>
      </c>
      <c r="R42" s="164">
        <f t="shared" si="32"/>
        <v>-0.10747083643584021</v>
      </c>
      <c r="S42" s="165">
        <f t="shared" si="33"/>
        <v>-0.27347664457733956</v>
      </c>
      <c r="T42" s="164">
        <f t="shared" si="34"/>
        <v>5.549413546124639E-3</v>
      </c>
      <c r="U42" s="163">
        <v>35271</v>
      </c>
      <c r="V42" s="163">
        <v>10866</v>
      </c>
      <c r="W42" s="163">
        <v>24279</v>
      </c>
      <c r="X42" s="163">
        <v>29939</v>
      </c>
      <c r="Y42" s="163">
        <v>27920</v>
      </c>
      <c r="Z42" s="164">
        <f t="shared" si="35"/>
        <v>-6.7437122148368389E-2</v>
      </c>
      <c r="AA42" s="165">
        <f t="shared" si="28"/>
        <v>-0.2084148450568456</v>
      </c>
      <c r="AB42" s="164">
        <f t="shared" si="36"/>
        <v>7.0975009018046003E-3</v>
      </c>
    </row>
    <row r="43" spans="1:28" x14ac:dyDescent="0.25">
      <c r="A43" s="56"/>
      <c r="B43" s="162" t="s">
        <v>116</v>
      </c>
      <c r="C43" s="163">
        <v>6154</v>
      </c>
      <c r="D43" s="163">
        <v>1938</v>
      </c>
      <c r="E43" s="163">
        <v>1420</v>
      </c>
      <c r="F43" s="163">
        <v>5140</v>
      </c>
      <c r="G43" s="163">
        <v>7344</v>
      </c>
      <c r="H43" s="163">
        <v>7709</v>
      </c>
      <c r="I43" s="164">
        <f t="shared" si="29"/>
        <v>4.9700435729847392E-2</v>
      </c>
      <c r="J43" s="165">
        <f t="shared" si="30"/>
        <v>0.25268118297042563</v>
      </c>
      <c r="K43" s="164">
        <f t="shared" si="31"/>
        <v>1.1111319305214638E-2</v>
      </c>
      <c r="L43" s="163">
        <v>9206</v>
      </c>
      <c r="M43" s="163">
        <v>3582</v>
      </c>
      <c r="N43" s="163">
        <v>7152</v>
      </c>
      <c r="O43" s="163">
        <v>10878</v>
      </c>
      <c r="P43" s="163">
        <v>11024</v>
      </c>
      <c r="Q43" s="163">
        <v>10381</v>
      </c>
      <c r="R43" s="164">
        <f t="shared" si="32"/>
        <v>-5.8327285921625505E-2</v>
      </c>
      <c r="S43" s="165">
        <f t="shared" si="33"/>
        <v>0.12763415164023462</v>
      </c>
      <c r="T43" s="164">
        <f t="shared" si="34"/>
        <v>3.2040301458464895E-3</v>
      </c>
      <c r="U43" s="163">
        <v>15360</v>
      </c>
      <c r="V43" s="163">
        <v>8572</v>
      </c>
      <c r="W43" s="163">
        <v>16018</v>
      </c>
      <c r="X43" s="163">
        <v>18368</v>
      </c>
      <c r="Y43" s="163">
        <v>18090</v>
      </c>
      <c r="Z43" s="164">
        <f t="shared" si="35"/>
        <v>-1.5135017421602837E-2</v>
      </c>
      <c r="AA43" s="165">
        <f t="shared" si="28"/>
        <v>0.177734375</v>
      </c>
      <c r="AB43" s="164">
        <f t="shared" si="36"/>
        <v>4.5986314940417343E-3</v>
      </c>
    </row>
    <row r="44" spans="1:28" x14ac:dyDescent="0.25">
      <c r="A44" s="56"/>
      <c r="B44" s="162" t="s">
        <v>123</v>
      </c>
      <c r="C44" s="163">
        <v>2760</v>
      </c>
      <c r="D44" s="163">
        <v>779</v>
      </c>
      <c r="E44" s="163">
        <v>1170</v>
      </c>
      <c r="F44" s="163">
        <v>2957</v>
      </c>
      <c r="G44" s="163">
        <v>3144</v>
      </c>
      <c r="H44" s="163">
        <v>3492</v>
      </c>
      <c r="I44" s="164">
        <f t="shared" si="29"/>
        <v>0.11068702290076327</v>
      </c>
      <c r="J44" s="165">
        <f t="shared" si="30"/>
        <v>0.26521739130434785</v>
      </c>
      <c r="K44" s="164">
        <f t="shared" si="31"/>
        <v>5.0331725274107555E-3</v>
      </c>
      <c r="L44" s="163">
        <v>22593</v>
      </c>
      <c r="M44" s="163">
        <v>5572</v>
      </c>
      <c r="N44" s="163">
        <v>11399</v>
      </c>
      <c r="O44" s="163">
        <v>25421</v>
      </c>
      <c r="P44" s="163">
        <v>23936</v>
      </c>
      <c r="Q44" s="163">
        <v>26000</v>
      </c>
      <c r="R44" s="164">
        <f t="shared" si="32"/>
        <v>8.6229946524064127E-2</v>
      </c>
      <c r="S44" s="165">
        <f t="shared" si="33"/>
        <v>0.15079892001947504</v>
      </c>
      <c r="T44" s="164">
        <f t="shared" si="34"/>
        <v>8.0247359398910242E-3</v>
      </c>
      <c r="U44" s="163">
        <v>25353</v>
      </c>
      <c r="V44" s="163">
        <v>12569</v>
      </c>
      <c r="W44" s="163">
        <v>28378</v>
      </c>
      <c r="X44" s="163">
        <v>27080</v>
      </c>
      <c r="Y44" s="163">
        <v>29492</v>
      </c>
      <c r="Z44" s="164">
        <f t="shared" si="35"/>
        <v>8.9069423929099001E-2</v>
      </c>
      <c r="AA44" s="165">
        <f t="shared" si="28"/>
        <v>0.16325484163609838</v>
      </c>
      <c r="AB44" s="164">
        <f t="shared" si="36"/>
        <v>7.497116640258642E-3</v>
      </c>
    </row>
    <row r="45" spans="1:28" x14ac:dyDescent="0.25">
      <c r="A45" s="56"/>
      <c r="B45" s="162" t="s">
        <v>119</v>
      </c>
      <c r="C45" s="163">
        <v>2244</v>
      </c>
      <c r="D45" s="163">
        <v>1031</v>
      </c>
      <c r="E45" s="163">
        <v>606</v>
      </c>
      <c r="F45" s="163">
        <v>1588</v>
      </c>
      <c r="G45" s="163">
        <v>2044</v>
      </c>
      <c r="H45" s="163">
        <v>2156</v>
      </c>
      <c r="I45" s="164">
        <f t="shared" si="29"/>
        <v>5.4794520547945202E-2</v>
      </c>
      <c r="J45" s="165">
        <f t="shared" si="30"/>
        <v>-3.9215686274509776E-2</v>
      </c>
      <c r="K45" s="164">
        <f t="shared" si="31"/>
        <v>3.1075372191001114E-3</v>
      </c>
      <c r="L45" s="163">
        <v>28011</v>
      </c>
      <c r="M45" s="163">
        <v>10156</v>
      </c>
      <c r="N45" s="163">
        <v>13966</v>
      </c>
      <c r="O45" s="163">
        <v>25926</v>
      </c>
      <c r="P45" s="163">
        <v>30144</v>
      </c>
      <c r="Q45" s="163">
        <v>30141</v>
      </c>
      <c r="R45" s="164">
        <f t="shared" si="32"/>
        <v>-9.9522292993592387E-5</v>
      </c>
      <c r="S45" s="165">
        <f t="shared" si="33"/>
        <v>7.6041555103352199E-2</v>
      </c>
      <c r="T45" s="164">
        <f t="shared" si="34"/>
        <v>9.3028294601636679E-3</v>
      </c>
      <c r="U45" s="163">
        <v>30255</v>
      </c>
      <c r="V45" s="163">
        <v>14572</v>
      </c>
      <c r="W45" s="163">
        <v>27514</v>
      </c>
      <c r="X45" s="163">
        <v>32188</v>
      </c>
      <c r="Y45" s="163">
        <v>32297</v>
      </c>
      <c r="Z45" s="164">
        <f t="shared" si="35"/>
        <v>3.3863551634150113E-3</v>
      </c>
      <c r="AA45" s="165">
        <f t="shared" si="28"/>
        <v>6.7492976367542479E-2</v>
      </c>
      <c r="AB45" s="164">
        <f t="shared" si="36"/>
        <v>8.2101714407443842E-3</v>
      </c>
    </row>
    <row r="46" spans="1:28" x14ac:dyDescent="0.25">
      <c r="A46" s="56"/>
      <c r="B46" s="162" t="s">
        <v>128</v>
      </c>
      <c r="C46" s="163">
        <v>3179</v>
      </c>
      <c r="D46" s="163">
        <v>1099</v>
      </c>
      <c r="E46" s="163">
        <v>510</v>
      </c>
      <c r="F46" s="163">
        <v>1964</v>
      </c>
      <c r="G46" s="163">
        <v>2019</v>
      </c>
      <c r="H46" s="163">
        <v>1339</v>
      </c>
      <c r="I46" s="164">
        <f t="shared" si="29"/>
        <v>-0.3368003962357603</v>
      </c>
      <c r="J46" s="165">
        <f t="shared" si="30"/>
        <v>-0.57879836426549236</v>
      </c>
      <c r="K46" s="164">
        <f t="shared" si="31"/>
        <v>1.9299593396915813E-3</v>
      </c>
      <c r="L46" s="163">
        <v>3879</v>
      </c>
      <c r="M46" s="163">
        <v>2260</v>
      </c>
      <c r="N46" s="163">
        <v>2075</v>
      </c>
      <c r="O46" s="163">
        <v>5708</v>
      </c>
      <c r="P46" s="163">
        <v>6085</v>
      </c>
      <c r="Q46" s="163">
        <v>6045</v>
      </c>
      <c r="R46" s="164">
        <f t="shared" si="32"/>
        <v>-6.5735414954807281E-3</v>
      </c>
      <c r="S46" s="165">
        <f t="shared" si="33"/>
        <v>0.55839133797370466</v>
      </c>
      <c r="T46" s="164">
        <f t="shared" si="34"/>
        <v>1.8657511060246631E-3</v>
      </c>
      <c r="U46" s="163">
        <v>7058</v>
      </c>
      <c r="V46" s="163">
        <v>2585</v>
      </c>
      <c r="W46" s="163">
        <v>7672</v>
      </c>
      <c r="X46" s="163">
        <v>8104</v>
      </c>
      <c r="Y46" s="163">
        <v>7384</v>
      </c>
      <c r="Z46" s="164">
        <f t="shared" si="35"/>
        <v>-8.8845014807502509E-2</v>
      </c>
      <c r="AA46" s="165">
        <f t="shared" si="28"/>
        <v>4.618872201756874E-2</v>
      </c>
      <c r="AB46" s="164">
        <f t="shared" si="36"/>
        <v>1.8770754533998988E-3</v>
      </c>
    </row>
    <row r="47" spans="1:28" x14ac:dyDescent="0.25">
      <c r="A47" s="56"/>
      <c r="B47" s="162" t="s">
        <v>131</v>
      </c>
      <c r="C47" s="163">
        <v>3536</v>
      </c>
      <c r="D47" s="163">
        <v>1071</v>
      </c>
      <c r="E47" s="163">
        <v>456</v>
      </c>
      <c r="F47" s="163">
        <v>1102</v>
      </c>
      <c r="G47" s="163">
        <v>1691</v>
      </c>
      <c r="H47" s="163">
        <v>1141</v>
      </c>
      <c r="I47" s="164">
        <f t="shared" si="29"/>
        <v>-0.3252513305736251</v>
      </c>
      <c r="J47" s="165">
        <f t="shared" si="30"/>
        <v>-0.67731900452488691</v>
      </c>
      <c r="K47" s="164">
        <f t="shared" si="31"/>
        <v>1.6445732685497342E-3</v>
      </c>
      <c r="L47" s="163">
        <v>6203</v>
      </c>
      <c r="M47" s="163">
        <v>3973</v>
      </c>
      <c r="N47" s="163">
        <v>2040</v>
      </c>
      <c r="O47" s="163">
        <v>5478</v>
      </c>
      <c r="P47" s="163">
        <v>7026</v>
      </c>
      <c r="Q47" s="163">
        <v>5860</v>
      </c>
      <c r="R47" s="164">
        <f t="shared" si="32"/>
        <v>-0.16595502419584396</v>
      </c>
      <c r="S47" s="165">
        <f t="shared" si="33"/>
        <v>-5.5295824600999466E-2</v>
      </c>
      <c r="T47" s="164">
        <f t="shared" si="34"/>
        <v>1.8086520233754385E-3</v>
      </c>
      <c r="U47" s="163">
        <v>9739</v>
      </c>
      <c r="V47" s="163">
        <v>2496</v>
      </c>
      <c r="W47" s="163">
        <v>6580</v>
      </c>
      <c r="X47" s="163">
        <v>8717</v>
      </c>
      <c r="Y47" s="163">
        <v>7001</v>
      </c>
      <c r="Z47" s="164">
        <f t="shared" si="35"/>
        <v>-0.19685671676035332</v>
      </c>
      <c r="AA47" s="165">
        <f t="shared" si="28"/>
        <v>-0.28113769380839926</v>
      </c>
      <c r="AB47" s="164">
        <f t="shared" si="36"/>
        <v>1.7797136036366049E-3</v>
      </c>
    </row>
    <row r="48" spans="1:28" x14ac:dyDescent="0.25">
      <c r="A48" s="56"/>
      <c r="B48" s="168" t="s">
        <v>145</v>
      </c>
      <c r="C48" s="169">
        <f t="shared" ref="C48:H48" si="37">C40-SUM(C41:C47)</f>
        <v>37730</v>
      </c>
      <c r="D48" s="169">
        <f t="shared" si="37"/>
        <v>13365</v>
      </c>
      <c r="E48" s="169">
        <f t="shared" si="37"/>
        <v>15474</v>
      </c>
      <c r="F48" s="169">
        <f t="shared" si="37"/>
        <v>53918</v>
      </c>
      <c r="G48" s="169">
        <f t="shared" si="37"/>
        <v>63272</v>
      </c>
      <c r="H48" s="169">
        <f t="shared" si="37"/>
        <v>67269</v>
      </c>
      <c r="I48" s="170">
        <f t="shared" si="29"/>
        <v>6.3171703123024336E-2</v>
      </c>
      <c r="J48" s="171">
        <f t="shared" si="30"/>
        <v>0.78290485025178902</v>
      </c>
      <c r="K48" s="170">
        <f t="shared" si="31"/>
        <v>9.6957755654752037E-2</v>
      </c>
      <c r="L48" s="169">
        <f t="shared" ref="L48:Q48" si="38">L40-SUM(L41:L47)</f>
        <v>109735</v>
      </c>
      <c r="M48" s="169">
        <f t="shared" si="38"/>
        <v>31553</v>
      </c>
      <c r="N48" s="169">
        <f t="shared" si="38"/>
        <v>43451</v>
      </c>
      <c r="O48" s="169">
        <f t="shared" si="38"/>
        <v>128090</v>
      </c>
      <c r="P48" s="169">
        <f t="shared" si="38"/>
        <v>134407</v>
      </c>
      <c r="Q48" s="169">
        <f t="shared" si="38"/>
        <v>143267</v>
      </c>
      <c r="R48" s="170">
        <f t="shared" si="32"/>
        <v>6.591918575669431E-2</v>
      </c>
      <c r="S48" s="171">
        <f t="shared" si="33"/>
        <v>0.30557251560577758</v>
      </c>
      <c r="T48" s="170">
        <f t="shared" si="34"/>
        <v>4.4218455534629511E-2</v>
      </c>
      <c r="U48" s="169">
        <f>U40-SUM(U41:U47)</f>
        <v>147465</v>
      </c>
      <c r="V48" s="169">
        <f>V40-SUM(V41:V47)</f>
        <v>58925</v>
      </c>
      <c r="W48" s="169">
        <f>W40-SUM(W41:W47)</f>
        <v>182008</v>
      </c>
      <c r="X48" s="169">
        <f>X40-SUM(X41:X47)</f>
        <v>197679</v>
      </c>
      <c r="Y48" s="169">
        <f>Y40-SUM(Y41:Y47)</f>
        <v>210536</v>
      </c>
      <c r="Z48" s="170">
        <f t="shared" si="35"/>
        <v>6.5039786724943038E-2</v>
      </c>
      <c r="AA48" s="171">
        <f t="shared" si="28"/>
        <v>0.42770148848879397</v>
      </c>
      <c r="AB48" s="170">
        <f t="shared" si="36"/>
        <v>5.3520037602519104E-2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2010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35706</v>
      </c>
      <c r="V50" s="176">
        <f>V51+V54</f>
        <v>17682</v>
      </c>
      <c r="W50" s="176">
        <f>W51+W54</f>
        <v>33031</v>
      </c>
      <c r="X50" s="176">
        <f>X51+X54</f>
        <v>45093</v>
      </c>
      <c r="Y50" s="176">
        <f>Y51+Y54</f>
        <v>38656</v>
      </c>
      <c r="Z50" s="177">
        <f>IFERROR(Y50/X50-1,"-")</f>
        <v>-0.14274942895793141</v>
      </c>
      <c r="AA50" s="177">
        <f t="shared" ref="AA50:AA62" si="41">IFERROR(Y50/U50-1,"-")</f>
        <v>8.2619167646894143E-2</v>
      </c>
      <c r="AB50" s="177">
        <f>Y50/Y$8</f>
        <v>9.8266831969970863E-3</v>
      </c>
    </row>
    <row r="51" spans="1:28" x14ac:dyDescent="0.25">
      <c r="A51" s="56"/>
      <c r="B51" s="157" t="s">
        <v>97</v>
      </c>
      <c r="C51" s="158">
        <v>0</v>
      </c>
      <c r="D51" s="158">
        <v>1209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8208</v>
      </c>
      <c r="V51" s="158">
        <v>4741</v>
      </c>
      <c r="W51" s="158">
        <v>5534</v>
      </c>
      <c r="X51" s="158">
        <v>18094</v>
      </c>
      <c r="Y51" s="158">
        <v>9908</v>
      </c>
      <c r="Z51" s="159">
        <f>IFERROR(Y51/X51-1,"-")</f>
        <v>-0.45241516524814851</v>
      </c>
      <c r="AA51" s="160">
        <f t="shared" si="41"/>
        <v>0.20711500974658859</v>
      </c>
      <c r="AB51" s="159">
        <f>Y51/Y$8</f>
        <v>2.5186976695945554E-3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4545</v>
      </c>
      <c r="V52" s="163">
        <v>2350</v>
      </c>
      <c r="W52" s="163">
        <v>2742</v>
      </c>
      <c r="X52" s="163">
        <v>13197</v>
      </c>
      <c r="Y52" s="163">
        <v>6601</v>
      </c>
      <c r="Z52" s="164">
        <f>IFERROR(Y52/X52-1,"-")</f>
        <v>-0.49981056300674398</v>
      </c>
      <c r="AA52" s="165">
        <f t="shared" si="41"/>
        <v>0.45236523652365235</v>
      </c>
      <c r="AB52" s="164">
        <f>Y52/Y$8</f>
        <v>1.6780302096279431E-3</v>
      </c>
    </row>
    <row r="53" spans="1:28" x14ac:dyDescent="0.25">
      <c r="A53" s="56"/>
      <c r="B53" s="162" t="s">
        <v>100</v>
      </c>
      <c r="C53" s="163">
        <v>0</v>
      </c>
      <c r="D53" s="163">
        <v>93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3663</v>
      </c>
      <c r="V53" s="163">
        <v>2391</v>
      </c>
      <c r="W53" s="163">
        <v>2792</v>
      </c>
      <c r="X53" s="163">
        <v>4897</v>
      </c>
      <c r="Y53" s="163">
        <v>3307</v>
      </c>
      <c r="Z53" s="164">
        <f>IFERROR(Y53/X53-1,"-")</f>
        <v>-0.324688584847866</v>
      </c>
      <c r="AA53" s="165">
        <f t="shared" si="41"/>
        <v>-9.7188097188097178E-2</v>
      </c>
      <c r="AB53" s="164">
        <f>Y53/Y$8</f>
        <v>8.4066745996661224E-4</v>
      </c>
    </row>
    <row r="54" spans="1:28" x14ac:dyDescent="0.25">
      <c r="A54" s="56"/>
      <c r="B54" s="157" t="s">
        <v>107</v>
      </c>
      <c r="C54" s="158">
        <v>0</v>
      </c>
      <c r="D54" s="158">
        <v>801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27498</v>
      </c>
      <c r="V54" s="158">
        <v>12941</v>
      </c>
      <c r="W54" s="158">
        <v>27497</v>
      </c>
      <c r="X54" s="158">
        <v>26999</v>
      </c>
      <c r="Y54" s="158">
        <v>28748</v>
      </c>
      <c r="Z54" s="159">
        <f>IFERROR(Y54/X54-1,"-")</f>
        <v>6.4780177043594289E-2</v>
      </c>
      <c r="AA54" s="160">
        <f t="shared" si="41"/>
        <v>4.5457851480107614E-2</v>
      </c>
      <c r="AB54" s="159">
        <f>Y54/Y$8</f>
        <v>7.3079855274025309E-3</v>
      </c>
    </row>
    <row r="55" spans="1:28" s="56" customFormat="1" x14ac:dyDescent="0.25">
      <c r="B55" s="162" t="s">
        <v>110</v>
      </c>
      <c r="C55" s="163">
        <v>0</v>
      </c>
      <c r="D55" s="163">
        <v>91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7935</v>
      </c>
      <c r="V55" s="163">
        <v>2536</v>
      </c>
      <c r="W55" s="163">
        <v>9425</v>
      </c>
      <c r="X55" s="163">
        <v>8384</v>
      </c>
      <c r="Y55" s="163">
        <v>10019</v>
      </c>
      <c r="Z55" s="164">
        <f t="shared" ref="Z55:Z62" si="48">IFERROR(Y55/X55-1,"-")</f>
        <v>0.19501431297709915</v>
      </c>
      <c r="AA55" s="165">
        <f t="shared" si="41"/>
        <v>0.26263390044108381</v>
      </c>
      <c r="AB55" s="164">
        <f t="shared" ref="AB55:AB62" si="49">Y55/Y$8</f>
        <v>2.5469148114319589E-3</v>
      </c>
    </row>
    <row r="56" spans="1:28" s="56" customFormat="1" x14ac:dyDescent="0.25">
      <c r="B56" s="162" t="s">
        <v>113</v>
      </c>
      <c r="C56" s="163">
        <v>0</v>
      </c>
      <c r="D56" s="163">
        <v>343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8150</v>
      </c>
      <c r="V56" s="163">
        <v>4223</v>
      </c>
      <c r="W56" s="163">
        <v>6022</v>
      </c>
      <c r="X56" s="163">
        <v>5228</v>
      </c>
      <c r="Y56" s="163">
        <v>5680</v>
      </c>
      <c r="Z56" s="164">
        <f t="shared" si="48"/>
        <v>8.6457536342769759E-2</v>
      </c>
      <c r="AA56" s="165">
        <f t="shared" si="41"/>
        <v>-0.30306748466257671</v>
      </c>
      <c r="AB56" s="164">
        <f t="shared" si="49"/>
        <v>1.4439041949229989E-3</v>
      </c>
    </row>
    <row r="57" spans="1:28" x14ac:dyDescent="0.25">
      <c r="A57" s="56"/>
      <c r="B57" s="162" t="s">
        <v>116</v>
      </c>
      <c r="C57" s="163">
        <v>0</v>
      </c>
      <c r="D57" s="163">
        <v>67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1834</v>
      </c>
      <c r="V57" s="163">
        <v>1537</v>
      </c>
      <c r="W57" s="163">
        <v>2376</v>
      </c>
      <c r="X57" s="163">
        <v>2600</v>
      </c>
      <c r="Y57" s="163">
        <v>2129</v>
      </c>
      <c r="Z57" s="164">
        <f t="shared" si="48"/>
        <v>-0.18115384615384611</v>
      </c>
      <c r="AA57" s="165">
        <f t="shared" si="41"/>
        <v>0.16085059978189742</v>
      </c>
      <c r="AB57" s="164">
        <f t="shared" si="49"/>
        <v>5.4120986461110294E-4</v>
      </c>
    </row>
    <row r="58" spans="1:28" x14ac:dyDescent="0.25">
      <c r="A58" s="56"/>
      <c r="B58" s="162" t="s">
        <v>123</v>
      </c>
      <c r="C58" s="163">
        <v>0</v>
      </c>
      <c r="D58" s="163">
        <v>31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500</v>
      </c>
      <c r="V58" s="163">
        <v>313</v>
      </c>
      <c r="W58" s="163">
        <v>804</v>
      </c>
      <c r="X58" s="163">
        <v>715</v>
      </c>
      <c r="Y58" s="163">
        <v>965</v>
      </c>
      <c r="Z58" s="164">
        <f t="shared" si="48"/>
        <v>0.34965034965034958</v>
      </c>
      <c r="AA58" s="165">
        <f t="shared" si="41"/>
        <v>0.92999999999999994</v>
      </c>
      <c r="AB58" s="164">
        <f t="shared" si="49"/>
        <v>2.4531118804589684E-4</v>
      </c>
    </row>
    <row r="59" spans="1:28" x14ac:dyDescent="0.25">
      <c r="A59" s="56"/>
      <c r="B59" s="162" t="s">
        <v>119</v>
      </c>
      <c r="C59" s="163">
        <v>0</v>
      </c>
      <c r="D59" s="163">
        <v>34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611</v>
      </c>
      <c r="V59" s="163">
        <v>423</v>
      </c>
      <c r="W59" s="163">
        <v>589</v>
      </c>
      <c r="X59" s="163">
        <v>591</v>
      </c>
      <c r="Y59" s="163">
        <v>687</v>
      </c>
      <c r="Z59" s="164">
        <f t="shared" si="48"/>
        <v>0.1624365482233503</v>
      </c>
      <c r="AA59" s="165">
        <f t="shared" si="41"/>
        <v>0.12438625204582654</v>
      </c>
      <c r="AB59" s="164">
        <f t="shared" si="49"/>
        <v>1.7464122920987681E-4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150</v>
      </c>
      <c r="V60" s="163">
        <v>77</v>
      </c>
      <c r="W60" s="163">
        <v>91</v>
      </c>
      <c r="X60" s="163">
        <v>197</v>
      </c>
      <c r="Y60" s="163">
        <v>107</v>
      </c>
      <c r="Z60" s="164">
        <f t="shared" si="48"/>
        <v>-0.45685279187817263</v>
      </c>
      <c r="AA60" s="165">
        <f t="shared" si="41"/>
        <v>-0.28666666666666663</v>
      </c>
      <c r="AB60" s="164">
        <f t="shared" si="49"/>
        <v>2.7200307897317058E-5</v>
      </c>
    </row>
    <row r="61" spans="1:28" x14ac:dyDescent="0.25">
      <c r="A61" s="56"/>
      <c r="B61" s="162" t="s">
        <v>131</v>
      </c>
      <c r="C61" s="163">
        <v>0</v>
      </c>
      <c r="D61" s="163">
        <v>8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300</v>
      </c>
      <c r="V61" s="163">
        <v>69</v>
      </c>
      <c r="W61" s="163">
        <v>120</v>
      </c>
      <c r="X61" s="163">
        <v>168</v>
      </c>
      <c r="Y61" s="163">
        <v>109</v>
      </c>
      <c r="Z61" s="164">
        <f t="shared" si="48"/>
        <v>-0.35119047619047616</v>
      </c>
      <c r="AA61" s="165">
        <f t="shared" si="41"/>
        <v>-0.63666666666666671</v>
      </c>
      <c r="AB61" s="164">
        <f t="shared" si="49"/>
        <v>2.7708724867360369E-5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227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8018</v>
      </c>
      <c r="V62" s="169">
        <f>V54-SUM(V55:V61)</f>
        <v>3763</v>
      </c>
      <c r="W62" s="169">
        <f>W54-SUM(W55:W61)</f>
        <v>8070</v>
      </c>
      <c r="X62" s="169">
        <f>X54-SUM(X55:X61)</f>
        <v>9116</v>
      </c>
      <c r="Y62" s="169">
        <f>Y54-SUM(Y55:Y61)</f>
        <v>9052</v>
      </c>
      <c r="Z62" s="170">
        <f t="shared" si="48"/>
        <v>-7.0206230802983827E-3</v>
      </c>
      <c r="AA62" s="171">
        <f t="shared" si="41"/>
        <v>0.12895984035919184</v>
      </c>
      <c r="AB62" s="170">
        <f t="shared" si="49"/>
        <v>2.3010952064160188E-3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11996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112688</v>
      </c>
      <c r="M64" s="176">
        <f t="shared" si="53"/>
        <v>30883</v>
      </c>
      <c r="N64" s="176">
        <f t="shared" si="53"/>
        <v>44291</v>
      </c>
      <c r="O64" s="176">
        <f t="shared" si="53"/>
        <v>0</v>
      </c>
      <c r="P64" s="176">
        <f t="shared" si="53"/>
        <v>98149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124684</v>
      </c>
      <c r="V64" s="176">
        <f>V65+V68</f>
        <v>54485</v>
      </c>
      <c r="W64" s="176">
        <f>W65+W68</f>
        <v>138119</v>
      </c>
      <c r="X64" s="176">
        <f>X65+X68</f>
        <v>159302</v>
      </c>
      <c r="Y64" s="176">
        <f>Y65+Y68</f>
        <v>179445</v>
      </c>
      <c r="Z64" s="177">
        <f>IFERROR(Y64/X64-1,"-")</f>
        <v>0.12644536791754035</v>
      </c>
      <c r="AA64" s="177">
        <f t="shared" ref="AA64:AA76" si="54">IFERROR(Y64/U64-1,"-")</f>
        <v>0.43919829328542548</v>
      </c>
      <c r="AB64" s="177">
        <f>Y64/Y$8</f>
        <v>4.5616441594710837E-2</v>
      </c>
    </row>
    <row r="65" spans="1:28" x14ac:dyDescent="0.25">
      <c r="A65" s="56"/>
      <c r="B65" s="157" t="s">
        <v>97</v>
      </c>
      <c r="C65" s="158">
        <v>1930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37118</v>
      </c>
      <c r="M65" s="158">
        <v>12691</v>
      </c>
      <c r="N65" s="158">
        <v>23633</v>
      </c>
      <c r="O65" s="158">
        <v>0</v>
      </c>
      <c r="P65" s="158">
        <v>36190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39048</v>
      </c>
      <c r="V65" s="158">
        <v>25120</v>
      </c>
      <c r="W65" s="158">
        <v>30198</v>
      </c>
      <c r="X65" s="158">
        <v>41999</v>
      </c>
      <c r="Y65" s="158">
        <v>54803</v>
      </c>
      <c r="Z65" s="159">
        <f>IFERROR(Y65/X65-1,"-")</f>
        <v>0.30486440153336991</v>
      </c>
      <c r="AA65" s="160">
        <f t="shared" si="54"/>
        <v>0.40347777094857618</v>
      </c>
      <c r="AB65" s="159">
        <f>Y65/Y$8</f>
        <v>1.3931387604641745E-2</v>
      </c>
    </row>
    <row r="66" spans="1:28" x14ac:dyDescent="0.25">
      <c r="A66" s="56"/>
      <c r="B66" s="162" t="s">
        <v>103</v>
      </c>
      <c r="C66" s="163">
        <v>1468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19903</v>
      </c>
      <c r="M66" s="163">
        <v>4435</v>
      </c>
      <c r="N66" s="163">
        <v>20260</v>
      </c>
      <c r="O66" s="163">
        <v>0</v>
      </c>
      <c r="P66" s="163">
        <v>25396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21371</v>
      </c>
      <c r="V66" s="163">
        <v>21207</v>
      </c>
      <c r="W66" s="163">
        <v>22806</v>
      </c>
      <c r="X66" s="163">
        <v>29747</v>
      </c>
      <c r="Y66" s="163">
        <v>33601</v>
      </c>
      <c r="Z66" s="164">
        <f>IFERROR(Y66/X66-1,"-")</f>
        <v>0.12955928328907107</v>
      </c>
      <c r="AA66" s="165">
        <f t="shared" si="54"/>
        <v>0.5722708343081746</v>
      </c>
      <c r="AB66" s="164">
        <f>Y66/Y$8</f>
        <v>8.5416593052126209E-3</v>
      </c>
    </row>
    <row r="67" spans="1:28" x14ac:dyDescent="0.25">
      <c r="A67" s="56"/>
      <c r="B67" s="162" t="s">
        <v>100</v>
      </c>
      <c r="C67" s="163">
        <v>462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17215</v>
      </c>
      <c r="M67" s="163">
        <v>8256</v>
      </c>
      <c r="N67" s="163">
        <v>3373</v>
      </c>
      <c r="O67" s="163">
        <v>0</v>
      </c>
      <c r="P67" s="163">
        <v>10794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17677</v>
      </c>
      <c r="V67" s="163">
        <v>3913</v>
      </c>
      <c r="W67" s="163">
        <v>7392</v>
      </c>
      <c r="X67" s="163">
        <v>12252</v>
      </c>
      <c r="Y67" s="163">
        <v>21202</v>
      </c>
      <c r="Z67" s="164">
        <f>IFERROR(Y67/X67-1,"-")</f>
        <v>0.73049298073783864</v>
      </c>
      <c r="AA67" s="165">
        <f t="shared" si="54"/>
        <v>0.19941166487526174</v>
      </c>
      <c r="AB67" s="164">
        <f>Y67/Y$8</f>
        <v>5.3897282994291237E-3</v>
      </c>
    </row>
    <row r="68" spans="1:28" x14ac:dyDescent="0.25">
      <c r="A68" s="56"/>
      <c r="B68" s="157" t="s">
        <v>107</v>
      </c>
      <c r="C68" s="158">
        <v>10066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75570</v>
      </c>
      <c r="M68" s="158">
        <v>18192</v>
      </c>
      <c r="N68" s="158">
        <v>20658</v>
      </c>
      <c r="O68" s="158">
        <v>0</v>
      </c>
      <c r="P68" s="158">
        <v>61959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85636</v>
      </c>
      <c r="V68" s="158">
        <v>29365</v>
      </c>
      <c r="W68" s="158">
        <v>107921</v>
      </c>
      <c r="X68" s="158">
        <v>117303</v>
      </c>
      <c r="Y68" s="158">
        <v>124642</v>
      </c>
      <c r="Z68" s="159">
        <f>IFERROR(Y68/X68-1,"-")</f>
        <v>6.256446979190633E-2</v>
      </c>
      <c r="AA68" s="160">
        <f t="shared" si="54"/>
        <v>0.45548601055630811</v>
      </c>
      <c r="AB68" s="159">
        <f>Y68/Y$8</f>
        <v>3.1685053990069094E-2</v>
      </c>
    </row>
    <row r="69" spans="1:28" s="56" customFormat="1" x14ac:dyDescent="0.25">
      <c r="B69" s="162" t="s">
        <v>110</v>
      </c>
      <c r="C69" s="163">
        <v>1422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35504</v>
      </c>
      <c r="M69" s="163">
        <v>7503</v>
      </c>
      <c r="N69" s="163">
        <v>5486</v>
      </c>
      <c r="O69" s="163">
        <v>0</v>
      </c>
      <c r="P69" s="163">
        <v>24143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36926</v>
      </c>
      <c r="V69" s="163">
        <v>6760</v>
      </c>
      <c r="W69" s="163">
        <v>48443</v>
      </c>
      <c r="X69" s="163">
        <v>44229</v>
      </c>
      <c r="Y69" s="163">
        <v>42331</v>
      </c>
      <c r="Z69" s="164">
        <f t="shared" ref="Z69:Z76" si="61">IFERROR(Y69/X69-1,"-")</f>
        <v>-4.2913020868660778E-2</v>
      </c>
      <c r="AA69" s="165">
        <f t="shared" si="54"/>
        <v>0.14637382873855809</v>
      </c>
      <c r="AB69" s="164">
        <f t="shared" ref="AB69:AB76" si="62">Y69/Y$8</f>
        <v>1.0760899379451667E-2</v>
      </c>
    </row>
    <row r="70" spans="1:28" s="56" customFormat="1" x14ac:dyDescent="0.25">
      <c r="B70" s="162" t="s">
        <v>113</v>
      </c>
      <c r="C70" s="163">
        <v>1805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8670</v>
      </c>
      <c r="M70" s="163">
        <v>2395</v>
      </c>
      <c r="N70" s="163">
        <v>2729</v>
      </c>
      <c r="O70" s="163">
        <v>0</v>
      </c>
      <c r="P70" s="163">
        <v>5792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10475</v>
      </c>
      <c r="V70" s="163">
        <v>3150</v>
      </c>
      <c r="W70" s="163">
        <v>6597</v>
      </c>
      <c r="X70" s="163">
        <v>8921</v>
      </c>
      <c r="Y70" s="163">
        <v>8974</v>
      </c>
      <c r="Z70" s="164">
        <f t="shared" si="61"/>
        <v>5.9410380002242746E-3</v>
      </c>
      <c r="AA70" s="165">
        <f t="shared" si="54"/>
        <v>-0.14329355608591887</v>
      </c>
      <c r="AB70" s="164">
        <f t="shared" si="62"/>
        <v>2.2812669445843297E-3</v>
      </c>
    </row>
    <row r="71" spans="1:28" x14ac:dyDescent="0.25">
      <c r="A71" s="56"/>
      <c r="B71" s="162" t="s">
        <v>116</v>
      </c>
      <c r="C71" s="163">
        <v>2242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7796</v>
      </c>
      <c r="M71" s="163">
        <v>1950</v>
      </c>
      <c r="N71" s="163">
        <v>3553</v>
      </c>
      <c r="O71" s="163">
        <v>0</v>
      </c>
      <c r="P71" s="163">
        <v>7370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10038</v>
      </c>
      <c r="V71" s="163">
        <v>5169</v>
      </c>
      <c r="W71" s="163">
        <v>15657</v>
      </c>
      <c r="X71" s="163">
        <v>14855</v>
      </c>
      <c r="Y71" s="163">
        <v>18378</v>
      </c>
      <c r="Z71" s="164">
        <f t="shared" si="61"/>
        <v>0.23715920565466164</v>
      </c>
      <c r="AA71" s="165">
        <f t="shared" si="54"/>
        <v>0.83084279736999411</v>
      </c>
      <c r="AB71" s="164">
        <f t="shared" si="62"/>
        <v>4.6718435377279708E-3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1446</v>
      </c>
      <c r="M72" s="163">
        <v>260</v>
      </c>
      <c r="N72" s="163">
        <v>818</v>
      </c>
      <c r="O72" s="163">
        <v>0</v>
      </c>
      <c r="P72" s="163">
        <v>1851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1546</v>
      </c>
      <c r="V72" s="163">
        <v>1357</v>
      </c>
      <c r="W72" s="163">
        <v>2181</v>
      </c>
      <c r="X72" s="163">
        <v>3231</v>
      </c>
      <c r="Y72" s="163">
        <v>4006</v>
      </c>
      <c r="Z72" s="164">
        <f t="shared" si="61"/>
        <v>0.23986381925100586</v>
      </c>
      <c r="AA72" s="165">
        <f t="shared" si="54"/>
        <v>1.5912031047865458</v>
      </c>
      <c r="AB72" s="164">
        <f t="shared" si="62"/>
        <v>1.0183591909967489E-3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2070</v>
      </c>
      <c r="M73" s="163">
        <v>665</v>
      </c>
      <c r="N73" s="163">
        <v>1017</v>
      </c>
      <c r="O73" s="163">
        <v>0</v>
      </c>
      <c r="P73" s="163">
        <v>1286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2070</v>
      </c>
      <c r="V73" s="163">
        <v>1332</v>
      </c>
      <c r="W73" s="163">
        <v>2676</v>
      </c>
      <c r="X73" s="163">
        <v>2222</v>
      </c>
      <c r="Y73" s="163">
        <v>3575</v>
      </c>
      <c r="Z73" s="164">
        <f t="shared" si="61"/>
        <v>0.60891089108910901</v>
      </c>
      <c r="AA73" s="165">
        <f t="shared" si="54"/>
        <v>0.72705314009661826</v>
      </c>
      <c r="AB73" s="164">
        <f t="shared" si="62"/>
        <v>9.0879533395241574E-4</v>
      </c>
    </row>
    <row r="74" spans="1:28" x14ac:dyDescent="0.25">
      <c r="A74" s="56"/>
      <c r="B74" s="162" t="s">
        <v>128</v>
      </c>
      <c r="C74" s="163">
        <v>233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1602</v>
      </c>
      <c r="M74" s="163">
        <v>554</v>
      </c>
      <c r="N74" s="163">
        <v>128</v>
      </c>
      <c r="O74" s="163">
        <v>0</v>
      </c>
      <c r="P74" s="163">
        <v>442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1835</v>
      </c>
      <c r="V74" s="163">
        <v>1174</v>
      </c>
      <c r="W74" s="163">
        <v>1940</v>
      </c>
      <c r="X74" s="163">
        <v>3621</v>
      </c>
      <c r="Y74" s="163">
        <v>2076</v>
      </c>
      <c r="Z74" s="164">
        <f t="shared" si="61"/>
        <v>-0.42667771333885662</v>
      </c>
      <c r="AA74" s="165">
        <f t="shared" si="54"/>
        <v>0.13133514986376027</v>
      </c>
      <c r="AB74" s="164">
        <f t="shared" si="62"/>
        <v>5.2773681490495526E-4</v>
      </c>
    </row>
    <row r="75" spans="1:28" x14ac:dyDescent="0.25">
      <c r="A75" s="56"/>
      <c r="B75" s="162" t="s">
        <v>131</v>
      </c>
      <c r="C75" s="163">
        <v>180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1757</v>
      </c>
      <c r="M75" s="163">
        <v>734</v>
      </c>
      <c r="N75" s="163">
        <v>59</v>
      </c>
      <c r="O75" s="163">
        <v>0</v>
      </c>
      <c r="P75" s="163">
        <v>128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1937</v>
      </c>
      <c r="V75" s="163">
        <v>140</v>
      </c>
      <c r="W75" s="163">
        <v>547</v>
      </c>
      <c r="X75" s="163">
        <v>1016</v>
      </c>
      <c r="Y75" s="163">
        <v>449</v>
      </c>
      <c r="Z75" s="164">
        <f t="shared" si="61"/>
        <v>-0.55807086614173229</v>
      </c>
      <c r="AA75" s="165">
        <f t="shared" si="54"/>
        <v>-0.76819824470831177</v>
      </c>
      <c r="AB75" s="164">
        <f t="shared" si="62"/>
        <v>1.1413960977472298E-4</v>
      </c>
    </row>
    <row r="76" spans="1:28" x14ac:dyDescent="0.25">
      <c r="A76" s="56"/>
      <c r="B76" s="168" t="s">
        <v>145</v>
      </c>
      <c r="C76" s="169">
        <f t="shared" ref="C76:H76" si="63">C68-SUM(C69:C75)</f>
        <v>4084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16725</v>
      </c>
      <c r="M76" s="169">
        <f t="shared" si="64"/>
        <v>4131</v>
      </c>
      <c r="N76" s="169">
        <f t="shared" si="64"/>
        <v>6868</v>
      </c>
      <c r="O76" s="169">
        <f t="shared" si="64"/>
        <v>0</v>
      </c>
      <c r="P76" s="169">
        <f t="shared" si="64"/>
        <v>20947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20809</v>
      </c>
      <c r="V76" s="169">
        <f>V68-SUM(V69:V75)</f>
        <v>10283</v>
      </c>
      <c r="W76" s="169">
        <f>W68-SUM(W69:W75)</f>
        <v>29880</v>
      </c>
      <c r="X76" s="169">
        <f>X68-SUM(X69:X75)</f>
        <v>39208</v>
      </c>
      <c r="Y76" s="169">
        <f>Y68-SUM(Y69:Y75)</f>
        <v>44853</v>
      </c>
      <c r="Z76" s="170">
        <f t="shared" si="61"/>
        <v>0.14397571924097119</v>
      </c>
      <c r="AA76" s="171">
        <f t="shared" si="54"/>
        <v>1.1554615791244172</v>
      </c>
      <c r="AB76" s="170">
        <f t="shared" si="62"/>
        <v>1.1402013178676281E-2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121531</v>
      </c>
      <c r="D78" s="176">
        <f t="shared" si="65"/>
        <v>31053</v>
      </c>
      <c r="E78" s="176">
        <f t="shared" si="65"/>
        <v>62988</v>
      </c>
      <c r="F78" s="176">
        <f t="shared" si="65"/>
        <v>91106</v>
      </c>
      <c r="G78" s="176">
        <f t="shared" si="65"/>
        <v>94827</v>
      </c>
      <c r="H78" s="176">
        <f t="shared" si="65"/>
        <v>109606</v>
      </c>
      <c r="I78" s="177">
        <f>IFERROR(H78/G78-1,"-")</f>
        <v>0.15585223617745991</v>
      </c>
      <c r="J78" s="177">
        <f>IFERROR(H78/C78-1,"-")</f>
        <v>-9.8123112621471109E-2</v>
      </c>
      <c r="K78" s="177">
        <f>H78/H$8</f>
        <v>0.15797992784632969</v>
      </c>
      <c r="L78" s="176">
        <f t="shared" ref="L78:Q78" si="66">L79+L82</f>
        <v>461438</v>
      </c>
      <c r="M78" s="176">
        <f t="shared" si="66"/>
        <v>131431</v>
      </c>
      <c r="N78" s="176">
        <f t="shared" si="66"/>
        <v>187089</v>
      </c>
      <c r="O78" s="176">
        <f t="shared" si="66"/>
        <v>433586</v>
      </c>
      <c r="P78" s="176">
        <f t="shared" si="66"/>
        <v>506823</v>
      </c>
      <c r="Q78" s="176">
        <f t="shared" si="66"/>
        <v>575056</v>
      </c>
      <c r="R78" s="177">
        <f>IFERROR(Q78/P78-1,"-")</f>
        <v>0.13462885464945362</v>
      </c>
      <c r="S78" s="177">
        <f>IFERROR(Q78/L78-1,"-")</f>
        <v>0.24622592851043912</v>
      </c>
      <c r="T78" s="177">
        <f>Q78/Q$8</f>
        <v>0.17748740579422972</v>
      </c>
      <c r="U78" s="176">
        <f>U79+U82</f>
        <v>582969</v>
      </c>
      <c r="V78" s="176">
        <f>V79+V82</f>
        <v>250077</v>
      </c>
      <c r="W78" s="176">
        <f>W79+W82</f>
        <v>524692</v>
      </c>
      <c r="X78" s="176">
        <f>X79+X82</f>
        <v>601650</v>
      </c>
      <c r="Y78" s="176">
        <f>Y79+Y82</f>
        <v>684662</v>
      </c>
      <c r="Z78" s="177">
        <f>IFERROR(Y78/X78-1,"-")</f>
        <v>0.13797390509432383</v>
      </c>
      <c r="AA78" s="177">
        <f t="shared" ref="AA78:AA90" si="67">IFERROR(Y78/U78-1,"-")</f>
        <v>0.17443980726247887</v>
      </c>
      <c r="AB78" s="177">
        <f>Y78/Y$8</f>
        <v>0.1740468897718962</v>
      </c>
    </row>
    <row r="79" spans="1:28" x14ac:dyDescent="0.25">
      <c r="A79" s="56"/>
      <c r="B79" s="157" t="s">
        <v>97</v>
      </c>
      <c r="C79" s="158">
        <v>53980</v>
      </c>
      <c r="D79" s="158">
        <v>13270</v>
      </c>
      <c r="E79" s="158">
        <v>34823</v>
      </c>
      <c r="F79" s="158">
        <v>46322</v>
      </c>
      <c r="G79" s="158">
        <v>46244</v>
      </c>
      <c r="H79" s="158">
        <v>52894</v>
      </c>
      <c r="I79" s="159">
        <f>IFERROR(H79/G79-1,"-")</f>
        <v>0.14380243923536029</v>
      </c>
      <c r="J79" s="160">
        <f>IFERROR(H79/C79-1,"-")</f>
        <v>-2.0118562430529785E-2</v>
      </c>
      <c r="K79" s="159">
        <f>H79/H$8</f>
        <v>7.6238438621095223E-2</v>
      </c>
      <c r="L79" s="158">
        <v>211748</v>
      </c>
      <c r="M79" s="158">
        <v>60439</v>
      </c>
      <c r="N79" s="158">
        <v>99016</v>
      </c>
      <c r="O79" s="158">
        <v>213719</v>
      </c>
      <c r="P79" s="158">
        <v>216606</v>
      </c>
      <c r="Q79" s="158">
        <v>229566</v>
      </c>
      <c r="R79" s="159">
        <f>IFERROR(Q79/P79-1,"-")</f>
        <v>5.9832137613916592E-2</v>
      </c>
      <c r="S79" s="160">
        <f>IFERROR(Q79/L79-1,"-")</f>
        <v>8.4147193834180234E-2</v>
      </c>
      <c r="T79" s="159">
        <f>Q79/Q$8</f>
        <v>7.0854097337577804E-2</v>
      </c>
      <c r="U79" s="158">
        <v>265728</v>
      </c>
      <c r="V79" s="158">
        <v>133839</v>
      </c>
      <c r="W79" s="158">
        <v>260041</v>
      </c>
      <c r="X79" s="158">
        <v>262850</v>
      </c>
      <c r="Y79" s="158">
        <v>282460</v>
      </c>
      <c r="Z79" s="159">
        <f>IFERROR(Y79/X79-1,"-")</f>
        <v>7.4605288187179042E-2</v>
      </c>
      <c r="AA79" s="160">
        <f t="shared" si="67"/>
        <v>6.2966642581888221E-2</v>
      </c>
      <c r="AB79" s="159">
        <f>Y79/Y$8</f>
        <v>7.1803728679216597E-2</v>
      </c>
    </row>
    <row r="80" spans="1:28" x14ac:dyDescent="0.25">
      <c r="A80" s="56"/>
      <c r="B80" s="162" t="s">
        <v>103</v>
      </c>
      <c r="C80" s="163">
        <v>18930</v>
      </c>
      <c r="D80" s="163">
        <v>6251</v>
      </c>
      <c r="E80" s="163">
        <v>22162</v>
      </c>
      <c r="F80" s="163">
        <v>28401</v>
      </c>
      <c r="G80" s="163">
        <v>28275</v>
      </c>
      <c r="H80" s="163">
        <v>28546</v>
      </c>
      <c r="I80" s="164">
        <f>IFERROR(H80/G80-1,"-")</f>
        <v>9.5844385499557205E-3</v>
      </c>
      <c r="J80" s="165">
        <f>IFERROR(H80/C80-1,"-")</f>
        <v>0.50797675647120966</v>
      </c>
      <c r="K80" s="164">
        <f>H80/H$8</f>
        <v>4.1144599933409916E-2</v>
      </c>
      <c r="L80" s="163">
        <v>27777</v>
      </c>
      <c r="M80" s="163">
        <v>10563</v>
      </c>
      <c r="N80" s="163">
        <v>21774</v>
      </c>
      <c r="O80" s="163">
        <v>33682</v>
      </c>
      <c r="P80" s="163">
        <v>28337</v>
      </c>
      <c r="Q80" s="163">
        <v>39809</v>
      </c>
      <c r="R80" s="164">
        <f>IFERROR(Q80/P80-1,"-")</f>
        <v>0.40484172636482341</v>
      </c>
      <c r="S80" s="165">
        <f>IFERROR(Q80/L80-1,"-")</f>
        <v>0.43316412859560072</v>
      </c>
      <c r="T80" s="164">
        <f>Q80/Q$8</f>
        <v>1.2286796655043146E-2</v>
      </c>
      <c r="U80" s="163">
        <v>46707</v>
      </c>
      <c r="V80" s="163">
        <v>43936</v>
      </c>
      <c r="W80" s="163">
        <v>62083</v>
      </c>
      <c r="X80" s="163">
        <v>56612</v>
      </c>
      <c r="Y80" s="163">
        <v>68355</v>
      </c>
      <c r="Z80" s="164">
        <f>IFERROR(Y80/X80-1,"-")</f>
        <v>0.20742952024305805</v>
      </c>
      <c r="AA80" s="165">
        <f t="shared" si="67"/>
        <v>0.46348513070845909</v>
      </c>
      <c r="AB80" s="164">
        <f>Y80/Y$8</f>
        <v>1.737642099365521E-2</v>
      </c>
    </row>
    <row r="81" spans="1:28" x14ac:dyDescent="0.25">
      <c r="A81" s="56"/>
      <c r="B81" s="162" t="s">
        <v>100</v>
      </c>
      <c r="C81" s="163">
        <v>35050</v>
      </c>
      <c r="D81" s="163">
        <v>7019</v>
      </c>
      <c r="E81" s="163">
        <v>12661</v>
      </c>
      <c r="F81" s="163">
        <v>17921</v>
      </c>
      <c r="G81" s="163">
        <v>17969</v>
      </c>
      <c r="H81" s="163">
        <v>24348</v>
      </c>
      <c r="I81" s="164">
        <f>IFERROR(H81/G81-1,"-")</f>
        <v>0.35500027825699809</v>
      </c>
      <c r="J81" s="165">
        <f>IFERROR(H81/C81-1,"-")</f>
        <v>-0.30533523537803142</v>
      </c>
      <c r="K81" s="164">
        <f>H81/H$8</f>
        <v>3.50938386876853E-2</v>
      </c>
      <c r="L81" s="163">
        <v>183971</v>
      </c>
      <c r="M81" s="163">
        <v>49876</v>
      </c>
      <c r="N81" s="163">
        <v>77242</v>
      </c>
      <c r="O81" s="163">
        <v>180037</v>
      </c>
      <c r="P81" s="163">
        <v>188269</v>
      </c>
      <c r="Q81" s="163">
        <v>189757</v>
      </c>
      <c r="R81" s="164">
        <f>IFERROR(Q81/P81-1,"-")</f>
        <v>7.9035847643531554E-3</v>
      </c>
      <c r="S81" s="165">
        <f>IFERROR(Q81/L81-1,"-")</f>
        <v>3.1450609063385038E-2</v>
      </c>
      <c r="T81" s="164">
        <f>Q81/Q$8</f>
        <v>5.8567300682534656E-2</v>
      </c>
      <c r="U81" s="163">
        <v>219021</v>
      </c>
      <c r="V81" s="163">
        <v>89903</v>
      </c>
      <c r="W81" s="163">
        <v>197958</v>
      </c>
      <c r="X81" s="163">
        <v>206238</v>
      </c>
      <c r="Y81" s="163">
        <v>214105</v>
      </c>
      <c r="Z81" s="164">
        <f>IFERROR(Y81/X81-1,"-")</f>
        <v>3.8145249663010805E-2</v>
      </c>
      <c r="AA81" s="165">
        <f t="shared" si="67"/>
        <v>-2.2445336291953777E-2</v>
      </c>
      <c r="AB81" s="164">
        <f>Y81/Y$8</f>
        <v>5.4427307685561394E-2</v>
      </c>
    </row>
    <row r="82" spans="1:28" x14ac:dyDescent="0.25">
      <c r="A82" s="56"/>
      <c r="B82" s="157" t="s">
        <v>107</v>
      </c>
      <c r="C82" s="158">
        <v>67551</v>
      </c>
      <c r="D82" s="158">
        <v>17783</v>
      </c>
      <c r="E82" s="158">
        <v>28165</v>
      </c>
      <c r="F82" s="158">
        <v>44784</v>
      </c>
      <c r="G82" s="158">
        <v>48583</v>
      </c>
      <c r="H82" s="158">
        <v>56712</v>
      </c>
      <c r="I82" s="159">
        <f>IFERROR(H82/G82-1,"-")</f>
        <v>0.16732190272317471</v>
      </c>
      <c r="J82" s="160">
        <f>IFERROR(H82/C82-1,"-")</f>
        <v>-0.1604565439445752</v>
      </c>
      <c r="K82" s="159">
        <f>H82/H$8</f>
        <v>8.174148922523447E-2</v>
      </c>
      <c r="L82" s="158">
        <v>249690</v>
      </c>
      <c r="M82" s="158">
        <v>70992</v>
      </c>
      <c r="N82" s="158">
        <v>88073</v>
      </c>
      <c r="O82" s="158">
        <v>219867</v>
      </c>
      <c r="P82" s="158">
        <v>290217</v>
      </c>
      <c r="Q82" s="158">
        <v>345490</v>
      </c>
      <c r="R82" s="159">
        <f>IFERROR(Q82/P82-1,"-")</f>
        <v>0.19045403956349904</v>
      </c>
      <c r="S82" s="160">
        <f>IFERROR(Q82/L82-1,"-")</f>
        <v>0.38367575793984532</v>
      </c>
      <c r="T82" s="159">
        <f>Q82/Q$8</f>
        <v>0.10663330845665192</v>
      </c>
      <c r="U82" s="158">
        <v>317241</v>
      </c>
      <c r="V82" s="158">
        <v>116238</v>
      </c>
      <c r="W82" s="158">
        <v>264651</v>
      </c>
      <c r="X82" s="158">
        <v>338800</v>
      </c>
      <c r="Y82" s="158">
        <v>402202</v>
      </c>
      <c r="Z82" s="159">
        <f>IFERROR(Y82/X82-1,"-")</f>
        <v>0.18713695395513574</v>
      </c>
      <c r="AA82" s="160">
        <f t="shared" si="67"/>
        <v>0.26781216803628793</v>
      </c>
      <c r="AB82" s="159">
        <f>Y82/Y$8</f>
        <v>0.10224316109267959</v>
      </c>
    </row>
    <row r="83" spans="1:28" s="56" customFormat="1" x14ac:dyDescent="0.25">
      <c r="B83" s="162" t="s">
        <v>110</v>
      </c>
      <c r="C83" s="163">
        <v>8503</v>
      </c>
      <c r="D83" s="163">
        <v>2453</v>
      </c>
      <c r="E83" s="163">
        <v>2873</v>
      </c>
      <c r="F83" s="163">
        <v>5152</v>
      </c>
      <c r="G83" s="163">
        <v>6461</v>
      </c>
      <c r="H83" s="163">
        <v>8386</v>
      </c>
      <c r="I83" s="164">
        <f t="shared" ref="I83:I90" si="68">IFERROR(H83/G83-1,"-")</f>
        <v>0.29794149512459378</v>
      </c>
      <c r="J83" s="165">
        <f t="shared" ref="J83:J90" si="69">IFERROR(H83/C83-1,"-")</f>
        <v>-1.3759849464894724E-2</v>
      </c>
      <c r="K83" s="164">
        <f t="shared" ref="K83:K90" si="70">H83/H$8</f>
        <v>1.2087109053512771E-2</v>
      </c>
      <c r="L83" s="163">
        <v>49339</v>
      </c>
      <c r="M83" s="163">
        <v>14532</v>
      </c>
      <c r="N83" s="163">
        <v>9373</v>
      </c>
      <c r="O83" s="163">
        <v>51168</v>
      </c>
      <c r="P83" s="163">
        <v>68288</v>
      </c>
      <c r="Q83" s="163">
        <v>79779</v>
      </c>
      <c r="R83" s="164">
        <f t="shared" ref="R83:R90" si="71">IFERROR(Q83/P83-1,"-")</f>
        <v>0.16827261012183703</v>
      </c>
      <c r="S83" s="165">
        <f t="shared" ref="S83:S90" si="72">IFERROR(Q83/L83-1,"-")</f>
        <v>0.61695616044103052</v>
      </c>
      <c r="T83" s="164">
        <f t="shared" ref="T83:T90" si="73">Q83/Q$8</f>
        <v>2.4623284944175615E-2</v>
      </c>
      <c r="U83" s="163">
        <v>57842</v>
      </c>
      <c r="V83" s="163">
        <v>12246</v>
      </c>
      <c r="W83" s="163">
        <v>56320</v>
      </c>
      <c r="X83" s="163">
        <v>74749</v>
      </c>
      <c r="Y83" s="163">
        <v>88165</v>
      </c>
      <c r="Z83" s="164">
        <f t="shared" ref="Z83:Z90" si="74">IFERROR(Y83/X83-1,"-")</f>
        <v>0.17948066194865486</v>
      </c>
      <c r="AA83" s="165">
        <f t="shared" si="67"/>
        <v>0.52423844265412667</v>
      </c>
      <c r="AB83" s="164">
        <f t="shared" ref="AB83:AB90" si="75">Y83/Y$8</f>
        <v>2.2412291081934189E-2</v>
      </c>
    </row>
    <row r="84" spans="1:28" s="56" customFormat="1" x14ac:dyDescent="0.25">
      <c r="B84" s="162" t="s">
        <v>113</v>
      </c>
      <c r="C84" s="163">
        <v>18797</v>
      </c>
      <c r="D84" s="163">
        <v>5112</v>
      </c>
      <c r="E84" s="163">
        <v>6906</v>
      </c>
      <c r="F84" s="163">
        <v>11609</v>
      </c>
      <c r="G84" s="163">
        <v>13126</v>
      </c>
      <c r="H84" s="163">
        <v>13868</v>
      </c>
      <c r="I84" s="164">
        <f t="shared" si="68"/>
        <v>5.6529026359896317E-2</v>
      </c>
      <c r="J84" s="165">
        <f t="shared" si="69"/>
        <v>-0.262222695110922</v>
      </c>
      <c r="K84" s="164">
        <f t="shared" si="70"/>
        <v>1.9988555730278454E-2</v>
      </c>
      <c r="L84" s="163">
        <v>108166</v>
      </c>
      <c r="M84" s="163">
        <v>26057</v>
      </c>
      <c r="N84" s="163">
        <v>29133</v>
      </c>
      <c r="O84" s="163">
        <v>75097</v>
      </c>
      <c r="P84" s="163">
        <v>87633</v>
      </c>
      <c r="Q84" s="163">
        <v>97245</v>
      </c>
      <c r="R84" s="164">
        <f t="shared" si="71"/>
        <v>0.10968470781554895</v>
      </c>
      <c r="S84" s="165">
        <f t="shared" si="72"/>
        <v>-0.10096518314442615</v>
      </c>
      <c r="T84" s="164">
        <f t="shared" si="73"/>
        <v>3.0014055633642411E-2</v>
      </c>
      <c r="U84" s="163">
        <v>126963</v>
      </c>
      <c r="V84" s="163">
        <v>36039</v>
      </c>
      <c r="W84" s="163">
        <v>86706</v>
      </c>
      <c r="X84" s="163">
        <v>100759</v>
      </c>
      <c r="Y84" s="163">
        <v>111113</v>
      </c>
      <c r="Z84" s="164">
        <f t="shared" si="74"/>
        <v>0.10276005121130627</v>
      </c>
      <c r="AA84" s="165">
        <f t="shared" si="67"/>
        <v>-0.12483952017516919</v>
      </c>
      <c r="AB84" s="164">
        <f t="shared" si="75"/>
        <v>2.8245867396211124E-2</v>
      </c>
    </row>
    <row r="85" spans="1:28" x14ac:dyDescent="0.25">
      <c r="A85" s="56"/>
      <c r="B85" s="162" t="s">
        <v>116</v>
      </c>
      <c r="C85" s="163">
        <v>5039</v>
      </c>
      <c r="D85" s="163">
        <v>1563</v>
      </c>
      <c r="E85" s="163">
        <v>4888</v>
      </c>
      <c r="F85" s="163">
        <v>5437</v>
      </c>
      <c r="G85" s="163">
        <v>4941</v>
      </c>
      <c r="H85" s="163">
        <v>5665</v>
      </c>
      <c r="I85" s="164">
        <f t="shared" si="68"/>
        <v>0.1465290427039061</v>
      </c>
      <c r="J85" s="165">
        <f t="shared" si="69"/>
        <v>0.12423099821393135</v>
      </c>
      <c r="K85" s="164">
        <f t="shared" si="70"/>
        <v>8.1652125910028437E-3</v>
      </c>
      <c r="L85" s="163">
        <v>14523</v>
      </c>
      <c r="M85" s="163">
        <v>4869</v>
      </c>
      <c r="N85" s="163">
        <v>9733</v>
      </c>
      <c r="O85" s="163">
        <v>18107</v>
      </c>
      <c r="P85" s="163">
        <v>29605</v>
      </c>
      <c r="Q85" s="163">
        <v>42958</v>
      </c>
      <c r="R85" s="164">
        <f t="shared" si="71"/>
        <v>0.45103867589934143</v>
      </c>
      <c r="S85" s="165">
        <f t="shared" si="72"/>
        <v>1.9579288025889969</v>
      </c>
      <c r="T85" s="164">
        <f t="shared" si="73"/>
        <v>1.3258715634839947E-2</v>
      </c>
      <c r="U85" s="163">
        <v>19562</v>
      </c>
      <c r="V85" s="163">
        <v>14621</v>
      </c>
      <c r="W85" s="163">
        <v>23544</v>
      </c>
      <c r="X85" s="163">
        <v>34546</v>
      </c>
      <c r="Y85" s="163">
        <v>48623</v>
      </c>
      <c r="Z85" s="164">
        <f t="shared" si="74"/>
        <v>0.40748567127887458</v>
      </c>
      <c r="AA85" s="165">
        <f t="shared" si="67"/>
        <v>1.4855842960842449</v>
      </c>
      <c r="AB85" s="164">
        <f t="shared" si="75"/>
        <v>1.2360379167207919E-2</v>
      </c>
    </row>
    <row r="86" spans="1:28" x14ac:dyDescent="0.25">
      <c r="A86" s="56"/>
      <c r="B86" s="162" t="s">
        <v>123</v>
      </c>
      <c r="C86" s="163">
        <v>1770</v>
      </c>
      <c r="D86" s="163">
        <v>261</v>
      </c>
      <c r="E86" s="163">
        <v>795</v>
      </c>
      <c r="F86" s="163">
        <v>1046</v>
      </c>
      <c r="G86" s="163">
        <v>1024</v>
      </c>
      <c r="H86" s="163">
        <v>1333</v>
      </c>
      <c r="I86" s="164">
        <f t="shared" si="68"/>
        <v>0.3017578125</v>
      </c>
      <c r="J86" s="165">
        <f t="shared" si="69"/>
        <v>-0.24689265536723159</v>
      </c>
      <c r="K86" s="164">
        <f t="shared" si="70"/>
        <v>1.921311276929707E-3</v>
      </c>
      <c r="L86" s="163">
        <v>4012</v>
      </c>
      <c r="M86" s="163">
        <v>1143</v>
      </c>
      <c r="N86" s="163">
        <v>2509</v>
      </c>
      <c r="O86" s="163">
        <v>3937</v>
      </c>
      <c r="P86" s="163">
        <v>5714</v>
      </c>
      <c r="Q86" s="163">
        <v>10248</v>
      </c>
      <c r="R86" s="164">
        <f t="shared" si="71"/>
        <v>0.79348967448372409</v>
      </c>
      <c r="S86" s="165">
        <f t="shared" si="72"/>
        <v>1.5543369890329015</v>
      </c>
      <c r="T86" s="164">
        <f t="shared" si="73"/>
        <v>3.1629805350770466E-3</v>
      </c>
      <c r="U86" s="163">
        <v>5782</v>
      </c>
      <c r="V86" s="163">
        <v>3304</v>
      </c>
      <c r="W86" s="163">
        <v>4983</v>
      </c>
      <c r="X86" s="163">
        <v>6738</v>
      </c>
      <c r="Y86" s="163">
        <v>11581</v>
      </c>
      <c r="Z86" s="164">
        <f t="shared" si="74"/>
        <v>0.71875927574948051</v>
      </c>
      <c r="AA86" s="165">
        <f t="shared" si="67"/>
        <v>1.0029401591144933</v>
      </c>
      <c r="AB86" s="164">
        <f t="shared" si="75"/>
        <v>2.9439884650357836E-3</v>
      </c>
    </row>
    <row r="87" spans="1:28" x14ac:dyDescent="0.25">
      <c r="A87" s="56"/>
      <c r="B87" s="162" t="s">
        <v>119</v>
      </c>
      <c r="C87" s="163">
        <v>890</v>
      </c>
      <c r="D87" s="163">
        <v>215</v>
      </c>
      <c r="E87" s="163">
        <v>704</v>
      </c>
      <c r="F87" s="163">
        <v>837</v>
      </c>
      <c r="G87" s="163">
        <v>715</v>
      </c>
      <c r="H87" s="163">
        <v>804</v>
      </c>
      <c r="I87" s="164">
        <f t="shared" si="68"/>
        <v>0.12447552447552446</v>
      </c>
      <c r="J87" s="165">
        <f t="shared" si="69"/>
        <v>-9.6629213483146015E-2</v>
      </c>
      <c r="K87" s="164">
        <f t="shared" si="70"/>
        <v>1.1588404100911361E-3</v>
      </c>
      <c r="L87" s="163">
        <v>4300</v>
      </c>
      <c r="M87" s="163">
        <v>1517</v>
      </c>
      <c r="N87" s="163">
        <v>3401</v>
      </c>
      <c r="O87" s="163">
        <v>3639</v>
      </c>
      <c r="P87" s="163">
        <v>5025</v>
      </c>
      <c r="Q87" s="163">
        <v>6440</v>
      </c>
      <c r="R87" s="164">
        <f t="shared" si="71"/>
        <v>0.28159203980099501</v>
      </c>
      <c r="S87" s="165">
        <f t="shared" si="72"/>
        <v>0.49767441860465111</v>
      </c>
      <c r="T87" s="164">
        <f t="shared" si="73"/>
        <v>1.9876653635730076E-3</v>
      </c>
      <c r="U87" s="163">
        <v>5190</v>
      </c>
      <c r="V87" s="163">
        <v>4105</v>
      </c>
      <c r="W87" s="163">
        <v>4476</v>
      </c>
      <c r="X87" s="163">
        <v>5740</v>
      </c>
      <c r="Y87" s="163">
        <v>7244</v>
      </c>
      <c r="Z87" s="164">
        <f t="shared" si="74"/>
        <v>0.26202090592334493</v>
      </c>
      <c r="AA87" s="165">
        <f t="shared" si="67"/>
        <v>0.39576107899807322</v>
      </c>
      <c r="AB87" s="164">
        <f t="shared" si="75"/>
        <v>1.8414862654968669E-3</v>
      </c>
    </row>
    <row r="88" spans="1:28" x14ac:dyDescent="0.25">
      <c r="A88" s="56"/>
      <c r="B88" s="162" t="s">
        <v>128</v>
      </c>
      <c r="C88" s="163">
        <v>733</v>
      </c>
      <c r="D88" s="163">
        <v>282</v>
      </c>
      <c r="E88" s="163">
        <v>236</v>
      </c>
      <c r="F88" s="163">
        <v>372</v>
      </c>
      <c r="G88" s="163">
        <v>389</v>
      </c>
      <c r="H88" s="163">
        <v>429</v>
      </c>
      <c r="I88" s="164">
        <f t="shared" si="68"/>
        <v>0.10282776349614386</v>
      </c>
      <c r="J88" s="165">
        <f t="shared" si="69"/>
        <v>-0.41473396998635748</v>
      </c>
      <c r="K88" s="164">
        <f t="shared" si="70"/>
        <v>6.1833648747400174E-4</v>
      </c>
      <c r="L88" s="163">
        <v>2619</v>
      </c>
      <c r="M88" s="163">
        <v>1420</v>
      </c>
      <c r="N88" s="163">
        <v>616</v>
      </c>
      <c r="O88" s="163">
        <v>2517</v>
      </c>
      <c r="P88" s="163">
        <v>3023</v>
      </c>
      <c r="Q88" s="163">
        <v>2753</v>
      </c>
      <c r="R88" s="164">
        <f t="shared" si="71"/>
        <v>-8.9315249751902082E-2</v>
      </c>
      <c r="S88" s="165">
        <f t="shared" si="72"/>
        <v>5.1164566628484121E-2</v>
      </c>
      <c r="T88" s="164">
        <f t="shared" si="73"/>
        <v>8.4969607855846111E-4</v>
      </c>
      <c r="U88" s="163">
        <v>3352</v>
      </c>
      <c r="V88" s="163">
        <v>852</v>
      </c>
      <c r="W88" s="163">
        <v>2889</v>
      </c>
      <c r="X88" s="163">
        <v>3412</v>
      </c>
      <c r="Y88" s="163">
        <v>3182</v>
      </c>
      <c r="Z88" s="164">
        <f t="shared" si="74"/>
        <v>-6.7409144196951987E-2</v>
      </c>
      <c r="AA88" s="165">
        <f t="shared" si="67"/>
        <v>-5.0715990453460646E-2</v>
      </c>
      <c r="AB88" s="164">
        <f t="shared" si="75"/>
        <v>8.0889139933890543E-4</v>
      </c>
    </row>
    <row r="89" spans="1:28" x14ac:dyDescent="0.25">
      <c r="A89" s="56"/>
      <c r="B89" s="162" t="s">
        <v>131</v>
      </c>
      <c r="C89" s="163">
        <v>1847</v>
      </c>
      <c r="D89" s="163">
        <v>398</v>
      </c>
      <c r="E89" s="163">
        <v>268</v>
      </c>
      <c r="F89" s="163">
        <v>554</v>
      </c>
      <c r="G89" s="163">
        <v>567</v>
      </c>
      <c r="H89" s="163">
        <v>510</v>
      </c>
      <c r="I89" s="164">
        <f t="shared" si="68"/>
        <v>-0.10052910052910058</v>
      </c>
      <c r="J89" s="165">
        <f t="shared" si="69"/>
        <v>-0.72387655657823502</v>
      </c>
      <c r="K89" s="164">
        <f t="shared" si="70"/>
        <v>7.3508533475930276E-4</v>
      </c>
      <c r="L89" s="163">
        <v>3937</v>
      </c>
      <c r="M89" s="163">
        <v>1916</v>
      </c>
      <c r="N89" s="163">
        <v>621</v>
      </c>
      <c r="O89" s="163">
        <v>2308</v>
      </c>
      <c r="P89" s="163">
        <v>3090</v>
      </c>
      <c r="Q89" s="163">
        <v>3352</v>
      </c>
      <c r="R89" s="164">
        <f t="shared" si="71"/>
        <v>8.4789644012944976E-2</v>
      </c>
      <c r="S89" s="165">
        <f t="shared" si="72"/>
        <v>-0.14859029718059436</v>
      </c>
      <c r="T89" s="164">
        <f t="shared" si="73"/>
        <v>1.0345736488659506E-3</v>
      </c>
      <c r="U89" s="163">
        <v>5784</v>
      </c>
      <c r="V89" s="163">
        <v>889</v>
      </c>
      <c r="W89" s="163">
        <v>2862</v>
      </c>
      <c r="X89" s="163">
        <v>3657</v>
      </c>
      <c r="Y89" s="163">
        <v>3862</v>
      </c>
      <c r="Z89" s="164">
        <f t="shared" si="74"/>
        <v>5.6056877221766443E-2</v>
      </c>
      <c r="AA89" s="165">
        <f t="shared" si="67"/>
        <v>-0.33229598893499313</v>
      </c>
      <c r="AB89" s="164">
        <f t="shared" si="75"/>
        <v>9.817531691536307E-4</v>
      </c>
    </row>
    <row r="90" spans="1:28" x14ac:dyDescent="0.25">
      <c r="A90" s="56"/>
      <c r="B90" s="168" t="s">
        <v>145</v>
      </c>
      <c r="C90" s="169">
        <f t="shared" ref="C90:H90" si="76">C82-SUM(C83:C89)</f>
        <v>29972</v>
      </c>
      <c r="D90" s="169">
        <f t="shared" si="76"/>
        <v>7499</v>
      </c>
      <c r="E90" s="169">
        <f t="shared" si="76"/>
        <v>11495</v>
      </c>
      <c r="F90" s="169">
        <f t="shared" si="76"/>
        <v>19777</v>
      </c>
      <c r="G90" s="169">
        <f t="shared" si="76"/>
        <v>21360</v>
      </c>
      <c r="H90" s="169">
        <f t="shared" si="76"/>
        <v>25717</v>
      </c>
      <c r="I90" s="170">
        <f t="shared" si="68"/>
        <v>0.20397940074906362</v>
      </c>
      <c r="J90" s="171">
        <f t="shared" si="69"/>
        <v>-0.14196583477912716</v>
      </c>
      <c r="K90" s="170">
        <f t="shared" si="70"/>
        <v>3.7067038341186256E-2</v>
      </c>
      <c r="L90" s="169">
        <f t="shared" ref="L90:Q90" si="77">L82-SUM(L83:L89)</f>
        <v>62794</v>
      </c>
      <c r="M90" s="169">
        <f t="shared" si="77"/>
        <v>19538</v>
      </c>
      <c r="N90" s="169">
        <f t="shared" si="77"/>
        <v>32687</v>
      </c>
      <c r="O90" s="169">
        <f t="shared" si="77"/>
        <v>63094</v>
      </c>
      <c r="P90" s="169">
        <f t="shared" si="77"/>
        <v>87839</v>
      </c>
      <c r="Q90" s="169">
        <f t="shared" si="77"/>
        <v>102715</v>
      </c>
      <c r="R90" s="170">
        <f t="shared" si="71"/>
        <v>0.16935529776067582</v>
      </c>
      <c r="S90" s="171">
        <f t="shared" si="72"/>
        <v>0.6357454533872664</v>
      </c>
      <c r="T90" s="170">
        <f t="shared" si="73"/>
        <v>3.1702336617919484E-2</v>
      </c>
      <c r="U90" s="169">
        <f>U82-SUM(U83:U89)</f>
        <v>92766</v>
      </c>
      <c r="V90" s="169">
        <f>V82-SUM(V83:V89)</f>
        <v>44182</v>
      </c>
      <c r="W90" s="169">
        <f>W82-SUM(W83:W89)</f>
        <v>82871</v>
      </c>
      <c r="X90" s="169">
        <f>X82-SUM(X83:X89)</f>
        <v>109199</v>
      </c>
      <c r="Y90" s="169">
        <f>Y82-SUM(Y83:Y89)</f>
        <v>128432</v>
      </c>
      <c r="Z90" s="170">
        <f t="shared" si="74"/>
        <v>0.17612798652002315</v>
      </c>
      <c r="AA90" s="171">
        <f t="shared" si="67"/>
        <v>0.38447275941616543</v>
      </c>
      <c r="AB90" s="170">
        <f t="shared" si="75"/>
        <v>3.2648504148301165E-2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11833</v>
      </c>
      <c r="D92" s="176">
        <f t="shared" si="78"/>
        <v>4061</v>
      </c>
      <c r="E92" s="176">
        <f t="shared" si="78"/>
        <v>0</v>
      </c>
      <c r="F92" s="176">
        <f t="shared" si="78"/>
        <v>4083</v>
      </c>
      <c r="G92" s="176">
        <f t="shared" si="78"/>
        <v>6020</v>
      </c>
      <c r="H92" s="176">
        <f t="shared" si="78"/>
        <v>7110</v>
      </c>
      <c r="I92" s="177">
        <f>IFERROR(H92/G92-1,"-")</f>
        <v>0.18106312292358795</v>
      </c>
      <c r="J92" s="177">
        <f>IFERROR(H92/C92-1,"-")</f>
        <v>-0.39913800388743348</v>
      </c>
      <c r="K92" s="177">
        <f>H92/H$8</f>
        <v>1.0247954372820868E-2</v>
      </c>
      <c r="L92" s="176">
        <f t="shared" ref="L92:Q92" si="79">L93+L96</f>
        <v>38287</v>
      </c>
      <c r="M92" s="176">
        <f t="shared" si="79"/>
        <v>8693</v>
      </c>
      <c r="N92" s="176">
        <f t="shared" si="79"/>
        <v>0</v>
      </c>
      <c r="O92" s="176">
        <f t="shared" si="79"/>
        <v>29792</v>
      </c>
      <c r="P92" s="176">
        <f t="shared" si="79"/>
        <v>38567</v>
      </c>
      <c r="Q92" s="176">
        <f t="shared" si="79"/>
        <v>45050</v>
      </c>
      <c r="R92" s="177">
        <f>IFERROR(Q92/P92-1,"-")</f>
        <v>0.16809707781263783</v>
      </c>
      <c r="S92" s="177">
        <f>IFERROR(Q92/L92-1,"-")</f>
        <v>0.17663959046151434</v>
      </c>
      <c r="T92" s="177">
        <f>Q92/Q$8</f>
        <v>1.3904398234311178E-2</v>
      </c>
      <c r="U92" s="176">
        <f>U93+U96</f>
        <v>50120</v>
      </c>
      <c r="V92" s="176">
        <f>V93+V96</f>
        <v>28901</v>
      </c>
      <c r="W92" s="176">
        <f>W93+W96</f>
        <v>46319</v>
      </c>
      <c r="X92" s="176">
        <f>X93+X96</f>
        <v>53572</v>
      </c>
      <c r="Y92" s="176">
        <f>Y93+Y96</f>
        <v>52160</v>
      </c>
      <c r="Z92" s="177">
        <f>IFERROR(Y92/X92-1,"-")</f>
        <v>-2.6357052191443242E-2</v>
      </c>
      <c r="AA92" s="177">
        <f t="shared" ref="AA92:AA104" si="80">IFERROR(Y92/U92-1,"-")</f>
        <v>4.0702314445331123E-2</v>
      </c>
      <c r="AB92" s="177">
        <f>Y92/Y$8</f>
        <v>1.3259514578729512E-2</v>
      </c>
    </row>
    <row r="93" spans="1:28" x14ac:dyDescent="0.25">
      <c r="A93" s="56"/>
      <c r="B93" s="157" t="s">
        <v>97</v>
      </c>
      <c r="C93" s="158">
        <v>8178</v>
      </c>
      <c r="D93" s="158">
        <v>2731</v>
      </c>
      <c r="E93" s="158">
        <v>0</v>
      </c>
      <c r="F93" s="158">
        <v>3173</v>
      </c>
      <c r="G93" s="158">
        <v>4137</v>
      </c>
      <c r="H93" s="158">
        <v>5137</v>
      </c>
      <c r="I93" s="159">
        <f>IFERROR(H93/G93-1,"-")</f>
        <v>0.24172105390379506</v>
      </c>
      <c r="J93" s="160">
        <f>IFERROR(H93/C93-1,"-")</f>
        <v>-0.371851308388359</v>
      </c>
      <c r="K93" s="159">
        <f>H93/H$8</f>
        <v>7.4041830679579188E-3</v>
      </c>
      <c r="L93" s="158">
        <v>24963</v>
      </c>
      <c r="M93" s="158">
        <v>4723</v>
      </c>
      <c r="N93" s="158">
        <v>0</v>
      </c>
      <c r="O93" s="158">
        <v>20574</v>
      </c>
      <c r="P93" s="158">
        <v>24445</v>
      </c>
      <c r="Q93" s="158">
        <v>27462</v>
      </c>
      <c r="R93" s="159">
        <f>IFERROR(Q93/P93-1,"-")</f>
        <v>0.12341992227449383</v>
      </c>
      <c r="S93" s="160">
        <f>IFERROR(Q93/L93-1,"-")</f>
        <v>0.10010816007691381</v>
      </c>
      <c r="T93" s="159">
        <f>Q93/Q$8</f>
        <v>8.4759730146648955E-3</v>
      </c>
      <c r="U93" s="158">
        <v>33141</v>
      </c>
      <c r="V93" s="158">
        <v>18779</v>
      </c>
      <c r="W93" s="158">
        <v>30450</v>
      </c>
      <c r="X93" s="158">
        <v>35140</v>
      </c>
      <c r="Y93" s="158">
        <v>32599</v>
      </c>
      <c r="Z93" s="159">
        <f>IFERROR(Y93/X93-1,"-")</f>
        <v>-7.2310756972111534E-2</v>
      </c>
      <c r="AA93" s="160">
        <f t="shared" si="80"/>
        <v>-1.6354364684228018E-2</v>
      </c>
      <c r="AB93" s="159">
        <f>Y93/Y$8</f>
        <v>8.2869424032209239E-3</v>
      </c>
    </row>
    <row r="94" spans="1:28" x14ac:dyDescent="0.25">
      <c r="A94" s="56"/>
      <c r="B94" s="162" t="s">
        <v>103</v>
      </c>
      <c r="C94" s="163">
        <v>5883</v>
      </c>
      <c r="D94" s="163">
        <v>2063</v>
      </c>
      <c r="E94" s="163">
        <v>0</v>
      </c>
      <c r="F94" s="163">
        <v>2303</v>
      </c>
      <c r="G94" s="163">
        <v>2888</v>
      </c>
      <c r="H94" s="163">
        <v>3724</v>
      </c>
      <c r="I94" s="164">
        <f>IFERROR(H94/G94-1,"-")</f>
        <v>0.28947368421052633</v>
      </c>
      <c r="J94" s="165">
        <f>IFERROR(H94/C94-1,"-")</f>
        <v>-0.36698963114057459</v>
      </c>
      <c r="K94" s="164">
        <f>H94/H$8</f>
        <v>5.3675642875365562E-3</v>
      </c>
      <c r="L94" s="163">
        <v>10694</v>
      </c>
      <c r="M94" s="163">
        <v>2176</v>
      </c>
      <c r="N94" s="163">
        <v>0</v>
      </c>
      <c r="O94" s="163">
        <v>8938</v>
      </c>
      <c r="P94" s="163">
        <v>5331</v>
      </c>
      <c r="Q94" s="163">
        <v>6683</v>
      </c>
      <c r="R94" s="164">
        <f>IFERROR(Q94/P94-1,"-")</f>
        <v>0.25361095479272189</v>
      </c>
      <c r="S94" s="165">
        <f>IFERROR(Q94/L94-1,"-")</f>
        <v>-0.37507013278473911</v>
      </c>
      <c r="T94" s="164">
        <f>Q94/Q$8</f>
        <v>2.0626657802419891E-3</v>
      </c>
      <c r="U94" s="163">
        <v>16577</v>
      </c>
      <c r="V94" s="163">
        <v>9525</v>
      </c>
      <c r="W94" s="163">
        <v>14475</v>
      </c>
      <c r="X94" s="163">
        <v>10867</v>
      </c>
      <c r="Y94" s="163">
        <v>10407</v>
      </c>
      <c r="Z94" s="164">
        <f>IFERROR(Y94/X94-1,"-")</f>
        <v>-4.2329989877611163E-2</v>
      </c>
      <c r="AA94" s="165">
        <f t="shared" si="80"/>
        <v>-0.37220244917656997</v>
      </c>
      <c r="AB94" s="164">
        <f>Y94/Y$8</f>
        <v>2.645547703620361E-3</v>
      </c>
    </row>
    <row r="95" spans="1:28" x14ac:dyDescent="0.25">
      <c r="A95" s="56"/>
      <c r="B95" s="162" t="s">
        <v>100</v>
      </c>
      <c r="C95" s="163">
        <v>2295</v>
      </c>
      <c r="D95" s="163">
        <v>668</v>
      </c>
      <c r="E95" s="163">
        <v>0</v>
      </c>
      <c r="F95" s="163">
        <v>870</v>
      </c>
      <c r="G95" s="163">
        <v>1249</v>
      </c>
      <c r="H95" s="163">
        <v>1413</v>
      </c>
      <c r="I95" s="164">
        <f>IFERROR(H95/G95-1,"-")</f>
        <v>0.13130504403522814</v>
      </c>
      <c r="J95" s="165">
        <f>IFERROR(H95/C95-1,"-")</f>
        <v>-0.38431372549019605</v>
      </c>
      <c r="K95" s="164">
        <f>H95/H$8</f>
        <v>2.0366187804213625E-3</v>
      </c>
      <c r="L95" s="163">
        <v>14269</v>
      </c>
      <c r="M95" s="163">
        <v>2547</v>
      </c>
      <c r="N95" s="163">
        <v>0</v>
      </c>
      <c r="O95" s="163">
        <v>11636</v>
      </c>
      <c r="P95" s="163">
        <v>19114</v>
      </c>
      <c r="Q95" s="163">
        <v>20779</v>
      </c>
      <c r="R95" s="164">
        <f>IFERROR(Q95/P95-1,"-")</f>
        <v>8.7108925394998371E-2</v>
      </c>
      <c r="S95" s="165">
        <f>IFERROR(Q95/L95-1,"-")</f>
        <v>0.45623379353843996</v>
      </c>
      <c r="T95" s="164">
        <f>Q95/Q$8</f>
        <v>6.4133072344229073E-3</v>
      </c>
      <c r="U95" s="163">
        <v>16564</v>
      </c>
      <c r="V95" s="163">
        <v>9254</v>
      </c>
      <c r="W95" s="163">
        <v>15975</v>
      </c>
      <c r="X95" s="163">
        <v>24273</v>
      </c>
      <c r="Y95" s="163">
        <v>22192</v>
      </c>
      <c r="Z95" s="164">
        <f>IFERROR(Y95/X95-1,"-")</f>
        <v>-8.5733119103530653E-2</v>
      </c>
      <c r="AA95" s="165">
        <f t="shared" si="80"/>
        <v>0.33977300169041302</v>
      </c>
      <c r="AB95" s="164">
        <f>Y95/Y$8</f>
        <v>5.6413946996005625E-3</v>
      </c>
    </row>
    <row r="96" spans="1:28" x14ac:dyDescent="0.25">
      <c r="A96" s="56"/>
      <c r="B96" s="157" t="s">
        <v>107</v>
      </c>
      <c r="C96" s="158">
        <v>3655</v>
      </c>
      <c r="D96" s="158">
        <v>1330</v>
      </c>
      <c r="E96" s="158">
        <v>0</v>
      </c>
      <c r="F96" s="158">
        <v>910</v>
      </c>
      <c r="G96" s="158">
        <v>1883</v>
      </c>
      <c r="H96" s="158">
        <v>1973</v>
      </c>
      <c r="I96" s="159">
        <f>IFERROR(H96/G96-1,"-")</f>
        <v>4.779607010090281E-2</v>
      </c>
      <c r="J96" s="160">
        <f>IFERROR(H96/C96-1,"-")</f>
        <v>-0.46019151846785222</v>
      </c>
      <c r="K96" s="159">
        <f>H96/H$8</f>
        <v>2.8437713048629497E-3</v>
      </c>
      <c r="L96" s="158">
        <v>13324</v>
      </c>
      <c r="M96" s="158">
        <v>3970</v>
      </c>
      <c r="N96" s="158">
        <v>0</v>
      </c>
      <c r="O96" s="158">
        <v>9218</v>
      </c>
      <c r="P96" s="158">
        <v>14122</v>
      </c>
      <c r="Q96" s="158">
        <v>17588</v>
      </c>
      <c r="R96" s="159">
        <f>IFERROR(Q96/P96-1,"-")</f>
        <v>0.24543265826370209</v>
      </c>
      <c r="S96" s="160">
        <f>IFERROR(Q96/L96-1,"-")</f>
        <v>0.32002401681176829</v>
      </c>
      <c r="T96" s="159">
        <f>Q96/Q$8</f>
        <v>5.4284252196462818E-3</v>
      </c>
      <c r="U96" s="158">
        <v>16979</v>
      </c>
      <c r="V96" s="158">
        <v>10122</v>
      </c>
      <c r="W96" s="158">
        <v>15869</v>
      </c>
      <c r="X96" s="158">
        <v>18432</v>
      </c>
      <c r="Y96" s="158">
        <v>19561</v>
      </c>
      <c r="Z96" s="159">
        <f>IFERROR(Y96/X96-1,"-")</f>
        <v>6.125217013888884E-2</v>
      </c>
      <c r="AA96" s="160">
        <f t="shared" si="80"/>
        <v>0.15207020437010432</v>
      </c>
      <c r="AB96" s="159">
        <f>Y96/Y$8</f>
        <v>4.9725721755085883E-3</v>
      </c>
    </row>
    <row r="97" spans="1:28" s="56" customFormat="1" x14ac:dyDescent="0.25">
      <c r="B97" s="162" t="s">
        <v>110</v>
      </c>
      <c r="C97" s="163">
        <v>182</v>
      </c>
      <c r="D97" s="163">
        <v>79</v>
      </c>
      <c r="E97" s="163">
        <v>0</v>
      </c>
      <c r="F97" s="163">
        <v>33</v>
      </c>
      <c r="G97" s="163">
        <v>120</v>
      </c>
      <c r="H97" s="163">
        <v>155</v>
      </c>
      <c r="I97" s="164">
        <f t="shared" ref="I97:I104" si="81">IFERROR(H97/G97-1,"-")</f>
        <v>0.29166666666666674</v>
      </c>
      <c r="J97" s="165">
        <f t="shared" ref="J97:J104" si="82">IFERROR(H97/C97-1,"-")</f>
        <v>-0.14835164835164838</v>
      </c>
      <c r="K97" s="164">
        <f t="shared" ref="K97:K104" si="83">H97/H$8</f>
        <v>2.2340828801508222E-4</v>
      </c>
      <c r="L97" s="163">
        <v>2011</v>
      </c>
      <c r="M97" s="163">
        <v>915</v>
      </c>
      <c r="N97" s="163">
        <v>0</v>
      </c>
      <c r="O97" s="163">
        <v>1152</v>
      </c>
      <c r="P97" s="163">
        <v>2043</v>
      </c>
      <c r="Q97" s="163">
        <v>2615</v>
      </c>
      <c r="R97" s="164">
        <f t="shared" ref="R97:R104" si="84">IFERROR(Q97/P97-1,"-")</f>
        <v>0.27998042094958397</v>
      </c>
      <c r="S97" s="165">
        <f t="shared" ref="S97:S104" si="85">IFERROR(Q97/L97-1,"-")</f>
        <v>0.30034808552958725</v>
      </c>
      <c r="T97" s="164">
        <f t="shared" ref="T97:T104" si="86">Q97/Q$8</f>
        <v>8.0710324933903953E-4</v>
      </c>
      <c r="U97" s="163">
        <v>2193</v>
      </c>
      <c r="V97" s="163">
        <v>750</v>
      </c>
      <c r="W97" s="163">
        <v>2100</v>
      </c>
      <c r="X97" s="163">
        <v>2476</v>
      </c>
      <c r="Y97" s="163">
        <v>2770</v>
      </c>
      <c r="Z97" s="164">
        <f t="shared" ref="Z97:Z104" si="87">IFERROR(Y97/X97-1,"-")</f>
        <v>0.11873990306946691</v>
      </c>
      <c r="AA97" s="165">
        <f t="shared" si="80"/>
        <v>0.26310989512083904</v>
      </c>
      <c r="AB97" s="164">
        <f t="shared" ref="AB97:AB104" si="88">Y97/Y$8</f>
        <v>7.0415750350998367E-4</v>
      </c>
    </row>
    <row r="98" spans="1:28" s="56" customFormat="1" x14ac:dyDescent="0.25">
      <c r="B98" s="162" t="s">
        <v>113</v>
      </c>
      <c r="C98" s="163">
        <v>501</v>
      </c>
      <c r="D98" s="163">
        <v>299</v>
      </c>
      <c r="E98" s="163">
        <v>0</v>
      </c>
      <c r="F98" s="163">
        <v>120</v>
      </c>
      <c r="G98" s="163">
        <v>247</v>
      </c>
      <c r="H98" s="163">
        <v>303</v>
      </c>
      <c r="I98" s="164">
        <f t="shared" si="81"/>
        <v>0.22672064777327927</v>
      </c>
      <c r="J98" s="165">
        <f t="shared" si="82"/>
        <v>-0.39520958083832336</v>
      </c>
      <c r="K98" s="164">
        <f t="shared" si="83"/>
        <v>4.3672716947464459E-4</v>
      </c>
      <c r="L98" s="163">
        <v>3025</v>
      </c>
      <c r="M98" s="163">
        <v>772</v>
      </c>
      <c r="N98" s="163">
        <v>0</v>
      </c>
      <c r="O98" s="163">
        <v>1871</v>
      </c>
      <c r="P98" s="163">
        <v>2802</v>
      </c>
      <c r="Q98" s="163">
        <v>3471</v>
      </c>
      <c r="R98" s="164">
        <f t="shared" si="84"/>
        <v>0.23875802997858675</v>
      </c>
      <c r="S98" s="165">
        <f t="shared" si="85"/>
        <v>0.14743801652892552</v>
      </c>
      <c r="T98" s="164">
        <f t="shared" si="86"/>
        <v>1.0713022479754517E-3</v>
      </c>
      <c r="U98" s="163">
        <v>3526</v>
      </c>
      <c r="V98" s="163">
        <v>2047</v>
      </c>
      <c r="W98" s="163">
        <v>3121</v>
      </c>
      <c r="X98" s="163">
        <v>3392</v>
      </c>
      <c r="Y98" s="163">
        <v>3774</v>
      </c>
      <c r="Z98" s="164">
        <f t="shared" si="87"/>
        <v>0.11261792452830188</v>
      </c>
      <c r="AA98" s="165">
        <f t="shared" si="80"/>
        <v>7.0334656834940334E-2</v>
      </c>
      <c r="AB98" s="164">
        <f t="shared" si="88"/>
        <v>9.59382822471725E-4</v>
      </c>
    </row>
    <row r="99" spans="1:28" x14ac:dyDescent="0.25">
      <c r="A99" s="56"/>
      <c r="B99" s="162" t="s">
        <v>116</v>
      </c>
      <c r="C99" s="163">
        <v>1092</v>
      </c>
      <c r="D99" s="163">
        <v>539</v>
      </c>
      <c r="E99" s="163">
        <v>0</v>
      </c>
      <c r="F99" s="163">
        <v>255</v>
      </c>
      <c r="G99" s="163">
        <v>683</v>
      </c>
      <c r="H99" s="163">
        <v>554</v>
      </c>
      <c r="I99" s="164">
        <f t="shared" si="81"/>
        <v>-0.18887262079062961</v>
      </c>
      <c r="J99" s="165">
        <f t="shared" si="82"/>
        <v>-0.4926739926739927</v>
      </c>
      <c r="K99" s="164">
        <f t="shared" si="83"/>
        <v>7.9850446167971324E-4</v>
      </c>
      <c r="L99" s="163">
        <v>2424</v>
      </c>
      <c r="M99" s="163">
        <v>622</v>
      </c>
      <c r="N99" s="163">
        <v>0</v>
      </c>
      <c r="O99" s="163">
        <v>1704</v>
      </c>
      <c r="P99" s="163">
        <v>2384</v>
      </c>
      <c r="Q99" s="163">
        <v>2851</v>
      </c>
      <c r="R99" s="164">
        <f t="shared" si="84"/>
        <v>0.19588926174496635</v>
      </c>
      <c r="S99" s="165">
        <f t="shared" si="85"/>
        <v>0.17615511551155105</v>
      </c>
      <c r="T99" s="164">
        <f t="shared" si="86"/>
        <v>8.799431601780504E-4</v>
      </c>
      <c r="U99" s="163">
        <v>3516</v>
      </c>
      <c r="V99" s="163">
        <v>3177</v>
      </c>
      <c r="W99" s="163">
        <v>3055</v>
      </c>
      <c r="X99" s="163">
        <v>3581</v>
      </c>
      <c r="Y99" s="163">
        <v>3405</v>
      </c>
      <c r="Z99" s="164">
        <f t="shared" si="87"/>
        <v>-4.9148282602624938E-2</v>
      </c>
      <c r="AA99" s="165">
        <f t="shared" si="80"/>
        <v>-3.1569965870307137E-2</v>
      </c>
      <c r="AB99" s="164">
        <f t="shared" si="88"/>
        <v>8.6557989149873443E-4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25</v>
      </c>
      <c r="G100" s="163">
        <v>50</v>
      </c>
      <c r="H100" s="163">
        <v>76</v>
      </c>
      <c r="I100" s="164">
        <f t="shared" si="81"/>
        <v>0.52</v>
      </c>
      <c r="J100" s="165">
        <f t="shared" si="82"/>
        <v>0.35714285714285721</v>
      </c>
      <c r="K100" s="164">
        <f t="shared" si="83"/>
        <v>1.0954212831707257E-4</v>
      </c>
      <c r="L100" s="163">
        <v>563</v>
      </c>
      <c r="M100" s="163">
        <v>210</v>
      </c>
      <c r="N100" s="163">
        <v>0</v>
      </c>
      <c r="O100" s="163">
        <v>624</v>
      </c>
      <c r="P100" s="163">
        <v>691</v>
      </c>
      <c r="Q100" s="163">
        <v>782</v>
      </c>
      <c r="R100" s="164">
        <f t="shared" si="84"/>
        <v>0.13169319826338644</v>
      </c>
      <c r="S100" s="165">
        <f t="shared" si="85"/>
        <v>0.38898756660746003</v>
      </c>
      <c r="T100" s="164">
        <f t="shared" si="86"/>
        <v>2.4135936557672234E-4</v>
      </c>
      <c r="U100" s="163">
        <v>619</v>
      </c>
      <c r="V100" s="163">
        <v>325</v>
      </c>
      <c r="W100" s="163">
        <v>1051</v>
      </c>
      <c r="X100" s="163">
        <v>825</v>
      </c>
      <c r="Y100" s="163">
        <v>858</v>
      </c>
      <c r="Z100" s="164">
        <f t="shared" si="87"/>
        <v>4.0000000000000036E-2</v>
      </c>
      <c r="AA100" s="165">
        <f t="shared" si="80"/>
        <v>0.38610662358642966</v>
      </c>
      <c r="AB100" s="164">
        <f t="shared" si="88"/>
        <v>2.1811088014857979E-4</v>
      </c>
    </row>
    <row r="101" spans="1:28" x14ac:dyDescent="0.25">
      <c r="A101" s="56"/>
      <c r="B101" s="162" t="s">
        <v>119</v>
      </c>
      <c r="C101" s="163">
        <v>98</v>
      </c>
      <c r="D101" s="163">
        <v>30</v>
      </c>
      <c r="E101" s="163">
        <v>0</v>
      </c>
      <c r="F101" s="163">
        <v>15</v>
      </c>
      <c r="G101" s="163">
        <v>65</v>
      </c>
      <c r="H101" s="163">
        <v>44</v>
      </c>
      <c r="I101" s="164">
        <f t="shared" si="81"/>
        <v>-0.32307692307692304</v>
      </c>
      <c r="J101" s="165">
        <f t="shared" si="82"/>
        <v>-0.55102040816326525</v>
      </c>
      <c r="K101" s="164">
        <f t="shared" si="83"/>
        <v>6.3419126920410431E-5</v>
      </c>
      <c r="L101" s="163">
        <v>381</v>
      </c>
      <c r="M101" s="163">
        <v>102</v>
      </c>
      <c r="N101" s="163">
        <v>0</v>
      </c>
      <c r="O101" s="163">
        <v>365</v>
      </c>
      <c r="P101" s="163">
        <v>414</v>
      </c>
      <c r="Q101" s="163">
        <v>716</v>
      </c>
      <c r="R101" s="164">
        <f t="shared" si="84"/>
        <v>0.72946859903381633</v>
      </c>
      <c r="S101" s="165">
        <f t="shared" si="85"/>
        <v>0.87926509186351698</v>
      </c>
      <c r="T101" s="164">
        <f t="shared" si="86"/>
        <v>2.2098888203699897E-4</v>
      </c>
      <c r="U101" s="163">
        <v>479</v>
      </c>
      <c r="V101" s="163">
        <v>438</v>
      </c>
      <c r="W101" s="163">
        <v>630</v>
      </c>
      <c r="X101" s="163">
        <v>571</v>
      </c>
      <c r="Y101" s="163">
        <v>760</v>
      </c>
      <c r="Z101" s="164">
        <f t="shared" si="87"/>
        <v>0.33099824868651484</v>
      </c>
      <c r="AA101" s="165">
        <f t="shared" si="80"/>
        <v>0.58663883089770352</v>
      </c>
      <c r="AB101" s="164">
        <f t="shared" si="88"/>
        <v>1.931984486164576E-4</v>
      </c>
    </row>
    <row r="102" spans="1:28" x14ac:dyDescent="0.25">
      <c r="A102" s="56"/>
      <c r="B102" s="162" t="s">
        <v>128</v>
      </c>
      <c r="C102" s="163">
        <v>36</v>
      </c>
      <c r="D102" s="163">
        <v>22</v>
      </c>
      <c r="E102" s="163">
        <v>0</v>
      </c>
      <c r="F102" s="163">
        <v>0</v>
      </c>
      <c r="G102" s="163">
        <v>15</v>
      </c>
      <c r="H102" s="163">
        <v>28</v>
      </c>
      <c r="I102" s="164">
        <f t="shared" si="81"/>
        <v>0.8666666666666667</v>
      </c>
      <c r="J102" s="165">
        <f t="shared" si="82"/>
        <v>-0.22222222222222221</v>
      </c>
      <c r="K102" s="164">
        <f t="shared" si="83"/>
        <v>4.0357626222079366E-5</v>
      </c>
      <c r="L102" s="163">
        <v>99</v>
      </c>
      <c r="M102" s="163">
        <v>90</v>
      </c>
      <c r="N102" s="163">
        <v>0</v>
      </c>
      <c r="O102" s="163">
        <v>89</v>
      </c>
      <c r="P102" s="163">
        <v>106</v>
      </c>
      <c r="Q102" s="163">
        <v>198</v>
      </c>
      <c r="R102" s="164">
        <f t="shared" si="84"/>
        <v>0.86792452830188682</v>
      </c>
      <c r="S102" s="165">
        <f t="shared" si="85"/>
        <v>1</v>
      </c>
      <c r="T102" s="164">
        <f t="shared" si="86"/>
        <v>6.1111450619170103E-5</v>
      </c>
      <c r="U102" s="163">
        <v>135</v>
      </c>
      <c r="V102" s="163">
        <v>73</v>
      </c>
      <c r="W102" s="163">
        <v>248</v>
      </c>
      <c r="X102" s="163">
        <v>136</v>
      </c>
      <c r="Y102" s="163">
        <v>226</v>
      </c>
      <c r="Z102" s="164">
        <f t="shared" si="87"/>
        <v>0.66176470588235303</v>
      </c>
      <c r="AA102" s="165">
        <f t="shared" si="80"/>
        <v>0.67407407407407405</v>
      </c>
      <c r="AB102" s="164">
        <f t="shared" si="88"/>
        <v>5.7451117614893976E-5</v>
      </c>
    </row>
    <row r="103" spans="1:28" x14ac:dyDescent="0.25">
      <c r="A103" s="56"/>
      <c r="B103" s="162" t="s">
        <v>131</v>
      </c>
      <c r="C103" s="163">
        <v>54</v>
      </c>
      <c r="D103" s="163">
        <v>0</v>
      </c>
      <c r="E103" s="163">
        <v>0</v>
      </c>
      <c r="F103" s="163">
        <v>0</v>
      </c>
      <c r="G103" s="163">
        <v>4</v>
      </c>
      <c r="H103" s="163">
        <v>21</v>
      </c>
      <c r="I103" s="164">
        <f t="shared" si="81"/>
        <v>4.25</v>
      </c>
      <c r="J103" s="165">
        <f t="shared" si="82"/>
        <v>-0.61111111111111116</v>
      </c>
      <c r="K103" s="164">
        <f t="shared" si="83"/>
        <v>3.0268219666559528E-5</v>
      </c>
      <c r="L103" s="163">
        <v>176</v>
      </c>
      <c r="M103" s="163">
        <v>61</v>
      </c>
      <c r="N103" s="163">
        <v>0</v>
      </c>
      <c r="O103" s="163">
        <v>64</v>
      </c>
      <c r="P103" s="163">
        <v>211</v>
      </c>
      <c r="Q103" s="163">
        <v>321</v>
      </c>
      <c r="R103" s="164">
        <f t="shared" si="84"/>
        <v>0.52132701421800953</v>
      </c>
      <c r="S103" s="165">
        <f t="shared" si="85"/>
        <v>0.82386363636363646</v>
      </c>
      <c r="T103" s="164">
        <f t="shared" si="86"/>
        <v>9.9074624488654562E-5</v>
      </c>
      <c r="U103" s="163">
        <v>230</v>
      </c>
      <c r="V103" s="163">
        <v>80</v>
      </c>
      <c r="W103" s="163">
        <v>133</v>
      </c>
      <c r="X103" s="163">
        <v>238</v>
      </c>
      <c r="Y103" s="163">
        <v>342</v>
      </c>
      <c r="Z103" s="164">
        <f t="shared" si="87"/>
        <v>0.43697478991596639</v>
      </c>
      <c r="AA103" s="165">
        <f t="shared" si="80"/>
        <v>0.48695652173913051</v>
      </c>
      <c r="AB103" s="164">
        <f t="shared" si="88"/>
        <v>8.6939301877405928E-5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1636</v>
      </c>
      <c r="D104" s="169">
        <f t="shared" si="89"/>
        <v>306</v>
      </c>
      <c r="E104" s="169">
        <f t="shared" si="89"/>
        <v>0</v>
      </c>
      <c r="F104" s="169">
        <f t="shared" si="89"/>
        <v>462</v>
      </c>
      <c r="G104" s="169">
        <f t="shared" si="89"/>
        <v>699</v>
      </c>
      <c r="H104" s="169">
        <f t="shared" si="89"/>
        <v>792</v>
      </c>
      <c r="I104" s="170">
        <f t="shared" si="81"/>
        <v>0.13304721030042921</v>
      </c>
      <c r="J104" s="171">
        <f t="shared" si="82"/>
        <v>-0.5158924205378973</v>
      </c>
      <c r="K104" s="170">
        <f t="shared" si="83"/>
        <v>1.1415442845673879E-3</v>
      </c>
      <c r="L104" s="169">
        <f t="shared" ref="L104:Q104" si="90">L96-SUM(L97:L103)</f>
        <v>4645</v>
      </c>
      <c r="M104" s="169">
        <f t="shared" si="90"/>
        <v>1198</v>
      </c>
      <c r="N104" s="169">
        <f t="shared" si="90"/>
        <v>0</v>
      </c>
      <c r="O104" s="169">
        <f t="shared" si="90"/>
        <v>3349</v>
      </c>
      <c r="P104" s="169">
        <f t="shared" si="90"/>
        <v>5471</v>
      </c>
      <c r="Q104" s="169">
        <f t="shared" si="90"/>
        <v>6634</v>
      </c>
      <c r="R104" s="170">
        <f t="shared" si="84"/>
        <v>0.21257539755072208</v>
      </c>
      <c r="S104" s="171">
        <f t="shared" si="85"/>
        <v>0.42820236813778245</v>
      </c>
      <c r="T104" s="170">
        <f t="shared" si="86"/>
        <v>2.0475422394321944E-3</v>
      </c>
      <c r="U104" s="169">
        <f>U96-SUM(U97:U103)</f>
        <v>6281</v>
      </c>
      <c r="V104" s="169">
        <f>V96-SUM(V97:V103)</f>
        <v>3232</v>
      </c>
      <c r="W104" s="169">
        <f>W96-SUM(W97:W103)</f>
        <v>5531</v>
      </c>
      <c r="X104" s="169">
        <f>X96-SUM(X97:X103)</f>
        <v>7213</v>
      </c>
      <c r="Y104" s="169">
        <f>Y96-SUM(Y97:Y103)</f>
        <v>7426</v>
      </c>
      <c r="Z104" s="170">
        <f t="shared" si="87"/>
        <v>2.953001525024268E-2</v>
      </c>
      <c r="AA104" s="171">
        <f t="shared" si="80"/>
        <v>0.18229581276866735</v>
      </c>
      <c r="AB104" s="170">
        <f t="shared" si="88"/>
        <v>1.8877522097708081E-3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76524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76524</v>
      </c>
      <c r="V106" s="176">
        <f>V107+V110</f>
        <v>82936</v>
      </c>
      <c r="W106" s="176">
        <f>W107+W110</f>
        <v>154656</v>
      </c>
      <c r="X106" s="176">
        <f>X107+X110</f>
        <v>203248</v>
      </c>
      <c r="Y106" s="176">
        <f>Y107+Y110</f>
        <v>191718</v>
      </c>
      <c r="Z106" s="177">
        <f>IFERROR(Y106/X106-1,"-")</f>
        <v>-5.6728725497913857E-2</v>
      </c>
      <c r="AA106" s="177">
        <f t="shared" ref="AA106:AA118" si="93">IFERROR(Y106/U106-1,"-")</f>
        <v>1.5053316606554805</v>
      </c>
      <c r="AB106" s="177">
        <f>Y106/Y$8</f>
        <v>4.8736342331381605E-2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16190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16190</v>
      </c>
      <c r="V107" s="158">
        <v>35879</v>
      </c>
      <c r="W107" s="158">
        <v>38429</v>
      </c>
      <c r="X107" s="158">
        <v>45215</v>
      </c>
      <c r="Y107" s="158">
        <v>40928</v>
      </c>
      <c r="Z107" s="159">
        <f>IFERROR(Y107/X107-1,"-")</f>
        <v>-9.4813668030520826E-2</v>
      </c>
      <c r="AA107" s="160">
        <f t="shared" si="93"/>
        <v>1.5279802347127855</v>
      </c>
      <c r="AB107" s="159">
        <f>Y107/Y$8</f>
        <v>1.0404244874966285E-2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2842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2842</v>
      </c>
      <c r="V108" s="163">
        <v>18316</v>
      </c>
      <c r="W108" s="163">
        <v>10411</v>
      </c>
      <c r="X108" s="163">
        <v>14026</v>
      </c>
      <c r="Y108" s="163">
        <v>11728</v>
      </c>
      <c r="Z108" s="164">
        <f>IFERROR(Y108/X108-1,"-")</f>
        <v>-0.16383858548410091</v>
      </c>
      <c r="AA108" s="165">
        <f t="shared" si="93"/>
        <v>3.1266713581984522</v>
      </c>
      <c r="AB108" s="164">
        <f>Y108/Y$8</f>
        <v>2.9813571123339668E-3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13348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13348</v>
      </c>
      <c r="V109" s="163">
        <v>17563</v>
      </c>
      <c r="W109" s="163">
        <v>28018</v>
      </c>
      <c r="X109" s="163">
        <v>31189</v>
      </c>
      <c r="Y109" s="163">
        <v>29200</v>
      </c>
      <c r="Z109" s="164">
        <f>IFERROR(Y109/X109-1,"-")</f>
        <v>-6.3772483888550502E-2</v>
      </c>
      <c r="AA109" s="165">
        <f t="shared" si="93"/>
        <v>1.1875936469883128</v>
      </c>
      <c r="AB109" s="164">
        <f>Y109/Y$8</f>
        <v>7.4228877626323188E-3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60334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60334</v>
      </c>
      <c r="V110" s="158">
        <v>47057</v>
      </c>
      <c r="W110" s="158">
        <v>116227</v>
      </c>
      <c r="X110" s="158">
        <v>158033</v>
      </c>
      <c r="Y110" s="158">
        <v>150790</v>
      </c>
      <c r="Z110" s="159">
        <f>IFERROR(Y110/X110-1,"-")</f>
        <v>-4.5832199603880186E-2</v>
      </c>
      <c r="AA110" s="160">
        <f t="shared" si="93"/>
        <v>1.4992541518878246</v>
      </c>
      <c r="AB110" s="159">
        <f>Y110/Y$8</f>
        <v>3.8332097456415318E-2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33907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33907</v>
      </c>
      <c r="V111" s="163">
        <v>19164</v>
      </c>
      <c r="W111" s="163">
        <v>69939</v>
      </c>
      <c r="X111" s="163">
        <v>104488</v>
      </c>
      <c r="Y111" s="163">
        <v>94156</v>
      </c>
      <c r="Z111" s="164">
        <f t="shared" ref="Z111:Z118" si="100">IFERROR(Y111/X111-1,"-")</f>
        <v>-9.888216828726748E-2</v>
      </c>
      <c r="AA111" s="165">
        <f t="shared" si="93"/>
        <v>1.7768897277848232</v>
      </c>
      <c r="AB111" s="164">
        <f t="shared" ref="AB111:AB118" si="101">Y111/Y$8</f>
        <v>2.3935254115698926E-2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4111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4111</v>
      </c>
      <c r="V112" s="163">
        <v>6032</v>
      </c>
      <c r="W112" s="163">
        <v>5298</v>
      </c>
      <c r="X112" s="163">
        <v>6683</v>
      </c>
      <c r="Y112" s="163">
        <v>6617</v>
      </c>
      <c r="Z112" s="164">
        <f t="shared" si="100"/>
        <v>-9.8758042795151768E-3</v>
      </c>
      <c r="AA112" s="165">
        <f t="shared" si="93"/>
        <v>0.60958404281196787</v>
      </c>
      <c r="AB112" s="164">
        <f t="shared" si="101"/>
        <v>1.6820975453882895E-3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8661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8661</v>
      </c>
      <c r="V113" s="163">
        <v>5382</v>
      </c>
      <c r="W113" s="163">
        <v>7819</v>
      </c>
      <c r="X113" s="163">
        <v>11295</v>
      </c>
      <c r="Y113" s="163">
        <v>11852</v>
      </c>
      <c r="Z113" s="164">
        <f t="shared" si="100"/>
        <v>4.9313855688357666E-2</v>
      </c>
      <c r="AA113" s="165">
        <f t="shared" si="93"/>
        <v>0.36843320632721399</v>
      </c>
      <c r="AB113" s="164">
        <f t="shared" si="101"/>
        <v>3.0128789644766523E-3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1026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1026</v>
      </c>
      <c r="V114" s="163">
        <v>2972</v>
      </c>
      <c r="W114" s="163">
        <v>5391</v>
      </c>
      <c r="X114" s="163">
        <v>5420</v>
      </c>
      <c r="Y114" s="163">
        <v>5449</v>
      </c>
      <c r="Z114" s="164">
        <f t="shared" si="100"/>
        <v>5.3505535055351494E-3</v>
      </c>
      <c r="AA114" s="165">
        <f t="shared" si="93"/>
        <v>4.3109161793372319</v>
      </c>
      <c r="AB114" s="164">
        <f t="shared" si="101"/>
        <v>1.3851820348829967E-3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2736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2736</v>
      </c>
      <c r="V115" s="163">
        <v>3611</v>
      </c>
      <c r="W115" s="163">
        <v>4029</v>
      </c>
      <c r="X115" s="163">
        <v>4502</v>
      </c>
      <c r="Y115" s="163">
        <v>4368</v>
      </c>
      <c r="Z115" s="164">
        <f t="shared" si="100"/>
        <v>-2.9764549089293602E-2</v>
      </c>
      <c r="AA115" s="165">
        <f t="shared" si="93"/>
        <v>0.59649122807017552</v>
      </c>
      <c r="AB115" s="164">
        <f t="shared" si="101"/>
        <v>1.1103826625745879E-3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389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389</v>
      </c>
      <c r="V116" s="163">
        <v>209</v>
      </c>
      <c r="W116" s="163">
        <v>1042</v>
      </c>
      <c r="X116" s="163">
        <v>1150</v>
      </c>
      <c r="Y116" s="163">
        <v>927</v>
      </c>
      <c r="Z116" s="164">
        <f t="shared" si="100"/>
        <v>-0.19391304347826088</v>
      </c>
      <c r="AA116" s="165">
        <f t="shared" si="93"/>
        <v>1.3830334190231364</v>
      </c>
      <c r="AB116" s="164">
        <f t="shared" si="101"/>
        <v>2.3565126561507396E-4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969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969</v>
      </c>
      <c r="V117" s="163">
        <v>325</v>
      </c>
      <c r="W117" s="163">
        <v>764</v>
      </c>
      <c r="X117" s="163">
        <v>618</v>
      </c>
      <c r="Y117" s="163">
        <v>1180</v>
      </c>
      <c r="Z117" s="164">
        <f t="shared" si="100"/>
        <v>0.90938511326860838</v>
      </c>
      <c r="AA117" s="165">
        <f t="shared" si="93"/>
        <v>0.21775025799793601</v>
      </c>
      <c r="AB117" s="164">
        <f t="shared" si="101"/>
        <v>2.9996601232555261E-4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8535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8535</v>
      </c>
      <c r="V118" s="169">
        <f>V110-SUM(V111:V117)</f>
        <v>9362</v>
      </c>
      <c r="W118" s="169">
        <f>W110-SUM(W111:W117)</f>
        <v>21945</v>
      </c>
      <c r="X118" s="169">
        <f>X110-SUM(X111:X117)</f>
        <v>23877</v>
      </c>
      <c r="Y118" s="169">
        <f>Y110-SUM(Y111:Y117)</f>
        <v>26241</v>
      </c>
      <c r="Z118" s="170">
        <f t="shared" si="100"/>
        <v>9.9007412991581889E-2</v>
      </c>
      <c r="AA118" s="171">
        <f t="shared" si="93"/>
        <v>2.0745166959578207</v>
      </c>
      <c r="AB118" s="170">
        <f t="shared" si="101"/>
        <v>6.6706848554532426E-3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98537</v>
      </c>
      <c r="D120" s="176">
        <f t="shared" si="104"/>
        <v>41197</v>
      </c>
      <c r="E120" s="176">
        <f t="shared" si="104"/>
        <v>54223</v>
      </c>
      <c r="F120" s="176">
        <f t="shared" si="104"/>
        <v>83036</v>
      </c>
      <c r="G120" s="176">
        <f t="shared" si="104"/>
        <v>85886</v>
      </c>
      <c r="H120" s="176">
        <f t="shared" si="104"/>
        <v>90432</v>
      </c>
      <c r="I120" s="177">
        <f>IFERROR(H120/G120-1,"-")</f>
        <v>5.2930628973290261E-2</v>
      </c>
      <c r="J120" s="177">
        <f>IFERROR(H120/C120-1,"-")</f>
        <v>-8.2253366755634993E-2</v>
      </c>
      <c r="K120" s="177">
        <f>H120/H$8</f>
        <v>0.1303436019469672</v>
      </c>
      <c r="L120" s="176">
        <f t="shared" ref="L120:Q120" si="105">L121+L124</f>
        <v>100955</v>
      </c>
      <c r="M120" s="176">
        <f t="shared" si="105"/>
        <v>43257</v>
      </c>
      <c r="N120" s="176">
        <f t="shared" si="105"/>
        <v>91837</v>
      </c>
      <c r="O120" s="176">
        <f t="shared" si="105"/>
        <v>122130</v>
      </c>
      <c r="P120" s="176">
        <f t="shared" si="105"/>
        <v>132646</v>
      </c>
      <c r="Q120" s="176">
        <f t="shared" si="105"/>
        <v>135810</v>
      </c>
      <c r="R120" s="177">
        <f>IFERROR(Q120/P120-1,"-")</f>
        <v>2.3852962019208945E-2</v>
      </c>
      <c r="S120" s="177">
        <f>IFERROR(Q120/L120-1,"-")</f>
        <v>0.34525283542172258</v>
      </c>
      <c r="T120" s="177">
        <f>Q120/Q$8</f>
        <v>4.1916899538330769E-2</v>
      </c>
      <c r="U120" s="176">
        <f>U121+U124</f>
        <v>199492</v>
      </c>
      <c r="V120" s="176">
        <f>V121+V124</f>
        <v>146060</v>
      </c>
      <c r="W120" s="176">
        <f>W121+W124</f>
        <v>205166</v>
      </c>
      <c r="X120" s="176">
        <f>X121+X124</f>
        <v>218532</v>
      </c>
      <c r="Y120" s="176">
        <f>Y121+Y124</f>
        <v>226242</v>
      </c>
      <c r="Z120" s="177">
        <f>IFERROR(Y120/X120-1,"-")</f>
        <v>3.5280874196913947E-2</v>
      </c>
      <c r="AA120" s="177">
        <f t="shared" ref="AA120:AA132" si="106">IFERROR(Y120/U120-1,"-")</f>
        <v>0.13409059009885116</v>
      </c>
      <c r="AB120" s="177">
        <f>Y120/Y$8</f>
        <v>5.7512636068269216E-2</v>
      </c>
    </row>
    <row r="121" spans="1:28" x14ac:dyDescent="0.25">
      <c r="A121" s="56"/>
      <c r="B121" s="157" t="s">
        <v>97</v>
      </c>
      <c r="C121" s="158">
        <v>45265</v>
      </c>
      <c r="D121" s="158">
        <v>19832</v>
      </c>
      <c r="E121" s="158">
        <v>29317</v>
      </c>
      <c r="F121" s="158">
        <v>47300</v>
      </c>
      <c r="G121" s="158">
        <v>56402</v>
      </c>
      <c r="H121" s="158">
        <v>61696</v>
      </c>
      <c r="I121" s="159">
        <f>IFERROR(H121/G121-1,"-")</f>
        <v>9.3861919790078296E-2</v>
      </c>
      <c r="J121" s="160">
        <f>IFERROR(H121/C121-1,"-")</f>
        <v>0.3629956920357893</v>
      </c>
      <c r="K121" s="159">
        <f>H121/H$8</f>
        <v>8.8925146692764592E-2</v>
      </c>
      <c r="L121" s="158">
        <v>64622</v>
      </c>
      <c r="M121" s="158">
        <v>28674</v>
      </c>
      <c r="N121" s="158">
        <v>65491</v>
      </c>
      <c r="O121" s="158">
        <v>76892</v>
      </c>
      <c r="P121" s="158">
        <v>79579</v>
      </c>
      <c r="Q121" s="158">
        <v>81761</v>
      </c>
      <c r="R121" s="159">
        <f>IFERROR(Q121/P121-1,"-")</f>
        <v>2.7419294034858543E-2</v>
      </c>
      <c r="S121" s="160">
        <f>IFERROR(Q121/L121-1,"-")</f>
        <v>0.26521927516944688</v>
      </c>
      <c r="T121" s="159">
        <f>Q121/Q$8</f>
        <v>2.523501673774731E-2</v>
      </c>
      <c r="U121" s="158">
        <v>109887</v>
      </c>
      <c r="V121" s="158">
        <v>94808</v>
      </c>
      <c r="W121" s="158">
        <v>124192</v>
      </c>
      <c r="X121" s="158">
        <v>135981</v>
      </c>
      <c r="Y121" s="158">
        <v>143457</v>
      </c>
      <c r="Z121" s="159">
        <f>IFERROR(Y121/X121-1,"-")</f>
        <v>5.4978269022878168E-2</v>
      </c>
      <c r="AA121" s="160">
        <f t="shared" si="106"/>
        <v>0.30549564552676833</v>
      </c>
      <c r="AB121" s="159">
        <f>Y121/Y$8</f>
        <v>3.6467986635751529E-2</v>
      </c>
    </row>
    <row r="122" spans="1:28" x14ac:dyDescent="0.25">
      <c r="A122" s="56"/>
      <c r="B122" s="162" t="s">
        <v>103</v>
      </c>
      <c r="C122" s="163">
        <v>21837</v>
      </c>
      <c r="D122" s="163">
        <v>9400</v>
      </c>
      <c r="E122" s="163">
        <v>13902</v>
      </c>
      <c r="F122" s="163">
        <v>26958</v>
      </c>
      <c r="G122" s="163">
        <v>26669</v>
      </c>
      <c r="H122" s="163">
        <v>35257</v>
      </c>
      <c r="I122" s="164">
        <f>IFERROR(H122/G122-1,"-")</f>
        <v>0.32202182309047966</v>
      </c>
      <c r="J122" s="165">
        <f>IFERROR(H122/C122-1,"-")</f>
        <v>0.61455328112836005</v>
      </c>
      <c r="K122" s="164">
        <f>H122/H$8</f>
        <v>5.0817458132566155E-2</v>
      </c>
      <c r="L122" s="163">
        <v>33295</v>
      </c>
      <c r="M122" s="163">
        <v>12454</v>
      </c>
      <c r="N122" s="163">
        <v>34007</v>
      </c>
      <c r="O122" s="163">
        <v>37169</v>
      </c>
      <c r="P122" s="163">
        <v>34235</v>
      </c>
      <c r="Q122" s="163">
        <v>33354</v>
      </c>
      <c r="R122" s="164">
        <f>IFERROR(Q122/P122-1,"-")</f>
        <v>-2.5733898057543447E-2</v>
      </c>
      <c r="S122" s="165">
        <f>IFERROR(Q122/L122-1,"-")</f>
        <v>1.7720378435199802E-3</v>
      </c>
      <c r="T122" s="164">
        <f>Q122/Q$8</f>
        <v>1.0294501636120201E-2</v>
      </c>
      <c r="U122" s="163">
        <v>55132</v>
      </c>
      <c r="V122" s="163">
        <v>47909</v>
      </c>
      <c r="W122" s="163">
        <v>64127</v>
      </c>
      <c r="X122" s="163">
        <v>60904</v>
      </c>
      <c r="Y122" s="163">
        <v>68611</v>
      </c>
      <c r="Z122" s="164">
        <f>IFERROR(Y122/X122-1,"-")</f>
        <v>0.12654341258373836</v>
      </c>
      <c r="AA122" s="165">
        <f t="shared" si="106"/>
        <v>0.24448596096640784</v>
      </c>
      <c r="AB122" s="164">
        <f>Y122/Y$8</f>
        <v>1.7441498365820755E-2</v>
      </c>
    </row>
    <row r="123" spans="1:28" x14ac:dyDescent="0.25">
      <c r="A123" s="56"/>
      <c r="B123" s="162" t="s">
        <v>100</v>
      </c>
      <c r="C123" s="163">
        <v>23428</v>
      </c>
      <c r="D123" s="163">
        <v>10432</v>
      </c>
      <c r="E123" s="163">
        <v>15415</v>
      </c>
      <c r="F123" s="163">
        <v>20342</v>
      </c>
      <c r="G123" s="163">
        <v>29733</v>
      </c>
      <c r="H123" s="163">
        <v>26439</v>
      </c>
      <c r="I123" s="164">
        <f>IFERROR(H123/G123-1,"-")</f>
        <v>-0.11078599535869238</v>
      </c>
      <c r="J123" s="165">
        <f>IFERROR(H123/C123-1,"-")</f>
        <v>0.12852142735188665</v>
      </c>
      <c r="K123" s="164">
        <f>H123/H$8</f>
        <v>3.8107688560198444E-2</v>
      </c>
      <c r="L123" s="163">
        <v>31327</v>
      </c>
      <c r="M123" s="163">
        <v>16220</v>
      </c>
      <c r="N123" s="163">
        <v>31484</v>
      </c>
      <c r="O123" s="163">
        <v>39723</v>
      </c>
      <c r="P123" s="163">
        <v>45344</v>
      </c>
      <c r="Q123" s="163">
        <v>48407</v>
      </c>
      <c r="R123" s="164">
        <f>IFERROR(Q123/P123-1,"-")</f>
        <v>6.7550282286520824E-2</v>
      </c>
      <c r="S123" s="165">
        <f>IFERROR(Q123/L123-1,"-")</f>
        <v>0.54521658633127967</v>
      </c>
      <c r="T123" s="164">
        <f>Q123/Q$8</f>
        <v>1.4940515101627107E-2</v>
      </c>
      <c r="U123" s="163">
        <v>54755</v>
      </c>
      <c r="V123" s="163">
        <v>46899</v>
      </c>
      <c r="W123" s="163">
        <v>60065</v>
      </c>
      <c r="X123" s="163">
        <v>75077</v>
      </c>
      <c r="Y123" s="163">
        <v>74846</v>
      </c>
      <c r="Z123" s="164">
        <f>IFERROR(Y123/X123-1,"-")</f>
        <v>-3.076841109793893E-3</v>
      </c>
      <c r="AA123" s="165">
        <f t="shared" si="106"/>
        <v>0.36692539494110132</v>
      </c>
      <c r="AB123" s="164">
        <f>Y123/Y$8</f>
        <v>1.902648826993077E-2</v>
      </c>
    </row>
    <row r="124" spans="1:28" x14ac:dyDescent="0.25">
      <c r="A124" s="56"/>
      <c r="B124" s="157" t="s">
        <v>107</v>
      </c>
      <c r="C124" s="158">
        <v>53272</v>
      </c>
      <c r="D124" s="158">
        <v>21365</v>
      </c>
      <c r="E124" s="158">
        <v>24906</v>
      </c>
      <c r="F124" s="158">
        <v>35736</v>
      </c>
      <c r="G124" s="158">
        <v>29484</v>
      </c>
      <c r="H124" s="158">
        <v>28736</v>
      </c>
      <c r="I124" s="159">
        <f>IFERROR(H124/G124-1,"-")</f>
        <v>-2.5369692036358749E-2</v>
      </c>
      <c r="J124" s="160">
        <f>IFERROR(H124/C124-1,"-")</f>
        <v>-0.4605796666166091</v>
      </c>
      <c r="K124" s="159">
        <f>H124/H$8</f>
        <v>4.1418455254202596E-2</v>
      </c>
      <c r="L124" s="158">
        <v>36333</v>
      </c>
      <c r="M124" s="158">
        <v>14583</v>
      </c>
      <c r="N124" s="158">
        <v>26346</v>
      </c>
      <c r="O124" s="158">
        <v>45238</v>
      </c>
      <c r="P124" s="158">
        <v>53067</v>
      </c>
      <c r="Q124" s="158">
        <v>54049</v>
      </c>
      <c r="R124" s="159">
        <f>IFERROR(Q124/P124-1,"-")</f>
        <v>1.8504908888763216E-2</v>
      </c>
      <c r="S124" s="160">
        <f>IFERROR(Q124/L124-1,"-")</f>
        <v>0.48760080367709802</v>
      </c>
      <c r="T124" s="159">
        <f>Q124/Q$8</f>
        <v>1.6681882800583459E-2</v>
      </c>
      <c r="U124" s="158">
        <v>89605</v>
      </c>
      <c r="V124" s="158">
        <v>51252</v>
      </c>
      <c r="W124" s="158">
        <v>80974</v>
      </c>
      <c r="X124" s="158">
        <v>82551</v>
      </c>
      <c r="Y124" s="158">
        <v>82785</v>
      </c>
      <c r="Z124" s="159">
        <f>IFERROR(Y124/X124-1,"-")</f>
        <v>2.8346113311770171E-3</v>
      </c>
      <c r="AA124" s="160">
        <f t="shared" si="106"/>
        <v>-7.6111824116957716E-2</v>
      </c>
      <c r="AB124" s="159">
        <f>Y124/Y$8</f>
        <v>2.1044649432517687E-2</v>
      </c>
    </row>
    <row r="125" spans="1:28" s="56" customFormat="1" x14ac:dyDescent="0.25">
      <c r="B125" s="162" t="s">
        <v>110</v>
      </c>
      <c r="C125" s="163">
        <v>2679</v>
      </c>
      <c r="D125" s="163">
        <v>1259</v>
      </c>
      <c r="E125" s="163">
        <v>470</v>
      </c>
      <c r="F125" s="163">
        <v>2150</v>
      </c>
      <c r="G125" s="163">
        <v>2789</v>
      </c>
      <c r="H125" s="163">
        <v>2110</v>
      </c>
      <c r="I125" s="164">
        <f t="shared" ref="I125:I132" si="107">IFERROR(H125/G125-1,"-")</f>
        <v>-0.24345643599856581</v>
      </c>
      <c r="J125" s="165">
        <f t="shared" ref="J125:J132" si="108">IFERROR(H125/C125-1,"-")</f>
        <v>-0.21239268383725274</v>
      </c>
      <c r="K125" s="164">
        <f t="shared" ref="K125:K132" si="109">H125/H$8</f>
        <v>3.0412354045924097E-3</v>
      </c>
      <c r="L125" s="163">
        <v>6654</v>
      </c>
      <c r="M125" s="163">
        <v>2202</v>
      </c>
      <c r="N125" s="163">
        <v>2180</v>
      </c>
      <c r="O125" s="163">
        <v>6454</v>
      </c>
      <c r="P125" s="163">
        <v>7725</v>
      </c>
      <c r="Q125" s="163">
        <v>7374</v>
      </c>
      <c r="R125" s="164">
        <f t="shared" ref="R125:R132" si="110">IFERROR(Q125/P125-1,"-")</f>
        <v>-4.5436893203883444E-2</v>
      </c>
      <c r="S125" s="165">
        <f t="shared" ref="S125:S132" si="111">IFERROR(Q125/L125-1,"-")</f>
        <v>0.10820559062218216</v>
      </c>
      <c r="T125" s="164">
        <f t="shared" ref="T125:T132" si="112">Q125/Q$8</f>
        <v>2.2759385700290929E-3</v>
      </c>
      <c r="U125" s="163">
        <v>9333</v>
      </c>
      <c r="V125" s="163">
        <v>2650</v>
      </c>
      <c r="W125" s="163">
        <v>8604</v>
      </c>
      <c r="X125" s="163">
        <v>10514</v>
      </c>
      <c r="Y125" s="163">
        <v>9484</v>
      </c>
      <c r="Z125" s="164">
        <f t="shared" ref="Z125:Z132" si="113">IFERROR(Y125/X125-1,"-")</f>
        <v>-9.7964618603766374E-2</v>
      </c>
      <c r="AA125" s="165">
        <f t="shared" si="106"/>
        <v>1.6179149255330483E-2</v>
      </c>
      <c r="AB125" s="164">
        <f t="shared" ref="AB125:AB132" si="114">Y125/Y$8</f>
        <v>2.4109132719453735E-3</v>
      </c>
    </row>
    <row r="126" spans="1:28" s="56" customFormat="1" x14ac:dyDescent="0.25">
      <c r="B126" s="162" t="s">
        <v>113</v>
      </c>
      <c r="C126" s="163">
        <v>3546</v>
      </c>
      <c r="D126" s="163">
        <v>1575</v>
      </c>
      <c r="E126" s="163">
        <v>1973</v>
      </c>
      <c r="F126" s="163">
        <v>3388</v>
      </c>
      <c r="G126" s="163">
        <v>3903</v>
      </c>
      <c r="H126" s="163">
        <v>3866</v>
      </c>
      <c r="I126" s="164">
        <f t="shared" si="107"/>
        <v>-9.4798872662055222E-3</v>
      </c>
      <c r="J126" s="165">
        <f t="shared" si="108"/>
        <v>9.0242526790750066E-2</v>
      </c>
      <c r="K126" s="164">
        <f t="shared" si="109"/>
        <v>5.5722351062342445E-3</v>
      </c>
      <c r="L126" s="163">
        <v>4785</v>
      </c>
      <c r="M126" s="163">
        <v>2057</v>
      </c>
      <c r="N126" s="163">
        <v>3994</v>
      </c>
      <c r="O126" s="163">
        <v>5823</v>
      </c>
      <c r="P126" s="163">
        <v>7551</v>
      </c>
      <c r="Q126" s="163">
        <v>7362</v>
      </c>
      <c r="R126" s="164">
        <f t="shared" si="110"/>
        <v>-2.5029797377830731E-2</v>
      </c>
      <c r="S126" s="165">
        <f t="shared" si="111"/>
        <v>0.53855799373040747</v>
      </c>
      <c r="T126" s="164">
        <f t="shared" si="112"/>
        <v>2.2722348457491432E-3</v>
      </c>
      <c r="U126" s="163">
        <v>8331</v>
      </c>
      <c r="V126" s="163">
        <v>5967</v>
      </c>
      <c r="W126" s="163">
        <v>9211</v>
      </c>
      <c r="X126" s="163">
        <v>11454</v>
      </c>
      <c r="Y126" s="163">
        <v>11228</v>
      </c>
      <c r="Z126" s="164">
        <f t="shared" si="113"/>
        <v>-1.9731098306268513E-2</v>
      </c>
      <c r="AA126" s="165">
        <f t="shared" si="106"/>
        <v>0.34773736646260955</v>
      </c>
      <c r="AB126" s="164">
        <f t="shared" si="114"/>
        <v>2.8542528698231396E-3</v>
      </c>
    </row>
    <row r="127" spans="1:28" x14ac:dyDescent="0.25">
      <c r="A127" s="56"/>
      <c r="B127" s="162" t="s">
        <v>116</v>
      </c>
      <c r="C127" s="163">
        <v>2730</v>
      </c>
      <c r="D127" s="163">
        <v>1146</v>
      </c>
      <c r="E127" s="163">
        <v>1837</v>
      </c>
      <c r="F127" s="163">
        <v>2425</v>
      </c>
      <c r="G127" s="163">
        <v>2763</v>
      </c>
      <c r="H127" s="163">
        <v>2451</v>
      </c>
      <c r="I127" s="164">
        <f t="shared" si="107"/>
        <v>-0.1129207383279045</v>
      </c>
      <c r="J127" s="165">
        <f t="shared" si="108"/>
        <v>-0.10219780219780217</v>
      </c>
      <c r="K127" s="164">
        <f t="shared" si="109"/>
        <v>3.5327336382255906E-3</v>
      </c>
      <c r="L127" s="163">
        <v>3362</v>
      </c>
      <c r="M127" s="163">
        <v>1384</v>
      </c>
      <c r="N127" s="163">
        <v>4545</v>
      </c>
      <c r="O127" s="163">
        <v>5072</v>
      </c>
      <c r="P127" s="163">
        <v>5268</v>
      </c>
      <c r="Q127" s="163">
        <v>5269</v>
      </c>
      <c r="R127" s="164">
        <f t="shared" si="110"/>
        <v>1.8982536066824984E-4</v>
      </c>
      <c r="S127" s="165">
        <f t="shared" si="111"/>
        <v>0.56722189173111248</v>
      </c>
      <c r="T127" s="164">
        <f t="shared" si="112"/>
        <v>1.6262436025879156E-3</v>
      </c>
      <c r="U127" s="163">
        <v>6092</v>
      </c>
      <c r="V127" s="163">
        <v>6382</v>
      </c>
      <c r="W127" s="163">
        <v>7497</v>
      </c>
      <c r="X127" s="163">
        <v>8031</v>
      </c>
      <c r="Y127" s="163">
        <v>7720</v>
      </c>
      <c r="Z127" s="164">
        <f t="shared" si="113"/>
        <v>-3.8724940854189982E-2</v>
      </c>
      <c r="AA127" s="165">
        <f t="shared" si="106"/>
        <v>0.26723571897570575</v>
      </c>
      <c r="AB127" s="164">
        <f t="shared" si="114"/>
        <v>1.9624895043671747E-3</v>
      </c>
    </row>
    <row r="128" spans="1:28" x14ac:dyDescent="0.25">
      <c r="A128" s="56"/>
      <c r="B128" s="162" t="s">
        <v>123</v>
      </c>
      <c r="C128" s="163">
        <v>692</v>
      </c>
      <c r="D128" s="163">
        <v>338</v>
      </c>
      <c r="E128" s="163">
        <v>287</v>
      </c>
      <c r="F128" s="163">
        <v>723</v>
      </c>
      <c r="G128" s="163">
        <v>596</v>
      </c>
      <c r="H128" s="163">
        <v>571</v>
      </c>
      <c r="I128" s="164">
        <f t="shared" si="107"/>
        <v>-4.1946308724832182E-2</v>
      </c>
      <c r="J128" s="165">
        <f t="shared" si="108"/>
        <v>-0.17485549132947975</v>
      </c>
      <c r="K128" s="164">
        <f t="shared" si="109"/>
        <v>8.2300730617168995E-4</v>
      </c>
      <c r="L128" s="163">
        <v>786</v>
      </c>
      <c r="M128" s="163">
        <v>334</v>
      </c>
      <c r="N128" s="163">
        <v>788</v>
      </c>
      <c r="O128" s="163">
        <v>1556</v>
      </c>
      <c r="P128" s="163">
        <v>1750</v>
      </c>
      <c r="Q128" s="163">
        <v>1538</v>
      </c>
      <c r="R128" s="164">
        <f t="shared" si="110"/>
        <v>-0.12114285714285711</v>
      </c>
      <c r="S128" s="165">
        <f t="shared" si="111"/>
        <v>0.95674300254452915</v>
      </c>
      <c r="T128" s="164">
        <f t="shared" si="112"/>
        <v>4.7469399521355365E-4</v>
      </c>
      <c r="U128" s="163">
        <v>1478</v>
      </c>
      <c r="V128" s="163">
        <v>1075</v>
      </c>
      <c r="W128" s="163">
        <v>2279</v>
      </c>
      <c r="X128" s="163">
        <v>2346</v>
      </c>
      <c r="Y128" s="163">
        <v>2109</v>
      </c>
      <c r="Z128" s="164">
        <f t="shared" si="113"/>
        <v>-0.10102301790281332</v>
      </c>
      <c r="AA128" s="165">
        <f t="shared" si="106"/>
        <v>0.42692828146143436</v>
      </c>
      <c r="AB128" s="164">
        <f t="shared" si="114"/>
        <v>5.3612569491066984E-4</v>
      </c>
    </row>
    <row r="129" spans="1:28" x14ac:dyDescent="0.25">
      <c r="A129" s="56"/>
      <c r="B129" s="162" t="s">
        <v>119</v>
      </c>
      <c r="C129" s="163">
        <v>595</v>
      </c>
      <c r="D129" s="163">
        <v>276</v>
      </c>
      <c r="E129" s="163">
        <v>253</v>
      </c>
      <c r="F129" s="163">
        <v>537</v>
      </c>
      <c r="G129" s="163">
        <v>441</v>
      </c>
      <c r="H129" s="163">
        <v>504</v>
      </c>
      <c r="I129" s="164">
        <f t="shared" si="107"/>
        <v>0.14285714285714279</v>
      </c>
      <c r="J129" s="165">
        <f t="shared" si="108"/>
        <v>-0.15294117647058825</v>
      </c>
      <c r="K129" s="164">
        <f t="shared" si="109"/>
        <v>7.2643727199742862E-4</v>
      </c>
      <c r="L129" s="163">
        <v>724</v>
      </c>
      <c r="M129" s="163">
        <v>406</v>
      </c>
      <c r="N129" s="163">
        <v>905</v>
      </c>
      <c r="O129" s="163">
        <v>1018</v>
      </c>
      <c r="P129" s="163">
        <v>1265</v>
      </c>
      <c r="Q129" s="163">
        <v>1277</v>
      </c>
      <c r="R129" s="164">
        <f t="shared" si="110"/>
        <v>9.4861660079050836E-3</v>
      </c>
      <c r="S129" s="165">
        <f t="shared" si="111"/>
        <v>0.76381215469613251</v>
      </c>
      <c r="T129" s="164">
        <f t="shared" si="112"/>
        <v>3.941379921246476E-4</v>
      </c>
      <c r="U129" s="163">
        <v>1319</v>
      </c>
      <c r="V129" s="163">
        <v>1158</v>
      </c>
      <c r="W129" s="163">
        <v>1555</v>
      </c>
      <c r="X129" s="163">
        <v>1706</v>
      </c>
      <c r="Y129" s="163">
        <v>1781</v>
      </c>
      <c r="Z129" s="164">
        <f t="shared" si="113"/>
        <v>4.3962485345838243E-2</v>
      </c>
      <c r="AA129" s="165">
        <f t="shared" si="106"/>
        <v>0.35026535253980295</v>
      </c>
      <c r="AB129" s="164">
        <f t="shared" si="114"/>
        <v>4.5274531182356713E-4</v>
      </c>
    </row>
    <row r="130" spans="1:28" x14ac:dyDescent="0.25">
      <c r="A130" s="56"/>
      <c r="B130" s="162" t="s">
        <v>128</v>
      </c>
      <c r="C130" s="163">
        <v>383</v>
      </c>
      <c r="D130" s="163">
        <v>181</v>
      </c>
      <c r="E130" s="163">
        <v>86</v>
      </c>
      <c r="F130" s="163">
        <v>201</v>
      </c>
      <c r="G130" s="163">
        <v>193</v>
      </c>
      <c r="H130" s="163">
        <v>199</v>
      </c>
      <c r="I130" s="164">
        <f t="shared" si="107"/>
        <v>3.1088082901554515E-2</v>
      </c>
      <c r="J130" s="165">
        <f t="shared" si="108"/>
        <v>-0.48041775456919056</v>
      </c>
      <c r="K130" s="164">
        <f t="shared" si="109"/>
        <v>2.8682741493549267E-4</v>
      </c>
      <c r="L130" s="163">
        <v>1034</v>
      </c>
      <c r="M130" s="163">
        <v>482</v>
      </c>
      <c r="N130" s="163">
        <v>288</v>
      </c>
      <c r="O130" s="163">
        <v>710</v>
      </c>
      <c r="P130" s="163">
        <v>960</v>
      </c>
      <c r="Q130" s="163">
        <v>977</v>
      </c>
      <c r="R130" s="164">
        <f t="shared" si="110"/>
        <v>1.7708333333333437E-2</v>
      </c>
      <c r="S130" s="165">
        <f t="shared" si="111"/>
        <v>-5.5125725338491249E-2</v>
      </c>
      <c r="T130" s="164">
        <f t="shared" si="112"/>
        <v>3.0154488512590502E-4</v>
      </c>
      <c r="U130" s="163">
        <v>1417</v>
      </c>
      <c r="V130" s="163">
        <v>374</v>
      </c>
      <c r="W130" s="163">
        <v>911</v>
      </c>
      <c r="X130" s="163">
        <v>1153</v>
      </c>
      <c r="Y130" s="163">
        <v>1176</v>
      </c>
      <c r="Z130" s="164">
        <f t="shared" si="113"/>
        <v>1.9947961838681749E-2</v>
      </c>
      <c r="AA130" s="165">
        <f t="shared" si="106"/>
        <v>-0.17007762879322508</v>
      </c>
      <c r="AB130" s="164">
        <f t="shared" si="114"/>
        <v>2.9894917838546597E-4</v>
      </c>
    </row>
    <row r="131" spans="1:28" x14ac:dyDescent="0.25">
      <c r="A131" s="56"/>
      <c r="B131" s="162" t="s">
        <v>131</v>
      </c>
      <c r="C131" s="163">
        <v>400</v>
      </c>
      <c r="D131" s="163">
        <v>186</v>
      </c>
      <c r="E131" s="163">
        <v>136</v>
      </c>
      <c r="F131" s="163">
        <v>214</v>
      </c>
      <c r="G131" s="163">
        <v>319</v>
      </c>
      <c r="H131" s="163">
        <v>290</v>
      </c>
      <c r="I131" s="164">
        <f t="shared" si="107"/>
        <v>-9.0909090909090939E-2</v>
      </c>
      <c r="J131" s="165">
        <f t="shared" si="108"/>
        <v>-0.27500000000000002</v>
      </c>
      <c r="K131" s="164">
        <f t="shared" si="109"/>
        <v>4.179897001572506E-4</v>
      </c>
      <c r="L131" s="163">
        <v>1895</v>
      </c>
      <c r="M131" s="163">
        <v>871</v>
      </c>
      <c r="N131" s="163">
        <v>459</v>
      </c>
      <c r="O131" s="163">
        <v>1314</v>
      </c>
      <c r="P131" s="163">
        <v>1779</v>
      </c>
      <c r="Q131" s="163">
        <v>1736</v>
      </c>
      <c r="R131" s="164">
        <f t="shared" si="110"/>
        <v>-2.417088251826871E-2</v>
      </c>
      <c r="S131" s="165">
        <f t="shared" si="111"/>
        <v>-8.3905013192612121E-2</v>
      </c>
      <c r="T131" s="164">
        <f t="shared" si="112"/>
        <v>5.358054458327238E-4</v>
      </c>
      <c r="U131" s="163">
        <v>2295</v>
      </c>
      <c r="V131" s="163">
        <v>595</v>
      </c>
      <c r="W131" s="163">
        <v>1528</v>
      </c>
      <c r="X131" s="163">
        <v>2098</v>
      </c>
      <c r="Y131" s="163">
        <v>2026</v>
      </c>
      <c r="Z131" s="164">
        <f t="shared" si="113"/>
        <v>-3.4318398474737832E-2</v>
      </c>
      <c r="AA131" s="165">
        <f t="shared" si="106"/>
        <v>-0.11721132897603481</v>
      </c>
      <c r="AB131" s="164">
        <f t="shared" si="114"/>
        <v>5.1502639065387256E-4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42247</v>
      </c>
      <c r="D132" s="169">
        <f t="shared" si="115"/>
        <v>16404</v>
      </c>
      <c r="E132" s="169">
        <f t="shared" si="115"/>
        <v>19864</v>
      </c>
      <c r="F132" s="169">
        <f t="shared" si="115"/>
        <v>26098</v>
      </c>
      <c r="G132" s="169">
        <f t="shared" si="115"/>
        <v>18480</v>
      </c>
      <c r="H132" s="169">
        <f t="shared" si="115"/>
        <v>18745</v>
      </c>
      <c r="I132" s="170">
        <f t="shared" si="107"/>
        <v>1.433982683982693E-2</v>
      </c>
      <c r="J132" s="171">
        <f t="shared" si="108"/>
        <v>-0.55629985561104933</v>
      </c>
      <c r="K132" s="170">
        <f t="shared" si="109"/>
        <v>2.7017989411888491E-2</v>
      </c>
      <c r="L132" s="169">
        <f t="shared" ref="L132:Q132" si="116">L124-SUM(L125:L131)</f>
        <v>17093</v>
      </c>
      <c r="M132" s="169">
        <f t="shared" si="116"/>
        <v>6847</v>
      </c>
      <c r="N132" s="169">
        <f t="shared" si="116"/>
        <v>13187</v>
      </c>
      <c r="O132" s="169">
        <f t="shared" si="116"/>
        <v>23291</v>
      </c>
      <c r="P132" s="169">
        <f t="shared" si="116"/>
        <v>26769</v>
      </c>
      <c r="Q132" s="169">
        <f t="shared" si="116"/>
        <v>28516</v>
      </c>
      <c r="R132" s="170">
        <f t="shared" si="110"/>
        <v>6.5262056856812078E-2</v>
      </c>
      <c r="S132" s="171">
        <f t="shared" si="111"/>
        <v>0.66828526297314683</v>
      </c>
      <c r="T132" s="170">
        <f t="shared" si="112"/>
        <v>8.8012834639204784E-3</v>
      </c>
      <c r="U132" s="169">
        <f>U124-SUM(U125:U131)</f>
        <v>59340</v>
      </c>
      <c r="V132" s="169">
        <f>V124-SUM(V125:V131)</f>
        <v>33051</v>
      </c>
      <c r="W132" s="169">
        <f>W124-SUM(W125:W131)</f>
        <v>49389</v>
      </c>
      <c r="X132" s="169">
        <f>X124-SUM(X125:X131)</f>
        <v>45249</v>
      </c>
      <c r="Y132" s="169">
        <f>Y124-SUM(Y125:Y131)</f>
        <v>47261</v>
      </c>
      <c r="Z132" s="170">
        <f t="shared" si="113"/>
        <v>4.4465071051293936E-2</v>
      </c>
      <c r="AA132" s="171">
        <f t="shared" si="106"/>
        <v>-0.20355578024941012</v>
      </c>
      <c r="AB132" s="170">
        <f t="shared" si="114"/>
        <v>1.2014147210608426E-2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26894</v>
      </c>
      <c r="D134" s="176">
        <f t="shared" si="117"/>
        <v>9862</v>
      </c>
      <c r="E134" s="176">
        <f t="shared" si="117"/>
        <v>21230</v>
      </c>
      <c r="F134" s="176">
        <f t="shared" si="117"/>
        <v>43964</v>
      </c>
      <c r="G134" s="176">
        <f t="shared" si="117"/>
        <v>44924</v>
      </c>
      <c r="H134" s="176">
        <f t="shared" si="117"/>
        <v>48799</v>
      </c>
      <c r="I134" s="177">
        <f>IFERROR(H134/G134-1,"-")</f>
        <v>8.6256789244056664E-2</v>
      </c>
      <c r="J134" s="177">
        <f>IFERROR(H134/C134-1,"-")</f>
        <v>0.8144939391685877</v>
      </c>
      <c r="K134" s="177">
        <f>H134/H$8</f>
        <v>7.0336135786116111E-2</v>
      </c>
      <c r="L134" s="176">
        <f t="shared" ref="L134:Q134" si="118">L135+L138</f>
        <v>137803</v>
      </c>
      <c r="M134" s="176">
        <f t="shared" si="118"/>
        <v>40956</v>
      </c>
      <c r="N134" s="176">
        <f t="shared" si="118"/>
        <v>52069</v>
      </c>
      <c r="O134" s="176">
        <f t="shared" si="118"/>
        <v>148587</v>
      </c>
      <c r="P134" s="176">
        <f t="shared" si="118"/>
        <v>164593</v>
      </c>
      <c r="Q134" s="176">
        <f t="shared" si="118"/>
        <v>168648</v>
      </c>
      <c r="R134" s="177">
        <f>IFERROR(Q134/P134-1,"-")</f>
        <v>2.4636527677361686E-2</v>
      </c>
      <c r="S134" s="177">
        <f>IFERROR(Q134/L134-1,"-")</f>
        <v>0.22383402393271545</v>
      </c>
      <c r="T134" s="177">
        <f>Q134/Q$8</f>
        <v>5.2052141030413134E-2</v>
      </c>
      <c r="U134" s="176">
        <f>U135+U138</f>
        <v>164697</v>
      </c>
      <c r="V134" s="176">
        <f>V135+V138</f>
        <v>100895</v>
      </c>
      <c r="W134" s="176">
        <f>W135+W138</f>
        <v>192551</v>
      </c>
      <c r="X134" s="176">
        <f>X135+X138</f>
        <v>209517</v>
      </c>
      <c r="Y134" s="176">
        <f>Y135+Y138</f>
        <v>217447</v>
      </c>
      <c r="Z134" s="177">
        <f>IFERROR(Y134/X134-1,"-")</f>
        <v>3.784895736384164E-2</v>
      </c>
      <c r="AA134" s="177">
        <f t="shared" ref="AA134:AA146" si="119">IFERROR(Y134/U134-1,"-")</f>
        <v>0.32028512966234968</v>
      </c>
      <c r="AB134" s="177">
        <f>Y134/Y$8</f>
        <v>5.5276872442503761E-2</v>
      </c>
    </row>
    <row r="135" spans="1:28" x14ac:dyDescent="0.25">
      <c r="A135" s="56"/>
      <c r="B135" s="157" t="s">
        <v>97</v>
      </c>
      <c r="C135" s="158">
        <v>8056</v>
      </c>
      <c r="D135" s="158">
        <v>2454</v>
      </c>
      <c r="E135" s="158">
        <v>5957</v>
      </c>
      <c r="F135" s="158">
        <v>5258</v>
      </c>
      <c r="G135" s="158">
        <v>7485</v>
      </c>
      <c r="H135" s="158">
        <v>6555</v>
      </c>
      <c r="I135" s="159">
        <f>IFERROR(H135/G135-1,"-")</f>
        <v>-0.12424849699398799</v>
      </c>
      <c r="J135" s="160">
        <f>IFERROR(H135/C135-1,"-")</f>
        <v>-0.18632075471698117</v>
      </c>
      <c r="K135" s="159">
        <f>H135/H$8</f>
        <v>9.44800856734751E-3</v>
      </c>
      <c r="L135" s="158">
        <v>25462</v>
      </c>
      <c r="M135" s="158">
        <v>6197</v>
      </c>
      <c r="N135" s="158">
        <v>13561</v>
      </c>
      <c r="O135" s="158">
        <v>14681</v>
      </c>
      <c r="P135" s="158">
        <v>14179</v>
      </c>
      <c r="Q135" s="158">
        <v>13829</v>
      </c>
      <c r="R135" s="159">
        <f>IFERROR(Q135/P135-1,"-")</f>
        <v>-2.4684392411312484E-2</v>
      </c>
      <c r="S135" s="160">
        <f>IFERROR(Q135/L135-1,"-")</f>
        <v>-0.45687691461786195</v>
      </c>
      <c r="T135" s="159">
        <f>Q135/Q$8</f>
        <v>4.2682335889520371E-3</v>
      </c>
      <c r="U135" s="158">
        <v>33518</v>
      </c>
      <c r="V135" s="158">
        <v>36157</v>
      </c>
      <c r="W135" s="158">
        <v>19939</v>
      </c>
      <c r="X135" s="158">
        <v>21664</v>
      </c>
      <c r="Y135" s="158">
        <v>20384</v>
      </c>
      <c r="Z135" s="159">
        <f>IFERROR(Y135/X135-1,"-")</f>
        <v>-5.9084194977843452E-2</v>
      </c>
      <c r="AA135" s="160">
        <f t="shared" si="119"/>
        <v>-0.39184915567754641</v>
      </c>
      <c r="AB135" s="159">
        <f>Y135/Y$8</f>
        <v>5.1817857586814106E-3</v>
      </c>
    </row>
    <row r="136" spans="1:28" x14ac:dyDescent="0.25">
      <c r="A136" s="56"/>
      <c r="B136" s="162" t="s">
        <v>103</v>
      </c>
      <c r="C136" s="163">
        <v>8056</v>
      </c>
      <c r="D136" s="163">
        <v>2454</v>
      </c>
      <c r="E136" s="163">
        <v>5957</v>
      </c>
      <c r="F136" s="163">
        <v>5187</v>
      </c>
      <c r="G136" s="163">
        <v>7485</v>
      </c>
      <c r="H136" s="163">
        <v>6555</v>
      </c>
      <c r="I136" s="164">
        <f>IFERROR(H136/G136-1,"-")</f>
        <v>-0.12424849699398799</v>
      </c>
      <c r="J136" s="165">
        <f>IFERROR(H136/C136-1,"-")</f>
        <v>-0.18632075471698117</v>
      </c>
      <c r="K136" s="164">
        <f>H136/H$8</f>
        <v>9.44800856734751E-3</v>
      </c>
      <c r="L136" s="163">
        <v>8556</v>
      </c>
      <c r="M136" s="163">
        <v>3528</v>
      </c>
      <c r="N136" s="163">
        <v>7957</v>
      </c>
      <c r="O136" s="163">
        <v>8665</v>
      </c>
      <c r="P136" s="163">
        <v>6440</v>
      </c>
      <c r="Q136" s="163">
        <v>6180</v>
      </c>
      <c r="R136" s="164">
        <f>IFERROR(Q136/P136-1,"-")</f>
        <v>-4.0372670807453437E-2</v>
      </c>
      <c r="S136" s="165">
        <f>IFERROR(Q136/L136-1,"-")</f>
        <v>-0.27769985974754563</v>
      </c>
      <c r="T136" s="164">
        <f>Q136/Q$8</f>
        <v>1.9074180041740972E-3</v>
      </c>
      <c r="U136" s="163">
        <v>16612</v>
      </c>
      <c r="V136" s="163">
        <v>28458</v>
      </c>
      <c r="W136" s="163">
        <v>13852</v>
      </c>
      <c r="X136" s="163">
        <v>13925</v>
      </c>
      <c r="Y136" s="163">
        <v>12735</v>
      </c>
      <c r="Z136" s="164">
        <f>IFERROR(Y136/X136-1,"-")</f>
        <v>-8.5457809694793552E-2</v>
      </c>
      <c r="AA136" s="165">
        <f t="shared" si="119"/>
        <v>-0.23338550445461115</v>
      </c>
      <c r="AB136" s="164">
        <f>Y136/Y$8</f>
        <v>3.2373450567507733E-3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16906</v>
      </c>
      <c r="M137" s="163">
        <v>2669</v>
      </c>
      <c r="N137" s="163">
        <v>5604</v>
      </c>
      <c r="O137" s="163">
        <v>6016</v>
      </c>
      <c r="P137" s="163">
        <v>7739</v>
      </c>
      <c r="Q137" s="163">
        <v>7649</v>
      </c>
      <c r="R137" s="164">
        <f>IFERROR(Q137/P137-1,"-")</f>
        <v>-1.1629409484429476E-2</v>
      </c>
      <c r="S137" s="165">
        <f>IFERROR(Q137/L137-1,"-")</f>
        <v>-0.54755708032651129</v>
      </c>
      <c r="T137" s="164">
        <f>Q137/Q$8</f>
        <v>2.3608155847779401E-3</v>
      </c>
      <c r="U137" s="163">
        <v>16906</v>
      </c>
      <c r="V137" s="163">
        <v>7699</v>
      </c>
      <c r="W137" s="163">
        <v>6087</v>
      </c>
      <c r="X137" s="163">
        <v>7739</v>
      </c>
      <c r="Y137" s="163">
        <v>7649</v>
      </c>
      <c r="Z137" s="164">
        <f>IFERROR(Y137/X137-1,"-")</f>
        <v>-1.1629409484429476E-2</v>
      </c>
      <c r="AA137" s="165">
        <f t="shared" si="119"/>
        <v>-0.54755708032651129</v>
      </c>
      <c r="AB137" s="164">
        <f>Y137/Y$8</f>
        <v>1.9444407019306373E-3</v>
      </c>
    </row>
    <row r="138" spans="1:28" x14ac:dyDescent="0.25">
      <c r="A138" s="56"/>
      <c r="B138" s="157" t="s">
        <v>107</v>
      </c>
      <c r="C138" s="158">
        <v>18838</v>
      </c>
      <c r="D138" s="158">
        <v>7408</v>
      </c>
      <c r="E138" s="158">
        <v>15273</v>
      </c>
      <c r="F138" s="158">
        <v>38706</v>
      </c>
      <c r="G138" s="158">
        <v>37439</v>
      </c>
      <c r="H138" s="158">
        <v>42244</v>
      </c>
      <c r="I138" s="159">
        <f>IFERROR(H138/G138-1,"-")</f>
        <v>0.1283421031544647</v>
      </c>
      <c r="J138" s="160">
        <f>IFERROR(H138/C138-1,"-")</f>
        <v>1.2424885868988214</v>
      </c>
      <c r="K138" s="159">
        <f>H138/H$8</f>
        <v>6.0888127218768601E-2</v>
      </c>
      <c r="L138" s="158">
        <v>112341</v>
      </c>
      <c r="M138" s="158">
        <v>34759</v>
      </c>
      <c r="N138" s="158">
        <v>38508</v>
      </c>
      <c r="O138" s="158">
        <v>133906</v>
      </c>
      <c r="P138" s="158">
        <v>150414</v>
      </c>
      <c r="Q138" s="158">
        <v>154819</v>
      </c>
      <c r="R138" s="159">
        <f>IFERROR(Q138/P138-1,"-")</f>
        <v>2.928583775446425E-2</v>
      </c>
      <c r="S138" s="160">
        <f>IFERROR(Q138/L138-1,"-")</f>
        <v>0.37811662705512683</v>
      </c>
      <c r="T138" s="159">
        <f>Q138/Q$8</f>
        <v>4.7783907441461097E-2</v>
      </c>
      <c r="U138" s="158">
        <v>131179</v>
      </c>
      <c r="V138" s="158">
        <v>64738</v>
      </c>
      <c r="W138" s="158">
        <v>172612</v>
      </c>
      <c r="X138" s="158">
        <v>187853</v>
      </c>
      <c r="Y138" s="158">
        <v>197063</v>
      </c>
      <c r="Z138" s="159">
        <f>IFERROR(Y138/X138-1,"-")</f>
        <v>4.9027697188759323E-2</v>
      </c>
      <c r="AA138" s="160">
        <f t="shared" si="119"/>
        <v>0.50224502397487392</v>
      </c>
      <c r="AB138" s="159">
        <f>Y138/Y$8</f>
        <v>5.009508668382235E-2</v>
      </c>
    </row>
    <row r="139" spans="1:28" s="56" customFormat="1" x14ac:dyDescent="0.25">
      <c r="B139" s="162" t="s">
        <v>110</v>
      </c>
      <c r="C139" s="163">
        <v>10942</v>
      </c>
      <c r="D139" s="163">
        <v>3361</v>
      </c>
      <c r="E139" s="163">
        <v>6961</v>
      </c>
      <c r="F139" s="163">
        <v>20088</v>
      </c>
      <c r="G139" s="163">
        <v>18831</v>
      </c>
      <c r="H139" s="163">
        <v>24281</v>
      </c>
      <c r="I139" s="164">
        <f t="shared" ref="I139:I146" si="120">IFERROR(H139/G139-1,"-")</f>
        <v>0.28941638787106361</v>
      </c>
      <c r="J139" s="165">
        <f t="shared" ref="J139:J146" si="121">IFERROR(H139/C139-1,"-")</f>
        <v>1.2190641564613416</v>
      </c>
      <c r="K139" s="164">
        <f t="shared" ref="K139:K146" si="122">H139/H$8</f>
        <v>3.4997268653511042E-2</v>
      </c>
      <c r="L139" s="163">
        <v>52480</v>
      </c>
      <c r="M139" s="163">
        <v>12472</v>
      </c>
      <c r="N139" s="163">
        <v>9894</v>
      </c>
      <c r="O139" s="163">
        <v>55203</v>
      </c>
      <c r="P139" s="163">
        <v>63592</v>
      </c>
      <c r="Q139" s="163">
        <v>65382</v>
      </c>
      <c r="R139" s="164">
        <f t="shared" ref="R139:R146" si="123">IFERROR(Q139/P139-1,"-")</f>
        <v>2.8148194741477006E-2</v>
      </c>
      <c r="S139" s="165">
        <f t="shared" ref="S139:S146" si="124">IFERROR(Q139/L139-1,"-")</f>
        <v>0.24584603658536586</v>
      </c>
      <c r="T139" s="164">
        <f t="shared" ref="T139:T146" si="125">Q139/Q$8</f>
        <v>2.0179741739305958E-2</v>
      </c>
      <c r="U139" s="163">
        <v>63422</v>
      </c>
      <c r="V139" s="163">
        <v>17187</v>
      </c>
      <c r="W139" s="163">
        <v>75291</v>
      </c>
      <c r="X139" s="163">
        <v>82423</v>
      </c>
      <c r="Y139" s="163">
        <v>89663</v>
      </c>
      <c r="Z139" s="164">
        <f t="shared" ref="Z139:Z146" si="126">IFERROR(Y139/X139-1,"-")</f>
        <v>8.7839559346299056E-2</v>
      </c>
      <c r="AA139" s="165">
        <f t="shared" si="119"/>
        <v>0.41375232569140041</v>
      </c>
      <c r="AB139" s="164">
        <f t="shared" ref="AB139:AB146" si="127">Y139/Y$8</f>
        <v>2.2793095392496628E-2</v>
      </c>
    </row>
    <row r="140" spans="1:28" s="56" customFormat="1" x14ac:dyDescent="0.25">
      <c r="B140" s="162" t="s">
        <v>113</v>
      </c>
      <c r="C140" s="163">
        <v>1856</v>
      </c>
      <c r="D140" s="163">
        <v>1257</v>
      </c>
      <c r="E140" s="163">
        <v>1096</v>
      </c>
      <c r="F140" s="163">
        <v>1366</v>
      </c>
      <c r="G140" s="163">
        <v>1677</v>
      </c>
      <c r="H140" s="163">
        <v>1497</v>
      </c>
      <c r="I140" s="164">
        <f t="shared" si="120"/>
        <v>-0.10733452593917714</v>
      </c>
      <c r="J140" s="165">
        <f t="shared" si="121"/>
        <v>-0.19342672413793105</v>
      </c>
      <c r="K140" s="164">
        <f t="shared" si="122"/>
        <v>2.1576916590876007E-3</v>
      </c>
      <c r="L140" s="163">
        <v>9602</v>
      </c>
      <c r="M140" s="163">
        <v>2280</v>
      </c>
      <c r="N140" s="163">
        <v>4297</v>
      </c>
      <c r="O140" s="163">
        <v>10804</v>
      </c>
      <c r="P140" s="163">
        <v>14860</v>
      </c>
      <c r="Q140" s="163">
        <v>15668</v>
      </c>
      <c r="R140" s="164">
        <f t="shared" si="123"/>
        <v>5.4374158815612361E-2</v>
      </c>
      <c r="S140" s="165">
        <f t="shared" si="124"/>
        <v>0.63174338679441777</v>
      </c>
      <c r="T140" s="164">
        <f t="shared" si="125"/>
        <v>4.8358293348543299E-3</v>
      </c>
      <c r="U140" s="163">
        <v>11458</v>
      </c>
      <c r="V140" s="163">
        <v>6624</v>
      </c>
      <c r="W140" s="163">
        <v>12170</v>
      </c>
      <c r="X140" s="163">
        <v>16537</v>
      </c>
      <c r="Y140" s="163">
        <v>17165</v>
      </c>
      <c r="Z140" s="164">
        <f t="shared" si="126"/>
        <v>3.7975448993166738E-2</v>
      </c>
      <c r="AA140" s="165">
        <f t="shared" si="119"/>
        <v>0.49807994414382972</v>
      </c>
      <c r="AB140" s="164">
        <f t="shared" si="127"/>
        <v>4.3634886453967035E-3</v>
      </c>
    </row>
    <row r="141" spans="1:28" x14ac:dyDescent="0.25">
      <c r="A141" s="56"/>
      <c r="B141" s="162" t="s">
        <v>116</v>
      </c>
      <c r="C141" s="163">
        <v>765</v>
      </c>
      <c r="D141" s="163">
        <v>147</v>
      </c>
      <c r="E141" s="163">
        <v>1269</v>
      </c>
      <c r="F141" s="163">
        <v>5521</v>
      </c>
      <c r="G141" s="163">
        <v>4751</v>
      </c>
      <c r="H141" s="163">
        <v>4713</v>
      </c>
      <c r="I141" s="164">
        <f t="shared" si="120"/>
        <v>-7.9983161439697303E-3</v>
      </c>
      <c r="J141" s="165">
        <f t="shared" si="121"/>
        <v>5.1607843137254905</v>
      </c>
      <c r="K141" s="164">
        <f t="shared" si="122"/>
        <v>6.7930532994521457E-3</v>
      </c>
      <c r="L141" s="163">
        <v>14334</v>
      </c>
      <c r="M141" s="163">
        <v>3786</v>
      </c>
      <c r="N141" s="163">
        <v>6481</v>
      </c>
      <c r="O141" s="163">
        <v>15840</v>
      </c>
      <c r="P141" s="163">
        <v>14681</v>
      </c>
      <c r="Q141" s="163">
        <v>14670</v>
      </c>
      <c r="R141" s="164">
        <f t="shared" si="123"/>
        <v>-7.4926776105166404E-4</v>
      </c>
      <c r="S141" s="165">
        <f t="shared" si="124"/>
        <v>2.3440770196734961E-2</v>
      </c>
      <c r="T141" s="164">
        <f t="shared" si="125"/>
        <v>4.5278029322385121E-3</v>
      </c>
      <c r="U141" s="163">
        <v>15099</v>
      </c>
      <c r="V141" s="163">
        <v>11419</v>
      </c>
      <c r="W141" s="163">
        <v>21361</v>
      </c>
      <c r="X141" s="163">
        <v>19432</v>
      </c>
      <c r="Y141" s="163">
        <v>19383</v>
      </c>
      <c r="Z141" s="164">
        <f t="shared" si="126"/>
        <v>-2.5216138328529869E-3</v>
      </c>
      <c r="AA141" s="165">
        <f t="shared" si="119"/>
        <v>0.2837273991655076</v>
      </c>
      <c r="AB141" s="164">
        <f t="shared" si="127"/>
        <v>4.9273230651747336E-3</v>
      </c>
    </row>
    <row r="142" spans="1:28" x14ac:dyDescent="0.25">
      <c r="A142" s="56"/>
      <c r="B142" s="162" t="s">
        <v>123</v>
      </c>
      <c r="C142" s="163">
        <v>499</v>
      </c>
      <c r="D142" s="163">
        <v>113</v>
      </c>
      <c r="E142" s="163">
        <v>2066</v>
      </c>
      <c r="F142" s="163">
        <v>4122</v>
      </c>
      <c r="G142" s="163">
        <v>3377</v>
      </c>
      <c r="H142" s="163">
        <v>1945</v>
      </c>
      <c r="I142" s="164">
        <f t="shared" si="120"/>
        <v>-0.42404501036422859</v>
      </c>
      <c r="J142" s="165">
        <f t="shared" si="121"/>
        <v>2.8977955911823647</v>
      </c>
      <c r="K142" s="164">
        <f t="shared" si="122"/>
        <v>2.8034136786408703E-3</v>
      </c>
      <c r="L142" s="163">
        <v>1834</v>
      </c>
      <c r="M142" s="163">
        <v>447</v>
      </c>
      <c r="N142" s="163">
        <v>876</v>
      </c>
      <c r="O142" s="163">
        <v>3607</v>
      </c>
      <c r="P142" s="163">
        <v>3466</v>
      </c>
      <c r="Q142" s="163">
        <v>2839</v>
      </c>
      <c r="R142" s="164">
        <f t="shared" si="123"/>
        <v>-0.18090017311021356</v>
      </c>
      <c r="S142" s="165">
        <f t="shared" si="124"/>
        <v>0.54798255179934574</v>
      </c>
      <c r="T142" s="164">
        <f t="shared" si="125"/>
        <v>8.7623943589810072E-4</v>
      </c>
      <c r="U142" s="163">
        <v>2333</v>
      </c>
      <c r="V142" s="163">
        <v>3057</v>
      </c>
      <c r="W142" s="163">
        <v>7729</v>
      </c>
      <c r="X142" s="163">
        <v>6843</v>
      </c>
      <c r="Y142" s="163">
        <v>4784</v>
      </c>
      <c r="Z142" s="164">
        <f t="shared" si="126"/>
        <v>-0.3008914218909835</v>
      </c>
      <c r="AA142" s="165">
        <f t="shared" si="119"/>
        <v>1.0505786540934419</v>
      </c>
      <c r="AB142" s="164">
        <f t="shared" si="127"/>
        <v>1.2161333923435963E-3</v>
      </c>
    </row>
    <row r="143" spans="1:28" x14ac:dyDescent="0.25">
      <c r="A143" s="56"/>
      <c r="B143" s="162" t="s">
        <v>119</v>
      </c>
      <c r="C143" s="163">
        <v>203</v>
      </c>
      <c r="D143" s="163">
        <v>428</v>
      </c>
      <c r="E143" s="163">
        <v>835</v>
      </c>
      <c r="F143" s="163">
        <v>383</v>
      </c>
      <c r="G143" s="163">
        <v>1143</v>
      </c>
      <c r="H143" s="163">
        <v>791</v>
      </c>
      <c r="I143" s="164">
        <f t="shared" si="120"/>
        <v>-0.30796150481189855</v>
      </c>
      <c r="J143" s="165">
        <f t="shared" si="121"/>
        <v>2.896551724137931</v>
      </c>
      <c r="K143" s="164">
        <f t="shared" si="122"/>
        <v>1.1401029407737422E-3</v>
      </c>
      <c r="L143" s="163">
        <v>2975</v>
      </c>
      <c r="M143" s="163">
        <v>773</v>
      </c>
      <c r="N143" s="163">
        <v>1219</v>
      </c>
      <c r="O143" s="163">
        <v>2901</v>
      </c>
      <c r="P143" s="163">
        <v>3128</v>
      </c>
      <c r="Q143" s="163">
        <v>3587</v>
      </c>
      <c r="R143" s="164">
        <f t="shared" si="123"/>
        <v>0.14673913043478271</v>
      </c>
      <c r="S143" s="165">
        <f t="shared" si="124"/>
        <v>0.20571428571428574</v>
      </c>
      <c r="T143" s="164">
        <f t="shared" si="125"/>
        <v>1.1071049160149655E-3</v>
      </c>
      <c r="U143" s="163">
        <v>3178</v>
      </c>
      <c r="V143" s="163">
        <v>2458</v>
      </c>
      <c r="W143" s="163">
        <v>3284</v>
      </c>
      <c r="X143" s="163">
        <v>4271</v>
      </c>
      <c r="Y143" s="163">
        <v>4378</v>
      </c>
      <c r="Z143" s="164">
        <f t="shared" si="126"/>
        <v>2.5052680870990329E-2</v>
      </c>
      <c r="AA143" s="165">
        <f t="shared" si="119"/>
        <v>0.37759597230962871</v>
      </c>
      <c r="AB143" s="164">
        <f t="shared" si="127"/>
        <v>1.1129247474248045E-3</v>
      </c>
    </row>
    <row r="144" spans="1:28" x14ac:dyDescent="0.25">
      <c r="A144" s="56"/>
      <c r="B144" s="162" t="s">
        <v>128</v>
      </c>
      <c r="C144" s="163">
        <v>286</v>
      </c>
      <c r="D144" s="163">
        <v>142</v>
      </c>
      <c r="E144" s="163">
        <v>40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-0.97902097902097907</v>
      </c>
      <c r="K144" s="164">
        <f t="shared" si="122"/>
        <v>8.6480627618741509E-6</v>
      </c>
      <c r="L144" s="163">
        <v>1016</v>
      </c>
      <c r="M144" s="163">
        <v>1439</v>
      </c>
      <c r="N144" s="163">
        <v>720</v>
      </c>
      <c r="O144" s="163">
        <v>2348</v>
      </c>
      <c r="P144" s="163">
        <v>2610</v>
      </c>
      <c r="Q144" s="163">
        <v>2449</v>
      </c>
      <c r="R144" s="164">
        <f t="shared" si="123"/>
        <v>-6.168582375478926E-2</v>
      </c>
      <c r="S144" s="165">
        <f t="shared" si="124"/>
        <v>1.4104330708661417</v>
      </c>
      <c r="T144" s="164">
        <f t="shared" si="125"/>
        <v>7.5586839679973536E-4</v>
      </c>
      <c r="U144" s="163">
        <v>1302</v>
      </c>
      <c r="V144" s="163">
        <v>779</v>
      </c>
      <c r="W144" s="163">
        <v>2427</v>
      </c>
      <c r="X144" s="163">
        <v>2749</v>
      </c>
      <c r="Y144" s="163">
        <v>2455</v>
      </c>
      <c r="Z144" s="164">
        <f t="shared" si="126"/>
        <v>-0.10694798108403059</v>
      </c>
      <c r="AA144" s="165">
        <f t="shared" si="119"/>
        <v>0.8855606758832566</v>
      </c>
      <c r="AB144" s="164">
        <f t="shared" si="127"/>
        <v>6.2408183072816244E-4</v>
      </c>
    </row>
    <row r="145" spans="1:28" x14ac:dyDescent="0.25">
      <c r="A145" s="56"/>
      <c r="B145" s="162" t="s">
        <v>131</v>
      </c>
      <c r="C145" s="163">
        <v>344</v>
      </c>
      <c r="D145" s="163">
        <v>815</v>
      </c>
      <c r="E145" s="163">
        <v>56</v>
      </c>
      <c r="F145" s="163">
        <v>49</v>
      </c>
      <c r="G145" s="163">
        <v>78</v>
      </c>
      <c r="H145" s="163">
        <v>54</v>
      </c>
      <c r="I145" s="164">
        <f t="shared" si="120"/>
        <v>-0.30769230769230771</v>
      </c>
      <c r="J145" s="165">
        <f t="shared" si="121"/>
        <v>-0.84302325581395343</v>
      </c>
      <c r="K145" s="164">
        <f t="shared" si="122"/>
        <v>7.7832564856867358E-5</v>
      </c>
      <c r="L145" s="163">
        <v>3427</v>
      </c>
      <c r="M145" s="163">
        <v>2465</v>
      </c>
      <c r="N145" s="163">
        <v>401</v>
      </c>
      <c r="O145" s="163">
        <v>1148</v>
      </c>
      <c r="P145" s="163">
        <v>1805</v>
      </c>
      <c r="Q145" s="163">
        <v>1679</v>
      </c>
      <c r="R145" s="164">
        <f t="shared" si="123"/>
        <v>-6.9806094182825462E-2</v>
      </c>
      <c r="S145" s="165">
        <f t="shared" si="124"/>
        <v>-0.51006711409395966</v>
      </c>
      <c r="T145" s="164">
        <f t="shared" si="125"/>
        <v>5.182127555029627E-4</v>
      </c>
      <c r="U145" s="163">
        <v>3771</v>
      </c>
      <c r="V145" s="163">
        <v>494</v>
      </c>
      <c r="W145" s="163">
        <v>1197</v>
      </c>
      <c r="X145" s="163">
        <v>1883</v>
      </c>
      <c r="Y145" s="163">
        <v>1733</v>
      </c>
      <c r="Z145" s="164">
        <f t="shared" si="126"/>
        <v>-7.966011683483798E-2</v>
      </c>
      <c r="AA145" s="165">
        <f t="shared" si="119"/>
        <v>-0.54044020153805361</v>
      </c>
      <c r="AB145" s="164">
        <f t="shared" si="127"/>
        <v>4.405433045425277E-4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3943</v>
      </c>
      <c r="D146" s="169">
        <f t="shared" si="128"/>
        <v>1145</v>
      </c>
      <c r="E146" s="169">
        <f t="shared" si="128"/>
        <v>2950</v>
      </c>
      <c r="F146" s="169">
        <f t="shared" si="128"/>
        <v>7098</v>
      </c>
      <c r="G146" s="169">
        <f t="shared" si="128"/>
        <v>7443</v>
      </c>
      <c r="H146" s="169">
        <f t="shared" si="128"/>
        <v>8957</v>
      </c>
      <c r="I146" s="170">
        <f t="shared" si="120"/>
        <v>0.2034126024452505</v>
      </c>
      <c r="J146" s="171">
        <f t="shared" si="121"/>
        <v>1.2716205934567588</v>
      </c>
      <c r="K146" s="170">
        <f t="shared" si="122"/>
        <v>1.291011635968446E-2</v>
      </c>
      <c r="L146" s="169">
        <f t="shared" ref="L146:Q146" si="129">L138-SUM(L139:L145)</f>
        <v>26673</v>
      </c>
      <c r="M146" s="169">
        <f t="shared" si="129"/>
        <v>11097</v>
      </c>
      <c r="N146" s="169">
        <f t="shared" si="129"/>
        <v>14620</v>
      </c>
      <c r="O146" s="169">
        <f t="shared" si="129"/>
        <v>42055</v>
      </c>
      <c r="P146" s="169">
        <f t="shared" si="129"/>
        <v>46272</v>
      </c>
      <c r="Q146" s="169">
        <f t="shared" si="129"/>
        <v>48545</v>
      </c>
      <c r="R146" s="170">
        <f t="shared" si="123"/>
        <v>4.9122579529737198E-2</v>
      </c>
      <c r="S146" s="171">
        <f t="shared" si="124"/>
        <v>0.82000524875342107</v>
      </c>
      <c r="T146" s="170">
        <f t="shared" si="125"/>
        <v>1.4983107930846529E-2</v>
      </c>
      <c r="U146" s="169">
        <f>U138-SUM(U139:U145)</f>
        <v>30616</v>
      </c>
      <c r="V146" s="169">
        <f>V138-SUM(V139:V145)</f>
        <v>22720</v>
      </c>
      <c r="W146" s="169">
        <f>W138-SUM(W139:W145)</f>
        <v>49153</v>
      </c>
      <c r="X146" s="169">
        <f>X138-SUM(X139:X145)</f>
        <v>53715</v>
      </c>
      <c r="Y146" s="169">
        <f>Y138-SUM(Y139:Y145)</f>
        <v>57502</v>
      </c>
      <c r="Z146" s="170">
        <f t="shared" si="126"/>
        <v>7.0501722051568461E-2</v>
      </c>
      <c r="AA146" s="171">
        <f t="shared" si="119"/>
        <v>0.87816827802456232</v>
      </c>
      <c r="AB146" s="170">
        <f t="shared" si="127"/>
        <v>1.4617496305715192E-2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24793</v>
      </c>
      <c r="D148" s="176">
        <f t="shared" si="130"/>
        <v>10044</v>
      </c>
      <c r="E148" s="176">
        <f t="shared" si="130"/>
        <v>12812</v>
      </c>
      <c r="F148" s="176">
        <f t="shared" si="130"/>
        <v>27278</v>
      </c>
      <c r="G148" s="176">
        <f t="shared" si="130"/>
        <v>27693</v>
      </c>
      <c r="H148" s="176">
        <f t="shared" si="130"/>
        <v>32856</v>
      </c>
      <c r="I148" s="177">
        <f>IFERROR(H148/G148-1,"-")</f>
        <v>0.18643700574152322</v>
      </c>
      <c r="J148" s="177">
        <f>IFERROR(H148/C148-1,"-")</f>
        <v>0.3252127616665994</v>
      </c>
      <c r="K148" s="177">
        <f>H148/H$8</f>
        <v>4.7356791684022848E-2</v>
      </c>
      <c r="L148" s="176">
        <f t="shared" ref="L148:Q148" si="131">L149+L152</f>
        <v>86235</v>
      </c>
      <c r="M148" s="176">
        <f t="shared" si="131"/>
        <v>25537</v>
      </c>
      <c r="N148" s="176">
        <f t="shared" si="131"/>
        <v>49272</v>
      </c>
      <c r="O148" s="176">
        <f t="shared" si="131"/>
        <v>70750</v>
      </c>
      <c r="P148" s="176">
        <f t="shared" si="131"/>
        <v>76261</v>
      </c>
      <c r="Q148" s="176">
        <f t="shared" si="131"/>
        <v>74915</v>
      </c>
      <c r="R148" s="177">
        <f>IFERROR(Q148/P148-1,"-")</f>
        <v>-1.764991279946504E-2</v>
      </c>
      <c r="S148" s="177">
        <f>IFERROR(Q148/L148-1,"-")</f>
        <v>-0.13126920623876615</v>
      </c>
      <c r="T148" s="177">
        <f>Q148/Q$8</f>
        <v>2.3122042036036003E-2</v>
      </c>
      <c r="U148" s="176">
        <f>U149+U152</f>
        <v>111028</v>
      </c>
      <c r="V148" s="176">
        <f>V149+V152</f>
        <v>62084</v>
      </c>
      <c r="W148" s="176">
        <f>W149+W152</f>
        <v>98028</v>
      </c>
      <c r="X148" s="176">
        <f>X149+X152</f>
        <v>103954</v>
      </c>
      <c r="Y148" s="176">
        <f>Y149+Y152</f>
        <v>107771</v>
      </c>
      <c r="Z148" s="177">
        <f>IFERROR(Y148/X148-1,"-")</f>
        <v>3.6718163803220571E-2</v>
      </c>
      <c r="AA148" s="177">
        <f t="shared" ref="AA148:AA160" si="132">IFERROR(Y148/U148-1,"-")</f>
        <v>-2.9334942537017739E-2</v>
      </c>
      <c r="AB148" s="177">
        <f>Y148/Y$8</f>
        <v>2.7396302639268753E-2</v>
      </c>
    </row>
    <row r="149" spans="1:28" x14ac:dyDescent="0.25">
      <c r="A149" s="56"/>
      <c r="B149" s="157" t="s">
        <v>97</v>
      </c>
      <c r="C149" s="158">
        <v>15623</v>
      </c>
      <c r="D149" s="158">
        <v>6970</v>
      </c>
      <c r="E149" s="158">
        <v>7102</v>
      </c>
      <c r="F149" s="158">
        <v>16322</v>
      </c>
      <c r="G149" s="158">
        <v>16442</v>
      </c>
      <c r="H149" s="158">
        <v>17507</v>
      </c>
      <c r="I149" s="159">
        <f>IFERROR(H149/G149-1,"-")</f>
        <v>6.4773141953533564E-2</v>
      </c>
      <c r="J149" s="160">
        <f>IFERROR(H149/C149-1,"-")</f>
        <v>0.12059143570377007</v>
      </c>
      <c r="K149" s="159">
        <f>H149/H$8</f>
        <v>2.5233605795355125E-2</v>
      </c>
      <c r="L149" s="158">
        <v>33105</v>
      </c>
      <c r="M149" s="158">
        <v>10610</v>
      </c>
      <c r="N149" s="158">
        <v>29315</v>
      </c>
      <c r="O149" s="158">
        <v>36083</v>
      </c>
      <c r="P149" s="158">
        <v>36592</v>
      </c>
      <c r="Q149" s="158">
        <v>32131</v>
      </c>
      <c r="R149" s="159">
        <f>IFERROR(Q149/P149-1,"-")</f>
        <v>-0.12191189331001306</v>
      </c>
      <c r="S149" s="160">
        <f>IFERROR(Q149/L149-1,"-")</f>
        <v>-2.9421537532094866E-2</v>
      </c>
      <c r="T149" s="159">
        <f>Q149/Q$8</f>
        <v>9.917030403255327E-3</v>
      </c>
      <c r="U149" s="158">
        <v>48728</v>
      </c>
      <c r="V149" s="158">
        <v>36417</v>
      </c>
      <c r="W149" s="158">
        <v>52405</v>
      </c>
      <c r="X149" s="158">
        <v>53034</v>
      </c>
      <c r="Y149" s="158">
        <v>49638</v>
      </c>
      <c r="Z149" s="159">
        <f>IFERROR(Y149/X149-1,"-")</f>
        <v>-6.4034393030885872E-2</v>
      </c>
      <c r="AA149" s="160">
        <f t="shared" si="132"/>
        <v>1.8675094401576109E-2</v>
      </c>
      <c r="AB149" s="159">
        <f>Y149/Y$8</f>
        <v>1.2618400779504898E-2</v>
      </c>
    </row>
    <row r="150" spans="1:28" x14ac:dyDescent="0.25">
      <c r="A150" s="56"/>
      <c r="B150" s="162" t="s">
        <v>103</v>
      </c>
      <c r="C150" s="163">
        <v>5532</v>
      </c>
      <c r="D150" s="163">
        <v>2383</v>
      </c>
      <c r="E150" s="163">
        <v>3530</v>
      </c>
      <c r="F150" s="163">
        <v>6007</v>
      </c>
      <c r="G150" s="163">
        <v>5276</v>
      </c>
      <c r="H150" s="163">
        <v>5295</v>
      </c>
      <c r="I150" s="164">
        <f>IFERROR(H150/G150-1,"-")</f>
        <v>3.6012130401819054E-3</v>
      </c>
      <c r="J150" s="165">
        <f>IFERROR(H150/C150-1,"-")</f>
        <v>-4.2841648590021708E-2</v>
      </c>
      <c r="K150" s="164">
        <f>H150/H$8</f>
        <v>7.6319153873539375E-3</v>
      </c>
      <c r="L150" s="163">
        <v>24041</v>
      </c>
      <c r="M150" s="163">
        <v>8273</v>
      </c>
      <c r="N150" s="163">
        <v>25826</v>
      </c>
      <c r="O150" s="163">
        <v>32193</v>
      </c>
      <c r="P150" s="163">
        <v>34441</v>
      </c>
      <c r="Q150" s="163">
        <v>29108</v>
      </c>
      <c r="R150" s="164">
        <f>IFERROR(Q150/P150-1,"-")</f>
        <v>-0.15484451670973554</v>
      </c>
      <c r="S150" s="165">
        <f>IFERROR(Q150/L150-1,"-")</f>
        <v>0.21076494322199579</v>
      </c>
      <c r="T150" s="164">
        <f>Q150/Q$8</f>
        <v>8.9840005283979979E-3</v>
      </c>
      <c r="U150" s="163">
        <v>29573</v>
      </c>
      <c r="V150" s="163">
        <v>29356</v>
      </c>
      <c r="W150" s="163">
        <v>38200</v>
      </c>
      <c r="X150" s="163">
        <v>39717</v>
      </c>
      <c r="Y150" s="163">
        <v>34403</v>
      </c>
      <c r="Z150" s="164">
        <f>IFERROR(Y150/X150-1,"-")</f>
        <v>-0.13379661102298768</v>
      </c>
      <c r="AA150" s="165">
        <f t="shared" si="132"/>
        <v>0.16332465424542653</v>
      </c>
      <c r="AB150" s="164">
        <f>Y150/Y$8</f>
        <v>8.7455345101999891E-3</v>
      </c>
    </row>
    <row r="151" spans="1:28" x14ac:dyDescent="0.25">
      <c r="A151" s="56"/>
      <c r="B151" s="162" t="s">
        <v>100</v>
      </c>
      <c r="C151" s="163">
        <v>10091</v>
      </c>
      <c r="D151" s="163">
        <v>4587</v>
      </c>
      <c r="E151" s="163">
        <v>3572</v>
      </c>
      <c r="F151" s="163">
        <v>10315</v>
      </c>
      <c r="G151" s="163">
        <v>11166</v>
      </c>
      <c r="H151" s="163">
        <v>12212</v>
      </c>
      <c r="I151" s="164">
        <f>IFERROR(H151/G151-1,"-")</f>
        <v>9.3677234461758907E-2</v>
      </c>
      <c r="J151" s="165">
        <f>IFERROR(H151/C151-1,"-")</f>
        <v>0.21018729560994953</v>
      </c>
      <c r="K151" s="164">
        <f>H151/H$8</f>
        <v>1.7601690408001188E-2</v>
      </c>
      <c r="L151" s="163">
        <v>9064</v>
      </c>
      <c r="M151" s="163">
        <v>2337</v>
      </c>
      <c r="N151" s="163">
        <v>3489</v>
      </c>
      <c r="O151" s="163">
        <v>3890</v>
      </c>
      <c r="P151" s="163">
        <v>2151</v>
      </c>
      <c r="Q151" s="163">
        <v>3023</v>
      </c>
      <c r="R151" s="164">
        <f>IFERROR(Q151/P151-1,"-")</f>
        <v>0.40539284053928415</v>
      </c>
      <c r="S151" s="165">
        <f>IFERROR(Q151/L151-1,"-")</f>
        <v>-0.66648278905560465</v>
      </c>
      <c r="T151" s="164">
        <f>Q151/Q$8</f>
        <v>9.3302987485732942E-4</v>
      </c>
      <c r="U151" s="163">
        <v>19155</v>
      </c>
      <c r="V151" s="163">
        <v>7061</v>
      </c>
      <c r="W151" s="163">
        <v>14205</v>
      </c>
      <c r="X151" s="163">
        <v>13317</v>
      </c>
      <c r="Y151" s="163">
        <v>15235</v>
      </c>
      <c r="Z151" s="164">
        <f>IFERROR(Y151/X151-1,"-")</f>
        <v>0.14402643237966517</v>
      </c>
      <c r="AA151" s="165">
        <f t="shared" si="132"/>
        <v>-0.20464630644740278</v>
      </c>
      <c r="AB151" s="164">
        <f>Y151/Y$8</f>
        <v>3.87286626930491E-3</v>
      </c>
    </row>
    <row r="152" spans="1:28" x14ac:dyDescent="0.25">
      <c r="A152" s="56"/>
      <c r="B152" s="157" t="s">
        <v>107</v>
      </c>
      <c r="C152" s="158">
        <v>9170</v>
      </c>
      <c r="D152" s="158">
        <v>3074</v>
      </c>
      <c r="E152" s="158">
        <v>5710</v>
      </c>
      <c r="F152" s="158">
        <v>10956</v>
      </c>
      <c r="G152" s="158">
        <v>11251</v>
      </c>
      <c r="H152" s="158">
        <v>15349</v>
      </c>
      <c r="I152" s="159">
        <f>IFERROR(H152/G152-1,"-")</f>
        <v>0.36423429028530796</v>
      </c>
      <c r="J152" s="160">
        <f>IFERROR(H152/C152-1,"-")</f>
        <v>0.67382769901853878</v>
      </c>
      <c r="K152" s="159">
        <f>H152/H$8</f>
        <v>2.2123185888667723E-2</v>
      </c>
      <c r="L152" s="158">
        <v>53130</v>
      </c>
      <c r="M152" s="158">
        <v>14927</v>
      </c>
      <c r="N152" s="158">
        <v>19957</v>
      </c>
      <c r="O152" s="158">
        <v>34667</v>
      </c>
      <c r="P152" s="158">
        <v>39669</v>
      </c>
      <c r="Q152" s="158">
        <v>42784</v>
      </c>
      <c r="R152" s="159">
        <f>IFERROR(Q152/P152-1,"-")</f>
        <v>7.8524792659255382E-2</v>
      </c>
      <c r="S152" s="160">
        <f>IFERROR(Q152/L152-1,"-")</f>
        <v>-0.19472990777338606</v>
      </c>
      <c r="T152" s="159">
        <f>Q152/Q$8</f>
        <v>1.3205011632780676E-2</v>
      </c>
      <c r="U152" s="158">
        <v>62300</v>
      </c>
      <c r="V152" s="158">
        <v>25667</v>
      </c>
      <c r="W152" s="158">
        <v>45623</v>
      </c>
      <c r="X152" s="158">
        <v>50920</v>
      </c>
      <c r="Y152" s="158">
        <v>58133</v>
      </c>
      <c r="Z152" s="159">
        <f>IFERROR(Y152/X152-1,"-")</f>
        <v>0.14165357423409275</v>
      </c>
      <c r="AA152" s="160">
        <f t="shared" si="132"/>
        <v>-6.6886035313001635E-2</v>
      </c>
      <c r="AB152" s="159">
        <f>Y152/Y$8</f>
        <v>1.4777901859763855E-2</v>
      </c>
    </row>
    <row r="153" spans="1:28" s="56" customFormat="1" x14ac:dyDescent="0.25">
      <c r="B153" s="162" t="s">
        <v>110</v>
      </c>
      <c r="C153" s="163">
        <v>986</v>
      </c>
      <c r="D153" s="163">
        <v>379</v>
      </c>
      <c r="E153" s="163">
        <v>321</v>
      </c>
      <c r="F153" s="163">
        <v>846</v>
      </c>
      <c r="G153" s="163">
        <v>857</v>
      </c>
      <c r="H153" s="163">
        <v>1236</v>
      </c>
      <c r="I153" s="164">
        <f t="shared" ref="I153:I160" si="133">IFERROR(H153/G153-1,"-")</f>
        <v>0.44224037339556599</v>
      </c>
      <c r="J153" s="165">
        <f t="shared" ref="J153:J160" si="134">IFERROR(H153/C153-1,"-")</f>
        <v>0.25354969574036512</v>
      </c>
      <c r="K153" s="164">
        <f t="shared" ref="K153:K160" si="135">H153/H$8</f>
        <v>1.7815009289460751E-3</v>
      </c>
      <c r="L153" s="163">
        <v>18572</v>
      </c>
      <c r="M153" s="163">
        <v>4961</v>
      </c>
      <c r="N153" s="163">
        <v>3999</v>
      </c>
      <c r="O153" s="163">
        <v>16135</v>
      </c>
      <c r="P153" s="163">
        <v>15973</v>
      </c>
      <c r="Q153" s="163">
        <v>16899</v>
      </c>
      <c r="R153" s="164">
        <f t="shared" ref="R153:R160" si="136">IFERROR(Q153/P153-1,"-")</f>
        <v>5.797282914918922E-2</v>
      </c>
      <c r="S153" s="165">
        <f t="shared" ref="S153:S160" si="137">IFERROR(Q153/L153-1,"-")</f>
        <v>-9.0081843635580472E-2</v>
      </c>
      <c r="T153" s="164">
        <f t="shared" ref="T153:T160" si="138">Q153/Q$8</f>
        <v>5.2157697172391703E-3</v>
      </c>
      <c r="U153" s="163">
        <v>19558</v>
      </c>
      <c r="V153" s="163">
        <v>4320</v>
      </c>
      <c r="W153" s="163">
        <v>16981</v>
      </c>
      <c r="X153" s="163">
        <v>16830</v>
      </c>
      <c r="Y153" s="163">
        <v>18135</v>
      </c>
      <c r="Z153" s="164">
        <f t="shared" ref="Z153:Z160" si="139">IFERROR(Y153/X153-1,"-")</f>
        <v>7.7540106951871746E-2</v>
      </c>
      <c r="AA153" s="165">
        <f t="shared" si="132"/>
        <v>-7.2757950710706565E-2</v>
      </c>
      <c r="AB153" s="164">
        <f t="shared" ref="AB153:AB160" si="140">Y153/Y$8</f>
        <v>4.6100708758677091E-3</v>
      </c>
    </row>
    <row r="154" spans="1:28" s="56" customFormat="1" x14ac:dyDescent="0.25">
      <c r="B154" s="162" t="s">
        <v>113</v>
      </c>
      <c r="C154" s="163">
        <v>1785</v>
      </c>
      <c r="D154" s="163">
        <v>564</v>
      </c>
      <c r="E154" s="163">
        <v>1068</v>
      </c>
      <c r="F154" s="163">
        <v>2112</v>
      </c>
      <c r="G154" s="163">
        <v>2197</v>
      </c>
      <c r="H154" s="163">
        <v>2601</v>
      </c>
      <c r="I154" s="164">
        <f t="shared" si="133"/>
        <v>0.1838871187983615</v>
      </c>
      <c r="J154" s="165">
        <f t="shared" si="134"/>
        <v>0.45714285714285707</v>
      </c>
      <c r="K154" s="164">
        <f t="shared" si="135"/>
        <v>3.7489352072724441E-3</v>
      </c>
      <c r="L154" s="163">
        <v>13313</v>
      </c>
      <c r="M154" s="163">
        <v>3757</v>
      </c>
      <c r="N154" s="163">
        <v>5419</v>
      </c>
      <c r="O154" s="163">
        <v>6723</v>
      </c>
      <c r="P154" s="163">
        <v>7033</v>
      </c>
      <c r="Q154" s="163">
        <v>6389</v>
      </c>
      <c r="R154" s="164">
        <f t="shared" si="136"/>
        <v>-9.1568320773496414E-2</v>
      </c>
      <c r="S154" s="165">
        <f t="shared" si="137"/>
        <v>-0.5200931420416135</v>
      </c>
      <c r="T154" s="164">
        <f t="shared" si="138"/>
        <v>1.9719245353832212E-3</v>
      </c>
      <c r="U154" s="163">
        <v>15098</v>
      </c>
      <c r="V154" s="163">
        <v>6487</v>
      </c>
      <c r="W154" s="163">
        <v>8835</v>
      </c>
      <c r="X154" s="163">
        <v>9230</v>
      </c>
      <c r="Y154" s="163">
        <v>8990</v>
      </c>
      <c r="Z154" s="164">
        <f t="shared" si="139"/>
        <v>-2.6002166847237218E-2</v>
      </c>
      <c r="AA154" s="165">
        <f t="shared" si="132"/>
        <v>-0.40455689495297387</v>
      </c>
      <c r="AB154" s="164">
        <f t="shared" si="140"/>
        <v>2.2853342803446763E-3</v>
      </c>
    </row>
    <row r="155" spans="1:28" x14ac:dyDescent="0.25">
      <c r="A155" s="56"/>
      <c r="B155" s="162" t="s">
        <v>116</v>
      </c>
      <c r="C155" s="163">
        <v>1170</v>
      </c>
      <c r="D155" s="163">
        <v>445</v>
      </c>
      <c r="E155" s="163">
        <v>1149</v>
      </c>
      <c r="F155" s="163">
        <v>2005</v>
      </c>
      <c r="G155" s="163">
        <v>2032</v>
      </c>
      <c r="H155" s="163">
        <v>2639</v>
      </c>
      <c r="I155" s="164">
        <f t="shared" si="133"/>
        <v>0.29872047244094491</v>
      </c>
      <c r="J155" s="165">
        <f t="shared" si="134"/>
        <v>1.2555555555555555</v>
      </c>
      <c r="K155" s="164">
        <f t="shared" si="135"/>
        <v>3.8037062714309806E-3</v>
      </c>
      <c r="L155" s="163">
        <v>7992</v>
      </c>
      <c r="M155" s="163">
        <v>1611</v>
      </c>
      <c r="N155" s="163">
        <v>3474</v>
      </c>
      <c r="O155" s="163">
        <v>3659</v>
      </c>
      <c r="P155" s="163">
        <v>6270</v>
      </c>
      <c r="Q155" s="163">
        <v>7889</v>
      </c>
      <c r="R155" s="164">
        <f t="shared" si="136"/>
        <v>0.25821371610845301</v>
      </c>
      <c r="S155" s="165">
        <f t="shared" si="137"/>
        <v>-1.2887887887887861E-2</v>
      </c>
      <c r="T155" s="164">
        <f t="shared" si="138"/>
        <v>2.4348900703769342E-3</v>
      </c>
      <c r="U155" s="163">
        <v>9162</v>
      </c>
      <c r="V155" s="163">
        <v>4623</v>
      </c>
      <c r="W155" s="163">
        <v>5664</v>
      </c>
      <c r="X155" s="163">
        <v>8302</v>
      </c>
      <c r="Y155" s="163">
        <v>10528</v>
      </c>
      <c r="Z155" s="164">
        <f t="shared" si="139"/>
        <v>0.26812816188870148</v>
      </c>
      <c r="AA155" s="165">
        <f t="shared" si="132"/>
        <v>0.1490940842610784</v>
      </c>
      <c r="AB155" s="164">
        <f t="shared" si="140"/>
        <v>2.6763069303079811E-3</v>
      </c>
    </row>
    <row r="156" spans="1:28" x14ac:dyDescent="0.25">
      <c r="A156" s="56"/>
      <c r="B156" s="162" t="s">
        <v>123</v>
      </c>
      <c r="C156" s="163">
        <v>474</v>
      </c>
      <c r="D156" s="163">
        <v>236</v>
      </c>
      <c r="E156" s="163">
        <v>263</v>
      </c>
      <c r="F156" s="163">
        <v>672</v>
      </c>
      <c r="G156" s="163">
        <v>563</v>
      </c>
      <c r="H156" s="163">
        <v>797</v>
      </c>
      <c r="I156" s="164">
        <f t="shared" si="133"/>
        <v>0.41563055062166954</v>
      </c>
      <c r="J156" s="165">
        <f t="shared" si="134"/>
        <v>0.68143459915611815</v>
      </c>
      <c r="K156" s="164">
        <f t="shared" si="135"/>
        <v>1.1487510035356164E-3</v>
      </c>
      <c r="L156" s="163">
        <v>916</v>
      </c>
      <c r="M156" s="163">
        <v>320</v>
      </c>
      <c r="N156" s="163">
        <v>504</v>
      </c>
      <c r="O156" s="163">
        <v>755</v>
      </c>
      <c r="P156" s="163">
        <v>730</v>
      </c>
      <c r="Q156" s="163">
        <v>909</v>
      </c>
      <c r="R156" s="164">
        <f t="shared" si="136"/>
        <v>0.24520547945205484</v>
      </c>
      <c r="S156" s="165">
        <f t="shared" si="137"/>
        <v>-7.6419213973799582E-3</v>
      </c>
      <c r="T156" s="164">
        <f t="shared" si="138"/>
        <v>2.8055711420619004E-4</v>
      </c>
      <c r="U156" s="163">
        <v>1390</v>
      </c>
      <c r="V156" s="163">
        <v>767</v>
      </c>
      <c r="W156" s="163">
        <v>1427</v>
      </c>
      <c r="X156" s="163">
        <v>1293</v>
      </c>
      <c r="Y156" s="163">
        <v>1706</v>
      </c>
      <c r="Z156" s="164">
        <f t="shared" si="139"/>
        <v>0.31941221964423816</v>
      </c>
      <c r="AA156" s="165">
        <f t="shared" si="132"/>
        <v>0.22733812949640297</v>
      </c>
      <c r="AB156" s="164">
        <f t="shared" si="140"/>
        <v>4.3367967544694303E-4</v>
      </c>
    </row>
    <row r="157" spans="1:28" x14ac:dyDescent="0.25">
      <c r="A157" s="56"/>
      <c r="B157" s="162" t="s">
        <v>119</v>
      </c>
      <c r="C157" s="163">
        <v>385</v>
      </c>
      <c r="D157" s="163">
        <v>194</v>
      </c>
      <c r="E157" s="163">
        <v>271</v>
      </c>
      <c r="F157" s="163">
        <v>536</v>
      </c>
      <c r="G157" s="163">
        <v>486</v>
      </c>
      <c r="H157" s="163">
        <v>664</v>
      </c>
      <c r="I157" s="164">
        <f t="shared" si="133"/>
        <v>0.36625514403292181</v>
      </c>
      <c r="J157" s="165">
        <f t="shared" si="134"/>
        <v>0.72467532467532458</v>
      </c>
      <c r="K157" s="164">
        <f t="shared" si="135"/>
        <v>9.5705227898073935E-4</v>
      </c>
      <c r="L157" s="163">
        <v>2353</v>
      </c>
      <c r="M157" s="163">
        <v>956</v>
      </c>
      <c r="N157" s="163">
        <v>1212</v>
      </c>
      <c r="O157" s="163">
        <v>2244</v>
      </c>
      <c r="P157" s="163">
        <v>2159</v>
      </c>
      <c r="Q157" s="163">
        <v>2391</v>
      </c>
      <c r="R157" s="164">
        <f t="shared" si="136"/>
        <v>0.10745715609078288</v>
      </c>
      <c r="S157" s="165">
        <f t="shared" si="137"/>
        <v>1.6149596260093491E-2</v>
      </c>
      <c r="T157" s="164">
        <f t="shared" si="138"/>
        <v>7.3796706277997844E-4</v>
      </c>
      <c r="U157" s="163">
        <v>2738</v>
      </c>
      <c r="V157" s="163">
        <v>1483</v>
      </c>
      <c r="W157" s="163">
        <v>2780</v>
      </c>
      <c r="X157" s="163">
        <v>2645</v>
      </c>
      <c r="Y157" s="163">
        <v>3055</v>
      </c>
      <c r="Z157" s="164">
        <f t="shared" si="139"/>
        <v>0.15500945179584114</v>
      </c>
      <c r="AA157" s="165">
        <f t="shared" si="132"/>
        <v>0.1157779401022645</v>
      </c>
      <c r="AB157" s="164">
        <f t="shared" si="140"/>
        <v>7.766069217411553E-4</v>
      </c>
    </row>
    <row r="158" spans="1:28" x14ac:dyDescent="0.25">
      <c r="A158" s="56"/>
      <c r="B158" s="162" t="s">
        <v>128</v>
      </c>
      <c r="C158" s="163">
        <v>141</v>
      </c>
      <c r="D158" s="163">
        <v>52</v>
      </c>
      <c r="E158" s="163">
        <v>48</v>
      </c>
      <c r="F158" s="163">
        <v>158</v>
      </c>
      <c r="G158" s="163">
        <v>129</v>
      </c>
      <c r="H158" s="163">
        <v>91</v>
      </c>
      <c r="I158" s="164">
        <f t="shared" si="133"/>
        <v>-0.29457364341085268</v>
      </c>
      <c r="J158" s="165">
        <f t="shared" si="134"/>
        <v>-0.35460992907801414</v>
      </c>
      <c r="K158" s="164">
        <f t="shared" si="135"/>
        <v>1.3116228522175796E-4</v>
      </c>
      <c r="L158" s="163">
        <v>225</v>
      </c>
      <c r="M158" s="163">
        <v>172</v>
      </c>
      <c r="N158" s="163">
        <v>176</v>
      </c>
      <c r="O158" s="163">
        <v>247</v>
      </c>
      <c r="P158" s="163">
        <v>234</v>
      </c>
      <c r="Q158" s="163">
        <v>237</v>
      </c>
      <c r="R158" s="164">
        <f t="shared" si="136"/>
        <v>1.2820512820512775E-2</v>
      </c>
      <c r="S158" s="165">
        <f t="shared" si="137"/>
        <v>5.3333333333333233E-2</v>
      </c>
      <c r="T158" s="164">
        <f t="shared" si="138"/>
        <v>7.3148554529006642E-5</v>
      </c>
      <c r="U158" s="163">
        <v>366</v>
      </c>
      <c r="V158" s="163">
        <v>224</v>
      </c>
      <c r="W158" s="163">
        <v>405</v>
      </c>
      <c r="X158" s="163">
        <v>363</v>
      </c>
      <c r="Y158" s="163">
        <v>328</v>
      </c>
      <c r="Z158" s="164">
        <f t="shared" si="139"/>
        <v>-9.6418732782369121E-2</v>
      </c>
      <c r="AA158" s="165">
        <f t="shared" si="132"/>
        <v>-0.10382513661202186</v>
      </c>
      <c r="AB158" s="164">
        <f t="shared" si="140"/>
        <v>8.3380383087102762E-5</v>
      </c>
    </row>
    <row r="159" spans="1:28" x14ac:dyDescent="0.25">
      <c r="A159" s="56"/>
      <c r="B159" s="162" t="s">
        <v>131</v>
      </c>
      <c r="C159" s="163">
        <v>205</v>
      </c>
      <c r="D159" s="163">
        <v>67</v>
      </c>
      <c r="E159" s="163">
        <v>58</v>
      </c>
      <c r="F159" s="163">
        <v>84</v>
      </c>
      <c r="G159" s="163">
        <v>130</v>
      </c>
      <c r="H159" s="163">
        <v>99</v>
      </c>
      <c r="I159" s="164">
        <f t="shared" si="133"/>
        <v>-0.2384615384615385</v>
      </c>
      <c r="J159" s="165">
        <f t="shared" si="134"/>
        <v>-0.51707317073170733</v>
      </c>
      <c r="K159" s="164">
        <f t="shared" si="135"/>
        <v>1.4269303557092348E-4</v>
      </c>
      <c r="L159" s="163">
        <v>617</v>
      </c>
      <c r="M159" s="163">
        <v>227</v>
      </c>
      <c r="N159" s="163">
        <v>250</v>
      </c>
      <c r="O159" s="163">
        <v>479</v>
      </c>
      <c r="P159" s="163">
        <v>595</v>
      </c>
      <c r="Q159" s="163">
        <v>374</v>
      </c>
      <c r="R159" s="164">
        <f t="shared" si="136"/>
        <v>-0.37142857142857144</v>
      </c>
      <c r="S159" s="165">
        <f t="shared" si="137"/>
        <v>-0.39384116693679094</v>
      </c>
      <c r="T159" s="164">
        <f t="shared" si="138"/>
        <v>1.1543274005843243E-4</v>
      </c>
      <c r="U159" s="163">
        <v>822</v>
      </c>
      <c r="V159" s="163">
        <v>308</v>
      </c>
      <c r="W159" s="163">
        <v>563</v>
      </c>
      <c r="X159" s="163">
        <v>725</v>
      </c>
      <c r="Y159" s="163">
        <v>473</v>
      </c>
      <c r="Z159" s="164">
        <f t="shared" si="139"/>
        <v>-0.34758620689655173</v>
      </c>
      <c r="AA159" s="165">
        <f t="shared" si="132"/>
        <v>-0.42457420924574207</v>
      </c>
      <c r="AB159" s="164">
        <f t="shared" si="140"/>
        <v>1.202406134152427E-4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4024</v>
      </c>
      <c r="D160" s="169">
        <f t="shared" si="141"/>
        <v>1137</v>
      </c>
      <c r="E160" s="169">
        <f t="shared" si="141"/>
        <v>2532</v>
      </c>
      <c r="F160" s="169">
        <f t="shared" si="141"/>
        <v>4543</v>
      </c>
      <c r="G160" s="169">
        <f t="shared" si="141"/>
        <v>4857</v>
      </c>
      <c r="H160" s="169">
        <f t="shared" si="141"/>
        <v>7222</v>
      </c>
      <c r="I160" s="170">
        <f t="shared" si="133"/>
        <v>0.48692608606135468</v>
      </c>
      <c r="J160" s="171">
        <f t="shared" si="134"/>
        <v>0.79473161033797224</v>
      </c>
      <c r="K160" s="170">
        <f t="shared" si="135"/>
        <v>1.0409384877709186E-2</v>
      </c>
      <c r="L160" s="169">
        <f t="shared" ref="L160:Q160" si="142">L152-SUM(L153:L159)</f>
        <v>9142</v>
      </c>
      <c r="M160" s="169">
        <f t="shared" si="142"/>
        <v>2923</v>
      </c>
      <c r="N160" s="169">
        <f t="shared" si="142"/>
        <v>4923</v>
      </c>
      <c r="O160" s="169">
        <f t="shared" si="142"/>
        <v>4425</v>
      </c>
      <c r="P160" s="169">
        <f t="shared" si="142"/>
        <v>6675</v>
      </c>
      <c r="Q160" s="169">
        <f t="shared" si="142"/>
        <v>7696</v>
      </c>
      <c r="R160" s="170">
        <f t="shared" si="136"/>
        <v>0.15295880149812735</v>
      </c>
      <c r="S160" s="171">
        <f t="shared" si="137"/>
        <v>-0.15817107853861301</v>
      </c>
      <c r="T160" s="170">
        <f t="shared" si="138"/>
        <v>2.3753218382077429E-3</v>
      </c>
      <c r="U160" s="169">
        <f>U152-SUM(U153:U159)</f>
        <v>13166</v>
      </c>
      <c r="V160" s="169">
        <f>V152-SUM(V153:V159)</f>
        <v>7455</v>
      </c>
      <c r="W160" s="169">
        <f>W152-SUM(W153:W159)</f>
        <v>8968</v>
      </c>
      <c r="X160" s="169">
        <f>X152-SUM(X153:X159)</f>
        <v>11532</v>
      </c>
      <c r="Y160" s="169">
        <f>Y152-SUM(Y153:Y159)</f>
        <v>14918</v>
      </c>
      <c r="Z160" s="170">
        <f t="shared" si="139"/>
        <v>0.2936177592785294</v>
      </c>
      <c r="AA160" s="171">
        <f t="shared" si="132"/>
        <v>0.13307002886222086</v>
      </c>
      <c r="AB160" s="170">
        <f t="shared" si="140"/>
        <v>3.7922821795530457E-3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F5136-717A-4433-BC00-26AE48FB36ED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D0BDB-4394-4C3E-8EBF-8F9BAF888469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7" t="s">
        <v>225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4" x14ac:dyDescent="0.25">
      <c r="B7" s="268" t="s">
        <v>44</v>
      </c>
      <c r="C7" s="271" t="s">
        <v>8</v>
      </c>
      <c r="D7" s="15" t="s">
        <v>30</v>
      </c>
      <c r="E7" s="16">
        <v>136028</v>
      </c>
      <c r="F7" s="16">
        <v>122250</v>
      </c>
      <c r="G7" s="16">
        <v>145679</v>
      </c>
      <c r="H7" s="16">
        <v>154254</v>
      </c>
      <c r="I7" s="16">
        <v>156906</v>
      </c>
      <c r="J7" s="17">
        <f>I7/H7-1</f>
        <v>1.7192422886926684E-2</v>
      </c>
      <c r="K7" s="16">
        <f>I7-H7</f>
        <v>2652</v>
      </c>
      <c r="L7" s="17">
        <f>I7/E7-1</f>
        <v>0.15348310641926655</v>
      </c>
      <c r="M7" s="16">
        <f>I7-E7</f>
        <v>20878</v>
      </c>
      <c r="N7" s="18">
        <f>I7/$I$7</f>
        <v>1</v>
      </c>
    </row>
    <row r="8" spans="2:14" x14ac:dyDescent="0.25">
      <c r="B8" s="269"/>
      <c r="C8" s="272"/>
      <c r="D8" s="19" t="s">
        <v>31</v>
      </c>
      <c r="E8" s="20">
        <v>108022</v>
      </c>
      <c r="F8" s="20">
        <v>106548</v>
      </c>
      <c r="G8" s="20">
        <v>121503</v>
      </c>
      <c r="H8" s="20">
        <v>124720</v>
      </c>
      <c r="I8" s="20">
        <v>125623</v>
      </c>
      <c r="J8" s="21">
        <f t="shared" ref="J8:J20" si="0">I8/H8-1</f>
        <v>7.2402180885182688E-3</v>
      </c>
      <c r="K8" s="20">
        <f t="shared" ref="K8:K17" si="1">I8-H8</f>
        <v>903</v>
      </c>
      <c r="L8" s="21">
        <f t="shared" ref="L8:L20" si="2">I8/E8-1</f>
        <v>0.16293903093814222</v>
      </c>
      <c r="M8" s="20">
        <f t="shared" ref="M8:M17" si="3">I8-E8</f>
        <v>17601</v>
      </c>
      <c r="N8" s="22">
        <f>I8/$I$7</f>
        <v>0.80062585242119488</v>
      </c>
    </row>
    <row r="9" spans="2:14" x14ac:dyDescent="0.25">
      <c r="B9" s="269"/>
      <c r="C9" s="273"/>
      <c r="D9" s="23" t="s">
        <v>32</v>
      </c>
      <c r="E9" s="24">
        <v>28006</v>
      </c>
      <c r="F9" s="24">
        <v>15702</v>
      </c>
      <c r="G9" s="24">
        <v>24176</v>
      </c>
      <c r="H9" s="24">
        <v>29534</v>
      </c>
      <c r="I9" s="24">
        <v>31283</v>
      </c>
      <c r="J9" s="25">
        <f>IFERROR(I9/H9-1,"-")</f>
        <v>5.9219882169702753E-2</v>
      </c>
      <c r="K9" s="24">
        <f>IFERROR(I9-H9,"-")</f>
        <v>1749</v>
      </c>
      <c r="L9" s="25">
        <f>IFERROR(I9/E9-1,"-")</f>
        <v>0.11701064057701926</v>
      </c>
      <c r="M9" s="24">
        <f>IFERROR(I9-E9,"-")</f>
        <v>3277</v>
      </c>
      <c r="N9" s="25">
        <f>IFERROR(I9/$I$7,"-")</f>
        <v>0.19937414757880514</v>
      </c>
    </row>
    <row r="10" spans="2:14" x14ac:dyDescent="0.25">
      <c r="B10" s="269"/>
      <c r="C10" s="274" t="s">
        <v>33</v>
      </c>
      <c r="D10" s="26" t="s">
        <v>30</v>
      </c>
      <c r="E10" s="27">
        <v>167336</v>
      </c>
      <c r="F10" s="27">
        <v>150886</v>
      </c>
      <c r="G10" s="27">
        <v>178124</v>
      </c>
      <c r="H10" s="27">
        <v>192493</v>
      </c>
      <c r="I10" s="27">
        <v>185770</v>
      </c>
      <c r="J10" s="28">
        <f t="shared" si="0"/>
        <v>-3.4925945359052024E-2</v>
      </c>
      <c r="K10" s="27">
        <f t="shared" si="1"/>
        <v>-6723</v>
      </c>
      <c r="L10" s="28">
        <f t="shared" si="2"/>
        <v>0.11016159105034173</v>
      </c>
      <c r="M10" s="27">
        <f t="shared" si="3"/>
        <v>18434</v>
      </c>
      <c r="N10" s="18">
        <f>I10/$I$10</f>
        <v>1</v>
      </c>
    </row>
    <row r="11" spans="2:14" x14ac:dyDescent="0.25">
      <c r="B11" s="269"/>
      <c r="C11" s="275"/>
      <c r="D11" s="4" t="s">
        <v>31</v>
      </c>
      <c r="E11" s="29">
        <v>133418</v>
      </c>
      <c r="F11" s="29">
        <v>131309</v>
      </c>
      <c r="G11" s="29">
        <v>148153</v>
      </c>
      <c r="H11" s="29">
        <v>155654</v>
      </c>
      <c r="I11" s="29">
        <v>154169</v>
      </c>
      <c r="J11" s="30">
        <f t="shared" si="0"/>
        <v>-9.540390866922821E-3</v>
      </c>
      <c r="K11" s="29">
        <f t="shared" si="1"/>
        <v>-1485</v>
      </c>
      <c r="L11" s="30">
        <f t="shared" si="2"/>
        <v>0.1555337360775908</v>
      </c>
      <c r="M11" s="29">
        <f t="shared" si="3"/>
        <v>20751</v>
      </c>
      <c r="N11" s="31">
        <f>I11/$I$10</f>
        <v>0.82989180169026211</v>
      </c>
    </row>
    <row r="12" spans="2:14" x14ac:dyDescent="0.25">
      <c r="B12" s="269"/>
      <c r="C12" s="276"/>
      <c r="D12" s="32" t="s">
        <v>32</v>
      </c>
      <c r="E12" s="33">
        <v>33918</v>
      </c>
      <c r="F12" s="33">
        <v>19577</v>
      </c>
      <c r="G12" s="33">
        <v>29971</v>
      </c>
      <c r="H12" s="33">
        <v>36839</v>
      </c>
      <c r="I12" s="33">
        <v>31601</v>
      </c>
      <c r="J12" s="34">
        <f>IFERROR(I12/H12-1,"-")</f>
        <v>-0.14218626998561312</v>
      </c>
      <c r="K12" s="33">
        <f>IFERROR(I12-H12,"-")</f>
        <v>-5238</v>
      </c>
      <c r="L12" s="34">
        <f>IFERROR(I12/E12-1,"-")</f>
        <v>-6.8311810837903164E-2</v>
      </c>
      <c r="M12" s="33">
        <f>IFERROR(I12-E12,"-")</f>
        <v>-2317</v>
      </c>
      <c r="N12" s="34">
        <f>IFERROR(I12/$I$10,"-")</f>
        <v>0.17010819830973783</v>
      </c>
    </row>
    <row r="13" spans="2:14" x14ac:dyDescent="0.25">
      <c r="B13" s="269"/>
      <c r="C13" s="271" t="s">
        <v>21</v>
      </c>
      <c r="D13" s="15" t="s">
        <v>30</v>
      </c>
      <c r="E13" s="16">
        <v>1024497</v>
      </c>
      <c r="F13" s="16">
        <v>927095</v>
      </c>
      <c r="G13" s="16">
        <v>1064158</v>
      </c>
      <c r="H13" s="16">
        <v>1149433</v>
      </c>
      <c r="I13" s="16">
        <v>1124270</v>
      </c>
      <c r="J13" s="17">
        <f t="shared" si="0"/>
        <v>-2.1891663106940573E-2</v>
      </c>
      <c r="K13" s="16">
        <f t="shared" si="1"/>
        <v>-25163</v>
      </c>
      <c r="L13" s="17">
        <f t="shared" si="2"/>
        <v>9.7387303232708389E-2</v>
      </c>
      <c r="M13" s="16">
        <f t="shared" si="3"/>
        <v>99773</v>
      </c>
      <c r="N13" s="18">
        <f>I13/$I$13</f>
        <v>1</v>
      </c>
    </row>
    <row r="14" spans="2:14" x14ac:dyDescent="0.25">
      <c r="B14" s="269"/>
      <c r="C14" s="272"/>
      <c r="D14" s="19" t="s">
        <v>31</v>
      </c>
      <c r="E14" s="20">
        <v>793329</v>
      </c>
      <c r="F14" s="20">
        <v>794749</v>
      </c>
      <c r="G14" s="20">
        <v>871062</v>
      </c>
      <c r="H14" s="20">
        <v>915264</v>
      </c>
      <c r="I14" s="20">
        <v>893464</v>
      </c>
      <c r="J14" s="21">
        <f t="shared" si="0"/>
        <v>-2.3818264457030947E-2</v>
      </c>
      <c r="K14" s="20">
        <f t="shared" si="1"/>
        <v>-21800</v>
      </c>
      <c r="L14" s="21">
        <f t="shared" si="2"/>
        <v>0.12622127767924773</v>
      </c>
      <c r="M14" s="20">
        <f t="shared" si="3"/>
        <v>100135</v>
      </c>
      <c r="N14" s="22">
        <f>I14/$I$13</f>
        <v>0.79470589804940095</v>
      </c>
    </row>
    <row r="15" spans="2:14" x14ac:dyDescent="0.25">
      <c r="B15" s="269"/>
      <c r="C15" s="273"/>
      <c r="D15" s="23" t="s">
        <v>32</v>
      </c>
      <c r="E15" s="24">
        <v>231168</v>
      </c>
      <c r="F15" s="24">
        <v>132346</v>
      </c>
      <c r="G15" s="24">
        <v>193096</v>
      </c>
      <c r="H15" s="24">
        <v>234169</v>
      </c>
      <c r="I15" s="24">
        <v>230806</v>
      </c>
      <c r="J15" s="25">
        <f>IFERROR(I15/H15-1,"-")</f>
        <v>-1.4361422733154217E-2</v>
      </c>
      <c r="K15" s="24">
        <f>IFERROR(I15-H15,"-")</f>
        <v>-3363</v>
      </c>
      <c r="L15" s="25">
        <f>IFERROR(I15/E15-1,"-")</f>
        <v>-1.5659606866001985E-3</v>
      </c>
      <c r="M15" s="24">
        <f>IFERROR(I15-E15,"-")</f>
        <v>-362</v>
      </c>
      <c r="N15" s="25">
        <f>IFERROR(I15/$I$13,"-")</f>
        <v>0.20529410195059905</v>
      </c>
    </row>
    <row r="16" spans="2:14" x14ac:dyDescent="0.25">
      <c r="B16" s="269"/>
      <c r="C16" s="274" t="s">
        <v>22</v>
      </c>
      <c r="D16" s="26" t="s">
        <v>30</v>
      </c>
      <c r="E16" s="35">
        <v>7.5315155703237568</v>
      </c>
      <c r="F16" s="35">
        <v>7.5835991820040896</v>
      </c>
      <c r="G16" s="35">
        <v>7.3048140088825431</v>
      </c>
      <c r="H16" s="35">
        <v>7.4515604133442244</v>
      </c>
      <c r="I16" s="35">
        <v>7.1652454335716929</v>
      </c>
      <c r="J16" s="36">
        <f t="shared" si="0"/>
        <v>-3.8423493052515578E-2</v>
      </c>
      <c r="K16" s="37">
        <f t="shared" si="1"/>
        <v>-0.28631497977253151</v>
      </c>
      <c r="L16" s="36">
        <f t="shared" si="2"/>
        <v>-4.8631664282189013E-2</v>
      </c>
      <c r="M16" s="37">
        <f t="shared" si="3"/>
        <v>-0.36627013675206399</v>
      </c>
      <c r="N16" s="38"/>
    </row>
    <row r="17" spans="2:14" x14ac:dyDescent="0.25">
      <c r="B17" s="269"/>
      <c r="C17" s="275"/>
      <c r="D17" s="4" t="s">
        <v>31</v>
      </c>
      <c r="E17" s="39">
        <f>E14/E8</f>
        <v>7.3441428597878211</v>
      </c>
      <c r="F17" s="39">
        <f t="shared" ref="F17:I17" si="4">F14/F8</f>
        <v>7.4590700904756542</v>
      </c>
      <c r="G17" s="39">
        <f t="shared" si="4"/>
        <v>7.1690575541344659</v>
      </c>
      <c r="H17" s="39">
        <f t="shared" si="4"/>
        <v>7.33855035279025</v>
      </c>
      <c r="I17" s="39">
        <f t="shared" si="4"/>
        <v>7.11226447386227</v>
      </c>
      <c r="J17" s="40">
        <f t="shared" si="0"/>
        <v>-3.0835228764485079E-2</v>
      </c>
      <c r="K17" s="41">
        <f t="shared" si="1"/>
        <v>-0.22628587892798002</v>
      </c>
      <c r="L17" s="40">
        <f t="shared" si="2"/>
        <v>-3.15732401115425E-2</v>
      </c>
      <c r="M17" s="41">
        <f t="shared" si="3"/>
        <v>-0.2318783859255511</v>
      </c>
      <c r="N17" s="42"/>
    </row>
    <row r="18" spans="2:14" x14ac:dyDescent="0.25">
      <c r="B18" s="269"/>
      <c r="C18" s="276"/>
      <c r="D18" s="32" t="s">
        <v>32</v>
      </c>
      <c r="E18" s="43">
        <f>IFERROR(E15/E9,"-")</f>
        <v>8.2542312361636796</v>
      </c>
      <c r="F18" s="43">
        <f t="shared" ref="F18:I18" si="5">IFERROR(F15/F9,"-")</f>
        <v>8.4286078206597885</v>
      </c>
      <c r="G18" s="43">
        <f t="shared" si="5"/>
        <v>7.9870946393117137</v>
      </c>
      <c r="H18" s="43">
        <f t="shared" si="5"/>
        <v>7.928793932416875</v>
      </c>
      <c r="I18" s="43">
        <f t="shared" si="5"/>
        <v>7.3780008311223346</v>
      </c>
      <c r="J18" s="34">
        <f>IFERROR(I18/H18-1,"-")</f>
        <v>-6.9467450660134156E-2</v>
      </c>
      <c r="K18" s="33">
        <f>IFERROR(I18-H18,"-")</f>
        <v>-0.5507931012945404</v>
      </c>
      <c r="L18" s="34">
        <f>IFERROR(I18/E18-1,"-")</f>
        <v>-0.10615530144132368</v>
      </c>
      <c r="M18" s="33">
        <f>IFERROR(I18-E18,"-")</f>
        <v>-0.87623040504134497</v>
      </c>
      <c r="N18" s="34"/>
    </row>
    <row r="19" spans="2:14" x14ac:dyDescent="0.25">
      <c r="B19" s="269"/>
      <c r="C19" s="277" t="s">
        <v>34</v>
      </c>
      <c r="D19" s="15" t="s">
        <v>30</v>
      </c>
      <c r="E19" s="18">
        <v>0.7229000000000001</v>
      </c>
      <c r="F19" s="18">
        <v>0.74400000000000011</v>
      </c>
      <c r="G19" s="18">
        <v>0.79489999999999994</v>
      </c>
      <c r="H19" s="18">
        <v>0.82430000000000003</v>
      </c>
      <c r="I19" s="18">
        <v>0.79709999999999992</v>
      </c>
      <c r="J19" s="17">
        <f t="shared" si="0"/>
        <v>-3.2997695013951334E-2</v>
      </c>
      <c r="K19" s="44">
        <f>(I19-H19)*100</f>
        <v>-2.7200000000000113</v>
      </c>
      <c r="L19" s="17">
        <f t="shared" si="2"/>
        <v>0.10264213584174819</v>
      </c>
      <c r="M19" s="44">
        <f>(I19-E19)*100</f>
        <v>7.4199999999999822</v>
      </c>
      <c r="N19" s="18"/>
    </row>
    <row r="20" spans="2:14" x14ac:dyDescent="0.25">
      <c r="B20" s="269"/>
      <c r="C20" s="278"/>
      <c r="D20" s="19" t="s">
        <v>31</v>
      </c>
      <c r="E20" s="22">
        <v>0.7661</v>
      </c>
      <c r="F20" s="22">
        <v>0.77560000000000007</v>
      </c>
      <c r="G20" s="22">
        <v>0.8327</v>
      </c>
      <c r="H20" s="22">
        <v>0.85580000000000001</v>
      </c>
      <c r="I20" s="22">
        <v>0.84140000000000004</v>
      </c>
      <c r="J20" s="21">
        <f t="shared" si="0"/>
        <v>-1.6826361299368986E-2</v>
      </c>
      <c r="K20" s="45">
        <f>(I20-H20)*100</f>
        <v>-1.4399999999999968</v>
      </c>
      <c r="L20" s="21">
        <f t="shared" si="2"/>
        <v>9.8290040464691364E-2</v>
      </c>
      <c r="M20" s="45">
        <f>(I20-E20)*100</f>
        <v>7.5300000000000029</v>
      </c>
      <c r="N20" s="22"/>
    </row>
    <row r="21" spans="2:14" x14ac:dyDescent="0.25">
      <c r="B21" s="269"/>
      <c r="C21" s="279"/>
      <c r="D21" s="23" t="s">
        <v>32</v>
      </c>
      <c r="E21" s="25">
        <v>0.60549999999999993</v>
      </c>
      <c r="F21" s="25">
        <v>0.5978</v>
      </c>
      <c r="G21" s="25">
        <v>0.65980000000000005</v>
      </c>
      <c r="H21" s="25">
        <v>0.72049999999999992</v>
      </c>
      <c r="I21" s="25">
        <v>0.6623</v>
      </c>
      <c r="J21" s="25">
        <f>IFERROR(I21/H21-1,"-")</f>
        <v>-8.077723802914627E-2</v>
      </c>
      <c r="K21" s="24">
        <f>IFERROR(I21-H21,"-")</f>
        <v>-5.8199999999999918E-2</v>
      </c>
      <c r="L21" s="25">
        <f>IFERROR(I21/E21-1,"-")</f>
        <v>9.3806771263418742E-2</v>
      </c>
      <c r="M21" s="24">
        <f>IFERROR(I21-E21,"-")</f>
        <v>5.6800000000000073E-2</v>
      </c>
      <c r="N21" s="46"/>
    </row>
    <row r="22" spans="2:14" x14ac:dyDescent="0.25">
      <c r="B22" s="269"/>
      <c r="C22" s="280" t="s">
        <v>35</v>
      </c>
      <c r="D22" s="26" t="s">
        <v>30</v>
      </c>
      <c r="E22" s="27">
        <v>47242</v>
      </c>
      <c r="F22" s="27">
        <v>41536</v>
      </c>
      <c r="G22" s="27">
        <v>44623</v>
      </c>
      <c r="H22" s="27">
        <v>46483</v>
      </c>
      <c r="I22" s="27">
        <v>47015</v>
      </c>
      <c r="J22" s="36">
        <f>I22/H22-1</f>
        <v>1.1445044424843509E-2</v>
      </c>
      <c r="K22" s="27">
        <f>I22-H22</f>
        <v>532</v>
      </c>
      <c r="L22" s="36">
        <f>I22/E22-1</f>
        <v>-4.8050463570551427E-3</v>
      </c>
      <c r="M22" s="27">
        <f>I22-E22</f>
        <v>-227</v>
      </c>
      <c r="N22" s="38">
        <f>I22/$I$22</f>
        <v>1</v>
      </c>
    </row>
    <row r="23" spans="2:14" x14ac:dyDescent="0.25">
      <c r="B23" s="269"/>
      <c r="C23" s="281"/>
      <c r="D23" s="4" t="s">
        <v>31</v>
      </c>
      <c r="E23" s="29">
        <v>34517</v>
      </c>
      <c r="F23" s="29">
        <v>34157</v>
      </c>
      <c r="G23" s="29">
        <v>34868</v>
      </c>
      <c r="H23" s="29">
        <v>35650</v>
      </c>
      <c r="I23" s="29">
        <v>35398</v>
      </c>
      <c r="J23" s="40">
        <f>I23/H23-1</f>
        <v>-7.0687237026647587E-3</v>
      </c>
      <c r="K23" s="29">
        <f>I23-H23</f>
        <v>-252</v>
      </c>
      <c r="L23" s="40">
        <f>I23/E23-1</f>
        <v>2.5523655010574409E-2</v>
      </c>
      <c r="M23" s="29">
        <f>I23-E23</f>
        <v>881</v>
      </c>
      <c r="N23" s="42">
        <f>I23/$I$22</f>
        <v>0.75290864617675213</v>
      </c>
    </row>
    <row r="24" spans="2:14" x14ac:dyDescent="0.25">
      <c r="B24" s="270"/>
      <c r="C24" s="282"/>
      <c r="D24" s="32" t="s">
        <v>32</v>
      </c>
      <c r="E24" s="33">
        <v>12725</v>
      </c>
      <c r="F24" s="33">
        <v>7379</v>
      </c>
      <c r="G24" s="33">
        <v>9755</v>
      </c>
      <c r="H24" s="33">
        <v>10833</v>
      </c>
      <c r="I24" s="33">
        <v>11617</v>
      </c>
      <c r="J24" s="34">
        <f>IFERROR(I24/H24-1,"-")</f>
        <v>7.2371457583310317E-2</v>
      </c>
      <c r="K24" s="33">
        <f>IFERROR(I24-H24,"-")</f>
        <v>784</v>
      </c>
      <c r="L24" s="34">
        <f>IFERROR(I24/E24-1,"-")</f>
        <v>-8.7072691552062875E-2</v>
      </c>
      <c r="M24" s="33">
        <f>IFERROR(I24-E24,"-")</f>
        <v>-1108</v>
      </c>
      <c r="N24" s="34">
        <f>IFERROR(I24/$I$22,"-")</f>
        <v>0.2470913538232479</v>
      </c>
    </row>
    <row r="25" spans="2:14" ht="7.5" customHeight="1" x14ac:dyDescent="0.25"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47"/>
    </row>
    <row r="26" spans="2:14" ht="24.75" customHeight="1" x14ac:dyDescent="0.25">
      <c r="B26" s="284" t="s">
        <v>36</v>
      </c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</row>
    <row r="29" spans="2:14" ht="21.75" customHeight="1" thickBot="1" x14ac:dyDescent="0.3">
      <c r="B29" s="267" t="s">
        <v>225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noviembre 2024</v>
      </c>
    </row>
    <row r="32" spans="2:14" ht="15" customHeight="1" x14ac:dyDescent="0.25">
      <c r="B32" s="268" t="s">
        <v>44</v>
      </c>
      <c r="C32" s="271" t="s">
        <v>8</v>
      </c>
      <c r="D32" s="15" t="s">
        <v>30</v>
      </c>
      <c r="E32" s="49">
        <v>1621520</v>
      </c>
      <c r="F32" s="49">
        <v>766923</v>
      </c>
      <c r="G32" s="49">
        <v>1603074</v>
      </c>
      <c r="H32" s="49">
        <v>1726562</v>
      </c>
      <c r="I32" s="49">
        <v>1779444</v>
      </c>
      <c r="J32" s="17">
        <f>I32/H32-1</f>
        <v>3.0628497557573908E-2</v>
      </c>
      <c r="K32" s="16">
        <f>I32-H32</f>
        <v>52882</v>
      </c>
      <c r="L32" s="17">
        <f>I32/E32-1</f>
        <v>9.73925699343825E-2</v>
      </c>
      <c r="M32" s="16">
        <f>I32-E32</f>
        <v>157924</v>
      </c>
      <c r="N32" s="18">
        <f>I32/$I$32</f>
        <v>1</v>
      </c>
    </row>
    <row r="33" spans="1:14" x14ac:dyDescent="0.25">
      <c r="B33" s="269"/>
      <c r="C33" s="272"/>
      <c r="D33" s="19" t="s">
        <v>31</v>
      </c>
      <c r="E33" s="50">
        <v>1258597</v>
      </c>
      <c r="F33" s="50">
        <v>654202</v>
      </c>
      <c r="G33" s="50">
        <v>1364048</v>
      </c>
      <c r="H33" s="50">
        <v>1413267</v>
      </c>
      <c r="I33" s="50">
        <v>1446098</v>
      </c>
      <c r="J33" s="21">
        <f t="shared" ref="J33:J45" si="6">I33/H33-1</f>
        <v>2.3230571434838643E-2</v>
      </c>
      <c r="K33" s="20">
        <f t="shared" ref="K33:K42" si="7">I33-H33</f>
        <v>32831</v>
      </c>
      <c r="L33" s="21">
        <f t="shared" ref="L33:L45" si="8">I33/E33-1</f>
        <v>0.14897620127808975</v>
      </c>
      <c r="M33" s="20">
        <f t="shared" ref="M33:M42" si="9">I33-E33</f>
        <v>187501</v>
      </c>
      <c r="N33" s="22">
        <f>I33/$I$32</f>
        <v>0.81266845149383737</v>
      </c>
    </row>
    <row r="34" spans="1:14" x14ac:dyDescent="0.25">
      <c r="B34" s="269"/>
      <c r="C34" s="273"/>
      <c r="D34" s="23" t="s">
        <v>32</v>
      </c>
      <c r="E34" s="24">
        <v>362923</v>
      </c>
      <c r="F34" s="24">
        <v>112721</v>
      </c>
      <c r="G34" s="24">
        <v>239026</v>
      </c>
      <c r="H34" s="24">
        <v>313295</v>
      </c>
      <c r="I34" s="24">
        <v>333346</v>
      </c>
      <c r="J34" s="25">
        <f>IFERROR(I34/H34-1,"-")</f>
        <v>6.4000383025582863E-2</v>
      </c>
      <c r="K34" s="24">
        <f>IFERROR(I34-H34,"-")</f>
        <v>20051</v>
      </c>
      <c r="L34" s="25">
        <f>IFERROR(I34/E34-1,"-")</f>
        <v>-8.1496626006067441E-2</v>
      </c>
      <c r="M34" s="24">
        <f>IFERROR(I34-E34,"-")</f>
        <v>-29577</v>
      </c>
      <c r="N34" s="25">
        <f>IFERROR(I34/I32,"-")</f>
        <v>0.1873315485061626</v>
      </c>
    </row>
    <row r="35" spans="1:14" x14ac:dyDescent="0.25">
      <c r="B35" s="269"/>
      <c r="C35" s="274" t="s">
        <v>33</v>
      </c>
      <c r="D35" s="26" t="s">
        <v>30</v>
      </c>
      <c r="E35" s="51">
        <v>1958261</v>
      </c>
      <c r="F35" s="51">
        <v>888435</v>
      </c>
      <c r="G35" s="51">
        <v>1922911</v>
      </c>
      <c r="H35" s="51">
        <v>2081927</v>
      </c>
      <c r="I35" s="51">
        <v>2137213</v>
      </c>
      <c r="J35" s="28">
        <f t="shared" si="6"/>
        <v>2.6555205826140904E-2</v>
      </c>
      <c r="K35" s="27">
        <f t="shared" si="7"/>
        <v>55286</v>
      </c>
      <c r="L35" s="28">
        <f t="shared" si="8"/>
        <v>9.1383120023326825E-2</v>
      </c>
      <c r="M35" s="27">
        <f t="shared" si="9"/>
        <v>178952</v>
      </c>
      <c r="N35" s="18">
        <f>I35/$I$35</f>
        <v>1</v>
      </c>
    </row>
    <row r="36" spans="1:14" x14ac:dyDescent="0.25">
      <c r="B36" s="269"/>
      <c r="C36" s="275"/>
      <c r="D36" s="4" t="s">
        <v>31</v>
      </c>
      <c r="E36" s="52">
        <v>1517723</v>
      </c>
      <c r="F36" s="52">
        <v>757391</v>
      </c>
      <c r="G36" s="52">
        <v>1630256</v>
      </c>
      <c r="H36" s="52">
        <v>1700445</v>
      </c>
      <c r="I36" s="52">
        <v>1737518</v>
      </c>
      <c r="J36" s="30">
        <f t="shared" si="6"/>
        <v>2.1801940080390825E-2</v>
      </c>
      <c r="K36" s="29">
        <f t="shared" si="7"/>
        <v>37073</v>
      </c>
      <c r="L36" s="30">
        <f t="shared" si="8"/>
        <v>0.14481891623174969</v>
      </c>
      <c r="M36" s="29">
        <f t="shared" si="9"/>
        <v>219795</v>
      </c>
      <c r="N36" s="31">
        <f>I36/$I$35</f>
        <v>0.81298307655811564</v>
      </c>
    </row>
    <row r="37" spans="1:14" x14ac:dyDescent="0.25">
      <c r="B37" s="269"/>
      <c r="C37" s="276"/>
      <c r="D37" s="32" t="s">
        <v>32</v>
      </c>
      <c r="E37" s="33">
        <v>440538</v>
      </c>
      <c r="F37" s="33">
        <v>131044</v>
      </c>
      <c r="G37" s="33">
        <v>292655</v>
      </c>
      <c r="H37" s="33">
        <v>381482</v>
      </c>
      <c r="I37" s="33">
        <v>399695</v>
      </c>
      <c r="J37" s="34">
        <f>IFERROR(I37/H37-1,"-")</f>
        <v>4.7742750640921372E-2</v>
      </c>
      <c r="K37" s="33">
        <f>IFERROR(I37-H37,"-")</f>
        <v>18213</v>
      </c>
      <c r="L37" s="34">
        <f>IFERROR(I37/E37-1,"-")</f>
        <v>-9.2711638950555897E-2</v>
      </c>
      <c r="M37" s="33">
        <f>IFERROR(I37-E37,"-")</f>
        <v>-40843</v>
      </c>
      <c r="N37" s="34">
        <f>IFERROR(I37/I35,"-")</f>
        <v>0.18701692344188436</v>
      </c>
    </row>
    <row r="38" spans="1:14" x14ac:dyDescent="0.25">
      <c r="B38" s="269"/>
      <c r="C38" s="271" t="s">
        <v>21</v>
      </c>
      <c r="D38" s="15" t="s">
        <v>30</v>
      </c>
      <c r="E38" s="49">
        <v>12031379</v>
      </c>
      <c r="F38" s="49">
        <v>4933821</v>
      </c>
      <c r="G38" s="49">
        <v>11523065</v>
      </c>
      <c r="H38" s="49">
        <v>12434677</v>
      </c>
      <c r="I38" s="49">
        <v>12699001</v>
      </c>
      <c r="J38" s="17">
        <f t="shared" si="6"/>
        <v>2.1257005710723309E-2</v>
      </c>
      <c r="K38" s="16">
        <f t="shared" si="7"/>
        <v>264324</v>
      </c>
      <c r="L38" s="17">
        <f t="shared" si="8"/>
        <v>5.5490064771461345E-2</v>
      </c>
      <c r="M38" s="16">
        <f t="shared" si="9"/>
        <v>667622</v>
      </c>
      <c r="N38" s="18">
        <f>I38/$I$38</f>
        <v>1</v>
      </c>
    </row>
    <row r="39" spans="1:14" x14ac:dyDescent="0.25">
      <c r="B39" s="269"/>
      <c r="C39" s="272"/>
      <c r="D39" s="19" t="s">
        <v>31</v>
      </c>
      <c r="E39" s="50">
        <v>9249215</v>
      </c>
      <c r="F39" s="50">
        <v>4194418</v>
      </c>
      <c r="G39" s="50">
        <v>9620535</v>
      </c>
      <c r="H39" s="50">
        <v>10064584</v>
      </c>
      <c r="I39" s="50">
        <v>10186660</v>
      </c>
      <c r="J39" s="21">
        <f t="shared" si="6"/>
        <v>1.2129264359063363E-2</v>
      </c>
      <c r="K39" s="20">
        <f t="shared" si="7"/>
        <v>122076</v>
      </c>
      <c r="L39" s="21">
        <f t="shared" si="8"/>
        <v>0.10135400679949602</v>
      </c>
      <c r="M39" s="20">
        <f t="shared" si="9"/>
        <v>937445</v>
      </c>
      <c r="N39" s="22">
        <f>I39/$I$38</f>
        <v>0.80216231182279618</v>
      </c>
    </row>
    <row r="40" spans="1:14" x14ac:dyDescent="0.25">
      <c r="B40" s="269"/>
      <c r="C40" s="273"/>
      <c r="D40" s="23" t="s">
        <v>32</v>
      </c>
      <c r="E40" s="24">
        <v>2782164</v>
      </c>
      <c r="F40" s="24">
        <v>739403</v>
      </c>
      <c r="G40" s="24">
        <v>1902530</v>
      </c>
      <c r="H40" s="24">
        <v>2370093</v>
      </c>
      <c r="I40" s="24">
        <v>2512341</v>
      </c>
      <c r="J40" s="25">
        <f>IFERROR(I40/H40-1,"-")</f>
        <v>6.0017898031849315E-2</v>
      </c>
      <c r="K40" s="24">
        <f>IFERROR(I40-H40,"-")</f>
        <v>142248</v>
      </c>
      <c r="L40" s="25">
        <f>IFERROR(I40/E40-1,"-")</f>
        <v>-9.6983139743020197E-2</v>
      </c>
      <c r="M40" s="24">
        <f>IFERROR(I40-E40,"-")</f>
        <v>-269823</v>
      </c>
      <c r="N40" s="25">
        <f>IFERROR(I40/I38,"-")</f>
        <v>0.19783768817720387</v>
      </c>
    </row>
    <row r="41" spans="1:14" x14ac:dyDescent="0.25">
      <c r="B41" s="269"/>
      <c r="C41" s="274" t="s">
        <v>22</v>
      </c>
      <c r="D41" s="26" t="s">
        <v>30</v>
      </c>
      <c r="E41" s="53">
        <v>7.419815358429128</v>
      </c>
      <c r="F41" s="53">
        <v>6.4332677465664743</v>
      </c>
      <c r="G41" s="53">
        <v>7.1881054773516384</v>
      </c>
      <c r="H41" s="53">
        <v>7.2019869544215611</v>
      </c>
      <c r="I41" s="53">
        <v>7.1364993784575406</v>
      </c>
      <c r="J41" s="36">
        <f t="shared" si="6"/>
        <v>-9.0929873073173351E-3</v>
      </c>
      <c r="K41" s="37">
        <f t="shared" si="7"/>
        <v>-6.548757596402055E-2</v>
      </c>
      <c r="L41" s="36">
        <f t="shared" si="8"/>
        <v>-3.8183696801798783E-2</v>
      </c>
      <c r="M41" s="37">
        <f t="shared" si="9"/>
        <v>-0.28331597997158742</v>
      </c>
      <c r="N41" s="38"/>
    </row>
    <row r="42" spans="1:14" x14ac:dyDescent="0.25">
      <c r="B42" s="269"/>
      <c r="C42" s="275"/>
      <c r="D42" s="4" t="s">
        <v>31</v>
      </c>
      <c r="E42" s="54">
        <f t="shared" ref="E42:I42" si="10">E39/E33</f>
        <v>7.3488296889314055</v>
      </c>
      <c r="F42" s="54">
        <f t="shared" si="10"/>
        <v>6.4115028691443925</v>
      </c>
      <c r="G42" s="54">
        <f t="shared" si="10"/>
        <v>7.0529299555440863</v>
      </c>
      <c r="H42" s="54">
        <f t="shared" si="10"/>
        <v>7.1215021648421706</v>
      </c>
      <c r="I42" s="54">
        <f t="shared" si="10"/>
        <v>7.0442390488058209</v>
      </c>
      <c r="J42" s="40">
        <f t="shared" si="6"/>
        <v>-1.0849272281034605E-2</v>
      </c>
      <c r="K42" s="41">
        <f t="shared" si="7"/>
        <v>-7.7263116036349722E-2</v>
      </c>
      <c r="L42" s="40">
        <f t="shared" si="8"/>
        <v>-4.1447502938372627E-2</v>
      </c>
      <c r="M42" s="41">
        <f t="shared" si="9"/>
        <v>-0.30459064012558468</v>
      </c>
      <c r="N42" s="42"/>
    </row>
    <row r="43" spans="1:14" x14ac:dyDescent="0.25">
      <c r="B43" s="269"/>
      <c r="C43" s="276"/>
      <c r="D43" s="32" t="s">
        <v>32</v>
      </c>
      <c r="E43" s="43">
        <f>IFERROR(E40/E34,"-")</f>
        <v>7.665989755402661</v>
      </c>
      <c r="F43" s="43">
        <f t="shared" ref="F43:I43" si="11">IFERROR(F40/F34,"-")</f>
        <v>6.5595851704651311</v>
      </c>
      <c r="G43" s="43">
        <f t="shared" si="11"/>
        <v>7.9595106808464351</v>
      </c>
      <c r="H43" s="43">
        <f t="shared" si="11"/>
        <v>7.5650521074386763</v>
      </c>
      <c r="I43" s="43">
        <f t="shared" si="11"/>
        <v>7.5367366040090475</v>
      </c>
      <c r="J43" s="34">
        <f>IFERROR(I43/H43-1,"-")</f>
        <v>-3.7429356767795241E-3</v>
      </c>
      <c r="K43" s="33">
        <f>IFERROR(I43-H43,"-")</f>
        <v>-2.8315503429628741E-2</v>
      </c>
      <c r="L43" s="34">
        <f>IFERROR(I43/E43-1,"-")</f>
        <v>-1.6860595372244158E-2</v>
      </c>
      <c r="M43" s="33">
        <f>IFERROR(I43-E43,"-")</f>
        <v>-0.12925315139361349</v>
      </c>
      <c r="N43" s="55"/>
    </row>
    <row r="44" spans="1:14" x14ac:dyDescent="0.25">
      <c r="A44" s="56"/>
      <c r="B44" s="269"/>
      <c r="C44" s="277" t="s">
        <v>34</v>
      </c>
      <c r="D44" s="15" t="s">
        <v>30</v>
      </c>
      <c r="E44" s="57">
        <v>0.77310791156659209</v>
      </c>
      <c r="F44" s="57">
        <v>0.51682275091455487</v>
      </c>
      <c r="G44" s="57">
        <v>0.78263093457818245</v>
      </c>
      <c r="H44" s="57">
        <v>0.812355029078623</v>
      </c>
      <c r="I44" s="57">
        <v>0.81562784970354407</v>
      </c>
      <c r="J44" s="57">
        <f t="shared" si="6"/>
        <v>4.0288057656676646E-3</v>
      </c>
      <c r="K44" s="44">
        <f>(I44-H44)*100</f>
        <v>0.3272820624921069</v>
      </c>
      <c r="L44" s="17">
        <f t="shared" si="8"/>
        <v>5.4998710400972817E-2</v>
      </c>
      <c r="M44" s="44">
        <f>(I44-E44)*100</f>
        <v>4.2519938136951989</v>
      </c>
      <c r="N44" s="18"/>
    </row>
    <row r="45" spans="1:14" x14ac:dyDescent="0.25">
      <c r="B45" s="269"/>
      <c r="C45" s="278"/>
      <c r="D45" s="19" t="s">
        <v>31</v>
      </c>
      <c r="E45" s="58">
        <v>0.81432601143692496</v>
      </c>
      <c r="F45" s="58">
        <v>0.56162045497970725</v>
      </c>
      <c r="G45" s="58">
        <v>0.82766346562823911</v>
      </c>
      <c r="H45" s="58">
        <v>0.86394823753283612</v>
      </c>
      <c r="I45" s="58">
        <v>0.86454282642715641</v>
      </c>
      <c r="J45" s="58">
        <f t="shared" si="6"/>
        <v>6.8822282225866616E-4</v>
      </c>
      <c r="K45" s="45">
        <f>(I45-H45)*100</f>
        <v>5.9458889432029149E-2</v>
      </c>
      <c r="L45" s="21">
        <f t="shared" si="8"/>
        <v>6.1666721049007167E-2</v>
      </c>
      <c r="M45" s="45">
        <f>(I45-E45)*100</f>
        <v>5.0216814990231455</v>
      </c>
      <c r="N45" s="22"/>
    </row>
    <row r="46" spans="1:14" x14ac:dyDescent="0.25">
      <c r="B46" s="269"/>
      <c r="C46" s="279"/>
      <c r="D46" s="23" t="s">
        <v>32</v>
      </c>
      <c r="E46" s="59">
        <v>0.66175336226767745</v>
      </c>
      <c r="F46" s="59">
        <v>0.3558198983073359</v>
      </c>
      <c r="G46" s="59">
        <v>0.61376489223393993</v>
      </c>
      <c r="H46" s="59">
        <v>0.64802195641908911</v>
      </c>
      <c r="I46" s="59">
        <v>0.66343138127365231</v>
      </c>
      <c r="J46" s="25">
        <f>IFERROR(I46/H46-1,"-")</f>
        <v>2.3779170909137504E-2</v>
      </c>
      <c r="K46" s="24">
        <f>IFERROR(I46-H46,"-")</f>
        <v>1.5409424854563203E-2</v>
      </c>
      <c r="L46" s="25">
        <f>IFERROR(I46/E46-1,"-")</f>
        <v>2.5357166304749157E-3</v>
      </c>
      <c r="M46" s="24">
        <f>IFERROR(I46-E46,"-")</f>
        <v>1.6780190059748623E-3</v>
      </c>
      <c r="N46" s="46"/>
    </row>
    <row r="47" spans="1:14" x14ac:dyDescent="0.25">
      <c r="B47" s="269"/>
      <c r="C47" s="280" t="s">
        <v>37</v>
      </c>
      <c r="D47" s="26" t="s">
        <v>30</v>
      </c>
      <c r="E47" s="51">
        <v>46594</v>
      </c>
      <c r="F47" s="51">
        <v>28505</v>
      </c>
      <c r="G47" s="51">
        <v>44080.272727272728</v>
      </c>
      <c r="H47" s="51">
        <v>45833.272727272728</v>
      </c>
      <c r="I47" s="51">
        <v>46476</v>
      </c>
      <c r="J47" s="36">
        <f>I47/H47-1</f>
        <v>1.4023159038887956E-2</v>
      </c>
      <c r="K47" s="27">
        <f>I47-H47</f>
        <v>642.72727272727207</v>
      </c>
      <c r="L47" s="36">
        <f>I47/E47-1</f>
        <v>-2.5325149160836391E-3</v>
      </c>
      <c r="M47" s="27">
        <f>I47-E47</f>
        <v>-118</v>
      </c>
      <c r="N47" s="38">
        <f>I47/$I$22</f>
        <v>0.98853557375305756</v>
      </c>
    </row>
    <row r="48" spans="1:14" x14ac:dyDescent="0.25">
      <c r="B48" s="269"/>
      <c r="C48" s="275"/>
      <c r="D48" s="4" t="s">
        <v>31</v>
      </c>
      <c r="E48" s="52">
        <v>34007.545454545456</v>
      </c>
      <c r="F48" s="52">
        <v>22297.272727272728</v>
      </c>
      <c r="G48" s="52">
        <v>34805.272727272728</v>
      </c>
      <c r="H48" s="52">
        <v>34881.909090909088</v>
      </c>
      <c r="I48" s="52">
        <v>35172.272727272728</v>
      </c>
      <c r="J48" s="40">
        <f>I48/H48-1</f>
        <v>8.3241899291375265E-3</v>
      </c>
      <c r="K48" s="29">
        <f>I48-H48</f>
        <v>290.36363636363967</v>
      </c>
      <c r="L48" s="40">
        <f>I48/E48-1</f>
        <v>3.4249083759486432E-2</v>
      </c>
      <c r="M48" s="29">
        <f>I48-E48</f>
        <v>1164.7272727272721</v>
      </c>
      <c r="N48" s="42">
        <f>I48/$I$22</f>
        <v>0.74810747053648252</v>
      </c>
    </row>
    <row r="49" spans="2:14" x14ac:dyDescent="0.25">
      <c r="B49" s="270"/>
      <c r="C49" s="276"/>
      <c r="D49" s="32" t="s">
        <v>32</v>
      </c>
      <c r="E49" s="33">
        <v>12586.454545454546</v>
      </c>
      <c r="F49" s="33">
        <v>6207.727272727273</v>
      </c>
      <c r="G49" s="33">
        <v>9275</v>
      </c>
      <c r="H49" s="33">
        <v>10951.363636363636</v>
      </c>
      <c r="I49" s="33">
        <v>11303.727272727272</v>
      </c>
      <c r="J49" s="34">
        <f>IFERROR(I49/H49-1,"-")</f>
        <v>3.2175320632548798E-2</v>
      </c>
      <c r="K49" s="33">
        <f>IFERROR(I49-H49,"-")</f>
        <v>352.36363636363603</v>
      </c>
      <c r="L49" s="34">
        <f>IFERROR(I49/E49-1,"-")</f>
        <v>-0.1019133122909911</v>
      </c>
      <c r="M49" s="33">
        <f>IFERROR(I49-E49,"-")</f>
        <v>-1282.7272727272739</v>
      </c>
      <c r="N49" s="34">
        <f>IFERROR(I49/I47,"-")</f>
        <v>0.24321644015679644</v>
      </c>
    </row>
    <row r="50" spans="2:14" ht="6" customHeight="1" x14ac:dyDescent="0.25"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47"/>
    </row>
    <row r="51" spans="2:14" ht="28.5" customHeight="1" x14ac:dyDescent="0.25">
      <c r="B51" s="284" t="s">
        <v>38</v>
      </c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</row>
    <row r="52" spans="2:14" x14ac:dyDescent="0.25">
      <c r="B52" s="60"/>
    </row>
    <row r="54" spans="2:14" ht="21.75" thickBot="1" x14ac:dyDescent="0.3">
      <c r="B54" s="267" t="s">
        <v>225</v>
      </c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68" t="s">
        <v>44</v>
      </c>
      <c r="C57" s="271" t="s">
        <v>8</v>
      </c>
      <c r="D57" s="15" t="s">
        <v>30</v>
      </c>
      <c r="E57" s="49">
        <v>1762715</v>
      </c>
      <c r="F57" s="49">
        <v>550867</v>
      </c>
      <c r="G57" s="49">
        <v>881045</v>
      </c>
      <c r="H57" s="49">
        <v>1757049</v>
      </c>
      <c r="I57" s="49">
        <v>1888332</v>
      </c>
      <c r="J57" s="17">
        <f t="shared" ref="J57:J73" si="12">I57/H57-1</f>
        <v>7.4717893467968199E-2</v>
      </c>
      <c r="K57" s="16">
        <f t="shared" ref="K57:K73" si="13">I57-H57</f>
        <v>131283</v>
      </c>
      <c r="L57" s="17">
        <f t="shared" ref="L57:L73" si="14">I57/E57-1</f>
        <v>7.1263363618055076E-2</v>
      </c>
      <c r="M57" s="16">
        <f t="shared" ref="M57:M73" si="15">I57-E57</f>
        <v>125617</v>
      </c>
      <c r="N57" s="17">
        <f>I57/$I$57</f>
        <v>1</v>
      </c>
    </row>
    <row r="58" spans="2:14" x14ac:dyDescent="0.25">
      <c r="B58" s="269"/>
      <c r="C58" s="272"/>
      <c r="D58" s="19" t="s">
        <v>31</v>
      </c>
      <c r="E58" s="50">
        <v>1371352</v>
      </c>
      <c r="F58" s="50">
        <v>441622</v>
      </c>
      <c r="G58" s="50">
        <v>752768</v>
      </c>
      <c r="H58" s="50">
        <v>1490629</v>
      </c>
      <c r="I58" s="50">
        <v>1543103</v>
      </c>
      <c r="J58" s="21">
        <f t="shared" si="12"/>
        <v>3.5202588974184712E-2</v>
      </c>
      <c r="K58" s="20">
        <f t="shared" si="13"/>
        <v>52474</v>
      </c>
      <c r="L58" s="21">
        <f t="shared" si="14"/>
        <v>0.12524209685040755</v>
      </c>
      <c r="M58" s="20">
        <f t="shared" si="15"/>
        <v>171751</v>
      </c>
      <c r="N58" s="21">
        <f t="shared" ref="N58" si="16">I58/$I$57</f>
        <v>0.81717780559774444</v>
      </c>
    </row>
    <row r="59" spans="2:14" x14ac:dyDescent="0.25">
      <c r="B59" s="269"/>
      <c r="C59" s="273"/>
      <c r="D59" s="23" t="s">
        <v>32</v>
      </c>
      <c r="E59" s="24">
        <v>391363</v>
      </c>
      <c r="F59" s="24">
        <v>109245</v>
      </c>
      <c r="G59" s="24">
        <v>128277</v>
      </c>
      <c r="H59" s="24">
        <v>266420</v>
      </c>
      <c r="I59" s="24">
        <v>345229</v>
      </c>
      <c r="J59" s="25">
        <f>IFERROR(I59/H59-1,"-")</f>
        <v>0.29580737181893246</v>
      </c>
      <c r="K59" s="24">
        <f>IFERROR(I59-H59,"-")</f>
        <v>78809</v>
      </c>
      <c r="L59" s="25">
        <f>IFERROR(I59/E59-1,"-")</f>
        <v>-0.11788033104815732</v>
      </c>
      <c r="M59" s="24">
        <f>IFERROR(I59-E59,"-")</f>
        <v>-46134</v>
      </c>
      <c r="N59" s="25">
        <f>IFERROR(I59/I57,"-")</f>
        <v>0.18282219440225553</v>
      </c>
    </row>
    <row r="60" spans="2:14" x14ac:dyDescent="0.25">
      <c r="B60" s="269"/>
      <c r="C60" s="274" t="s">
        <v>33</v>
      </c>
      <c r="D60" s="26" t="s">
        <v>30</v>
      </c>
      <c r="E60" s="51">
        <v>1762715</v>
      </c>
      <c r="F60" s="51">
        <v>550867</v>
      </c>
      <c r="G60" s="51">
        <v>881045</v>
      </c>
      <c r="H60" s="51">
        <v>1757049</v>
      </c>
      <c r="I60" s="51">
        <v>1888332</v>
      </c>
      <c r="J60" s="36">
        <f t="shared" si="12"/>
        <v>7.4717893467968199E-2</v>
      </c>
      <c r="K60" s="51">
        <f t="shared" si="13"/>
        <v>131283</v>
      </c>
      <c r="L60" s="36">
        <f t="shared" si="14"/>
        <v>7.1263363618055076E-2</v>
      </c>
      <c r="M60" s="51">
        <f t="shared" si="15"/>
        <v>125617</v>
      </c>
      <c r="N60" s="36">
        <f>I60/$I$60</f>
        <v>1</v>
      </c>
    </row>
    <row r="61" spans="2:14" x14ac:dyDescent="0.25">
      <c r="B61" s="269"/>
      <c r="C61" s="275"/>
      <c r="D61" s="4" t="s">
        <v>31</v>
      </c>
      <c r="E61" s="52">
        <v>1371352</v>
      </c>
      <c r="F61" s="52">
        <v>441622</v>
      </c>
      <c r="G61" s="52">
        <v>752768</v>
      </c>
      <c r="H61" s="52">
        <v>1490629</v>
      </c>
      <c r="I61" s="52">
        <v>1543103</v>
      </c>
      <c r="J61" s="40">
        <f t="shared" si="12"/>
        <v>3.5202588974184712E-2</v>
      </c>
      <c r="K61" s="52">
        <f t="shared" si="13"/>
        <v>52474</v>
      </c>
      <c r="L61" s="40">
        <f t="shared" si="14"/>
        <v>0.12524209685040755</v>
      </c>
      <c r="M61" s="52">
        <f t="shared" si="15"/>
        <v>171751</v>
      </c>
      <c r="N61" s="40">
        <f t="shared" ref="N61" si="17">I61/$I$60</f>
        <v>0.81717780559774444</v>
      </c>
    </row>
    <row r="62" spans="2:14" x14ac:dyDescent="0.25">
      <c r="B62" s="269"/>
      <c r="C62" s="276"/>
      <c r="D62" s="32" t="s">
        <v>32</v>
      </c>
      <c r="E62" s="33">
        <v>391363</v>
      </c>
      <c r="F62" s="33">
        <v>109245</v>
      </c>
      <c r="G62" s="33">
        <v>128277</v>
      </c>
      <c r="H62" s="33">
        <v>266420</v>
      </c>
      <c r="I62" s="33">
        <v>345229</v>
      </c>
      <c r="J62" s="34">
        <f>IFERROR(I62/H62-1,"-")</f>
        <v>0.29580737181893246</v>
      </c>
      <c r="K62" s="33">
        <f>IFERROR(I62-H62,"-")</f>
        <v>78809</v>
      </c>
      <c r="L62" s="34">
        <f>IFERROR(I62/E62-1,"-")</f>
        <v>-0.11788033104815732</v>
      </c>
      <c r="M62" s="33">
        <f>IFERROR(I62-E62,"-")</f>
        <v>-46134</v>
      </c>
      <c r="N62" s="61">
        <f>IFERROR(I62/I60,"-")</f>
        <v>0.18282219440225553</v>
      </c>
    </row>
    <row r="63" spans="2:14" x14ac:dyDescent="0.25">
      <c r="B63" s="269"/>
      <c r="C63" s="271" t="s">
        <v>21</v>
      </c>
      <c r="D63" s="15" t="s">
        <v>30</v>
      </c>
      <c r="E63" s="49">
        <v>13105945</v>
      </c>
      <c r="F63" s="49">
        <v>3913809</v>
      </c>
      <c r="G63" s="49">
        <v>5763674</v>
      </c>
      <c r="H63" s="49">
        <v>12632387</v>
      </c>
      <c r="I63" s="49">
        <v>13590517</v>
      </c>
      <c r="J63" s="17">
        <f t="shared" si="12"/>
        <v>7.5847106330735325E-2</v>
      </c>
      <c r="K63" s="16">
        <f t="shared" si="13"/>
        <v>958130</v>
      </c>
      <c r="L63" s="17">
        <f t="shared" si="14"/>
        <v>3.6973449835170147E-2</v>
      </c>
      <c r="M63" s="16">
        <f t="shared" si="15"/>
        <v>484572</v>
      </c>
      <c r="N63" s="17">
        <f>I63/$I$63</f>
        <v>1</v>
      </c>
    </row>
    <row r="64" spans="2:14" x14ac:dyDescent="0.25">
      <c r="B64" s="269"/>
      <c r="C64" s="272"/>
      <c r="D64" s="19" t="s">
        <v>31</v>
      </c>
      <c r="E64" s="50">
        <v>10072229</v>
      </c>
      <c r="F64" s="50">
        <v>3047683</v>
      </c>
      <c r="G64" s="50">
        <v>4898283</v>
      </c>
      <c r="H64" s="50">
        <v>10516355</v>
      </c>
      <c r="I64" s="50">
        <v>10980785</v>
      </c>
      <c r="J64" s="21">
        <f t="shared" si="12"/>
        <v>4.4162640002167963E-2</v>
      </c>
      <c r="K64" s="20">
        <f t="shared" si="13"/>
        <v>464430</v>
      </c>
      <c r="L64" s="21">
        <f t="shared" si="14"/>
        <v>9.0204065058488991E-2</v>
      </c>
      <c r="M64" s="20">
        <f t="shared" si="15"/>
        <v>908556</v>
      </c>
      <c r="N64" s="21">
        <f t="shared" ref="N64" si="18">I64/$I$63</f>
        <v>0.80797404543182572</v>
      </c>
    </row>
    <row r="65" spans="2:14" x14ac:dyDescent="0.25">
      <c r="B65" s="269"/>
      <c r="C65" s="273"/>
      <c r="D65" s="23" t="s">
        <v>32</v>
      </c>
      <c r="E65" s="24">
        <v>3033716</v>
      </c>
      <c r="F65" s="24">
        <v>866126</v>
      </c>
      <c r="G65" s="24">
        <v>865391</v>
      </c>
      <c r="H65" s="24">
        <v>2116032</v>
      </c>
      <c r="I65" s="24">
        <v>2609732</v>
      </c>
      <c r="J65" s="25">
        <f>IFERROR(I65/H65-1,"-")</f>
        <v>0.23331405196140698</v>
      </c>
      <c r="K65" s="24">
        <f>IFERROR(I65-H65,"-")</f>
        <v>493700</v>
      </c>
      <c r="L65" s="25">
        <f>IFERROR(I65/E65-1,"-")</f>
        <v>-0.13975731413223913</v>
      </c>
      <c r="M65" s="24">
        <f>IFERROR(I65-E65,"-")</f>
        <v>-423984</v>
      </c>
      <c r="N65" s="25">
        <f>IFERROR(I65/I63,"-")</f>
        <v>0.19202595456817426</v>
      </c>
    </row>
    <row r="66" spans="2:14" x14ac:dyDescent="0.25">
      <c r="B66" s="269"/>
      <c r="C66" s="274" t="s">
        <v>22</v>
      </c>
      <c r="D66" s="26" t="s">
        <v>30</v>
      </c>
      <c r="E66" s="53">
        <v>7.4350901875799549</v>
      </c>
      <c r="F66" s="53">
        <v>7.1048165891222386</v>
      </c>
      <c r="G66" s="53">
        <v>6.5418610854156141</v>
      </c>
      <c r="H66" s="53">
        <v>7.1895473603752658</v>
      </c>
      <c r="I66" s="53">
        <v>7.1971014630901768</v>
      </c>
      <c r="J66" s="36">
        <f t="shared" si="12"/>
        <v>1.0507063012819007E-3</v>
      </c>
      <c r="K66" s="37">
        <f t="shared" si="13"/>
        <v>7.5541027149110818E-3</v>
      </c>
      <c r="L66" s="36">
        <f t="shared" si="14"/>
        <v>-3.2008855102703349E-2</v>
      </c>
      <c r="M66" s="37">
        <f t="shared" si="15"/>
        <v>-0.23798872448977804</v>
      </c>
      <c r="N66" s="36"/>
    </row>
    <row r="67" spans="2:14" x14ac:dyDescent="0.25">
      <c r="B67" s="269"/>
      <c r="C67" s="275"/>
      <c r="D67" s="4" t="s">
        <v>31</v>
      </c>
      <c r="E67" s="54">
        <f t="shared" ref="E67:I67" si="19">E64/E58</f>
        <v>7.3447437273581109</v>
      </c>
      <c r="F67" s="54">
        <f t="shared" si="19"/>
        <v>6.9011122634289048</v>
      </c>
      <c r="G67" s="54">
        <f t="shared" si="19"/>
        <v>6.5070287259819759</v>
      </c>
      <c r="H67" s="54">
        <f t="shared" si="19"/>
        <v>7.0549781333920114</v>
      </c>
      <c r="I67" s="54">
        <f t="shared" si="19"/>
        <v>7.1160415085707172</v>
      </c>
      <c r="J67" s="40">
        <f t="shared" si="12"/>
        <v>8.6553599492655842E-3</v>
      </c>
      <c r="K67" s="41">
        <f t="shared" si="13"/>
        <v>6.1063375178705748E-2</v>
      </c>
      <c r="L67" s="40">
        <f t="shared" si="14"/>
        <v>-3.1138216291401788E-2</v>
      </c>
      <c r="M67" s="41">
        <f t="shared" si="15"/>
        <v>-0.22870221878739372</v>
      </c>
      <c r="N67" s="40"/>
    </row>
    <row r="68" spans="2:14" x14ac:dyDescent="0.25">
      <c r="B68" s="269"/>
      <c r="C68" s="276"/>
      <c r="D68" s="32" t="s">
        <v>32</v>
      </c>
      <c r="E68" s="43">
        <f>IFERROR(E65/E59,"-")</f>
        <v>7.7516678888908759</v>
      </c>
      <c r="F68" s="43">
        <f t="shared" ref="F68:I68" si="20">IFERROR(F65/F59,"-")</f>
        <v>7.9282896242390954</v>
      </c>
      <c r="G68" s="43">
        <f t="shared" si="20"/>
        <v>6.7462678422476356</v>
      </c>
      <c r="H68" s="43">
        <f t="shared" si="20"/>
        <v>7.94246678177314</v>
      </c>
      <c r="I68" s="43">
        <f t="shared" si="20"/>
        <v>7.5594228758302462</v>
      </c>
      <c r="J68" s="34">
        <f>IFERROR(I68/H68-1,"-")</f>
        <v>-4.822732237570404E-2</v>
      </c>
      <c r="K68" s="33">
        <f>IFERROR(I68-H68,"-")</f>
        <v>-0.38304390594289384</v>
      </c>
      <c r="L68" s="34">
        <f>IFERROR(I68/E68-1,"-")</f>
        <v>-2.480047079108505E-2</v>
      </c>
      <c r="M68" s="33">
        <f>IFERROR(I68-E68,"-")</f>
        <v>-0.19224501306062969</v>
      </c>
      <c r="N68" s="61">
        <f>IFERROR(I68/I66,"-")</f>
        <v>1.0503426851209767</v>
      </c>
    </row>
    <row r="69" spans="2:14" x14ac:dyDescent="0.25">
      <c r="B69" s="269"/>
      <c r="C69" s="277" t="s">
        <v>34</v>
      </c>
      <c r="D69" s="15" t="s">
        <v>30</v>
      </c>
      <c r="E69" s="57">
        <v>0.76972196158821105</v>
      </c>
      <c r="F69" s="57">
        <v>0.49563348888170433</v>
      </c>
      <c r="G69" s="57">
        <v>0.53007392392769836</v>
      </c>
      <c r="H69" s="57">
        <v>0.78235212112064911</v>
      </c>
      <c r="I69" s="57">
        <v>0.81120905005064936</v>
      </c>
      <c r="J69" s="57">
        <f t="shared" si="12"/>
        <v>3.6884835039068253E-2</v>
      </c>
      <c r="K69" s="44">
        <f t="shared" si="13"/>
        <v>2.8856928930000247E-2</v>
      </c>
      <c r="L69" s="17">
        <f t="shared" si="14"/>
        <v>5.3898797920271857E-2</v>
      </c>
      <c r="M69" s="44">
        <f t="shared" si="15"/>
        <v>4.1487088462438315E-2</v>
      </c>
      <c r="N69" s="17"/>
    </row>
    <row r="70" spans="2:14" x14ac:dyDescent="0.25">
      <c r="B70" s="269"/>
      <c r="C70" s="278"/>
      <c r="D70" s="19" t="s">
        <v>31</v>
      </c>
      <c r="E70" s="58">
        <v>0.81043671021028874</v>
      </c>
      <c r="F70" s="58">
        <v>0.51616511753038752</v>
      </c>
      <c r="G70" s="58">
        <v>0.57306823809480911</v>
      </c>
      <c r="H70" s="58">
        <v>0.82736563433026633</v>
      </c>
      <c r="I70" s="58">
        <v>0.86092257017663798</v>
      </c>
      <c r="J70" s="58">
        <f t="shared" si="12"/>
        <v>4.0558774082434912E-2</v>
      </c>
      <c r="K70" s="45">
        <f t="shared" si="13"/>
        <v>3.3556935846371649E-2</v>
      </c>
      <c r="L70" s="21">
        <f t="shared" si="14"/>
        <v>6.2294636126798197E-2</v>
      </c>
      <c r="M70" s="45">
        <f t="shared" si="15"/>
        <v>5.0485859966349245E-2</v>
      </c>
      <c r="N70" s="21"/>
    </row>
    <row r="71" spans="2:14" x14ac:dyDescent="0.25">
      <c r="B71" s="269"/>
      <c r="C71" s="279"/>
      <c r="D71" s="23" t="s">
        <v>32</v>
      </c>
      <c r="E71" s="59">
        <v>0.65968905165931457</v>
      </c>
      <c r="F71" s="59">
        <v>0.4347790730011355</v>
      </c>
      <c r="G71" s="59">
        <v>0.37207179589925665</v>
      </c>
      <c r="H71" s="59">
        <v>0.61583683713777571</v>
      </c>
      <c r="I71" s="59">
        <v>0.65263907078660088</v>
      </c>
      <c r="J71" s="25">
        <f>IFERROR(I71/H71-1,"-")</f>
        <v>5.9759714634595174E-2</v>
      </c>
      <c r="K71" s="24">
        <f>IFERROR(I71-H71,"-")</f>
        <v>3.6802233648825178E-2</v>
      </c>
      <c r="L71" s="25">
        <f>IFERROR(I71/E71-1,"-")</f>
        <v>-1.0686824125670902E-2</v>
      </c>
      <c r="M71" s="24">
        <f>IFERROR(I71-E71,"-")</f>
        <v>-7.0499808727136903E-3</v>
      </c>
      <c r="N71" s="25">
        <f>IFERROR(I71/I69,"-")</f>
        <v>0.8045263680747301</v>
      </c>
    </row>
    <row r="72" spans="2:14" x14ac:dyDescent="0.25">
      <c r="B72" s="269"/>
      <c r="C72" s="280" t="s">
        <v>39</v>
      </c>
      <c r="D72" s="26" t="s">
        <v>30</v>
      </c>
      <c r="E72" s="51">
        <v>46648</v>
      </c>
      <c r="F72" s="51">
        <v>23742</v>
      </c>
      <c r="G72" s="51">
        <v>29697</v>
      </c>
      <c r="H72" s="51">
        <v>44233</v>
      </c>
      <c r="I72" s="51">
        <v>45902</v>
      </c>
      <c r="J72" s="36">
        <f t="shared" si="12"/>
        <v>3.7732010037754726E-2</v>
      </c>
      <c r="K72" s="27">
        <f t="shared" si="13"/>
        <v>1669</v>
      </c>
      <c r="L72" s="36">
        <f t="shared" si="14"/>
        <v>-1.5992111130166298E-2</v>
      </c>
      <c r="M72" s="27">
        <f t="shared" si="15"/>
        <v>-746</v>
      </c>
      <c r="N72" s="36">
        <f>I72/$I$72</f>
        <v>1</v>
      </c>
    </row>
    <row r="73" spans="2:14" x14ac:dyDescent="0.25">
      <c r="B73" s="269"/>
      <c r="C73" s="275"/>
      <c r="D73" s="4" t="s">
        <v>31</v>
      </c>
      <c r="E73" s="52">
        <v>34050</v>
      </c>
      <c r="F73" s="52">
        <v>17566</v>
      </c>
      <c r="G73" s="52">
        <v>23340</v>
      </c>
      <c r="H73" s="52">
        <v>34827</v>
      </c>
      <c r="I73" s="52">
        <v>34946</v>
      </c>
      <c r="J73" s="40">
        <f t="shared" si="12"/>
        <v>3.4168891951646962E-3</v>
      </c>
      <c r="K73" s="29">
        <f t="shared" si="13"/>
        <v>119</v>
      </c>
      <c r="L73" s="40">
        <f t="shared" si="14"/>
        <v>2.631424375917768E-2</v>
      </c>
      <c r="M73" s="29">
        <f t="shared" si="15"/>
        <v>896</v>
      </c>
      <c r="N73" s="40">
        <f t="shared" ref="N73" si="21">I73/$I$72</f>
        <v>0.76131758964750995</v>
      </c>
    </row>
    <row r="74" spans="2:14" x14ac:dyDescent="0.25">
      <c r="B74" s="270"/>
      <c r="C74" s="276"/>
      <c r="D74" s="32" t="s">
        <v>32</v>
      </c>
      <c r="E74" s="33">
        <v>12598</v>
      </c>
      <c r="F74" s="33">
        <v>6176</v>
      </c>
      <c r="G74" s="33">
        <v>6357</v>
      </c>
      <c r="H74" s="33">
        <v>9406</v>
      </c>
      <c r="I74" s="33">
        <v>10956</v>
      </c>
      <c r="J74" s="34">
        <f>IFERROR(I74/H74-1,"-")</f>
        <v>0.16478843291516054</v>
      </c>
      <c r="K74" s="33">
        <f>IFERROR(I74-H74,"-")</f>
        <v>1550</v>
      </c>
      <c r="L74" s="34">
        <f>IFERROR(I74/E74-1,"-")</f>
        <v>-0.13033814891252582</v>
      </c>
      <c r="M74" s="33">
        <f>IFERROR(I74-E74,"-")</f>
        <v>-1642</v>
      </c>
      <c r="N74" s="61">
        <f>IFERROR(I74/I72,"-")</f>
        <v>0.23868241035249008</v>
      </c>
    </row>
    <row r="75" spans="2:14" x14ac:dyDescent="0.25"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47"/>
    </row>
    <row r="76" spans="2:14" ht="27" customHeight="1" x14ac:dyDescent="0.25">
      <c r="B76" s="284" t="s">
        <v>36</v>
      </c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C5A78-CFA3-4AAD-B7CB-A56E2AC0767B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E2CF3-2A77-4F01-8230-44B5AC4E330C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J5" s="267"/>
      <c r="L5" s="267" t="s">
        <v>272</v>
      </c>
      <c r="M5" s="267"/>
      <c r="N5" s="267"/>
      <c r="O5" s="267"/>
      <c r="P5" s="267"/>
      <c r="Q5" s="267"/>
      <c r="R5" s="267"/>
      <c r="S5" s="267"/>
      <c r="T5" s="267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226</v>
      </c>
      <c r="D8" s="172" t="s">
        <v>227</v>
      </c>
      <c r="E8" s="172" t="s">
        <v>228</v>
      </c>
      <c r="F8" s="172" t="s">
        <v>229</v>
      </c>
      <c r="G8" s="172" t="s">
        <v>230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226</v>
      </c>
      <c r="N8" s="172" t="s">
        <v>227</v>
      </c>
      <c r="O8" s="172" t="s">
        <v>228</v>
      </c>
      <c r="P8" s="172" t="s">
        <v>229</v>
      </c>
      <c r="Q8" s="172" t="s">
        <v>230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44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471694</v>
      </c>
      <c r="D10" s="176">
        <v>411047</v>
      </c>
      <c r="E10" s="176">
        <v>487953</v>
      </c>
      <c r="F10" s="176">
        <v>524477</v>
      </c>
      <c r="G10" s="176">
        <v>515668</v>
      </c>
      <c r="H10" s="177">
        <f t="shared" ref="H10:H22" si="0">IFERROR(G10/F10-1,"-")</f>
        <v>-1.6795779414540579E-2</v>
      </c>
      <c r="I10" s="177">
        <f t="shared" ref="I10:I22" si="1">IFERROR(G10/C10-1,"-")</f>
        <v>9.3225692928042392E-2</v>
      </c>
      <c r="J10" s="177">
        <f t="shared" ref="J10:J22" si="2">G10/G$10</f>
        <v>1</v>
      </c>
      <c r="L10" s="154" t="s">
        <v>68</v>
      </c>
      <c r="M10" s="176">
        <v>167336</v>
      </c>
      <c r="N10" s="176">
        <v>150886</v>
      </c>
      <c r="O10" s="176">
        <v>178124</v>
      </c>
      <c r="P10" s="176">
        <v>192493</v>
      </c>
      <c r="Q10" s="176">
        <v>185770</v>
      </c>
      <c r="R10" s="177">
        <f t="shared" ref="R10:R22" si="3">IFERROR(Q10/P10-1,"-")</f>
        <v>-3.4925945359052024E-2</v>
      </c>
      <c r="S10" s="177">
        <f t="shared" ref="S10:S22" si="4">IFERROR(Q10/M10-1,"-")</f>
        <v>0.11016159105034173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75847</v>
      </c>
      <c r="D11" s="158">
        <v>57653</v>
      </c>
      <c r="E11" s="158">
        <v>72169</v>
      </c>
      <c r="F11" s="158">
        <v>66104</v>
      </c>
      <c r="G11" s="158">
        <v>77490</v>
      </c>
      <c r="H11" s="159">
        <f t="shared" si="0"/>
        <v>0.17224373714147401</v>
      </c>
      <c r="I11" s="160">
        <f t="shared" si="1"/>
        <v>2.166203013962309E-2</v>
      </c>
      <c r="J11" s="159">
        <f t="shared" si="2"/>
        <v>0.15027110466424135</v>
      </c>
      <c r="K11" s="79"/>
      <c r="L11" s="157" t="s">
        <v>97</v>
      </c>
      <c r="M11" s="158">
        <v>12139</v>
      </c>
      <c r="N11" s="158">
        <v>9629</v>
      </c>
      <c r="O11" s="158">
        <v>11643</v>
      </c>
      <c r="P11" s="158">
        <v>9262</v>
      </c>
      <c r="Q11" s="158">
        <v>9486</v>
      </c>
      <c r="R11" s="159">
        <f t="shared" si="3"/>
        <v>2.4184841286978953E-2</v>
      </c>
      <c r="S11" s="160">
        <f t="shared" si="4"/>
        <v>-0.21855177526979153</v>
      </c>
      <c r="T11" s="159">
        <f t="shared" si="5"/>
        <v>5.1063142595682835E-2</v>
      </c>
    </row>
    <row r="12" spans="1:20" x14ac:dyDescent="0.25">
      <c r="B12" s="162" t="s">
        <v>103</v>
      </c>
      <c r="C12" s="163">
        <v>26313</v>
      </c>
      <c r="D12" s="163">
        <v>25106</v>
      </c>
      <c r="E12" s="163">
        <v>25211</v>
      </c>
      <c r="F12" s="163">
        <v>23615</v>
      </c>
      <c r="G12" s="163">
        <v>27557</v>
      </c>
      <c r="H12" s="164">
        <f t="shared" si="0"/>
        <v>0.16692780012703801</v>
      </c>
      <c r="I12" s="165">
        <f t="shared" si="1"/>
        <v>4.7277011363204391E-2</v>
      </c>
      <c r="J12" s="164">
        <f t="shared" si="2"/>
        <v>5.3439422263937261E-2</v>
      </c>
      <c r="K12" s="79"/>
      <c r="L12" s="162" t="s">
        <v>103</v>
      </c>
      <c r="M12" s="163">
        <v>5201</v>
      </c>
      <c r="N12" s="163">
        <v>3770</v>
      </c>
      <c r="O12" s="163">
        <v>4502</v>
      </c>
      <c r="P12" s="163">
        <v>3070</v>
      </c>
      <c r="Q12" s="163">
        <v>3103</v>
      </c>
      <c r="R12" s="164">
        <f t="shared" si="3"/>
        <v>1.0749185667752403E-2</v>
      </c>
      <c r="S12" s="165">
        <f t="shared" si="4"/>
        <v>-0.40338396462218806</v>
      </c>
      <c r="T12" s="164">
        <f t="shared" si="5"/>
        <v>1.6703450503310544E-2</v>
      </c>
    </row>
    <row r="13" spans="1:20" x14ac:dyDescent="0.25">
      <c r="B13" s="162" t="s">
        <v>100</v>
      </c>
      <c r="C13" s="163">
        <v>49534</v>
      </c>
      <c r="D13" s="163">
        <v>32547</v>
      </c>
      <c r="E13" s="163">
        <v>46958</v>
      </c>
      <c r="F13" s="163">
        <v>42489</v>
      </c>
      <c r="G13" s="163">
        <v>49933</v>
      </c>
      <c r="H13" s="164">
        <f t="shared" si="0"/>
        <v>0.17519828661535919</v>
      </c>
      <c r="I13" s="165">
        <f t="shared" si="1"/>
        <v>8.0550732829975935E-3</v>
      </c>
      <c r="J13" s="164">
        <f t="shared" si="2"/>
        <v>9.683168240030407E-2</v>
      </c>
      <c r="K13" s="79"/>
      <c r="L13" s="162" t="s">
        <v>100</v>
      </c>
      <c r="M13" s="163">
        <v>6938</v>
      </c>
      <c r="N13" s="163">
        <v>5859</v>
      </c>
      <c r="O13" s="163">
        <v>7141</v>
      </c>
      <c r="P13" s="163">
        <v>6192</v>
      </c>
      <c r="Q13" s="163">
        <v>6383</v>
      </c>
      <c r="R13" s="164">
        <f t="shared" si="3"/>
        <v>3.0846253229974252E-2</v>
      </c>
      <c r="S13" s="165">
        <f t="shared" si="4"/>
        <v>-7.9994234649754969E-2</v>
      </c>
      <c r="T13" s="164">
        <f>Q13/Q$10</f>
        <v>3.4359692092372288E-2</v>
      </c>
    </row>
    <row r="14" spans="1:20" x14ac:dyDescent="0.25">
      <c r="B14" s="157" t="s">
        <v>107</v>
      </c>
      <c r="C14" s="158">
        <v>395847</v>
      </c>
      <c r="D14" s="158">
        <v>353394</v>
      </c>
      <c r="E14" s="158">
        <v>415784</v>
      </c>
      <c r="F14" s="158">
        <v>458373</v>
      </c>
      <c r="G14" s="158">
        <v>438178</v>
      </c>
      <c r="H14" s="159">
        <f t="shared" si="0"/>
        <v>-4.4058005161735081E-2</v>
      </c>
      <c r="I14" s="160">
        <f t="shared" si="1"/>
        <v>0.10693778151659616</v>
      </c>
      <c r="J14" s="159">
        <f t="shared" si="2"/>
        <v>0.84972889533575868</v>
      </c>
      <c r="K14" s="79"/>
      <c r="L14" s="157" t="s">
        <v>107</v>
      </c>
      <c r="M14" s="158">
        <v>155197</v>
      </c>
      <c r="N14" s="158">
        <v>141257</v>
      </c>
      <c r="O14" s="158">
        <v>166481</v>
      </c>
      <c r="P14" s="158">
        <v>183231</v>
      </c>
      <c r="Q14" s="158">
        <v>176284</v>
      </c>
      <c r="R14" s="159">
        <f t="shared" si="3"/>
        <v>-3.7913890116847093E-2</v>
      </c>
      <c r="S14" s="160">
        <f t="shared" si="4"/>
        <v>0.13587247176169637</v>
      </c>
      <c r="T14" s="159">
        <f t="shared" si="5"/>
        <v>0.94893685740431721</v>
      </c>
    </row>
    <row r="15" spans="1:20" x14ac:dyDescent="0.25">
      <c r="B15" s="162" t="s">
        <v>110</v>
      </c>
      <c r="C15" s="163">
        <v>155973</v>
      </c>
      <c r="D15" s="163">
        <v>128680</v>
      </c>
      <c r="E15" s="163">
        <v>170233</v>
      </c>
      <c r="F15" s="163">
        <v>194515</v>
      </c>
      <c r="G15" s="163">
        <v>187225</v>
      </c>
      <c r="H15" s="164">
        <f t="shared" si="0"/>
        <v>-3.7477829473305357E-2</v>
      </c>
      <c r="I15" s="165">
        <f t="shared" si="1"/>
        <v>0.20036801241240476</v>
      </c>
      <c r="J15" s="164">
        <f t="shared" si="2"/>
        <v>0.36307275223593477</v>
      </c>
      <c r="K15" s="79"/>
      <c r="L15" s="162" t="s">
        <v>110</v>
      </c>
      <c r="M15" s="163">
        <v>67717</v>
      </c>
      <c r="N15" s="163">
        <v>58893</v>
      </c>
      <c r="O15" s="163">
        <v>75773</v>
      </c>
      <c r="P15" s="163">
        <v>88521</v>
      </c>
      <c r="Q15" s="163">
        <v>85699</v>
      </c>
      <c r="R15" s="164">
        <f t="shared" si="3"/>
        <v>-3.1879441036590239E-2</v>
      </c>
      <c r="S15" s="165">
        <f t="shared" si="4"/>
        <v>0.26554631776363391</v>
      </c>
      <c r="T15" s="164">
        <f t="shared" si="5"/>
        <v>0.46131775851859824</v>
      </c>
    </row>
    <row r="16" spans="1:20" x14ac:dyDescent="0.25">
      <c r="B16" s="162" t="s">
        <v>113</v>
      </c>
      <c r="C16" s="163">
        <v>57337</v>
      </c>
      <c r="D16" s="163">
        <v>52678</v>
      </c>
      <c r="E16" s="163">
        <v>54243</v>
      </c>
      <c r="F16" s="163">
        <v>57698</v>
      </c>
      <c r="G16" s="163">
        <v>56698</v>
      </c>
      <c r="H16" s="164">
        <f t="shared" si="0"/>
        <v>-1.7331623279836395E-2</v>
      </c>
      <c r="I16" s="165">
        <f t="shared" si="1"/>
        <v>-1.1144636098854188E-2</v>
      </c>
      <c r="J16" s="164">
        <f t="shared" si="2"/>
        <v>0.1099505883630553</v>
      </c>
      <c r="K16" s="79"/>
      <c r="L16" s="162" t="s">
        <v>113</v>
      </c>
      <c r="M16" s="163">
        <v>21840</v>
      </c>
      <c r="N16" s="163">
        <v>21772</v>
      </c>
      <c r="O16" s="163">
        <v>22300</v>
      </c>
      <c r="P16" s="163">
        <v>21791</v>
      </c>
      <c r="Q16" s="163">
        <v>21540</v>
      </c>
      <c r="R16" s="164">
        <f t="shared" si="3"/>
        <v>-1.1518516818870173E-2</v>
      </c>
      <c r="S16" s="165">
        <f t="shared" si="4"/>
        <v>-1.3736263736263687E-2</v>
      </c>
      <c r="T16" s="164">
        <f t="shared" si="5"/>
        <v>0.11594983043548474</v>
      </c>
    </row>
    <row r="17" spans="2:24" x14ac:dyDescent="0.25">
      <c r="B17" s="162" t="s">
        <v>116</v>
      </c>
      <c r="C17" s="163">
        <v>15213</v>
      </c>
      <c r="D17" s="163">
        <v>20466</v>
      </c>
      <c r="E17" s="163">
        <v>19838</v>
      </c>
      <c r="F17" s="163">
        <v>20889</v>
      </c>
      <c r="G17" s="163">
        <v>18544</v>
      </c>
      <c r="H17" s="164">
        <f t="shared" si="0"/>
        <v>-0.11226004116999377</v>
      </c>
      <c r="I17" s="165">
        <f t="shared" si="1"/>
        <v>0.21895747058436865</v>
      </c>
      <c r="J17" s="164">
        <f t="shared" si="2"/>
        <v>3.5961122272469885E-2</v>
      </c>
      <c r="K17" s="79"/>
      <c r="L17" s="162" t="s">
        <v>116</v>
      </c>
      <c r="M17" s="163">
        <v>5078</v>
      </c>
      <c r="N17" s="163">
        <v>5847</v>
      </c>
      <c r="O17" s="163">
        <v>5677</v>
      </c>
      <c r="P17" s="163">
        <v>6726</v>
      </c>
      <c r="Q17" s="163">
        <v>4438</v>
      </c>
      <c r="R17" s="164">
        <f t="shared" si="3"/>
        <v>-0.34017246506095744</v>
      </c>
      <c r="S17" s="165">
        <f t="shared" si="4"/>
        <v>-0.12603387160299329</v>
      </c>
      <c r="T17" s="164">
        <f t="shared" si="5"/>
        <v>2.3889756150078052E-2</v>
      </c>
    </row>
    <row r="18" spans="2:24" x14ac:dyDescent="0.25">
      <c r="B18" s="162" t="s">
        <v>123</v>
      </c>
      <c r="C18" s="163">
        <v>11382</v>
      </c>
      <c r="D18" s="163">
        <v>18161</v>
      </c>
      <c r="E18" s="163">
        <v>13953</v>
      </c>
      <c r="F18" s="163">
        <v>15011</v>
      </c>
      <c r="G18" s="163">
        <v>15707</v>
      </c>
      <c r="H18" s="164">
        <f t="shared" si="0"/>
        <v>4.6365998267936748E-2</v>
      </c>
      <c r="I18" s="165">
        <f t="shared" si="1"/>
        <v>0.37998594271656994</v>
      </c>
      <c r="J18" s="164">
        <f t="shared" si="2"/>
        <v>3.0459520466656842E-2</v>
      </c>
      <c r="K18" s="79"/>
      <c r="L18" s="162" t="s">
        <v>123</v>
      </c>
      <c r="M18" s="163">
        <v>5180</v>
      </c>
      <c r="N18" s="163">
        <v>7509</v>
      </c>
      <c r="O18" s="163">
        <v>5590</v>
      </c>
      <c r="P18" s="163">
        <v>5719</v>
      </c>
      <c r="Q18" s="163">
        <v>6569</v>
      </c>
      <c r="R18" s="164">
        <f t="shared" si="3"/>
        <v>0.14862738240951212</v>
      </c>
      <c r="S18" s="165">
        <f t="shared" si="4"/>
        <v>0.26814671814671809</v>
      </c>
      <c r="T18" s="164">
        <f t="shared" si="5"/>
        <v>3.5360930182483714E-2</v>
      </c>
    </row>
    <row r="19" spans="2:24" x14ac:dyDescent="0.25">
      <c r="B19" s="162" t="s">
        <v>119</v>
      </c>
      <c r="C19" s="163">
        <v>15506</v>
      </c>
      <c r="D19" s="163">
        <v>23965</v>
      </c>
      <c r="E19" s="163">
        <v>18333</v>
      </c>
      <c r="F19" s="163">
        <v>18765</v>
      </c>
      <c r="G19" s="163">
        <v>17077</v>
      </c>
      <c r="H19" s="164">
        <f t="shared" si="0"/>
        <v>-8.9954702904343153E-2</v>
      </c>
      <c r="I19" s="165">
        <f t="shared" si="1"/>
        <v>0.10131561976009285</v>
      </c>
      <c r="J19" s="164">
        <f t="shared" si="2"/>
        <v>3.311626860693314E-2</v>
      </c>
      <c r="K19" s="79"/>
      <c r="L19" s="162" t="s">
        <v>119</v>
      </c>
      <c r="M19" s="163">
        <v>8096</v>
      </c>
      <c r="N19" s="163">
        <v>13721</v>
      </c>
      <c r="O19" s="163">
        <v>10648</v>
      </c>
      <c r="P19" s="163">
        <v>10458</v>
      </c>
      <c r="Q19" s="163">
        <v>9538</v>
      </c>
      <c r="R19" s="164">
        <f t="shared" si="3"/>
        <v>-8.7970931344425352E-2</v>
      </c>
      <c r="S19" s="165">
        <f t="shared" si="4"/>
        <v>0.17811264822134398</v>
      </c>
      <c r="T19" s="164">
        <f t="shared" si="5"/>
        <v>5.1343058620875279E-2</v>
      </c>
    </row>
    <row r="20" spans="2:24" x14ac:dyDescent="0.25">
      <c r="B20" s="162" t="s">
        <v>128</v>
      </c>
      <c r="C20" s="163">
        <v>9460</v>
      </c>
      <c r="D20" s="163">
        <v>10721</v>
      </c>
      <c r="E20" s="163">
        <v>11435</v>
      </c>
      <c r="F20" s="163">
        <v>10129</v>
      </c>
      <c r="G20" s="163">
        <v>9303</v>
      </c>
      <c r="H20" s="164">
        <f t="shared" si="0"/>
        <v>-8.1548030407740169E-2</v>
      </c>
      <c r="I20" s="165">
        <f t="shared" si="1"/>
        <v>-1.6596194503171291E-2</v>
      </c>
      <c r="J20" s="164">
        <f t="shared" si="2"/>
        <v>1.8040677335029516E-2</v>
      </c>
      <c r="K20" s="79"/>
      <c r="L20" s="162" t="s">
        <v>128</v>
      </c>
      <c r="M20" s="163">
        <v>3423</v>
      </c>
      <c r="N20" s="163">
        <v>3306</v>
      </c>
      <c r="O20" s="163">
        <v>3960</v>
      </c>
      <c r="P20" s="163">
        <v>3602</v>
      </c>
      <c r="Q20" s="163">
        <v>3557</v>
      </c>
      <c r="R20" s="164">
        <f t="shared" si="3"/>
        <v>-1.2493059411438079E-2</v>
      </c>
      <c r="S20" s="165">
        <f t="shared" si="4"/>
        <v>3.9146947122407294E-2</v>
      </c>
      <c r="T20" s="164">
        <f t="shared" si="5"/>
        <v>1.9147332723259945E-2</v>
      </c>
    </row>
    <row r="21" spans="2:24" x14ac:dyDescent="0.25">
      <c r="B21" s="162" t="s">
        <v>131</v>
      </c>
      <c r="C21" s="163">
        <v>20792</v>
      </c>
      <c r="D21" s="163">
        <v>10433</v>
      </c>
      <c r="E21" s="163">
        <v>14392</v>
      </c>
      <c r="F21" s="163">
        <v>14296</v>
      </c>
      <c r="G21" s="163">
        <v>11425</v>
      </c>
      <c r="H21" s="164">
        <f t="shared" si="0"/>
        <v>-0.20082540570789031</v>
      </c>
      <c r="I21" s="165">
        <f t="shared" si="1"/>
        <v>-0.45050981146594848</v>
      </c>
      <c r="J21" s="164">
        <f t="shared" si="2"/>
        <v>2.2155728104129014E-2</v>
      </c>
      <c r="K21" s="79"/>
      <c r="L21" s="162" t="s">
        <v>131</v>
      </c>
      <c r="M21" s="163">
        <v>7153</v>
      </c>
      <c r="N21" s="163">
        <v>2952</v>
      </c>
      <c r="O21" s="163">
        <v>5892</v>
      </c>
      <c r="P21" s="163">
        <v>5126</v>
      </c>
      <c r="Q21" s="163">
        <v>4550</v>
      </c>
      <c r="R21" s="164">
        <f t="shared" si="3"/>
        <v>-0.11236831837690209</v>
      </c>
      <c r="S21" s="165">
        <f t="shared" si="4"/>
        <v>-0.36390325737452822</v>
      </c>
      <c r="T21" s="164">
        <f t="shared" si="5"/>
        <v>2.4492652204338699E-2</v>
      </c>
    </row>
    <row r="22" spans="2:24" x14ac:dyDescent="0.25">
      <c r="B22" s="168" t="s">
        <v>145</v>
      </c>
      <c r="C22" s="169">
        <f>C14-SUM(C15:C21)</f>
        <v>110184</v>
      </c>
      <c r="D22" s="169">
        <f>D14-SUM(D15:D21)</f>
        <v>88290</v>
      </c>
      <c r="E22" s="169">
        <f>E14-SUM(E15:E21)</f>
        <v>113357</v>
      </c>
      <c r="F22" s="169">
        <f>F14-SUM(F15:F21)</f>
        <v>127070</v>
      </c>
      <c r="G22" s="169">
        <f>G14-SUM(G15:G21)</f>
        <v>122199</v>
      </c>
      <c r="H22" s="170">
        <f t="shared" si="0"/>
        <v>-3.8333202172031178E-2</v>
      </c>
      <c r="I22" s="171">
        <f t="shared" si="1"/>
        <v>0.109044870398606</v>
      </c>
      <c r="J22" s="170">
        <f t="shared" si="2"/>
        <v>0.23697223795155023</v>
      </c>
      <c r="K22" s="79"/>
      <c r="L22" s="168" t="s">
        <v>145</v>
      </c>
      <c r="M22" s="169">
        <f>M14-SUM(M15:M21)</f>
        <v>36710</v>
      </c>
      <c r="N22" s="169">
        <f>N14-SUM(N15:N21)</f>
        <v>27257</v>
      </c>
      <c r="O22" s="169">
        <f>O14-SUM(O15:O21)</f>
        <v>36641</v>
      </c>
      <c r="P22" s="169">
        <f>P14-SUM(P15:P21)</f>
        <v>41288</v>
      </c>
      <c r="Q22" s="169">
        <f>Q14-SUM(Q15:Q21)</f>
        <v>40393</v>
      </c>
      <c r="R22" s="170">
        <f t="shared" si="3"/>
        <v>-2.1677000581282746E-2</v>
      </c>
      <c r="S22" s="171">
        <f t="shared" si="4"/>
        <v>0.10032688640697351</v>
      </c>
      <c r="T22" s="170">
        <f t="shared" si="5"/>
        <v>0.21743553856919848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167336</v>
      </c>
      <c r="D24" s="176">
        <v>150886</v>
      </c>
      <c r="E24" s="176">
        <v>178124</v>
      </c>
      <c r="F24" s="176">
        <v>192493</v>
      </c>
      <c r="G24" s="176">
        <v>185770</v>
      </c>
      <c r="H24" s="177">
        <f t="shared" ref="H24:H36" si="6">IFERROR(G24/F24-1,"-")</f>
        <v>-3.4925945359052024E-2</v>
      </c>
      <c r="I24" s="177">
        <f t="shared" ref="I24:I36" si="7">IFERROR(G24/C24-1,"-")</f>
        <v>0.11016159105034173</v>
      </c>
      <c r="J24" s="177">
        <f t="shared" ref="J24:J36" si="8">G24/G$10</f>
        <v>0.36025116935702817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12139</v>
      </c>
      <c r="D25" s="158">
        <v>9629</v>
      </c>
      <c r="E25" s="158">
        <v>11643</v>
      </c>
      <c r="F25" s="158">
        <v>9262</v>
      </c>
      <c r="G25" s="158">
        <v>9486</v>
      </c>
      <c r="H25" s="159">
        <f t="shared" si="6"/>
        <v>2.4184841286978953E-2</v>
      </c>
      <c r="I25" s="160">
        <f t="shared" si="7"/>
        <v>-0.21855177526979153</v>
      </c>
      <c r="J25" s="159">
        <f t="shared" si="8"/>
        <v>1.8395556831139415E-2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5201</v>
      </c>
      <c r="D26" s="163">
        <v>3770</v>
      </c>
      <c r="E26" s="163">
        <v>4502</v>
      </c>
      <c r="F26" s="163">
        <v>3070</v>
      </c>
      <c r="G26" s="163">
        <v>3103</v>
      </c>
      <c r="H26" s="164">
        <f t="shared" si="6"/>
        <v>1.0749185667752403E-2</v>
      </c>
      <c r="I26" s="165">
        <f t="shared" si="7"/>
        <v>-0.40338396462218806</v>
      </c>
      <c r="J26" s="164">
        <f t="shared" si="8"/>
        <v>6.0174375761148646E-3</v>
      </c>
    </row>
    <row r="27" spans="2:24" x14ac:dyDescent="0.25">
      <c r="B27" s="162" t="s">
        <v>100</v>
      </c>
      <c r="C27" s="163">
        <v>6938</v>
      </c>
      <c r="D27" s="163">
        <v>5859</v>
      </c>
      <c r="E27" s="163">
        <v>7141</v>
      </c>
      <c r="F27" s="163">
        <v>6192</v>
      </c>
      <c r="G27" s="163">
        <v>6383</v>
      </c>
      <c r="H27" s="164">
        <f t="shared" si="6"/>
        <v>3.0846253229974252E-2</v>
      </c>
      <c r="I27" s="165">
        <f t="shared" si="7"/>
        <v>-7.9994234649754969E-2</v>
      </c>
      <c r="J27" s="164">
        <f t="shared" si="8"/>
        <v>1.237811925502455E-2</v>
      </c>
    </row>
    <row r="28" spans="2:24" x14ac:dyDescent="0.25">
      <c r="B28" s="157" t="s">
        <v>107</v>
      </c>
      <c r="C28" s="158">
        <v>155197</v>
      </c>
      <c r="D28" s="158">
        <v>141257</v>
      </c>
      <c r="E28" s="158">
        <v>166481</v>
      </c>
      <c r="F28" s="158">
        <v>183231</v>
      </c>
      <c r="G28" s="158">
        <v>176284</v>
      </c>
      <c r="H28" s="159">
        <f t="shared" si="6"/>
        <v>-3.7913890116847093E-2</v>
      </c>
      <c r="I28" s="160">
        <f t="shared" si="7"/>
        <v>0.13587247176169637</v>
      </c>
      <c r="J28" s="159">
        <f t="shared" si="8"/>
        <v>0.34185561252588875</v>
      </c>
    </row>
    <row r="29" spans="2:24" x14ac:dyDescent="0.25">
      <c r="B29" s="162" t="s">
        <v>110</v>
      </c>
      <c r="C29" s="163">
        <v>67717</v>
      </c>
      <c r="D29" s="163">
        <v>58893</v>
      </c>
      <c r="E29" s="163">
        <v>75773</v>
      </c>
      <c r="F29" s="163">
        <v>88521</v>
      </c>
      <c r="G29" s="163">
        <v>85699</v>
      </c>
      <c r="H29" s="164">
        <f t="shared" si="6"/>
        <v>-3.1879441036590239E-2</v>
      </c>
      <c r="I29" s="165">
        <f t="shared" si="7"/>
        <v>0.26554631776363391</v>
      </c>
      <c r="J29" s="164">
        <f t="shared" si="8"/>
        <v>0.16619026195148817</v>
      </c>
    </row>
    <row r="30" spans="2:24" x14ac:dyDescent="0.25">
      <c r="B30" s="162" t="s">
        <v>113</v>
      </c>
      <c r="C30" s="163">
        <v>21840</v>
      </c>
      <c r="D30" s="163">
        <v>21772</v>
      </c>
      <c r="E30" s="163">
        <v>22300</v>
      </c>
      <c r="F30" s="163">
        <v>21791</v>
      </c>
      <c r="G30" s="163">
        <v>21540</v>
      </c>
      <c r="H30" s="164">
        <f t="shared" si="6"/>
        <v>-1.1518516818870173E-2</v>
      </c>
      <c r="I30" s="165">
        <f t="shared" si="7"/>
        <v>-1.3736263736263687E-2</v>
      </c>
      <c r="J30" s="164">
        <f t="shared" si="8"/>
        <v>4.1771062001132508E-2</v>
      </c>
    </row>
    <row r="31" spans="2:24" x14ac:dyDescent="0.25">
      <c r="B31" s="162" t="s">
        <v>116</v>
      </c>
      <c r="C31" s="163">
        <v>5078</v>
      </c>
      <c r="D31" s="163">
        <v>5847</v>
      </c>
      <c r="E31" s="163">
        <v>5677</v>
      </c>
      <c r="F31" s="163">
        <v>6726</v>
      </c>
      <c r="G31" s="163">
        <v>4438</v>
      </c>
      <c r="H31" s="164">
        <f t="shared" si="6"/>
        <v>-0.34017246506095744</v>
      </c>
      <c r="I31" s="165">
        <f t="shared" si="7"/>
        <v>-0.12603387160299329</v>
      </c>
      <c r="J31" s="164">
        <f t="shared" si="8"/>
        <v>8.6063125887198746E-3</v>
      </c>
    </row>
    <row r="32" spans="2:24" x14ac:dyDescent="0.25">
      <c r="B32" s="162" t="s">
        <v>123</v>
      </c>
      <c r="C32" s="163">
        <v>5180</v>
      </c>
      <c r="D32" s="163">
        <v>7509</v>
      </c>
      <c r="E32" s="163">
        <v>5590</v>
      </c>
      <c r="F32" s="163">
        <v>5719</v>
      </c>
      <c r="G32" s="163">
        <v>6569</v>
      </c>
      <c r="H32" s="164">
        <f t="shared" si="6"/>
        <v>0.14862738240951212</v>
      </c>
      <c r="I32" s="165">
        <f t="shared" si="7"/>
        <v>0.26814671814671809</v>
      </c>
      <c r="J32" s="164">
        <f t="shared" si="8"/>
        <v>1.2738816447791991E-2</v>
      </c>
    </row>
    <row r="33" spans="2:10" x14ac:dyDescent="0.25">
      <c r="B33" s="162" t="s">
        <v>119</v>
      </c>
      <c r="C33" s="163">
        <v>8096</v>
      </c>
      <c r="D33" s="163">
        <v>13721</v>
      </c>
      <c r="E33" s="163">
        <v>10648</v>
      </c>
      <c r="F33" s="163">
        <v>10458</v>
      </c>
      <c r="G33" s="163">
        <v>9538</v>
      </c>
      <c r="H33" s="164">
        <f t="shared" si="6"/>
        <v>-8.7970931344425352E-2</v>
      </c>
      <c r="I33" s="165">
        <f t="shared" si="7"/>
        <v>0.17811264822134398</v>
      </c>
      <c r="J33" s="164">
        <f t="shared" si="8"/>
        <v>1.8496396906536764E-2</v>
      </c>
    </row>
    <row r="34" spans="2:10" x14ac:dyDescent="0.25">
      <c r="B34" s="162" t="s">
        <v>128</v>
      </c>
      <c r="C34" s="163">
        <v>3423</v>
      </c>
      <c r="D34" s="163">
        <v>3306</v>
      </c>
      <c r="E34" s="163">
        <v>3960</v>
      </c>
      <c r="F34" s="163">
        <v>3602</v>
      </c>
      <c r="G34" s="163">
        <v>3557</v>
      </c>
      <c r="H34" s="164">
        <f t="shared" si="6"/>
        <v>-1.2493059411438079E-2</v>
      </c>
      <c r="I34" s="165">
        <f t="shared" si="7"/>
        <v>3.9146947122407294E-2</v>
      </c>
      <c r="J34" s="164">
        <f t="shared" si="8"/>
        <v>6.8978490036224862E-3</v>
      </c>
    </row>
    <row r="35" spans="2:10" x14ac:dyDescent="0.25">
      <c r="B35" s="162" t="s">
        <v>131</v>
      </c>
      <c r="C35" s="163">
        <v>7153</v>
      </c>
      <c r="D35" s="163">
        <v>2952</v>
      </c>
      <c r="E35" s="163">
        <v>5892</v>
      </c>
      <c r="F35" s="163">
        <v>5126</v>
      </c>
      <c r="G35" s="163">
        <v>4550</v>
      </c>
      <c r="H35" s="164">
        <f t="shared" si="6"/>
        <v>-0.11236831837690209</v>
      </c>
      <c r="I35" s="165">
        <f t="shared" si="7"/>
        <v>-0.36390325737452822</v>
      </c>
      <c r="J35" s="164">
        <f t="shared" si="8"/>
        <v>8.8235065972680094E-3</v>
      </c>
    </row>
    <row r="36" spans="2:10" x14ac:dyDescent="0.25">
      <c r="B36" s="168" t="s">
        <v>145</v>
      </c>
      <c r="C36" s="169">
        <f>C28-SUM(C29:C35)</f>
        <v>36710</v>
      </c>
      <c r="D36" s="169">
        <f>D28-SUM(D29:D35)</f>
        <v>27257</v>
      </c>
      <c r="E36" s="169">
        <f>E28-SUM(E29:E35)</f>
        <v>36641</v>
      </c>
      <c r="F36" s="169">
        <f>F28-SUM(F29:F35)</f>
        <v>41288</v>
      </c>
      <c r="G36" s="169">
        <f>G28-SUM(G29:G35)</f>
        <v>40393</v>
      </c>
      <c r="H36" s="170">
        <f t="shared" si="6"/>
        <v>-2.1677000581282746E-2</v>
      </c>
      <c r="I36" s="171">
        <f t="shared" si="7"/>
        <v>0.10032688640697351</v>
      </c>
      <c r="J36" s="170">
        <f t="shared" si="8"/>
        <v>7.8331407029328948E-2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130913</v>
      </c>
      <c r="D38" s="176">
        <v>108519</v>
      </c>
      <c r="E38" s="176">
        <v>129722</v>
      </c>
      <c r="F38" s="176">
        <v>139970</v>
      </c>
      <c r="G38" s="176">
        <v>129189</v>
      </c>
      <c r="H38" s="177">
        <f t="shared" ref="H38:H50" si="9">IFERROR(G38/F38-1,"-")</f>
        <v>-7.7023647924555294E-2</v>
      </c>
      <c r="I38" s="177">
        <f t="shared" ref="I38:I50" si="10">IFERROR(G38/C38-1,"-")</f>
        <v>-1.3169051201943227E-2</v>
      </c>
      <c r="J38" s="177">
        <f t="shared" ref="J38:J50" si="11">G38/G$10</f>
        <v>0.2505274711636169</v>
      </c>
    </row>
    <row r="39" spans="2:10" x14ac:dyDescent="0.25">
      <c r="B39" s="157" t="s">
        <v>97</v>
      </c>
      <c r="C39" s="158">
        <v>8861</v>
      </c>
      <c r="D39" s="158">
        <v>6782</v>
      </c>
      <c r="E39" s="158">
        <v>6830</v>
      </c>
      <c r="F39" s="158">
        <v>8145</v>
      </c>
      <c r="G39" s="158">
        <v>7239</v>
      </c>
      <c r="H39" s="159">
        <f t="shared" si="9"/>
        <v>-0.11123388581952121</v>
      </c>
      <c r="I39" s="160">
        <f t="shared" si="10"/>
        <v>-0.18304931723281792</v>
      </c>
      <c r="J39" s="159">
        <f t="shared" si="11"/>
        <v>1.4038102034642444E-2</v>
      </c>
    </row>
    <row r="40" spans="2:10" x14ac:dyDescent="0.25">
      <c r="B40" s="162" t="s">
        <v>103</v>
      </c>
      <c r="C40" s="163">
        <v>3182</v>
      </c>
      <c r="D40" s="163">
        <v>2284</v>
      </c>
      <c r="E40" s="163">
        <v>1887</v>
      </c>
      <c r="F40" s="163">
        <v>3276</v>
      </c>
      <c r="G40" s="163">
        <v>2399</v>
      </c>
      <c r="H40" s="164">
        <f t="shared" si="9"/>
        <v>-0.26770451770451775</v>
      </c>
      <c r="I40" s="165">
        <f t="shared" si="10"/>
        <v>-0.24607165304839729</v>
      </c>
      <c r="J40" s="164">
        <f t="shared" si="11"/>
        <v>4.6522180938122978E-3</v>
      </c>
    </row>
    <row r="41" spans="2:10" x14ac:dyDescent="0.25">
      <c r="B41" s="162" t="s">
        <v>100</v>
      </c>
      <c r="C41" s="163">
        <v>5679</v>
      </c>
      <c r="D41" s="163">
        <v>4498</v>
      </c>
      <c r="E41" s="163">
        <v>4943</v>
      </c>
      <c r="F41" s="163">
        <v>4869</v>
      </c>
      <c r="G41" s="163">
        <v>4840</v>
      </c>
      <c r="H41" s="164">
        <f t="shared" si="9"/>
        <v>-5.9560484699117122E-3</v>
      </c>
      <c r="I41" s="165">
        <f t="shared" si="10"/>
        <v>-0.1477372776897341</v>
      </c>
      <c r="J41" s="164">
        <f t="shared" si="11"/>
        <v>9.3858839408301458E-3</v>
      </c>
    </row>
    <row r="42" spans="2:10" x14ac:dyDescent="0.25">
      <c r="B42" s="157" t="s">
        <v>107</v>
      </c>
      <c r="C42" s="158">
        <v>122052</v>
      </c>
      <c r="D42" s="158">
        <v>101737</v>
      </c>
      <c r="E42" s="158">
        <v>122892</v>
      </c>
      <c r="F42" s="158">
        <v>131825</v>
      </c>
      <c r="G42" s="158">
        <v>121950</v>
      </c>
      <c r="H42" s="159">
        <f t="shared" si="9"/>
        <v>-7.490991845249384E-2</v>
      </c>
      <c r="I42" s="160">
        <f t="shared" si="10"/>
        <v>-8.3570936977683807E-4</v>
      </c>
      <c r="J42" s="159">
        <f t="shared" si="11"/>
        <v>0.23648936912897445</v>
      </c>
    </row>
    <row r="43" spans="2:10" x14ac:dyDescent="0.25">
      <c r="B43" s="162" t="s">
        <v>110</v>
      </c>
      <c r="C43" s="163">
        <v>56127</v>
      </c>
      <c r="D43" s="163">
        <v>42517</v>
      </c>
      <c r="E43" s="163">
        <v>59401</v>
      </c>
      <c r="F43" s="163">
        <v>61572</v>
      </c>
      <c r="G43" s="163">
        <v>58551</v>
      </c>
      <c r="H43" s="164">
        <f t="shared" si="9"/>
        <v>-4.9064509842136061E-2</v>
      </c>
      <c r="I43" s="165">
        <f t="shared" si="10"/>
        <v>4.3187770591693875E-2</v>
      </c>
      <c r="J43" s="164">
        <f t="shared" si="11"/>
        <v>0.11354398566519544</v>
      </c>
    </row>
    <row r="44" spans="2:10" x14ac:dyDescent="0.25">
      <c r="B44" s="162" t="s">
        <v>113</v>
      </c>
      <c r="C44" s="163">
        <v>6274</v>
      </c>
      <c r="D44" s="163">
        <v>5619</v>
      </c>
      <c r="E44" s="163">
        <v>5596</v>
      </c>
      <c r="F44" s="163">
        <v>5741</v>
      </c>
      <c r="G44" s="163">
        <v>5358</v>
      </c>
      <c r="H44" s="164">
        <f t="shared" si="9"/>
        <v>-6.671311618184983E-2</v>
      </c>
      <c r="I44" s="165">
        <f t="shared" si="10"/>
        <v>-0.14599936244819889</v>
      </c>
      <c r="J44" s="164">
        <f t="shared" si="11"/>
        <v>1.0390406230365273E-2</v>
      </c>
    </row>
    <row r="45" spans="2:10" x14ac:dyDescent="0.25">
      <c r="B45" s="162" t="s">
        <v>116</v>
      </c>
      <c r="C45" s="163">
        <v>2437</v>
      </c>
      <c r="D45" s="163">
        <v>2963</v>
      </c>
      <c r="E45" s="163">
        <v>2672</v>
      </c>
      <c r="F45" s="163">
        <v>3152</v>
      </c>
      <c r="G45" s="163">
        <v>2523</v>
      </c>
      <c r="H45" s="164">
        <f t="shared" si="9"/>
        <v>-0.19955583756345174</v>
      </c>
      <c r="I45" s="165">
        <f t="shared" si="10"/>
        <v>3.528929011079196E-2</v>
      </c>
      <c r="J45" s="164">
        <f t="shared" si="11"/>
        <v>4.892682888990591E-3</v>
      </c>
    </row>
    <row r="46" spans="2:10" x14ac:dyDescent="0.25">
      <c r="B46" s="162" t="s">
        <v>123</v>
      </c>
      <c r="C46" s="163">
        <v>4161</v>
      </c>
      <c r="D46" s="163">
        <v>5925</v>
      </c>
      <c r="E46" s="163">
        <v>4414</v>
      </c>
      <c r="F46" s="163">
        <v>5006</v>
      </c>
      <c r="G46" s="163">
        <v>4839</v>
      </c>
      <c r="H46" s="164">
        <f t="shared" si="9"/>
        <v>-3.3359968038353949E-2</v>
      </c>
      <c r="I46" s="165">
        <f t="shared" si="10"/>
        <v>0.16294160057678453</v>
      </c>
      <c r="J46" s="164">
        <f t="shared" si="11"/>
        <v>9.3839447086109667E-3</v>
      </c>
    </row>
    <row r="47" spans="2:10" x14ac:dyDescent="0.25">
      <c r="B47" s="162" t="s">
        <v>119</v>
      </c>
      <c r="C47" s="163">
        <v>5040</v>
      </c>
      <c r="D47" s="163">
        <v>6039</v>
      </c>
      <c r="E47" s="163">
        <v>4869</v>
      </c>
      <c r="F47" s="163">
        <v>5160</v>
      </c>
      <c r="G47" s="163">
        <v>4393</v>
      </c>
      <c r="H47" s="164">
        <f t="shared" si="9"/>
        <v>-0.14864341085271315</v>
      </c>
      <c r="I47" s="165">
        <f t="shared" si="10"/>
        <v>-0.12837301587301586</v>
      </c>
      <c r="J47" s="164">
        <f t="shared" si="11"/>
        <v>8.5190471388567838E-3</v>
      </c>
    </row>
    <row r="48" spans="2:10" x14ac:dyDescent="0.25">
      <c r="B48" s="162" t="s">
        <v>128</v>
      </c>
      <c r="C48" s="163">
        <v>3437</v>
      </c>
      <c r="D48" s="163">
        <v>3876</v>
      </c>
      <c r="E48" s="163">
        <v>3798</v>
      </c>
      <c r="F48" s="163">
        <v>3450</v>
      </c>
      <c r="G48" s="163">
        <v>3302</v>
      </c>
      <c r="H48" s="164">
        <f t="shared" si="9"/>
        <v>-4.2898550724637663E-2</v>
      </c>
      <c r="I48" s="165">
        <f t="shared" si="10"/>
        <v>-3.9278440500436385E-2</v>
      </c>
      <c r="J48" s="164">
        <f t="shared" si="11"/>
        <v>6.4033447877316413E-3</v>
      </c>
    </row>
    <row r="49" spans="2:10" x14ac:dyDescent="0.25">
      <c r="B49" s="162" t="s">
        <v>131</v>
      </c>
      <c r="C49" s="163">
        <v>8443</v>
      </c>
      <c r="D49" s="163">
        <v>4863</v>
      </c>
      <c r="E49" s="163">
        <v>5672</v>
      </c>
      <c r="F49" s="163">
        <v>5881</v>
      </c>
      <c r="G49" s="163">
        <v>3783</v>
      </c>
      <c r="H49" s="164">
        <f t="shared" si="9"/>
        <v>-0.35674205067165443</v>
      </c>
      <c r="I49" s="165">
        <f t="shared" si="10"/>
        <v>-0.55193651545659128</v>
      </c>
      <c r="J49" s="164">
        <f t="shared" si="11"/>
        <v>7.3361154851571166E-3</v>
      </c>
    </row>
    <row r="50" spans="2:10" x14ac:dyDescent="0.25">
      <c r="B50" s="168" t="s">
        <v>145</v>
      </c>
      <c r="C50" s="169">
        <f>C42-SUM(C43:C49)</f>
        <v>36133</v>
      </c>
      <c r="D50" s="169">
        <f>D42-SUM(D43:D49)</f>
        <v>29935</v>
      </c>
      <c r="E50" s="169">
        <f>E42-SUM(E43:E49)</f>
        <v>36470</v>
      </c>
      <c r="F50" s="169">
        <f>F42-SUM(F43:F49)</f>
        <v>41863</v>
      </c>
      <c r="G50" s="169">
        <f>G42-SUM(G43:G49)</f>
        <v>39201</v>
      </c>
      <c r="H50" s="170">
        <f t="shared" si="9"/>
        <v>-6.3588371593053528E-2</v>
      </c>
      <c r="I50" s="171">
        <f t="shared" si="10"/>
        <v>8.4908532366534839E-2</v>
      </c>
      <c r="J50" s="170">
        <f t="shared" si="11"/>
        <v>7.6019842224066644E-2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5082</v>
      </c>
      <c r="D52" s="176">
        <v>3386</v>
      </c>
      <c r="E52" s="176">
        <v>4319</v>
      </c>
      <c r="F52" s="176">
        <v>4906</v>
      </c>
      <c r="G52" s="176">
        <v>3729</v>
      </c>
      <c r="H52" s="177">
        <f t="shared" ref="H52:H64" si="12">IFERROR(G52/F52-1,"-")</f>
        <v>-0.23991031390134532</v>
      </c>
      <c r="I52" s="177">
        <f t="shared" ref="I52:I64" si="13">IFERROR(G52/C52-1,"-")</f>
        <v>-0.26623376623376627</v>
      </c>
      <c r="J52" s="177">
        <f t="shared" ref="J52:J64" si="14">G52/G$10</f>
        <v>7.2313969453214081E-3</v>
      </c>
    </row>
    <row r="53" spans="2:10" x14ac:dyDescent="0.25">
      <c r="B53" s="157" t="s">
        <v>97</v>
      </c>
      <c r="C53" s="158">
        <v>765</v>
      </c>
      <c r="D53" s="158">
        <v>188</v>
      </c>
      <c r="E53" s="158">
        <v>720</v>
      </c>
      <c r="F53" s="158">
        <v>802</v>
      </c>
      <c r="G53" s="158">
        <v>273</v>
      </c>
      <c r="H53" s="159">
        <f t="shared" si="12"/>
        <v>-0.65960099750623447</v>
      </c>
      <c r="I53" s="160">
        <f t="shared" si="13"/>
        <v>-0.64313725490196072</v>
      </c>
      <c r="J53" s="159">
        <f t="shared" si="14"/>
        <v>5.2941039583608062E-4</v>
      </c>
    </row>
    <row r="54" spans="2:10" x14ac:dyDescent="0.25">
      <c r="B54" s="162" t="s">
        <v>103</v>
      </c>
      <c r="C54" s="163">
        <v>402</v>
      </c>
      <c r="D54" s="163">
        <v>15</v>
      </c>
      <c r="E54" s="163">
        <v>159</v>
      </c>
      <c r="F54" s="163">
        <v>392</v>
      </c>
      <c r="G54" s="163">
        <v>3</v>
      </c>
      <c r="H54" s="164">
        <f t="shared" si="12"/>
        <v>-0.99234693877551017</v>
      </c>
      <c r="I54" s="165">
        <f t="shared" si="13"/>
        <v>-0.9925373134328358</v>
      </c>
      <c r="J54" s="164">
        <f t="shared" si="14"/>
        <v>5.8176966575393468E-6</v>
      </c>
    </row>
    <row r="55" spans="2:10" x14ac:dyDescent="0.25">
      <c r="B55" s="162" t="s">
        <v>100</v>
      </c>
      <c r="C55" s="163">
        <v>363</v>
      </c>
      <c r="D55" s="163">
        <v>173</v>
      </c>
      <c r="E55" s="163">
        <v>561</v>
      </c>
      <c r="F55" s="163">
        <v>410</v>
      </c>
      <c r="G55" s="163">
        <v>270</v>
      </c>
      <c r="H55" s="164">
        <f t="shared" si="12"/>
        <v>-0.34146341463414631</v>
      </c>
      <c r="I55" s="165">
        <f t="shared" si="13"/>
        <v>-0.25619834710743805</v>
      </c>
      <c r="J55" s="164">
        <f t="shared" si="14"/>
        <v>5.2359269917854126E-4</v>
      </c>
    </row>
    <row r="56" spans="2:10" x14ac:dyDescent="0.25">
      <c r="B56" s="157" t="s">
        <v>107</v>
      </c>
      <c r="C56" s="158">
        <v>4317</v>
      </c>
      <c r="D56" s="158">
        <v>3198</v>
      </c>
      <c r="E56" s="158">
        <v>3599</v>
      </c>
      <c r="F56" s="158">
        <v>4104</v>
      </c>
      <c r="G56" s="158">
        <v>3456</v>
      </c>
      <c r="H56" s="159">
        <f t="shared" si="12"/>
        <v>-0.15789473684210531</v>
      </c>
      <c r="I56" s="160">
        <f t="shared" si="13"/>
        <v>-0.19944405837387069</v>
      </c>
      <c r="J56" s="159">
        <f t="shared" si="14"/>
        <v>6.701986549485328E-3</v>
      </c>
    </row>
    <row r="57" spans="2:10" x14ac:dyDescent="0.25">
      <c r="B57" s="162" t="s">
        <v>110</v>
      </c>
      <c r="C57" s="163">
        <v>964</v>
      </c>
      <c r="D57" s="163">
        <v>882</v>
      </c>
      <c r="E57" s="163">
        <v>1021</v>
      </c>
      <c r="F57" s="163">
        <v>1074</v>
      </c>
      <c r="G57" s="163">
        <v>1114</v>
      </c>
      <c r="H57" s="164">
        <f t="shared" si="12"/>
        <v>3.7243947858472959E-2</v>
      </c>
      <c r="I57" s="165">
        <f t="shared" si="13"/>
        <v>0.15560165975103724</v>
      </c>
      <c r="J57" s="164">
        <f t="shared" si="14"/>
        <v>2.1603046921662775E-3</v>
      </c>
    </row>
    <row r="58" spans="2:10" x14ac:dyDescent="0.25">
      <c r="B58" s="162" t="s">
        <v>113</v>
      </c>
      <c r="C58" s="163">
        <v>1703</v>
      </c>
      <c r="D58" s="163">
        <v>1217</v>
      </c>
      <c r="E58" s="163">
        <v>857</v>
      </c>
      <c r="F58" s="163">
        <v>1277</v>
      </c>
      <c r="G58" s="163">
        <v>870</v>
      </c>
      <c r="H58" s="164">
        <f t="shared" si="12"/>
        <v>-0.31871574001566172</v>
      </c>
      <c r="I58" s="165">
        <f t="shared" si="13"/>
        <v>-0.48913681738109216</v>
      </c>
      <c r="J58" s="164">
        <f t="shared" si="14"/>
        <v>1.6871320306864107E-3</v>
      </c>
    </row>
    <row r="59" spans="2:10" x14ac:dyDescent="0.25">
      <c r="B59" s="162" t="s">
        <v>116</v>
      </c>
      <c r="C59" s="163">
        <v>145</v>
      </c>
      <c r="D59" s="163">
        <v>158</v>
      </c>
      <c r="E59" s="163">
        <v>266</v>
      </c>
      <c r="F59" s="163">
        <v>266</v>
      </c>
      <c r="G59" s="163">
        <v>194</v>
      </c>
      <c r="H59" s="164">
        <f t="shared" si="12"/>
        <v>-0.27067669172932329</v>
      </c>
      <c r="I59" s="165">
        <f t="shared" si="13"/>
        <v>0.33793103448275863</v>
      </c>
      <c r="J59" s="164">
        <f t="shared" si="14"/>
        <v>3.7621105052087778E-4</v>
      </c>
    </row>
    <row r="60" spans="2:10" x14ac:dyDescent="0.25">
      <c r="B60" s="162" t="s">
        <v>123</v>
      </c>
      <c r="C60" s="163">
        <v>49</v>
      </c>
      <c r="D60" s="163">
        <v>65</v>
      </c>
      <c r="E60" s="163">
        <v>99</v>
      </c>
      <c r="F60" s="163">
        <v>154</v>
      </c>
      <c r="G60" s="163">
        <v>122</v>
      </c>
      <c r="H60" s="164">
        <f t="shared" si="12"/>
        <v>-0.20779220779220775</v>
      </c>
      <c r="I60" s="165">
        <f t="shared" si="13"/>
        <v>1.489795918367347</v>
      </c>
      <c r="J60" s="164">
        <f t="shared" si="14"/>
        <v>2.3658633073993343E-4</v>
      </c>
    </row>
    <row r="61" spans="2:10" x14ac:dyDescent="0.25">
      <c r="B61" s="162" t="s">
        <v>119</v>
      </c>
      <c r="C61" s="163">
        <v>76</v>
      </c>
      <c r="D61" s="163">
        <v>147</v>
      </c>
      <c r="E61" s="163">
        <v>45</v>
      </c>
      <c r="F61" s="163">
        <v>80</v>
      </c>
      <c r="G61" s="163">
        <v>115</v>
      </c>
      <c r="H61" s="164">
        <f t="shared" si="12"/>
        <v>0.4375</v>
      </c>
      <c r="I61" s="165">
        <f t="shared" si="13"/>
        <v>0.51315789473684204</v>
      </c>
      <c r="J61" s="164">
        <f t="shared" si="14"/>
        <v>2.2301170520567498E-4</v>
      </c>
    </row>
    <row r="62" spans="2:10" x14ac:dyDescent="0.25">
      <c r="B62" s="162" t="s">
        <v>128</v>
      </c>
      <c r="C62" s="163">
        <v>58</v>
      </c>
      <c r="D62" s="163">
        <v>30</v>
      </c>
      <c r="E62" s="163">
        <v>21</v>
      </c>
      <c r="F62" s="163">
        <v>19</v>
      </c>
      <c r="G62" s="163">
        <v>9</v>
      </c>
      <c r="H62" s="164">
        <f t="shared" si="12"/>
        <v>-0.52631578947368429</v>
      </c>
      <c r="I62" s="165">
        <f t="shared" si="13"/>
        <v>-0.84482758620689657</v>
      </c>
      <c r="J62" s="164">
        <f t="shared" si="14"/>
        <v>1.745308997261804E-5</v>
      </c>
    </row>
    <row r="63" spans="2:10" x14ac:dyDescent="0.25">
      <c r="B63" s="162" t="s">
        <v>131</v>
      </c>
      <c r="C63" s="163">
        <v>148</v>
      </c>
      <c r="D63" s="163">
        <v>36</v>
      </c>
      <c r="E63" s="163">
        <v>10</v>
      </c>
      <c r="F63" s="163">
        <v>12</v>
      </c>
      <c r="G63" s="163">
        <v>11</v>
      </c>
      <c r="H63" s="164">
        <f t="shared" si="12"/>
        <v>-8.333333333333337E-2</v>
      </c>
      <c r="I63" s="165">
        <f t="shared" si="13"/>
        <v>-0.92567567567567566</v>
      </c>
      <c r="J63" s="164">
        <f t="shared" si="14"/>
        <v>2.1331554410977606E-5</v>
      </c>
    </row>
    <row r="64" spans="2:10" x14ac:dyDescent="0.25">
      <c r="B64" s="168" t="s">
        <v>145</v>
      </c>
      <c r="C64" s="169">
        <f>C56-SUM(C57:C63)</f>
        <v>1174</v>
      </c>
      <c r="D64" s="169">
        <f>D56-SUM(D57:D63)</f>
        <v>663</v>
      </c>
      <c r="E64" s="169">
        <f>E56-SUM(E57:E63)</f>
        <v>1280</v>
      </c>
      <c r="F64" s="169">
        <f>F56-SUM(F57:F63)</f>
        <v>1222</v>
      </c>
      <c r="G64" s="169">
        <f>G56-SUM(G57:G63)</f>
        <v>1021</v>
      </c>
      <c r="H64" s="170">
        <f t="shared" si="12"/>
        <v>-0.16448445171849424</v>
      </c>
      <c r="I64" s="171">
        <f t="shared" si="13"/>
        <v>-0.13032367972742764</v>
      </c>
      <c r="J64" s="170">
        <f t="shared" si="14"/>
        <v>1.9799560957825578E-3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11855</v>
      </c>
      <c r="D66" s="176">
        <v>15413</v>
      </c>
      <c r="E66" s="176">
        <v>17598</v>
      </c>
      <c r="F66" s="176">
        <v>14323</v>
      </c>
      <c r="G66" s="176">
        <v>18273</v>
      </c>
      <c r="H66" s="177">
        <f t="shared" ref="H66:H78" si="15">IFERROR(G66/F66-1,"-")</f>
        <v>0.27578021364239325</v>
      </c>
      <c r="I66" s="177">
        <f t="shared" ref="I66:I78" si="16">IFERROR(G66/C66-1,"-")</f>
        <v>0.54137494727962876</v>
      </c>
      <c r="J66" s="177">
        <f t="shared" ref="J66:J78" si="17">G66/G$10</f>
        <v>3.543559034107216E-2</v>
      </c>
    </row>
    <row r="67" spans="2:10" x14ac:dyDescent="0.25">
      <c r="B67" s="157" t="s">
        <v>97</v>
      </c>
      <c r="C67" s="158">
        <v>2441</v>
      </c>
      <c r="D67" s="158">
        <v>1654</v>
      </c>
      <c r="E67" s="158">
        <v>953</v>
      </c>
      <c r="F67" s="158">
        <v>2836</v>
      </c>
      <c r="G67" s="158">
        <v>4319</v>
      </c>
      <c r="H67" s="159">
        <f t="shared" si="15"/>
        <v>0.52291960507757396</v>
      </c>
      <c r="I67" s="160">
        <f t="shared" si="16"/>
        <v>0.76935682097501035</v>
      </c>
      <c r="J67" s="159">
        <f t="shared" si="17"/>
        <v>8.3755439546374794E-3</v>
      </c>
    </row>
    <row r="68" spans="2:10" x14ac:dyDescent="0.25">
      <c r="B68" s="162" t="s">
        <v>103</v>
      </c>
      <c r="C68" s="163">
        <v>1266</v>
      </c>
      <c r="D68" s="163">
        <v>1064</v>
      </c>
      <c r="E68" s="163">
        <v>140</v>
      </c>
      <c r="F68" s="163">
        <v>1755</v>
      </c>
      <c r="G68" s="163">
        <v>2747</v>
      </c>
      <c r="H68" s="164">
        <f t="shared" si="15"/>
        <v>0.56524216524216531</v>
      </c>
      <c r="I68" s="165">
        <f t="shared" si="16"/>
        <v>1.169826224328594</v>
      </c>
      <c r="J68" s="164">
        <f t="shared" si="17"/>
        <v>5.3270709060868624E-3</v>
      </c>
    </row>
    <row r="69" spans="2:10" x14ac:dyDescent="0.25">
      <c r="B69" s="162" t="s">
        <v>100</v>
      </c>
      <c r="C69" s="163">
        <v>1175</v>
      </c>
      <c r="D69" s="163">
        <v>590</v>
      </c>
      <c r="E69" s="163">
        <v>813</v>
      </c>
      <c r="F69" s="163">
        <v>1081</v>
      </c>
      <c r="G69" s="163">
        <v>1572</v>
      </c>
      <c r="H69" s="164">
        <f t="shared" si="15"/>
        <v>0.45420906567992603</v>
      </c>
      <c r="I69" s="165">
        <f t="shared" si="16"/>
        <v>0.33787234042553194</v>
      </c>
      <c r="J69" s="164">
        <f t="shared" si="17"/>
        <v>3.0484730485506178E-3</v>
      </c>
    </row>
    <row r="70" spans="2:10" x14ac:dyDescent="0.25">
      <c r="B70" s="157" t="s">
        <v>107</v>
      </c>
      <c r="C70" s="158">
        <v>9414</v>
      </c>
      <c r="D70" s="158">
        <v>13759</v>
      </c>
      <c r="E70" s="158">
        <v>16645</v>
      </c>
      <c r="F70" s="158">
        <v>11487</v>
      </c>
      <c r="G70" s="158">
        <v>13954</v>
      </c>
      <c r="H70" s="159">
        <f t="shared" si="15"/>
        <v>0.21476451640985461</v>
      </c>
      <c r="I70" s="160">
        <f t="shared" si="16"/>
        <v>0.48226046314000426</v>
      </c>
      <c r="J70" s="159">
        <f t="shared" si="17"/>
        <v>2.7060046386434684E-2</v>
      </c>
    </row>
    <row r="71" spans="2:10" x14ac:dyDescent="0.25">
      <c r="B71" s="162" t="s">
        <v>110</v>
      </c>
      <c r="C71" s="163">
        <v>3503</v>
      </c>
      <c r="D71" s="163">
        <v>3602</v>
      </c>
      <c r="E71" s="163">
        <v>5269</v>
      </c>
      <c r="F71" s="163">
        <v>5245</v>
      </c>
      <c r="G71" s="163">
        <v>5752</v>
      </c>
      <c r="H71" s="164">
        <f t="shared" si="15"/>
        <v>9.6663489037178252E-2</v>
      </c>
      <c r="I71" s="165">
        <f t="shared" si="16"/>
        <v>0.64202112475021411</v>
      </c>
      <c r="J71" s="164">
        <f t="shared" si="17"/>
        <v>1.1154463724722109E-2</v>
      </c>
    </row>
    <row r="72" spans="2:10" x14ac:dyDescent="0.25">
      <c r="B72" s="162" t="s">
        <v>113</v>
      </c>
      <c r="C72" s="163">
        <v>1490</v>
      </c>
      <c r="D72" s="163">
        <v>476</v>
      </c>
      <c r="E72" s="163">
        <v>980</v>
      </c>
      <c r="F72" s="163">
        <v>2200</v>
      </c>
      <c r="G72" s="163">
        <v>1660</v>
      </c>
      <c r="H72" s="164">
        <f t="shared" si="15"/>
        <v>-0.24545454545454548</v>
      </c>
      <c r="I72" s="165">
        <f t="shared" si="16"/>
        <v>0.11409395973154357</v>
      </c>
      <c r="J72" s="164">
        <f t="shared" si="17"/>
        <v>3.2191254838384387E-3</v>
      </c>
    </row>
    <row r="73" spans="2:10" x14ac:dyDescent="0.25">
      <c r="B73" s="162" t="s">
        <v>116</v>
      </c>
      <c r="C73" s="163">
        <v>1078</v>
      </c>
      <c r="D73" s="163">
        <v>2656</v>
      </c>
      <c r="E73" s="163">
        <v>2457</v>
      </c>
      <c r="F73" s="163">
        <v>533</v>
      </c>
      <c r="G73" s="163">
        <v>878</v>
      </c>
      <c r="H73" s="164">
        <f t="shared" si="15"/>
        <v>0.64727954971857415</v>
      </c>
      <c r="I73" s="165">
        <f t="shared" si="16"/>
        <v>-0.1855287569573284</v>
      </c>
      <c r="J73" s="164">
        <f t="shared" si="17"/>
        <v>1.7026458884398488E-3</v>
      </c>
    </row>
    <row r="74" spans="2:10" x14ac:dyDescent="0.25">
      <c r="B74" s="162" t="s">
        <v>123</v>
      </c>
      <c r="C74" s="163">
        <v>144</v>
      </c>
      <c r="D74" s="163">
        <v>1211</v>
      </c>
      <c r="E74" s="163">
        <v>599</v>
      </c>
      <c r="F74" s="163">
        <v>409</v>
      </c>
      <c r="G74" s="163">
        <v>499</v>
      </c>
      <c r="H74" s="164">
        <f t="shared" si="15"/>
        <v>0.22004889975550124</v>
      </c>
      <c r="I74" s="165">
        <f t="shared" si="16"/>
        <v>2.4652777777777777</v>
      </c>
      <c r="J74" s="164">
        <f t="shared" si="17"/>
        <v>9.6767687737071134E-4</v>
      </c>
    </row>
    <row r="75" spans="2:10" x14ac:dyDescent="0.25">
      <c r="B75" s="162" t="s">
        <v>119</v>
      </c>
      <c r="C75" s="163">
        <v>343</v>
      </c>
      <c r="D75" s="163">
        <v>372</v>
      </c>
      <c r="E75" s="163">
        <v>448</v>
      </c>
      <c r="F75" s="163">
        <v>139</v>
      </c>
      <c r="G75" s="163">
        <v>367</v>
      </c>
      <c r="H75" s="164">
        <f t="shared" si="15"/>
        <v>1.6402877697841727</v>
      </c>
      <c r="I75" s="165">
        <f t="shared" si="16"/>
        <v>6.9970845481049482E-2</v>
      </c>
      <c r="J75" s="164">
        <f t="shared" si="17"/>
        <v>7.1169822443898007E-4</v>
      </c>
    </row>
    <row r="76" spans="2:10" x14ac:dyDescent="0.25">
      <c r="B76" s="162" t="s">
        <v>128</v>
      </c>
      <c r="C76" s="163">
        <v>342</v>
      </c>
      <c r="D76" s="163">
        <v>1284</v>
      </c>
      <c r="E76" s="163">
        <v>807</v>
      </c>
      <c r="F76" s="163">
        <v>169</v>
      </c>
      <c r="G76" s="163">
        <v>353</v>
      </c>
      <c r="H76" s="164">
        <f t="shared" si="15"/>
        <v>1.0887573964497039</v>
      </c>
      <c r="I76" s="165">
        <f t="shared" si="16"/>
        <v>3.2163742690058506E-2</v>
      </c>
      <c r="J76" s="164">
        <f t="shared" si="17"/>
        <v>6.8454897337046322E-4</v>
      </c>
    </row>
    <row r="77" spans="2:10" x14ac:dyDescent="0.25">
      <c r="B77" s="162" t="s">
        <v>131</v>
      </c>
      <c r="C77" s="163">
        <v>393</v>
      </c>
      <c r="D77" s="163">
        <v>157</v>
      </c>
      <c r="E77" s="163">
        <v>220</v>
      </c>
      <c r="F77" s="163">
        <v>32</v>
      </c>
      <c r="G77" s="163">
        <v>576</v>
      </c>
      <c r="H77" s="164">
        <f t="shared" si="15"/>
        <v>17</v>
      </c>
      <c r="I77" s="165">
        <f t="shared" si="16"/>
        <v>0.46564885496183206</v>
      </c>
      <c r="J77" s="164">
        <f t="shared" si="17"/>
        <v>1.1169977582475546E-3</v>
      </c>
    </row>
    <row r="78" spans="2:10" x14ac:dyDescent="0.25">
      <c r="B78" s="168" t="s">
        <v>145</v>
      </c>
      <c r="C78" s="169">
        <f>C70-SUM(C71:C77)</f>
        <v>2121</v>
      </c>
      <c r="D78" s="169">
        <f>D70-SUM(D71:D77)</f>
        <v>4001</v>
      </c>
      <c r="E78" s="169">
        <f>E70-SUM(E71:E77)</f>
        <v>5865</v>
      </c>
      <c r="F78" s="169">
        <f>F70-SUM(F71:F77)</f>
        <v>2760</v>
      </c>
      <c r="G78" s="169">
        <f>G70-SUM(G71:G77)</f>
        <v>3869</v>
      </c>
      <c r="H78" s="170">
        <f t="shared" si="15"/>
        <v>0.40181159420289858</v>
      </c>
      <c r="I78" s="171">
        <f t="shared" si="16"/>
        <v>0.82413955681282425</v>
      </c>
      <c r="J78" s="170">
        <f t="shared" si="17"/>
        <v>7.5028894560065775E-3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78749</v>
      </c>
      <c r="D80" s="176">
        <v>55065</v>
      </c>
      <c r="E80" s="176">
        <v>71377</v>
      </c>
      <c r="F80" s="176">
        <v>78632</v>
      </c>
      <c r="G80" s="176">
        <v>85365</v>
      </c>
      <c r="H80" s="177">
        <f t="shared" ref="H80:H92" si="18">IFERROR(G80/F80-1,"-")</f>
        <v>8.5626716858276497E-2</v>
      </c>
      <c r="I80" s="177">
        <f t="shared" ref="I80:I92" si="19">IFERROR(G80/C80-1,"-")</f>
        <v>8.4013765254161932E-2</v>
      </c>
      <c r="J80" s="177">
        <f t="shared" ref="J80:J92" si="20">G80/G$10</f>
        <v>0.16554255839028212</v>
      </c>
    </row>
    <row r="81" spans="2:10" x14ac:dyDescent="0.25">
      <c r="B81" s="157" t="s">
        <v>97</v>
      </c>
      <c r="C81" s="158">
        <v>27855</v>
      </c>
      <c r="D81" s="158">
        <v>15541</v>
      </c>
      <c r="E81" s="158">
        <v>24794</v>
      </c>
      <c r="F81" s="158">
        <v>19994</v>
      </c>
      <c r="G81" s="158">
        <v>28095</v>
      </c>
      <c r="H81" s="159">
        <f t="shared" si="18"/>
        <v>0.40517155146543971</v>
      </c>
      <c r="I81" s="160">
        <f t="shared" si="19"/>
        <v>8.6160473882606059E-3</v>
      </c>
      <c r="J81" s="159">
        <f t="shared" si="20"/>
        <v>5.4482729197855982E-2</v>
      </c>
    </row>
    <row r="82" spans="2:10" x14ac:dyDescent="0.25">
      <c r="B82" s="162" t="s">
        <v>103</v>
      </c>
      <c r="C82" s="163">
        <v>5664</v>
      </c>
      <c r="D82" s="163">
        <v>4820</v>
      </c>
      <c r="E82" s="163">
        <v>5298</v>
      </c>
      <c r="F82" s="163">
        <v>4608</v>
      </c>
      <c r="G82" s="163">
        <v>6989</v>
      </c>
      <c r="H82" s="164">
        <f t="shared" si="18"/>
        <v>0.51671006944444442</v>
      </c>
      <c r="I82" s="165">
        <f t="shared" si="19"/>
        <v>0.23393361581920913</v>
      </c>
      <c r="J82" s="164">
        <f t="shared" si="20"/>
        <v>1.3553293979847499E-2</v>
      </c>
    </row>
    <row r="83" spans="2:10" x14ac:dyDescent="0.25">
      <c r="B83" s="162" t="s">
        <v>100</v>
      </c>
      <c r="C83" s="163">
        <v>22191</v>
      </c>
      <c r="D83" s="163">
        <v>10721</v>
      </c>
      <c r="E83" s="163">
        <v>19496</v>
      </c>
      <c r="F83" s="163">
        <v>15386</v>
      </c>
      <c r="G83" s="163">
        <v>21106</v>
      </c>
      <c r="H83" s="164">
        <f t="shared" si="18"/>
        <v>0.3717665410113089</v>
      </c>
      <c r="I83" s="165">
        <f t="shared" si="19"/>
        <v>-4.8893695642377555E-2</v>
      </c>
      <c r="J83" s="164">
        <f t="shared" si="20"/>
        <v>4.0929435218008486E-2</v>
      </c>
    </row>
    <row r="84" spans="2:10" x14ac:dyDescent="0.25">
      <c r="B84" s="157" t="s">
        <v>107</v>
      </c>
      <c r="C84" s="158">
        <v>50894</v>
      </c>
      <c r="D84" s="158">
        <v>39524</v>
      </c>
      <c r="E84" s="158">
        <v>46583</v>
      </c>
      <c r="F84" s="158">
        <v>58638</v>
      </c>
      <c r="G84" s="158">
        <v>57270</v>
      </c>
      <c r="H84" s="159">
        <f t="shared" si="18"/>
        <v>-2.3329581500051155E-2</v>
      </c>
      <c r="I84" s="160">
        <f t="shared" si="19"/>
        <v>0.12527999371242182</v>
      </c>
      <c r="J84" s="159">
        <f t="shared" si="20"/>
        <v>0.11105982919242613</v>
      </c>
    </row>
    <row r="85" spans="2:10" x14ac:dyDescent="0.25">
      <c r="B85" s="162" t="s">
        <v>110</v>
      </c>
      <c r="C85" s="163">
        <v>7685</v>
      </c>
      <c r="D85" s="163">
        <v>4353</v>
      </c>
      <c r="E85" s="163">
        <v>8155</v>
      </c>
      <c r="F85" s="163">
        <v>11124</v>
      </c>
      <c r="G85" s="163">
        <v>10530</v>
      </c>
      <c r="H85" s="164">
        <f t="shared" si="18"/>
        <v>-5.3398058252427161E-2</v>
      </c>
      <c r="I85" s="165">
        <f t="shared" si="19"/>
        <v>0.37020169160702676</v>
      </c>
      <c r="J85" s="164">
        <f t="shared" si="20"/>
        <v>2.0420115267963109E-2</v>
      </c>
    </row>
    <row r="86" spans="2:10" x14ac:dyDescent="0.25">
      <c r="B86" s="162" t="s">
        <v>113</v>
      </c>
      <c r="C86" s="163">
        <v>18989</v>
      </c>
      <c r="D86" s="163">
        <v>15439</v>
      </c>
      <c r="E86" s="163">
        <v>16493</v>
      </c>
      <c r="F86" s="163">
        <v>18727</v>
      </c>
      <c r="G86" s="163">
        <v>19039</v>
      </c>
      <c r="H86" s="164">
        <f t="shared" si="18"/>
        <v>1.6660436802477641E-2</v>
      </c>
      <c r="I86" s="165">
        <f t="shared" si="19"/>
        <v>2.6331033756386013E-3</v>
      </c>
      <c r="J86" s="164">
        <f t="shared" si="20"/>
        <v>3.6921042220963873E-2</v>
      </c>
    </row>
    <row r="87" spans="2:10" x14ac:dyDescent="0.25">
      <c r="B87" s="162" t="s">
        <v>116</v>
      </c>
      <c r="C87" s="163">
        <v>2620</v>
      </c>
      <c r="D87" s="163">
        <v>3373</v>
      </c>
      <c r="E87" s="163">
        <v>3227</v>
      </c>
      <c r="F87" s="163">
        <v>4391</v>
      </c>
      <c r="G87" s="163">
        <v>4815</v>
      </c>
      <c r="H87" s="164">
        <f t="shared" si="18"/>
        <v>9.6561147802322944E-2</v>
      </c>
      <c r="I87" s="165">
        <f t="shared" si="19"/>
        <v>0.83778625954198471</v>
      </c>
      <c r="J87" s="164">
        <f t="shared" si="20"/>
        <v>9.3374031353506519E-3</v>
      </c>
    </row>
    <row r="88" spans="2:10" x14ac:dyDescent="0.25">
      <c r="B88" s="162" t="s">
        <v>123</v>
      </c>
      <c r="C88" s="163">
        <v>743</v>
      </c>
      <c r="D88" s="163">
        <v>1426</v>
      </c>
      <c r="E88" s="163">
        <v>1156</v>
      </c>
      <c r="F88" s="163">
        <v>1506</v>
      </c>
      <c r="G88" s="163">
        <v>1447</v>
      </c>
      <c r="H88" s="164">
        <f t="shared" si="18"/>
        <v>-3.9176626826029182E-2</v>
      </c>
      <c r="I88" s="165">
        <f t="shared" si="19"/>
        <v>0.94751009421265131</v>
      </c>
      <c r="J88" s="164">
        <f t="shared" si="20"/>
        <v>2.8060690211531452E-3</v>
      </c>
    </row>
    <row r="89" spans="2:10" x14ac:dyDescent="0.25">
      <c r="B89" s="162" t="s">
        <v>119</v>
      </c>
      <c r="C89" s="163">
        <v>543</v>
      </c>
      <c r="D89" s="163">
        <v>1209</v>
      </c>
      <c r="E89" s="163">
        <v>662</v>
      </c>
      <c r="F89" s="163">
        <v>835</v>
      </c>
      <c r="G89" s="163">
        <v>874</v>
      </c>
      <c r="H89" s="164">
        <f t="shared" si="18"/>
        <v>4.6706586826347207E-2</v>
      </c>
      <c r="I89" s="165">
        <f t="shared" si="19"/>
        <v>0.60957642725598538</v>
      </c>
      <c r="J89" s="164">
        <f t="shared" si="20"/>
        <v>1.6948889595631298E-3</v>
      </c>
    </row>
    <row r="90" spans="2:10" x14ac:dyDescent="0.25">
      <c r="B90" s="162" t="s">
        <v>128</v>
      </c>
      <c r="C90" s="163">
        <v>1432</v>
      </c>
      <c r="D90" s="163">
        <v>1145</v>
      </c>
      <c r="E90" s="163">
        <v>1550</v>
      </c>
      <c r="F90" s="163">
        <v>1479</v>
      </c>
      <c r="G90" s="163">
        <v>1139</v>
      </c>
      <c r="H90" s="164">
        <f t="shared" si="18"/>
        <v>-0.22988505747126442</v>
      </c>
      <c r="I90" s="165">
        <f t="shared" si="19"/>
        <v>-0.20460893854748607</v>
      </c>
      <c r="J90" s="164">
        <f t="shared" si="20"/>
        <v>2.2087854976457722E-3</v>
      </c>
    </row>
    <row r="91" spans="2:10" x14ac:dyDescent="0.25">
      <c r="B91" s="162" t="s">
        <v>131</v>
      </c>
      <c r="C91" s="163">
        <v>2715</v>
      </c>
      <c r="D91" s="163">
        <v>1141</v>
      </c>
      <c r="E91" s="163">
        <v>1595</v>
      </c>
      <c r="F91" s="163">
        <v>1852</v>
      </c>
      <c r="G91" s="163">
        <v>1298</v>
      </c>
      <c r="H91" s="164">
        <f t="shared" si="18"/>
        <v>-0.29913606911447088</v>
      </c>
      <c r="I91" s="165">
        <f t="shared" si="19"/>
        <v>-0.52191528545119703</v>
      </c>
      <c r="J91" s="164">
        <f t="shared" si="20"/>
        <v>2.5171234204953573E-3</v>
      </c>
    </row>
    <row r="92" spans="2:10" x14ac:dyDescent="0.25">
      <c r="B92" s="168" t="s">
        <v>145</v>
      </c>
      <c r="C92" s="169">
        <f>C84-SUM(C85:C91)</f>
        <v>16167</v>
      </c>
      <c r="D92" s="169">
        <f>D84-SUM(D85:D91)</f>
        <v>11438</v>
      </c>
      <c r="E92" s="169">
        <f>E84-SUM(E85:E91)</f>
        <v>13745</v>
      </c>
      <c r="F92" s="169">
        <f>F84-SUM(F85:F91)</f>
        <v>18724</v>
      </c>
      <c r="G92" s="169">
        <f>G84-SUM(G85:G91)</f>
        <v>18128</v>
      </c>
      <c r="H92" s="170">
        <f t="shared" si="18"/>
        <v>-3.1830805383465055E-2</v>
      </c>
      <c r="I92" s="171">
        <f t="shared" si="19"/>
        <v>0.12129646811405959</v>
      </c>
      <c r="J92" s="170">
        <f t="shared" si="20"/>
        <v>3.5154401669291097E-2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6317</v>
      </c>
      <c r="D94" s="176">
        <v>4617</v>
      </c>
      <c r="E94" s="176">
        <v>5090</v>
      </c>
      <c r="F94" s="176">
        <v>5218</v>
      </c>
      <c r="G94" s="176">
        <v>5721</v>
      </c>
      <c r="H94" s="177">
        <f t="shared" ref="H94:H106" si="21">IFERROR(G94/F94-1,"-")</f>
        <v>9.6397087006515836E-2</v>
      </c>
      <c r="I94" s="177">
        <f t="shared" ref="I94:I106" si="22">IFERROR(G94/C94-1,"-")</f>
        <v>-9.4348583188222257E-2</v>
      </c>
      <c r="J94" s="177">
        <f t="shared" ref="J94:J106" si="23">G94/G$10</f>
        <v>1.1094347525927535E-2</v>
      </c>
    </row>
    <row r="95" spans="2:10" x14ac:dyDescent="0.25">
      <c r="B95" s="157" t="s">
        <v>97</v>
      </c>
      <c r="C95" s="158">
        <v>3888</v>
      </c>
      <c r="D95" s="158">
        <v>2734</v>
      </c>
      <c r="E95" s="158">
        <v>3213</v>
      </c>
      <c r="F95" s="158">
        <v>2513</v>
      </c>
      <c r="G95" s="158">
        <v>3367</v>
      </c>
      <c r="H95" s="159">
        <f t="shared" si="21"/>
        <v>0.33983286908077992</v>
      </c>
      <c r="I95" s="160">
        <f t="shared" si="22"/>
        <v>-0.13400205761316875</v>
      </c>
      <c r="J95" s="159">
        <f t="shared" si="23"/>
        <v>6.5293948819783272E-3</v>
      </c>
    </row>
    <row r="96" spans="2:10" x14ac:dyDescent="0.25">
      <c r="B96" s="162" t="s">
        <v>103</v>
      </c>
      <c r="C96" s="163">
        <v>2093</v>
      </c>
      <c r="D96" s="163">
        <v>1341</v>
      </c>
      <c r="E96" s="163">
        <v>1567</v>
      </c>
      <c r="F96" s="163">
        <v>683</v>
      </c>
      <c r="G96" s="163">
        <v>1279</v>
      </c>
      <c r="H96" s="164">
        <f t="shared" si="21"/>
        <v>0.87262079062957532</v>
      </c>
      <c r="I96" s="165">
        <f t="shared" si="22"/>
        <v>-0.38891543239369331</v>
      </c>
      <c r="J96" s="164">
        <f t="shared" si="23"/>
        <v>2.4802780083309417E-3</v>
      </c>
    </row>
    <row r="97" spans="2:10" x14ac:dyDescent="0.25">
      <c r="B97" s="162" t="s">
        <v>100</v>
      </c>
      <c r="C97" s="163">
        <v>1795</v>
      </c>
      <c r="D97" s="163">
        <v>1393</v>
      </c>
      <c r="E97" s="163">
        <v>1646</v>
      </c>
      <c r="F97" s="163">
        <v>1830</v>
      </c>
      <c r="G97" s="163">
        <v>2088</v>
      </c>
      <c r="H97" s="164">
        <f t="shared" si="21"/>
        <v>0.14098360655737707</v>
      </c>
      <c r="I97" s="165">
        <f t="shared" si="22"/>
        <v>0.16323119777158768</v>
      </c>
      <c r="J97" s="164">
        <f t="shared" si="23"/>
        <v>4.0491168736473855E-3</v>
      </c>
    </row>
    <row r="98" spans="2:10" x14ac:dyDescent="0.25">
      <c r="B98" s="157" t="s">
        <v>107</v>
      </c>
      <c r="C98" s="158">
        <v>2429</v>
      </c>
      <c r="D98" s="158">
        <v>1883</v>
      </c>
      <c r="E98" s="158">
        <v>1877</v>
      </c>
      <c r="F98" s="158">
        <v>2705</v>
      </c>
      <c r="G98" s="158">
        <v>2354</v>
      </c>
      <c r="H98" s="159">
        <f t="shared" si="21"/>
        <v>-0.12975970425138628</v>
      </c>
      <c r="I98" s="160">
        <f t="shared" si="22"/>
        <v>-3.0876904075751388E-2</v>
      </c>
      <c r="J98" s="159">
        <f t="shared" si="23"/>
        <v>4.5649526439492079E-3</v>
      </c>
    </row>
    <row r="99" spans="2:10" x14ac:dyDescent="0.25">
      <c r="B99" s="162" t="s">
        <v>110</v>
      </c>
      <c r="C99" s="163">
        <v>292</v>
      </c>
      <c r="D99" s="163">
        <v>259</v>
      </c>
      <c r="E99" s="163">
        <v>278</v>
      </c>
      <c r="F99" s="163">
        <v>318</v>
      </c>
      <c r="G99" s="163">
        <v>332</v>
      </c>
      <c r="H99" s="164">
        <f t="shared" si="21"/>
        <v>4.4025157232704393E-2</v>
      </c>
      <c r="I99" s="165">
        <f t="shared" si="22"/>
        <v>0.13698630136986312</v>
      </c>
      <c r="J99" s="164">
        <f t="shared" si="23"/>
        <v>6.4382509676768772E-4</v>
      </c>
    </row>
    <row r="100" spans="2:10" x14ac:dyDescent="0.25">
      <c r="B100" s="162" t="s">
        <v>113</v>
      </c>
      <c r="C100" s="163">
        <v>617</v>
      </c>
      <c r="D100" s="163">
        <v>540</v>
      </c>
      <c r="E100" s="163">
        <v>459</v>
      </c>
      <c r="F100" s="163">
        <v>564</v>
      </c>
      <c r="G100" s="163">
        <v>530</v>
      </c>
      <c r="H100" s="164">
        <f t="shared" si="21"/>
        <v>-6.0283687943262443E-2</v>
      </c>
      <c r="I100" s="165">
        <f t="shared" si="22"/>
        <v>-0.14100486223662889</v>
      </c>
      <c r="J100" s="164">
        <f t="shared" si="23"/>
        <v>1.0277930761652847E-3</v>
      </c>
    </row>
    <row r="101" spans="2:10" x14ac:dyDescent="0.25">
      <c r="B101" s="162" t="s">
        <v>116</v>
      </c>
      <c r="C101" s="163">
        <v>393</v>
      </c>
      <c r="D101" s="163">
        <v>317</v>
      </c>
      <c r="E101" s="163">
        <v>291</v>
      </c>
      <c r="F101" s="163">
        <v>482</v>
      </c>
      <c r="G101" s="163">
        <v>373</v>
      </c>
      <c r="H101" s="164">
        <f t="shared" si="21"/>
        <v>-0.22614107883817425</v>
      </c>
      <c r="I101" s="165">
        <f t="shared" si="22"/>
        <v>-5.0890585241730291E-2</v>
      </c>
      <c r="J101" s="164">
        <f t="shared" si="23"/>
        <v>7.2333361775405878E-4</v>
      </c>
    </row>
    <row r="102" spans="2:10" x14ac:dyDescent="0.25">
      <c r="B102" s="162" t="s">
        <v>123</v>
      </c>
      <c r="C102" s="163">
        <v>110</v>
      </c>
      <c r="D102" s="163">
        <v>121</v>
      </c>
      <c r="E102" s="163">
        <v>123</v>
      </c>
      <c r="F102" s="163">
        <v>117</v>
      </c>
      <c r="G102" s="163">
        <v>86</v>
      </c>
      <c r="H102" s="164">
        <f t="shared" si="21"/>
        <v>-0.2649572649572649</v>
      </c>
      <c r="I102" s="165">
        <f t="shared" si="22"/>
        <v>-0.21818181818181814</v>
      </c>
      <c r="J102" s="164">
        <f t="shared" si="23"/>
        <v>1.6677397084946129E-4</v>
      </c>
    </row>
    <row r="103" spans="2:10" x14ac:dyDescent="0.25">
      <c r="B103" s="162" t="s">
        <v>119</v>
      </c>
      <c r="C103" s="163">
        <v>82</v>
      </c>
      <c r="D103" s="163">
        <v>113</v>
      </c>
      <c r="E103" s="163">
        <v>73</v>
      </c>
      <c r="F103" s="163">
        <v>114</v>
      </c>
      <c r="G103" s="163">
        <v>67</v>
      </c>
      <c r="H103" s="164">
        <f t="shared" si="21"/>
        <v>-0.41228070175438591</v>
      </c>
      <c r="I103" s="165">
        <f t="shared" si="22"/>
        <v>-0.18292682926829273</v>
      </c>
      <c r="J103" s="164">
        <f t="shared" si="23"/>
        <v>1.299285586850454E-4</v>
      </c>
    </row>
    <row r="104" spans="2:10" x14ac:dyDescent="0.25">
      <c r="B104" s="162" t="s">
        <v>128</v>
      </c>
      <c r="C104" s="163">
        <v>16</v>
      </c>
      <c r="D104" s="163">
        <v>22</v>
      </c>
      <c r="E104" s="163">
        <v>12</v>
      </c>
      <c r="F104" s="163">
        <v>24</v>
      </c>
      <c r="G104" s="163">
        <v>38</v>
      </c>
      <c r="H104" s="164">
        <f t="shared" si="21"/>
        <v>0.58333333333333326</v>
      </c>
      <c r="I104" s="165">
        <f t="shared" si="22"/>
        <v>1.375</v>
      </c>
      <c r="J104" s="164">
        <f t="shared" si="23"/>
        <v>7.3690824328831724E-5</v>
      </c>
    </row>
    <row r="105" spans="2:10" x14ac:dyDescent="0.25">
      <c r="B105" s="162" t="s">
        <v>131</v>
      </c>
      <c r="C105" s="163">
        <v>66</v>
      </c>
      <c r="D105" s="163">
        <v>14</v>
      </c>
      <c r="E105" s="163">
        <v>8</v>
      </c>
      <c r="F105" s="163">
        <v>32</v>
      </c>
      <c r="G105" s="163">
        <v>50</v>
      </c>
      <c r="H105" s="164">
        <f t="shared" si="21"/>
        <v>0.5625</v>
      </c>
      <c r="I105" s="165">
        <f t="shared" si="22"/>
        <v>-0.24242424242424243</v>
      </c>
      <c r="J105" s="164">
        <f t="shared" si="23"/>
        <v>9.6961610958989111E-5</v>
      </c>
    </row>
    <row r="106" spans="2:10" x14ac:dyDescent="0.25">
      <c r="B106" s="168" t="s">
        <v>145</v>
      </c>
      <c r="C106" s="169">
        <f>C98-SUM(C99:C105)</f>
        <v>853</v>
      </c>
      <c r="D106" s="169">
        <f>D98-SUM(D99:D105)</f>
        <v>497</v>
      </c>
      <c r="E106" s="169">
        <f>E98-SUM(E99:E105)</f>
        <v>633</v>
      </c>
      <c r="F106" s="169">
        <f>F98-SUM(F99:F105)</f>
        <v>1054</v>
      </c>
      <c r="G106" s="169">
        <f>G98-SUM(G99:G105)</f>
        <v>878</v>
      </c>
      <c r="H106" s="170">
        <f t="shared" si="21"/>
        <v>-0.16698292220113853</v>
      </c>
      <c r="I106" s="171">
        <f t="shared" si="22"/>
        <v>2.9308323563892236E-2</v>
      </c>
      <c r="J106" s="170">
        <f t="shared" si="23"/>
        <v>1.7026458884398488E-3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14208</v>
      </c>
      <c r="D108" s="176">
        <v>13942</v>
      </c>
      <c r="E108" s="176">
        <v>18713</v>
      </c>
      <c r="F108" s="176">
        <v>22087</v>
      </c>
      <c r="G108" s="176">
        <v>20986</v>
      </c>
      <c r="H108" s="177">
        <f t="shared" ref="H108:H120" si="24">IFERROR(G108/F108-1,"-")</f>
        <v>-4.9848327070222354E-2</v>
      </c>
      <c r="I108" s="177">
        <f t="shared" ref="I108:I120" si="25">IFERROR(G108/C108-1,"-")</f>
        <v>0.47705518018018012</v>
      </c>
      <c r="J108" s="177">
        <f t="shared" ref="J108:J120" si="26">G108/G$10</f>
        <v>4.0696727351706916E-2</v>
      </c>
    </row>
    <row r="109" spans="2:10" x14ac:dyDescent="0.25">
      <c r="B109" s="157" t="s">
        <v>97</v>
      </c>
      <c r="C109" s="158">
        <v>2923</v>
      </c>
      <c r="D109" s="158">
        <v>1900</v>
      </c>
      <c r="E109" s="158">
        <v>4375</v>
      </c>
      <c r="F109" s="158">
        <v>2951</v>
      </c>
      <c r="G109" s="158">
        <v>2896</v>
      </c>
      <c r="H109" s="159">
        <f t="shared" si="24"/>
        <v>-1.8637749915282997E-2</v>
      </c>
      <c r="I109" s="160">
        <f t="shared" si="25"/>
        <v>-9.2370851864522763E-3</v>
      </c>
      <c r="J109" s="159">
        <f t="shared" si="26"/>
        <v>5.6160165067446494E-3</v>
      </c>
    </row>
    <row r="110" spans="2:10" x14ac:dyDescent="0.25">
      <c r="B110" s="162" t="s">
        <v>103</v>
      </c>
      <c r="C110" s="163">
        <v>914</v>
      </c>
      <c r="D110" s="163">
        <v>812</v>
      </c>
      <c r="E110" s="163">
        <v>1086</v>
      </c>
      <c r="F110" s="163">
        <v>634</v>
      </c>
      <c r="G110" s="163">
        <v>798</v>
      </c>
      <c r="H110" s="164">
        <f t="shared" si="24"/>
        <v>0.25867507886435326</v>
      </c>
      <c r="I110" s="165">
        <f t="shared" si="25"/>
        <v>-0.12691466083150982</v>
      </c>
      <c r="J110" s="164">
        <f t="shared" si="26"/>
        <v>1.5475073109054664E-3</v>
      </c>
    </row>
    <row r="111" spans="2:10" x14ac:dyDescent="0.25">
      <c r="B111" s="162" t="s">
        <v>100</v>
      </c>
      <c r="C111" s="163">
        <v>2009</v>
      </c>
      <c r="D111" s="163">
        <v>1088</v>
      </c>
      <c r="E111" s="163">
        <v>3289</v>
      </c>
      <c r="F111" s="163">
        <v>2317</v>
      </c>
      <c r="G111" s="163">
        <v>2098</v>
      </c>
      <c r="H111" s="164">
        <f t="shared" si="24"/>
        <v>-9.451877427708244E-2</v>
      </c>
      <c r="I111" s="165">
        <f t="shared" si="25"/>
        <v>4.4300647088103551E-2</v>
      </c>
      <c r="J111" s="164">
        <f t="shared" si="26"/>
        <v>4.0685091958391831E-3</v>
      </c>
    </row>
    <row r="112" spans="2:10" x14ac:dyDescent="0.25">
      <c r="B112" s="157" t="s">
        <v>107</v>
      </c>
      <c r="C112" s="158">
        <v>11285</v>
      </c>
      <c r="D112" s="158">
        <v>12042</v>
      </c>
      <c r="E112" s="158">
        <v>14338</v>
      </c>
      <c r="F112" s="158">
        <v>19136</v>
      </c>
      <c r="G112" s="158">
        <v>18090</v>
      </c>
      <c r="H112" s="159">
        <f t="shared" si="24"/>
        <v>-5.4661371237458178E-2</v>
      </c>
      <c r="I112" s="160">
        <f t="shared" si="25"/>
        <v>0.60301284891448836</v>
      </c>
      <c r="J112" s="159">
        <f t="shared" si="26"/>
        <v>3.5080710844962261E-2</v>
      </c>
    </row>
    <row r="113" spans="2:10" x14ac:dyDescent="0.25">
      <c r="B113" s="162" t="s">
        <v>110</v>
      </c>
      <c r="C113" s="163">
        <v>5918</v>
      </c>
      <c r="D113" s="163">
        <v>6776</v>
      </c>
      <c r="E113" s="163">
        <v>7819</v>
      </c>
      <c r="F113" s="163">
        <v>11418</v>
      </c>
      <c r="G113" s="163">
        <v>10847</v>
      </c>
      <c r="H113" s="164">
        <f t="shared" si="24"/>
        <v>-5.0008758101243611E-2</v>
      </c>
      <c r="I113" s="165">
        <f t="shared" si="25"/>
        <v>0.83288273065224727</v>
      </c>
      <c r="J113" s="164">
        <f t="shared" si="26"/>
        <v>2.1034851881443099E-2</v>
      </c>
    </row>
    <row r="114" spans="2:10" x14ac:dyDescent="0.25">
      <c r="B114" s="162" t="s">
        <v>113</v>
      </c>
      <c r="C114" s="163">
        <v>1278</v>
      </c>
      <c r="D114" s="163">
        <v>872</v>
      </c>
      <c r="E114" s="163">
        <v>1094</v>
      </c>
      <c r="F114" s="163">
        <v>1110</v>
      </c>
      <c r="G114" s="163">
        <v>1131</v>
      </c>
      <c r="H114" s="164">
        <f t="shared" si="24"/>
        <v>1.8918918918918948E-2</v>
      </c>
      <c r="I114" s="165">
        <f t="shared" si="25"/>
        <v>-0.11502347417840375</v>
      </c>
      <c r="J114" s="164">
        <f t="shared" si="26"/>
        <v>2.1932716398923337E-3</v>
      </c>
    </row>
    <row r="115" spans="2:10" x14ac:dyDescent="0.25">
      <c r="B115" s="162" t="s">
        <v>116</v>
      </c>
      <c r="C115" s="163">
        <v>576</v>
      </c>
      <c r="D115" s="163">
        <v>752</v>
      </c>
      <c r="E115" s="163">
        <v>1080</v>
      </c>
      <c r="F115" s="163">
        <v>924</v>
      </c>
      <c r="G115" s="163">
        <v>1319</v>
      </c>
      <c r="H115" s="164">
        <f t="shared" si="24"/>
        <v>0.42748917748917759</v>
      </c>
      <c r="I115" s="165">
        <f t="shared" si="25"/>
        <v>1.2899305555555554</v>
      </c>
      <c r="J115" s="164">
        <f t="shared" si="26"/>
        <v>2.5578472970981328E-3</v>
      </c>
    </row>
    <row r="116" spans="2:10" x14ac:dyDescent="0.25">
      <c r="B116" s="162" t="s">
        <v>123</v>
      </c>
      <c r="C116" s="163">
        <v>244</v>
      </c>
      <c r="D116" s="163">
        <v>370</v>
      </c>
      <c r="E116" s="163">
        <v>725</v>
      </c>
      <c r="F116" s="163">
        <v>687</v>
      </c>
      <c r="G116" s="163">
        <v>859</v>
      </c>
      <c r="H116" s="164">
        <f t="shared" si="24"/>
        <v>0.25036390101892292</v>
      </c>
      <c r="I116" s="165">
        <f t="shared" si="25"/>
        <v>2.5204918032786887</v>
      </c>
      <c r="J116" s="164">
        <f t="shared" si="26"/>
        <v>1.665800476275433E-3</v>
      </c>
    </row>
    <row r="117" spans="2:10" x14ac:dyDescent="0.25">
      <c r="B117" s="162" t="s">
        <v>119</v>
      </c>
      <c r="C117" s="163">
        <v>418</v>
      </c>
      <c r="D117" s="163">
        <v>823</v>
      </c>
      <c r="E117" s="163">
        <v>533</v>
      </c>
      <c r="F117" s="163">
        <v>632</v>
      </c>
      <c r="G117" s="163">
        <v>621</v>
      </c>
      <c r="H117" s="164">
        <f t="shared" si="24"/>
        <v>-1.7405063291139222E-2</v>
      </c>
      <c r="I117" s="165">
        <f t="shared" si="25"/>
        <v>0.4856459330143541</v>
      </c>
      <c r="J117" s="164">
        <f t="shared" si="26"/>
        <v>1.2042632081106449E-3</v>
      </c>
    </row>
    <row r="118" spans="2:10" x14ac:dyDescent="0.25">
      <c r="B118" s="162" t="s">
        <v>128</v>
      </c>
      <c r="C118" s="163">
        <v>166</v>
      </c>
      <c r="D118" s="163">
        <v>115</v>
      </c>
      <c r="E118" s="163">
        <v>236</v>
      </c>
      <c r="F118" s="163">
        <v>293</v>
      </c>
      <c r="G118" s="163">
        <v>67</v>
      </c>
      <c r="H118" s="164">
        <f t="shared" si="24"/>
        <v>-0.77133105802047786</v>
      </c>
      <c r="I118" s="165">
        <f t="shared" si="25"/>
        <v>-0.59638554216867468</v>
      </c>
      <c r="J118" s="164">
        <f t="shared" si="26"/>
        <v>1.299285586850454E-4</v>
      </c>
    </row>
    <row r="119" spans="2:10" x14ac:dyDescent="0.25">
      <c r="B119" s="162" t="s">
        <v>131</v>
      </c>
      <c r="C119" s="163">
        <v>378</v>
      </c>
      <c r="D119" s="163">
        <v>282</v>
      </c>
      <c r="E119" s="163">
        <v>110</v>
      </c>
      <c r="F119" s="163">
        <v>229</v>
      </c>
      <c r="G119" s="163">
        <v>114</v>
      </c>
      <c r="H119" s="164">
        <f t="shared" si="24"/>
        <v>-0.50218340611353707</v>
      </c>
      <c r="I119" s="165">
        <f t="shared" si="25"/>
        <v>-0.69841269841269837</v>
      </c>
      <c r="J119" s="164">
        <f t="shared" si="26"/>
        <v>2.2107247298649519E-4</v>
      </c>
    </row>
    <row r="120" spans="2:10" x14ac:dyDescent="0.25">
      <c r="B120" s="168" t="s">
        <v>145</v>
      </c>
      <c r="C120" s="169">
        <f>C112-SUM(C113:C119)</f>
        <v>2307</v>
      </c>
      <c r="D120" s="169">
        <f>D112-SUM(D113:D119)</f>
        <v>2052</v>
      </c>
      <c r="E120" s="169">
        <f>E112-SUM(E113:E119)</f>
        <v>2741</v>
      </c>
      <c r="F120" s="169">
        <f>F112-SUM(F113:F119)</f>
        <v>3843</v>
      </c>
      <c r="G120" s="169">
        <f>G112-SUM(G113:G119)</f>
        <v>3132</v>
      </c>
      <c r="H120" s="170">
        <f t="shared" si="24"/>
        <v>-0.18501170960187352</v>
      </c>
      <c r="I120" s="171">
        <f t="shared" si="25"/>
        <v>0.35760728218465543</v>
      </c>
      <c r="J120" s="170">
        <f t="shared" si="26"/>
        <v>6.0736753104710783E-3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22370</v>
      </c>
      <c r="D122" s="176">
        <v>23574</v>
      </c>
      <c r="E122" s="176">
        <v>26213</v>
      </c>
      <c r="F122" s="176">
        <v>24550</v>
      </c>
      <c r="G122" s="176">
        <v>26113</v>
      </c>
      <c r="H122" s="177">
        <f t="shared" ref="H122:H134" si="27">IFERROR(G122/F122-1,"-")</f>
        <v>6.3665987780040734E-2</v>
      </c>
      <c r="I122" s="177">
        <f t="shared" ref="I122:I134" si="28">IFERROR(G122/C122-1,"-")</f>
        <v>0.16732230666070635</v>
      </c>
      <c r="J122" s="177">
        <f t="shared" ref="J122:J134" si="29">G122/G$10</f>
        <v>5.0639170939441654E-2</v>
      </c>
    </row>
    <row r="123" spans="2:10" x14ac:dyDescent="0.25">
      <c r="B123" s="157" t="s">
        <v>97</v>
      </c>
      <c r="C123" s="158">
        <v>11771</v>
      </c>
      <c r="D123" s="158">
        <v>13650</v>
      </c>
      <c r="E123" s="158">
        <v>14085</v>
      </c>
      <c r="F123" s="158">
        <v>13995</v>
      </c>
      <c r="G123" s="158">
        <v>15270</v>
      </c>
      <c r="H123" s="159">
        <f t="shared" si="27"/>
        <v>9.1103965702036493E-2</v>
      </c>
      <c r="I123" s="160">
        <f t="shared" si="28"/>
        <v>0.29725596805708943</v>
      </c>
      <c r="J123" s="159">
        <f t="shared" si="29"/>
        <v>2.9612075986875278E-2</v>
      </c>
    </row>
    <row r="124" spans="2:10" x14ac:dyDescent="0.25">
      <c r="B124" s="162" t="s">
        <v>103</v>
      </c>
      <c r="C124" s="163">
        <v>5366</v>
      </c>
      <c r="D124" s="163">
        <v>6540</v>
      </c>
      <c r="E124" s="163">
        <v>6958</v>
      </c>
      <c r="F124" s="163">
        <v>5274</v>
      </c>
      <c r="G124" s="163">
        <v>6305</v>
      </c>
      <c r="H124" s="164">
        <f t="shared" si="27"/>
        <v>0.19548729616989013</v>
      </c>
      <c r="I124" s="165">
        <f t="shared" si="28"/>
        <v>0.17499068207230706</v>
      </c>
      <c r="J124" s="164">
        <f t="shared" si="29"/>
        <v>1.2226859141928528E-2</v>
      </c>
    </row>
    <row r="125" spans="2:10" x14ac:dyDescent="0.25">
      <c r="B125" s="162" t="s">
        <v>100</v>
      </c>
      <c r="C125" s="163">
        <v>6405</v>
      </c>
      <c r="D125" s="163">
        <v>7110</v>
      </c>
      <c r="E125" s="163">
        <v>7127</v>
      </c>
      <c r="F125" s="163">
        <v>8721</v>
      </c>
      <c r="G125" s="163">
        <v>8965</v>
      </c>
      <c r="H125" s="164">
        <f t="shared" si="27"/>
        <v>2.7978442839123874E-2</v>
      </c>
      <c r="I125" s="165">
        <f t="shared" si="28"/>
        <v>0.39968774395003903</v>
      </c>
      <c r="J125" s="164">
        <f t="shared" si="29"/>
        <v>1.738521684494675E-2</v>
      </c>
    </row>
    <row r="126" spans="2:10" x14ac:dyDescent="0.25">
      <c r="B126" s="157" t="s">
        <v>107</v>
      </c>
      <c r="C126" s="158">
        <v>10599</v>
      </c>
      <c r="D126" s="158">
        <v>9924</v>
      </c>
      <c r="E126" s="158">
        <v>12128</v>
      </c>
      <c r="F126" s="158">
        <v>10555</v>
      </c>
      <c r="G126" s="158">
        <v>10843</v>
      </c>
      <c r="H126" s="159">
        <f t="shared" si="27"/>
        <v>2.7285646612979608E-2</v>
      </c>
      <c r="I126" s="160">
        <f t="shared" si="28"/>
        <v>2.3021039720728442E-2</v>
      </c>
      <c r="J126" s="159">
        <f t="shared" si="29"/>
        <v>2.102709495256638E-2</v>
      </c>
    </row>
    <row r="127" spans="2:10" x14ac:dyDescent="0.25">
      <c r="B127" s="162" t="s">
        <v>110</v>
      </c>
      <c r="C127" s="163">
        <v>1081</v>
      </c>
      <c r="D127" s="163">
        <v>775</v>
      </c>
      <c r="E127" s="163">
        <v>962</v>
      </c>
      <c r="F127" s="163">
        <v>1147</v>
      </c>
      <c r="G127" s="163">
        <v>1127</v>
      </c>
      <c r="H127" s="164">
        <f t="shared" si="27"/>
        <v>-1.7436791630340065E-2</v>
      </c>
      <c r="I127" s="165">
        <f t="shared" si="28"/>
        <v>4.2553191489361764E-2</v>
      </c>
      <c r="J127" s="164">
        <f t="shared" si="29"/>
        <v>2.1855147110156148E-3</v>
      </c>
    </row>
    <row r="128" spans="2:10" x14ac:dyDescent="0.25">
      <c r="B128" s="162" t="s">
        <v>113</v>
      </c>
      <c r="C128" s="163">
        <v>1143</v>
      </c>
      <c r="D128" s="163">
        <v>1659</v>
      </c>
      <c r="E128" s="163">
        <v>1800</v>
      </c>
      <c r="F128" s="163">
        <v>1503</v>
      </c>
      <c r="G128" s="163">
        <v>1743</v>
      </c>
      <c r="H128" s="164">
        <f t="shared" si="27"/>
        <v>0.15968063872255489</v>
      </c>
      <c r="I128" s="165">
        <f t="shared" si="28"/>
        <v>0.52493438320209984</v>
      </c>
      <c r="J128" s="164">
        <f t="shared" si="29"/>
        <v>3.3800817580303608E-3</v>
      </c>
    </row>
    <row r="129" spans="2:10" x14ac:dyDescent="0.25">
      <c r="B129" s="162" t="s">
        <v>116</v>
      </c>
      <c r="C129" s="163">
        <v>649</v>
      </c>
      <c r="D129" s="163">
        <v>954</v>
      </c>
      <c r="E129" s="163">
        <v>1027</v>
      </c>
      <c r="F129" s="163">
        <v>1076</v>
      </c>
      <c r="G129" s="163">
        <v>866</v>
      </c>
      <c r="H129" s="164">
        <f t="shared" si="27"/>
        <v>-0.19516728624535318</v>
      </c>
      <c r="I129" s="165">
        <f t="shared" si="28"/>
        <v>0.33436055469953785</v>
      </c>
      <c r="J129" s="164">
        <f t="shared" si="29"/>
        <v>1.6793751018096914E-3</v>
      </c>
    </row>
    <row r="130" spans="2:10" x14ac:dyDescent="0.25">
      <c r="B130" s="162" t="s">
        <v>123</v>
      </c>
      <c r="C130" s="163">
        <v>153</v>
      </c>
      <c r="D130" s="163">
        <v>249</v>
      </c>
      <c r="E130" s="163">
        <v>308</v>
      </c>
      <c r="F130" s="163">
        <v>305</v>
      </c>
      <c r="G130" s="163">
        <v>307</v>
      </c>
      <c r="H130" s="164">
        <f t="shared" si="27"/>
        <v>6.5573770491802463E-3</v>
      </c>
      <c r="I130" s="165">
        <f t="shared" si="28"/>
        <v>1.0065359477124183</v>
      </c>
      <c r="J130" s="164">
        <f t="shared" si="29"/>
        <v>5.9534429128819315E-4</v>
      </c>
    </row>
    <row r="131" spans="2:10" x14ac:dyDescent="0.25">
      <c r="B131" s="162" t="s">
        <v>119</v>
      </c>
      <c r="C131" s="163">
        <v>195</v>
      </c>
      <c r="D131" s="163">
        <v>409</v>
      </c>
      <c r="E131" s="163">
        <v>194</v>
      </c>
      <c r="F131" s="163">
        <v>291</v>
      </c>
      <c r="G131" s="163">
        <v>254</v>
      </c>
      <c r="H131" s="164">
        <f t="shared" si="27"/>
        <v>-0.12714776632302405</v>
      </c>
      <c r="I131" s="165">
        <f t="shared" si="28"/>
        <v>0.3025641025641026</v>
      </c>
      <c r="J131" s="164">
        <f t="shared" si="29"/>
        <v>4.9256498367166476E-4</v>
      </c>
    </row>
    <row r="132" spans="2:10" x14ac:dyDescent="0.25">
      <c r="B132" s="162" t="s">
        <v>128</v>
      </c>
      <c r="C132" s="163">
        <v>183</v>
      </c>
      <c r="D132" s="163">
        <v>179</v>
      </c>
      <c r="E132" s="163">
        <v>136</v>
      </c>
      <c r="F132" s="163">
        <v>183</v>
      </c>
      <c r="G132" s="163">
        <v>120</v>
      </c>
      <c r="H132" s="164">
        <f t="shared" si="27"/>
        <v>-0.34426229508196726</v>
      </c>
      <c r="I132" s="165">
        <f t="shared" si="28"/>
        <v>-0.34426229508196726</v>
      </c>
      <c r="J132" s="164">
        <f t="shared" si="29"/>
        <v>2.3270786630157387E-4</v>
      </c>
    </row>
    <row r="133" spans="2:10" x14ac:dyDescent="0.25">
      <c r="B133" s="162" t="s">
        <v>131</v>
      </c>
      <c r="C133" s="163">
        <v>363</v>
      </c>
      <c r="D133" s="163">
        <v>254</v>
      </c>
      <c r="E133" s="163">
        <v>271</v>
      </c>
      <c r="F133" s="163">
        <v>310</v>
      </c>
      <c r="G133" s="163">
        <v>377</v>
      </c>
      <c r="H133" s="164">
        <f t="shared" si="27"/>
        <v>0.21612903225806446</v>
      </c>
      <c r="I133" s="165">
        <f t="shared" si="28"/>
        <v>3.8567493112947604E-2</v>
      </c>
      <c r="J133" s="164">
        <f t="shared" si="29"/>
        <v>7.3109054663077796E-4</v>
      </c>
    </row>
    <row r="134" spans="2:10" x14ac:dyDescent="0.25">
      <c r="B134" s="168" t="s">
        <v>145</v>
      </c>
      <c r="C134" s="169">
        <f>C126-SUM(C127:C133)</f>
        <v>6832</v>
      </c>
      <c r="D134" s="169">
        <f>D126-SUM(D127:D133)</f>
        <v>5445</v>
      </c>
      <c r="E134" s="169">
        <f>E126-SUM(E127:E133)</f>
        <v>7430</v>
      </c>
      <c r="F134" s="169">
        <f>F126-SUM(F127:F133)</f>
        <v>5740</v>
      </c>
      <c r="G134" s="169">
        <f>G126-SUM(G127:G133)</f>
        <v>6049</v>
      </c>
      <c r="H134" s="170">
        <f t="shared" si="27"/>
        <v>5.3832752613240498E-2</v>
      </c>
      <c r="I134" s="171">
        <f t="shared" si="28"/>
        <v>-0.11460772833723654</v>
      </c>
      <c r="J134" s="170">
        <f t="shared" si="29"/>
        <v>1.1730415693818504E-2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24013</v>
      </c>
      <c r="D136" s="176">
        <v>23913</v>
      </c>
      <c r="E136" s="176">
        <v>25634</v>
      </c>
      <c r="F136" s="176">
        <v>29365</v>
      </c>
      <c r="G136" s="176">
        <v>27084</v>
      </c>
      <c r="H136" s="177">
        <f t="shared" ref="H136:H148" si="30">IFERROR(G136/F136-1,"-")</f>
        <v>-7.7677507236506016E-2</v>
      </c>
      <c r="I136" s="177">
        <f t="shared" ref="I136:I148" si="31">IFERROR(G136/C136-1,"-")</f>
        <v>0.12788906009244982</v>
      </c>
      <c r="J136" s="177">
        <f t="shared" ref="J136:J148" si="32">G136/G$10</f>
        <v>5.2522165424265223E-2</v>
      </c>
    </row>
    <row r="137" spans="2:10" x14ac:dyDescent="0.25">
      <c r="B137" s="157" t="s">
        <v>97</v>
      </c>
      <c r="C137" s="158">
        <v>2294</v>
      </c>
      <c r="D137" s="158">
        <v>1448</v>
      </c>
      <c r="E137" s="158">
        <v>1204</v>
      </c>
      <c r="F137" s="158">
        <v>1362</v>
      </c>
      <c r="G137" s="158">
        <v>1464</v>
      </c>
      <c r="H137" s="159">
        <f t="shared" si="30"/>
        <v>7.4889867841409608E-2</v>
      </c>
      <c r="I137" s="160">
        <f t="shared" si="31"/>
        <v>-0.36181342632955538</v>
      </c>
      <c r="J137" s="159">
        <f t="shared" si="32"/>
        <v>2.8390359688792014E-3</v>
      </c>
    </row>
    <row r="138" spans="2:10" x14ac:dyDescent="0.25">
      <c r="B138" s="162" t="s">
        <v>103</v>
      </c>
      <c r="C138" s="163">
        <v>1110</v>
      </c>
      <c r="D138" s="163">
        <v>1061</v>
      </c>
      <c r="E138" s="163">
        <v>686</v>
      </c>
      <c r="F138" s="163">
        <v>723</v>
      </c>
      <c r="G138" s="163">
        <v>396</v>
      </c>
      <c r="H138" s="164">
        <f t="shared" si="30"/>
        <v>-0.4522821576763485</v>
      </c>
      <c r="I138" s="165">
        <f t="shared" si="31"/>
        <v>-0.64324324324324322</v>
      </c>
      <c r="J138" s="164">
        <f t="shared" si="32"/>
        <v>7.6793595879519382E-4</v>
      </c>
    </row>
    <row r="139" spans="2:10" x14ac:dyDescent="0.25">
      <c r="B139" s="162" t="s">
        <v>100</v>
      </c>
      <c r="C139" s="163">
        <v>1184</v>
      </c>
      <c r="D139" s="163">
        <v>387</v>
      </c>
      <c r="E139" s="163">
        <v>518</v>
      </c>
      <c r="F139" s="163">
        <v>639</v>
      </c>
      <c r="G139" s="163">
        <v>1068</v>
      </c>
      <c r="H139" s="164">
        <f t="shared" si="30"/>
        <v>0.67136150234741776</v>
      </c>
      <c r="I139" s="165">
        <f t="shared" si="31"/>
        <v>-9.7972972972973027E-2</v>
      </c>
      <c r="J139" s="164">
        <f t="shared" si="32"/>
        <v>2.0711000100840076E-3</v>
      </c>
    </row>
    <row r="140" spans="2:10" x14ac:dyDescent="0.25">
      <c r="B140" s="157" t="s">
        <v>107</v>
      </c>
      <c r="C140" s="158">
        <v>21719</v>
      </c>
      <c r="D140" s="158">
        <v>22465</v>
      </c>
      <c r="E140" s="158">
        <v>24430</v>
      </c>
      <c r="F140" s="158">
        <v>28003</v>
      </c>
      <c r="G140" s="158">
        <v>25620</v>
      </c>
      <c r="H140" s="159">
        <f t="shared" si="30"/>
        <v>-8.5098025211584494E-2</v>
      </c>
      <c r="I140" s="160">
        <f t="shared" si="31"/>
        <v>0.17961232100925462</v>
      </c>
      <c r="J140" s="159">
        <f t="shared" si="32"/>
        <v>4.9683129455386027E-2</v>
      </c>
    </row>
    <row r="141" spans="2:10" x14ac:dyDescent="0.25">
      <c r="B141" s="162" t="s">
        <v>110</v>
      </c>
      <c r="C141" s="163">
        <v>10338</v>
      </c>
      <c r="D141" s="163">
        <v>8389</v>
      </c>
      <c r="E141" s="163">
        <v>9245</v>
      </c>
      <c r="F141" s="163">
        <v>11599</v>
      </c>
      <c r="G141" s="163">
        <v>11272</v>
      </c>
      <c r="H141" s="164">
        <f t="shared" si="30"/>
        <v>-2.8192085524614163E-2</v>
      </c>
      <c r="I141" s="165">
        <f t="shared" si="31"/>
        <v>9.0346295221512829E-2</v>
      </c>
      <c r="J141" s="164">
        <f t="shared" si="32"/>
        <v>2.1859025574594508E-2</v>
      </c>
    </row>
    <row r="142" spans="2:10" x14ac:dyDescent="0.25">
      <c r="B142" s="162" t="s">
        <v>113</v>
      </c>
      <c r="C142" s="163">
        <v>1702</v>
      </c>
      <c r="D142" s="163">
        <v>2361</v>
      </c>
      <c r="E142" s="163">
        <v>2870</v>
      </c>
      <c r="F142" s="163">
        <v>2808</v>
      </c>
      <c r="G142" s="163">
        <v>2881</v>
      </c>
      <c r="H142" s="164">
        <f t="shared" si="30"/>
        <v>2.5997150997151053E-2</v>
      </c>
      <c r="I142" s="165">
        <f t="shared" si="31"/>
        <v>0.69271445358401884</v>
      </c>
      <c r="J142" s="164">
        <f t="shared" si="32"/>
        <v>5.5869280234569531E-3</v>
      </c>
    </row>
    <row r="143" spans="2:10" x14ac:dyDescent="0.25">
      <c r="B143" s="162" t="s">
        <v>116</v>
      </c>
      <c r="C143" s="163">
        <v>1397</v>
      </c>
      <c r="D143" s="163">
        <v>2881</v>
      </c>
      <c r="E143" s="163">
        <v>2375</v>
      </c>
      <c r="F143" s="163">
        <v>2108</v>
      </c>
      <c r="G143" s="163">
        <v>1639</v>
      </c>
      <c r="H143" s="164">
        <f t="shared" si="30"/>
        <v>-0.22248576850094881</v>
      </c>
      <c r="I143" s="165">
        <f t="shared" si="31"/>
        <v>0.17322834645669283</v>
      </c>
      <c r="J143" s="164">
        <f t="shared" si="32"/>
        <v>3.1784016072356632E-3</v>
      </c>
    </row>
    <row r="144" spans="2:10" x14ac:dyDescent="0.25">
      <c r="B144" s="162" t="s">
        <v>123</v>
      </c>
      <c r="C144" s="163">
        <v>369</v>
      </c>
      <c r="D144" s="163">
        <v>1087</v>
      </c>
      <c r="E144" s="163">
        <v>735</v>
      </c>
      <c r="F144" s="163">
        <v>829</v>
      </c>
      <c r="G144" s="163">
        <v>671</v>
      </c>
      <c r="H144" s="164">
        <f t="shared" si="30"/>
        <v>-0.19059107358262972</v>
      </c>
      <c r="I144" s="165">
        <f t="shared" si="31"/>
        <v>0.81842818428184283</v>
      </c>
      <c r="J144" s="164">
        <f t="shared" si="32"/>
        <v>1.3012248190696339E-3</v>
      </c>
    </row>
    <row r="145" spans="2:10" x14ac:dyDescent="0.25">
      <c r="B145" s="162" t="s">
        <v>119</v>
      </c>
      <c r="C145" s="163">
        <v>441</v>
      </c>
      <c r="D145" s="163">
        <v>812</v>
      </c>
      <c r="E145" s="163">
        <v>579</v>
      </c>
      <c r="F145" s="163">
        <v>725</v>
      </c>
      <c r="G145" s="163">
        <v>521</v>
      </c>
      <c r="H145" s="164">
        <f t="shared" si="30"/>
        <v>-0.28137931034482755</v>
      </c>
      <c r="I145" s="165">
        <f t="shared" si="31"/>
        <v>0.18140589569161003</v>
      </c>
      <c r="J145" s="164">
        <f t="shared" si="32"/>
        <v>1.0103399861926667E-3</v>
      </c>
    </row>
    <row r="146" spans="2:10" x14ac:dyDescent="0.25">
      <c r="B146" s="162" t="s">
        <v>128</v>
      </c>
      <c r="C146" s="163">
        <v>371</v>
      </c>
      <c r="D146" s="163">
        <v>615</v>
      </c>
      <c r="E146" s="163">
        <v>800</v>
      </c>
      <c r="F146" s="163">
        <v>814</v>
      </c>
      <c r="G146" s="163">
        <v>652</v>
      </c>
      <c r="H146" s="164">
        <f t="shared" si="30"/>
        <v>-0.19901719901719905</v>
      </c>
      <c r="I146" s="165">
        <f t="shared" si="31"/>
        <v>0.75741239892183287</v>
      </c>
      <c r="J146" s="164">
        <f t="shared" si="32"/>
        <v>1.264379406905218E-3</v>
      </c>
    </row>
    <row r="147" spans="2:10" x14ac:dyDescent="0.25">
      <c r="B147" s="162" t="s">
        <v>131</v>
      </c>
      <c r="C147" s="163">
        <v>932</v>
      </c>
      <c r="D147" s="163">
        <v>526</v>
      </c>
      <c r="E147" s="163">
        <v>488</v>
      </c>
      <c r="F147" s="163">
        <v>665</v>
      </c>
      <c r="G147" s="163">
        <v>573</v>
      </c>
      <c r="H147" s="164">
        <f t="shared" si="30"/>
        <v>-0.13834586466165411</v>
      </c>
      <c r="I147" s="165">
        <f t="shared" si="31"/>
        <v>-0.38519313304721026</v>
      </c>
      <c r="J147" s="164">
        <f t="shared" si="32"/>
        <v>1.1111800615900152E-3</v>
      </c>
    </row>
    <row r="148" spans="2:10" x14ac:dyDescent="0.25">
      <c r="B148" s="168" t="s">
        <v>145</v>
      </c>
      <c r="C148" s="169">
        <f>C140-SUM(C141:C147)</f>
        <v>6169</v>
      </c>
      <c r="D148" s="169">
        <f>D140-SUM(D141:D147)</f>
        <v>5794</v>
      </c>
      <c r="E148" s="169">
        <f>E140-SUM(E141:E147)</f>
        <v>7338</v>
      </c>
      <c r="F148" s="169">
        <f>F140-SUM(F141:F147)</f>
        <v>8455</v>
      </c>
      <c r="G148" s="169">
        <f>G140-SUM(G141:G147)</f>
        <v>7411</v>
      </c>
      <c r="H148" s="170">
        <f t="shared" si="30"/>
        <v>-0.12347723240685982</v>
      </c>
      <c r="I148" s="171">
        <f t="shared" si="31"/>
        <v>0.20132922677905651</v>
      </c>
      <c r="J148" s="170">
        <f t="shared" si="32"/>
        <v>1.4371649976341367E-2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10851</v>
      </c>
      <c r="D150" s="176">
        <v>11732</v>
      </c>
      <c r="E150" s="176">
        <v>11163</v>
      </c>
      <c r="F150" s="176">
        <v>12933</v>
      </c>
      <c r="G150" s="176">
        <v>13438</v>
      </c>
      <c r="H150" s="177">
        <f t="shared" ref="H150:H162" si="33">IFERROR(G150/F150-1,"-")</f>
        <v>3.9047398128817745E-2</v>
      </c>
      <c r="I150" s="177">
        <f t="shared" ref="I150:I162" si="34">IFERROR(G150/C150-1,"-")</f>
        <v>0.23841120634042956</v>
      </c>
      <c r="J150" s="177">
        <f t="shared" ref="J150:J162" si="35">G150/G$10</f>
        <v>2.6059402561337916E-2</v>
      </c>
    </row>
    <row r="151" spans="2:10" x14ac:dyDescent="0.25">
      <c r="B151" s="157" t="s">
        <v>97</v>
      </c>
      <c r="C151" s="158">
        <v>2910</v>
      </c>
      <c r="D151" s="158">
        <v>4127</v>
      </c>
      <c r="E151" s="158">
        <v>4352</v>
      </c>
      <c r="F151" s="158">
        <v>4244</v>
      </c>
      <c r="G151" s="158">
        <v>5081</v>
      </c>
      <c r="H151" s="159">
        <f t="shared" si="33"/>
        <v>0.1972196041470311</v>
      </c>
      <c r="I151" s="160">
        <f t="shared" si="34"/>
        <v>0.74604810996563575</v>
      </c>
      <c r="J151" s="159">
        <f t="shared" si="35"/>
        <v>9.8532389056524734E-3</v>
      </c>
    </row>
    <row r="152" spans="2:10" x14ac:dyDescent="0.25">
      <c r="B152" s="162" t="s">
        <v>103</v>
      </c>
      <c r="C152" s="163">
        <v>1115</v>
      </c>
      <c r="D152" s="163">
        <v>3399</v>
      </c>
      <c r="E152" s="163">
        <v>2928</v>
      </c>
      <c r="F152" s="163">
        <v>3200</v>
      </c>
      <c r="G152" s="163">
        <v>3538</v>
      </c>
      <c r="H152" s="164">
        <f t="shared" si="33"/>
        <v>0.10562500000000008</v>
      </c>
      <c r="I152" s="165">
        <f t="shared" si="34"/>
        <v>2.1730941704035875</v>
      </c>
      <c r="J152" s="164">
        <f t="shared" si="35"/>
        <v>6.8610035914580701E-3</v>
      </c>
    </row>
    <row r="153" spans="2:10" x14ac:dyDescent="0.25">
      <c r="B153" s="162" t="s">
        <v>100</v>
      </c>
      <c r="C153" s="163">
        <v>1795</v>
      </c>
      <c r="D153" s="163">
        <v>728</v>
      </c>
      <c r="E153" s="163">
        <v>1424</v>
      </c>
      <c r="F153" s="163">
        <v>1044</v>
      </c>
      <c r="G153" s="163">
        <v>1543</v>
      </c>
      <c r="H153" s="164">
        <f t="shared" si="33"/>
        <v>0.47796934865900376</v>
      </c>
      <c r="I153" s="165">
        <f t="shared" si="34"/>
        <v>-0.14038997214484683</v>
      </c>
      <c r="J153" s="164">
        <f t="shared" si="35"/>
        <v>2.9922353141944042E-3</v>
      </c>
    </row>
    <row r="154" spans="2:10" x14ac:dyDescent="0.25">
      <c r="B154" s="157" t="s">
        <v>107</v>
      </c>
      <c r="C154" s="158">
        <v>7941</v>
      </c>
      <c r="D154" s="158">
        <v>7605</v>
      </c>
      <c r="E154" s="158">
        <v>6811</v>
      </c>
      <c r="F154" s="158">
        <v>8689</v>
      </c>
      <c r="G154" s="158">
        <v>8357</v>
      </c>
      <c r="H154" s="159">
        <f t="shared" si="33"/>
        <v>-3.8209230060996635E-2</v>
      </c>
      <c r="I154" s="160">
        <f t="shared" si="34"/>
        <v>5.2386349326281278E-2</v>
      </c>
      <c r="J154" s="159">
        <f t="shared" si="35"/>
        <v>1.6206163655685443E-2</v>
      </c>
    </row>
    <row r="155" spans="2:10" x14ac:dyDescent="0.25">
      <c r="B155" s="162" t="s">
        <v>110</v>
      </c>
      <c r="C155" s="163">
        <v>2348</v>
      </c>
      <c r="D155" s="163">
        <v>2234</v>
      </c>
      <c r="E155" s="163">
        <v>2310</v>
      </c>
      <c r="F155" s="163">
        <v>2497</v>
      </c>
      <c r="G155" s="163">
        <v>2001</v>
      </c>
      <c r="H155" s="164">
        <f t="shared" si="33"/>
        <v>-0.19863836603924712</v>
      </c>
      <c r="I155" s="165">
        <f t="shared" si="34"/>
        <v>-0.14778534923339015</v>
      </c>
      <c r="J155" s="164">
        <f t="shared" si="35"/>
        <v>3.8804036705787446E-3</v>
      </c>
    </row>
    <row r="156" spans="2:10" x14ac:dyDescent="0.25">
      <c r="B156" s="162" t="s">
        <v>113</v>
      </c>
      <c r="C156" s="163">
        <v>2301</v>
      </c>
      <c r="D156" s="163">
        <v>2723</v>
      </c>
      <c r="E156" s="163">
        <v>1794</v>
      </c>
      <c r="F156" s="163">
        <v>1977</v>
      </c>
      <c r="G156" s="163">
        <v>1946</v>
      </c>
      <c r="H156" s="164">
        <f t="shared" si="33"/>
        <v>-1.5680323722812362E-2</v>
      </c>
      <c r="I156" s="165">
        <f t="shared" si="34"/>
        <v>-0.15428074750108645</v>
      </c>
      <c r="J156" s="164">
        <f t="shared" si="35"/>
        <v>3.7737458985238562E-3</v>
      </c>
    </row>
    <row r="157" spans="2:10" x14ac:dyDescent="0.25">
      <c r="B157" s="162" t="s">
        <v>116</v>
      </c>
      <c r="C157" s="163">
        <v>840</v>
      </c>
      <c r="D157" s="163">
        <v>565</v>
      </c>
      <c r="E157" s="163">
        <v>766</v>
      </c>
      <c r="F157" s="163">
        <v>1231</v>
      </c>
      <c r="G157" s="163">
        <v>1499</v>
      </c>
      <c r="H157" s="164">
        <f t="shared" si="33"/>
        <v>0.21770917952883839</v>
      </c>
      <c r="I157" s="165">
        <f t="shared" si="34"/>
        <v>0.78452380952380962</v>
      </c>
      <c r="J157" s="164">
        <f t="shared" si="35"/>
        <v>2.9069090965504938E-3</v>
      </c>
    </row>
    <row r="158" spans="2:10" x14ac:dyDescent="0.25">
      <c r="B158" s="162" t="s">
        <v>123</v>
      </c>
      <c r="C158" s="163">
        <v>229</v>
      </c>
      <c r="D158" s="163">
        <v>198</v>
      </c>
      <c r="E158" s="163">
        <v>204</v>
      </c>
      <c r="F158" s="163">
        <v>279</v>
      </c>
      <c r="G158" s="163">
        <v>308</v>
      </c>
      <c r="H158" s="164">
        <f t="shared" si="33"/>
        <v>0.10394265232974909</v>
      </c>
      <c r="I158" s="165">
        <f t="shared" si="34"/>
        <v>0.34497816593886466</v>
      </c>
      <c r="J158" s="164">
        <f t="shared" si="35"/>
        <v>5.9728352350737297E-4</v>
      </c>
    </row>
    <row r="159" spans="2:10" x14ac:dyDescent="0.25">
      <c r="B159" s="162" t="s">
        <v>119</v>
      </c>
      <c r="C159" s="163">
        <v>272</v>
      </c>
      <c r="D159" s="163">
        <v>320</v>
      </c>
      <c r="E159" s="163">
        <v>282</v>
      </c>
      <c r="F159" s="163">
        <v>331</v>
      </c>
      <c r="G159" s="163">
        <v>327</v>
      </c>
      <c r="H159" s="164">
        <f t="shared" si="33"/>
        <v>-1.2084592145015116E-2</v>
      </c>
      <c r="I159" s="165">
        <f t="shared" si="34"/>
        <v>0.20220588235294112</v>
      </c>
      <c r="J159" s="164">
        <f t="shared" si="35"/>
        <v>6.3412893567178883E-4</v>
      </c>
    </row>
    <row r="160" spans="2:10" x14ac:dyDescent="0.25">
      <c r="B160" s="162" t="s">
        <v>128</v>
      </c>
      <c r="C160" s="163">
        <v>32</v>
      </c>
      <c r="D160" s="163">
        <v>149</v>
      </c>
      <c r="E160" s="163">
        <v>115</v>
      </c>
      <c r="F160" s="163">
        <v>96</v>
      </c>
      <c r="G160" s="163">
        <v>66</v>
      </c>
      <c r="H160" s="164">
        <f t="shared" si="33"/>
        <v>-0.3125</v>
      </c>
      <c r="I160" s="165">
        <f t="shared" si="34"/>
        <v>1.0625</v>
      </c>
      <c r="J160" s="164">
        <f t="shared" si="35"/>
        <v>1.2798932646586564E-4</v>
      </c>
    </row>
    <row r="161" spans="2:10" x14ac:dyDescent="0.25">
      <c r="B161" s="162" t="s">
        <v>131</v>
      </c>
      <c r="C161" s="163">
        <v>201</v>
      </c>
      <c r="D161" s="163">
        <v>208</v>
      </c>
      <c r="E161" s="163">
        <v>126</v>
      </c>
      <c r="F161" s="163">
        <v>157</v>
      </c>
      <c r="G161" s="163">
        <v>93</v>
      </c>
      <c r="H161" s="164">
        <f t="shared" si="33"/>
        <v>-0.40764331210191085</v>
      </c>
      <c r="I161" s="165">
        <f t="shared" si="34"/>
        <v>-0.53731343283582089</v>
      </c>
      <c r="J161" s="164">
        <f t="shared" si="35"/>
        <v>1.8034859638371977E-4</v>
      </c>
    </row>
    <row r="162" spans="2:10" x14ac:dyDescent="0.25">
      <c r="B162" s="168" t="s">
        <v>145</v>
      </c>
      <c r="C162" s="169">
        <f>C154-SUM(C155:C161)</f>
        <v>1718</v>
      </c>
      <c r="D162" s="169">
        <f>D154-SUM(D155:D161)</f>
        <v>1208</v>
      </c>
      <c r="E162" s="169">
        <f>E154-SUM(E155:E161)</f>
        <v>1214</v>
      </c>
      <c r="F162" s="169">
        <f>F154-SUM(F155:F161)</f>
        <v>2121</v>
      </c>
      <c r="G162" s="169">
        <f>G154-SUM(G155:G161)</f>
        <v>2117</v>
      </c>
      <c r="H162" s="170">
        <f t="shared" si="33"/>
        <v>-1.885902876001877E-3</v>
      </c>
      <c r="I162" s="171">
        <f t="shared" si="34"/>
        <v>0.23224679860302677</v>
      </c>
      <c r="J162" s="170">
        <f t="shared" si="35"/>
        <v>4.1053546080035992E-3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5619F-35AE-4C8F-857B-D52DBBB200EE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Q4" s="267" t="s">
        <v>272</v>
      </c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271</v>
      </c>
      <c r="G7" s="172" t="s">
        <v>266</v>
      </c>
      <c r="H7" s="172" t="s">
        <v>267</v>
      </c>
      <c r="I7" s="172" t="s">
        <v>268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2" t="s">
        <v>268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44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5357563</v>
      </c>
      <c r="D9" s="176">
        <v>5290429</v>
      </c>
      <c r="E9" s="176">
        <v>1780989</v>
      </c>
      <c r="F9" s="176">
        <v>5104277</v>
      </c>
      <c r="G9" s="176">
        <v>5104277</v>
      </c>
      <c r="H9" s="176">
        <v>5627549</v>
      </c>
      <c r="I9" s="176">
        <v>5933119</v>
      </c>
      <c r="J9" s="177">
        <f>IFERROR(I9/H9-1,"-")</f>
        <v>5.4298949684844944E-2</v>
      </c>
      <c r="K9" s="177">
        <f>IFERROR(I9/D9-1,"-")</f>
        <v>0.12148164165892794</v>
      </c>
      <c r="L9" s="176">
        <f>I9-H9</f>
        <v>305570</v>
      </c>
      <c r="M9" s="176">
        <f>I9-D9</f>
        <v>642690</v>
      </c>
      <c r="N9" s="177">
        <f t="shared" ref="N9:N21" si="0">I9/I$9</f>
        <v>1</v>
      </c>
      <c r="Q9" s="154" t="s">
        <v>68</v>
      </c>
      <c r="R9" s="176">
        <v>1909172</v>
      </c>
      <c r="S9" s="176">
        <v>1958261</v>
      </c>
      <c r="T9" s="176">
        <v>601907</v>
      </c>
      <c r="U9" s="176">
        <v>1922911</v>
      </c>
      <c r="V9" s="176">
        <v>2081927</v>
      </c>
      <c r="W9" s="176">
        <v>2137213</v>
      </c>
      <c r="X9" s="177">
        <f>IFERROR(W9/V9-1,"-")</f>
        <v>2.6555205826140904E-2</v>
      </c>
      <c r="Y9" s="177">
        <f>IFERROR(W9/S9-1,"-")</f>
        <v>9.1383120023326825E-2</v>
      </c>
      <c r="Z9" s="176">
        <f>W9-V9</f>
        <v>55286</v>
      </c>
      <c r="AA9" s="176">
        <f>W9-S9</f>
        <v>178952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1066121</v>
      </c>
      <c r="D10" s="158">
        <v>1078565</v>
      </c>
      <c r="E10" s="158">
        <v>470401</v>
      </c>
      <c r="F10" s="158">
        <v>1034550</v>
      </c>
      <c r="G10" s="158">
        <v>1034550</v>
      </c>
      <c r="H10" s="158">
        <v>1068749</v>
      </c>
      <c r="I10" s="158">
        <v>1082874</v>
      </c>
      <c r="J10" s="160">
        <f>IFERROR(I10/H10-1,"-")</f>
        <v>1.3216386635215516E-2</v>
      </c>
      <c r="K10" s="159">
        <f t="shared" ref="K10:K21" si="2">IFERROR(I10/D10-1,"-")</f>
        <v>3.9951231497405981E-3</v>
      </c>
      <c r="L10" s="157">
        <f t="shared" ref="L10:L20" si="3">I10-H10</f>
        <v>14125</v>
      </c>
      <c r="M10" s="158">
        <f t="shared" ref="M10:M21" si="4">I10-D10</f>
        <v>4309</v>
      </c>
      <c r="N10" s="159">
        <f t="shared" si="0"/>
        <v>0.1825134469745171</v>
      </c>
      <c r="Q10" s="157" t="s">
        <v>97</v>
      </c>
      <c r="R10" s="158">
        <v>198136</v>
      </c>
      <c r="S10" s="158">
        <v>234088</v>
      </c>
      <c r="T10" s="158">
        <v>104311</v>
      </c>
      <c r="U10" s="158">
        <v>214737</v>
      </c>
      <c r="V10" s="158">
        <v>188706</v>
      </c>
      <c r="W10" s="158">
        <v>169977</v>
      </c>
      <c r="X10" s="160">
        <f>IFERROR(W10/V10-1,"-")</f>
        <v>-9.9249626402976077E-2</v>
      </c>
      <c r="Y10" s="159">
        <f t="shared" ref="Y10:Y21" si="5">IFERROR(W10/S10-1,"-")</f>
        <v>-0.27387563651276448</v>
      </c>
      <c r="Z10" s="157">
        <f t="shared" ref="Z10:Z20" si="6">W10-V10</f>
        <v>-18729</v>
      </c>
      <c r="AA10" s="158">
        <f t="shared" ref="AA10:AA21" si="7">W10-S10</f>
        <v>-64111</v>
      </c>
      <c r="AB10" s="159">
        <f t="shared" si="1"/>
        <v>7.9532082202382268E-2</v>
      </c>
    </row>
    <row r="11" spans="1:28" x14ac:dyDescent="0.25">
      <c r="A11" s="161" t="s">
        <v>103</v>
      </c>
      <c r="B11" s="162" t="s">
        <v>103</v>
      </c>
      <c r="C11" s="163">
        <v>425333</v>
      </c>
      <c r="D11" s="163">
        <v>412835</v>
      </c>
      <c r="E11" s="163">
        <v>204140</v>
      </c>
      <c r="F11" s="163">
        <v>418192</v>
      </c>
      <c r="G11" s="163">
        <v>418192</v>
      </c>
      <c r="H11" s="163">
        <v>428874</v>
      </c>
      <c r="I11" s="163">
        <v>422840</v>
      </c>
      <c r="J11" s="165">
        <f>IFERROR(I11/H11-1,"-")</f>
        <v>-1.4069400336695681E-2</v>
      </c>
      <c r="K11" s="164">
        <f t="shared" si="2"/>
        <v>2.4234863807574447E-2</v>
      </c>
      <c r="L11" s="162">
        <f t="shared" si="3"/>
        <v>-6034</v>
      </c>
      <c r="M11" s="163">
        <f t="shared" si="4"/>
        <v>10005</v>
      </c>
      <c r="N11" s="164">
        <f t="shared" si="0"/>
        <v>7.1267742986446087E-2</v>
      </c>
      <c r="Q11" s="162" t="s">
        <v>103</v>
      </c>
      <c r="R11" s="163">
        <v>91102</v>
      </c>
      <c r="S11" s="163">
        <v>116467</v>
      </c>
      <c r="T11" s="163">
        <v>58653</v>
      </c>
      <c r="U11" s="163">
        <v>87634</v>
      </c>
      <c r="V11" s="163">
        <v>76657</v>
      </c>
      <c r="W11" s="163">
        <v>62810</v>
      </c>
      <c r="X11" s="165">
        <f>IFERROR(W11/V11-1,"-")</f>
        <v>-0.18063581929895511</v>
      </c>
      <c r="Y11" s="164">
        <f t="shared" si="5"/>
        <v>-0.46070560759700174</v>
      </c>
      <c r="Z11" s="162">
        <f t="shared" si="6"/>
        <v>-13847</v>
      </c>
      <c r="AA11" s="163">
        <f t="shared" si="7"/>
        <v>-53657</v>
      </c>
      <c r="AB11" s="164">
        <f t="shared" si="1"/>
        <v>2.9388741318717413E-2</v>
      </c>
    </row>
    <row r="12" spans="1:28" x14ac:dyDescent="0.25">
      <c r="A12" s="161" t="s">
        <v>100</v>
      </c>
      <c r="B12" s="162" t="s">
        <v>100</v>
      </c>
      <c r="C12" s="163">
        <v>640788</v>
      </c>
      <c r="D12" s="163">
        <v>665730</v>
      </c>
      <c r="E12" s="163">
        <v>266261</v>
      </c>
      <c r="F12" s="163">
        <v>616358</v>
      </c>
      <c r="G12" s="163">
        <v>616358</v>
      </c>
      <c r="H12" s="163">
        <v>639875</v>
      </c>
      <c r="I12" s="163">
        <v>660034</v>
      </c>
      <c r="J12" s="165">
        <f>IFERROR(I12/H12-1,"-")</f>
        <v>3.1504590740379035E-2</v>
      </c>
      <c r="K12" s="164">
        <f t="shared" si="2"/>
        <v>-8.5560212097998134E-3</v>
      </c>
      <c r="L12" s="162">
        <f t="shared" si="3"/>
        <v>20159</v>
      </c>
      <c r="M12" s="163">
        <f t="shared" si="4"/>
        <v>-5696</v>
      </c>
      <c r="N12" s="164">
        <f t="shared" si="0"/>
        <v>0.11124570398807103</v>
      </c>
      <c r="Q12" s="162" t="s">
        <v>100</v>
      </c>
      <c r="R12" s="163">
        <v>107034</v>
      </c>
      <c r="S12" s="163">
        <v>117621</v>
      </c>
      <c r="T12" s="163">
        <v>45658</v>
      </c>
      <c r="U12" s="163">
        <v>127103</v>
      </c>
      <c r="V12" s="163">
        <v>112049</v>
      </c>
      <c r="W12" s="163">
        <v>107167</v>
      </c>
      <c r="X12" s="165">
        <f>IFERROR(W12/V12-1,"-")</f>
        <v>-4.357022374139885E-2</v>
      </c>
      <c r="Y12" s="164">
        <f t="shared" si="5"/>
        <v>-8.8878686629088377E-2</v>
      </c>
      <c r="Z12" s="162">
        <f t="shared" si="6"/>
        <v>-4882</v>
      </c>
      <c r="AA12" s="163">
        <f t="shared" si="7"/>
        <v>-10454</v>
      </c>
      <c r="AB12" s="164">
        <f t="shared" si="1"/>
        <v>5.0143340883664844E-2</v>
      </c>
    </row>
    <row r="13" spans="1:28" x14ac:dyDescent="0.25">
      <c r="A13" s="1"/>
      <c r="B13" s="157" t="s">
        <v>107</v>
      </c>
      <c r="C13" s="158">
        <v>4291442</v>
      </c>
      <c r="D13" s="158">
        <v>4211864</v>
      </c>
      <c r="E13" s="158">
        <v>1310588</v>
      </c>
      <c r="F13" s="158">
        <v>4069727</v>
      </c>
      <c r="G13" s="158">
        <v>4069727</v>
      </c>
      <c r="H13" s="158">
        <v>4558800</v>
      </c>
      <c r="I13" s="158">
        <v>4850245</v>
      </c>
      <c r="J13" s="160">
        <f>IFERROR(I13/H13-1,"-")</f>
        <v>6.3930200930069292E-2</v>
      </c>
      <c r="K13" s="159">
        <f t="shared" si="2"/>
        <v>0.15156733455781102</v>
      </c>
      <c r="L13" s="157">
        <f t="shared" si="3"/>
        <v>291445</v>
      </c>
      <c r="M13" s="158">
        <f t="shared" si="4"/>
        <v>638381</v>
      </c>
      <c r="N13" s="159">
        <f t="shared" si="0"/>
        <v>0.8174865530254829</v>
      </c>
      <c r="Q13" s="157" t="s">
        <v>107</v>
      </c>
      <c r="R13" s="158">
        <v>1711036</v>
      </c>
      <c r="S13" s="158">
        <v>1724173</v>
      </c>
      <c r="T13" s="158">
        <v>497596</v>
      </c>
      <c r="U13" s="158">
        <v>1708174</v>
      </c>
      <c r="V13" s="158">
        <v>1893221</v>
      </c>
      <c r="W13" s="158">
        <v>1967236</v>
      </c>
      <c r="X13" s="160">
        <f>IFERROR(W13/V13-1,"-")</f>
        <v>3.9094749107473348E-2</v>
      </c>
      <c r="Y13" s="159">
        <f t="shared" si="5"/>
        <v>0.14097367259549931</v>
      </c>
      <c r="Z13" s="157">
        <f t="shared" si="6"/>
        <v>74015</v>
      </c>
      <c r="AA13" s="158">
        <f t="shared" si="7"/>
        <v>243063</v>
      </c>
      <c r="AB13" s="159">
        <f t="shared" si="1"/>
        <v>0.92046791779761772</v>
      </c>
    </row>
    <row r="14" spans="1:28" s="56" customFormat="1" x14ac:dyDescent="0.25">
      <c r="B14" s="162" t="s">
        <v>110</v>
      </c>
      <c r="C14" s="163">
        <v>1900028</v>
      </c>
      <c r="D14" s="163">
        <v>1926972</v>
      </c>
      <c r="E14" s="163">
        <v>517231</v>
      </c>
      <c r="F14" s="163">
        <v>1892884</v>
      </c>
      <c r="G14" s="163">
        <v>1892884</v>
      </c>
      <c r="H14" s="163">
        <v>2147329</v>
      </c>
      <c r="I14" s="163">
        <v>2290335</v>
      </c>
      <c r="J14" s="165">
        <f t="shared" ref="J14:J21" si="8">IFERROR(I14/H14-1,"-")</f>
        <v>6.6597153952654642E-2</v>
      </c>
      <c r="K14" s="164">
        <f t="shared" si="2"/>
        <v>0.18856682920146217</v>
      </c>
      <c r="L14" s="162">
        <f t="shared" si="3"/>
        <v>143006</v>
      </c>
      <c r="M14" s="163">
        <f t="shared" si="4"/>
        <v>363363</v>
      </c>
      <c r="N14" s="164">
        <f t="shared" si="0"/>
        <v>0.38602546148155803</v>
      </c>
      <c r="Q14" s="162" t="s">
        <v>110</v>
      </c>
      <c r="R14" s="163">
        <v>823485</v>
      </c>
      <c r="S14" s="163">
        <v>846109</v>
      </c>
      <c r="T14" s="163">
        <v>218525</v>
      </c>
      <c r="U14" s="163">
        <v>863283</v>
      </c>
      <c r="V14" s="163">
        <v>984311</v>
      </c>
      <c r="W14" s="163">
        <v>1029978</v>
      </c>
      <c r="X14" s="165">
        <f t="shared" ref="X14:X21" si="9">IFERROR(W14/V14-1,"-")</f>
        <v>4.6394889420112051E-2</v>
      </c>
      <c r="Y14" s="164">
        <f t="shared" si="5"/>
        <v>0.21731124476870001</v>
      </c>
      <c r="Z14" s="162">
        <f t="shared" si="6"/>
        <v>45667</v>
      </c>
      <c r="AA14" s="163">
        <f t="shared" si="7"/>
        <v>183869</v>
      </c>
      <c r="AB14" s="164">
        <f t="shared" si="1"/>
        <v>0.48192576032431023</v>
      </c>
    </row>
    <row r="15" spans="1:28" s="56" customFormat="1" x14ac:dyDescent="0.25">
      <c r="B15" s="162" t="s">
        <v>113</v>
      </c>
      <c r="C15" s="163">
        <v>665127</v>
      </c>
      <c r="D15" s="163">
        <v>565429</v>
      </c>
      <c r="E15" s="163">
        <v>170166</v>
      </c>
      <c r="F15" s="163">
        <v>423586</v>
      </c>
      <c r="G15" s="163">
        <v>423586</v>
      </c>
      <c r="H15" s="163">
        <v>477782</v>
      </c>
      <c r="I15" s="163">
        <v>497708</v>
      </c>
      <c r="J15" s="165">
        <f t="shared" si="8"/>
        <v>4.1705212837654049E-2</v>
      </c>
      <c r="K15" s="164">
        <f t="shared" si="2"/>
        <v>-0.11976923716328669</v>
      </c>
      <c r="L15" s="162">
        <f t="shared" si="3"/>
        <v>19926</v>
      </c>
      <c r="M15" s="163">
        <f t="shared" si="4"/>
        <v>-67721</v>
      </c>
      <c r="N15" s="164">
        <f t="shared" si="0"/>
        <v>8.3886401064937346E-2</v>
      </c>
      <c r="Q15" s="162" t="s">
        <v>113</v>
      </c>
      <c r="R15" s="163">
        <v>255921</v>
      </c>
      <c r="S15" s="163">
        <v>233296</v>
      </c>
      <c r="T15" s="163">
        <v>63576</v>
      </c>
      <c r="U15" s="163">
        <v>189850</v>
      </c>
      <c r="V15" s="163">
        <v>204067</v>
      </c>
      <c r="W15" s="163">
        <v>205256</v>
      </c>
      <c r="X15" s="165">
        <f t="shared" si="9"/>
        <v>5.8265177613234798E-3</v>
      </c>
      <c r="Y15" s="164">
        <f t="shared" si="5"/>
        <v>-0.12019065907688087</v>
      </c>
      <c r="Z15" s="162">
        <f t="shared" si="6"/>
        <v>1189</v>
      </c>
      <c r="AA15" s="163">
        <f t="shared" si="7"/>
        <v>-28040</v>
      </c>
      <c r="AB15" s="164">
        <f t="shared" si="1"/>
        <v>9.6039093904070394E-2</v>
      </c>
    </row>
    <row r="16" spans="1:28" x14ac:dyDescent="0.25">
      <c r="A16" s="1"/>
      <c r="B16" s="162" t="s">
        <v>116</v>
      </c>
      <c r="C16" s="163">
        <v>181123</v>
      </c>
      <c r="D16" s="163">
        <v>184853</v>
      </c>
      <c r="E16" s="163">
        <v>63347</v>
      </c>
      <c r="F16" s="163">
        <v>209433</v>
      </c>
      <c r="G16" s="163">
        <v>209433</v>
      </c>
      <c r="H16" s="163">
        <v>237646</v>
      </c>
      <c r="I16" s="163">
        <v>254243</v>
      </c>
      <c r="J16" s="165">
        <f t="shared" si="8"/>
        <v>6.9839172550768769E-2</v>
      </c>
      <c r="K16" s="164">
        <f t="shared" si="2"/>
        <v>0.37537935548787416</v>
      </c>
      <c r="L16" s="162">
        <f t="shared" si="3"/>
        <v>16597</v>
      </c>
      <c r="M16" s="163">
        <f t="shared" si="4"/>
        <v>69390</v>
      </c>
      <c r="N16" s="164">
        <f t="shared" si="0"/>
        <v>4.2851491770180238E-2</v>
      </c>
      <c r="Q16" s="162" t="s">
        <v>116</v>
      </c>
      <c r="R16" s="163">
        <v>54904</v>
      </c>
      <c r="S16" s="163">
        <v>59523</v>
      </c>
      <c r="T16" s="163">
        <v>22457</v>
      </c>
      <c r="U16" s="163">
        <v>68785</v>
      </c>
      <c r="V16" s="163">
        <v>74124</v>
      </c>
      <c r="W16" s="163">
        <v>65750</v>
      </c>
      <c r="X16" s="165">
        <f t="shared" si="9"/>
        <v>-0.11297285629485732</v>
      </c>
      <c r="Y16" s="164">
        <f t="shared" si="5"/>
        <v>0.10461502276430967</v>
      </c>
      <c r="Z16" s="162">
        <f t="shared" si="6"/>
        <v>-8374</v>
      </c>
      <c r="AA16" s="163">
        <f t="shared" si="7"/>
        <v>6227</v>
      </c>
      <c r="AB16" s="164">
        <f t="shared" si="1"/>
        <v>3.0764364618781563E-2</v>
      </c>
    </row>
    <row r="17" spans="1:28" x14ac:dyDescent="0.25">
      <c r="A17" s="1"/>
      <c r="B17" s="162" t="s">
        <v>123</v>
      </c>
      <c r="C17" s="163">
        <v>168091</v>
      </c>
      <c r="D17" s="163">
        <v>157435</v>
      </c>
      <c r="E17" s="163">
        <v>46135</v>
      </c>
      <c r="F17" s="163">
        <v>193839</v>
      </c>
      <c r="G17" s="163">
        <v>193839</v>
      </c>
      <c r="H17" s="163">
        <v>188019</v>
      </c>
      <c r="I17" s="163">
        <v>196131</v>
      </c>
      <c r="J17" s="165">
        <f t="shared" si="8"/>
        <v>4.3144575814146435E-2</v>
      </c>
      <c r="K17" s="164">
        <f t="shared" si="2"/>
        <v>0.24579032616635432</v>
      </c>
      <c r="L17" s="162">
        <f t="shared" si="3"/>
        <v>8112</v>
      </c>
      <c r="M17" s="163">
        <f t="shared" si="4"/>
        <v>38696</v>
      </c>
      <c r="N17" s="164">
        <f t="shared" si="0"/>
        <v>3.3056980653851709E-2</v>
      </c>
      <c r="Q17" s="162" t="s">
        <v>123</v>
      </c>
      <c r="R17" s="163">
        <v>75408</v>
      </c>
      <c r="S17" s="163">
        <v>70764</v>
      </c>
      <c r="T17" s="163">
        <v>19484</v>
      </c>
      <c r="U17" s="163">
        <v>88075</v>
      </c>
      <c r="V17" s="163">
        <v>81376</v>
      </c>
      <c r="W17" s="163">
        <v>80847</v>
      </c>
      <c r="X17" s="165">
        <f t="shared" si="9"/>
        <v>-6.5006881635862879E-3</v>
      </c>
      <c r="Y17" s="164">
        <f t="shared" si="5"/>
        <v>0.1424877056130236</v>
      </c>
      <c r="Z17" s="162">
        <f t="shared" si="6"/>
        <v>-529</v>
      </c>
      <c r="AA17" s="163">
        <f t="shared" si="7"/>
        <v>10083</v>
      </c>
      <c r="AB17" s="164">
        <f t="shared" si="1"/>
        <v>3.7828237054519133E-2</v>
      </c>
    </row>
    <row r="18" spans="1:28" x14ac:dyDescent="0.25">
      <c r="A18" s="1"/>
      <c r="B18" s="162" t="s">
        <v>119</v>
      </c>
      <c r="C18" s="163">
        <v>153926</v>
      </c>
      <c r="D18" s="163">
        <v>149167</v>
      </c>
      <c r="E18" s="163">
        <v>65786</v>
      </c>
      <c r="F18" s="163">
        <v>164960</v>
      </c>
      <c r="G18" s="163">
        <v>164960</v>
      </c>
      <c r="H18" s="163">
        <v>168144</v>
      </c>
      <c r="I18" s="163">
        <v>175162</v>
      </c>
      <c r="J18" s="165">
        <f t="shared" si="8"/>
        <v>4.1738034066038709E-2</v>
      </c>
      <c r="K18" s="164">
        <f t="shared" si="2"/>
        <v>0.17426776699940327</v>
      </c>
      <c r="L18" s="162">
        <f t="shared" si="3"/>
        <v>7018</v>
      </c>
      <c r="M18" s="163">
        <f t="shared" si="4"/>
        <v>25995</v>
      </c>
      <c r="N18" s="164">
        <f t="shared" si="0"/>
        <v>2.9522751861204875E-2</v>
      </c>
      <c r="Q18" s="162" t="s">
        <v>119</v>
      </c>
      <c r="R18" s="163">
        <v>80975</v>
      </c>
      <c r="S18" s="163">
        <v>78548</v>
      </c>
      <c r="T18" s="163">
        <v>32540</v>
      </c>
      <c r="U18" s="163">
        <v>94537</v>
      </c>
      <c r="V18" s="163">
        <v>89479</v>
      </c>
      <c r="W18" s="163">
        <v>91425</v>
      </c>
      <c r="X18" s="165">
        <f t="shared" si="9"/>
        <v>2.1748119670537136E-2</v>
      </c>
      <c r="Y18" s="164">
        <f t="shared" si="5"/>
        <v>0.1639379742323166</v>
      </c>
      <c r="Z18" s="162">
        <f t="shared" si="6"/>
        <v>1946</v>
      </c>
      <c r="AA18" s="163">
        <f t="shared" si="7"/>
        <v>12877</v>
      </c>
      <c r="AB18" s="164">
        <f t="shared" si="1"/>
        <v>4.2777673540260144E-2</v>
      </c>
    </row>
    <row r="19" spans="1:28" x14ac:dyDescent="0.25">
      <c r="A19" s="1"/>
      <c r="B19" s="162" t="s">
        <v>128</v>
      </c>
      <c r="C19" s="163">
        <v>72646</v>
      </c>
      <c r="D19" s="163">
        <v>79472</v>
      </c>
      <c r="E19" s="163">
        <v>35826</v>
      </c>
      <c r="F19" s="163">
        <v>65281</v>
      </c>
      <c r="G19" s="163">
        <v>65281</v>
      </c>
      <c r="H19" s="163">
        <v>72552</v>
      </c>
      <c r="I19" s="163">
        <v>68382</v>
      </c>
      <c r="J19" s="165">
        <f t="shared" si="8"/>
        <v>-5.7476017201455454E-2</v>
      </c>
      <c r="K19" s="164">
        <f t="shared" si="2"/>
        <v>-0.13954600362391789</v>
      </c>
      <c r="L19" s="162">
        <f t="shared" si="3"/>
        <v>-4170</v>
      </c>
      <c r="M19" s="163">
        <f t="shared" si="4"/>
        <v>-11090</v>
      </c>
      <c r="N19" s="164">
        <f t="shared" si="0"/>
        <v>1.1525472521282651E-2</v>
      </c>
      <c r="Q19" s="162" t="s">
        <v>128</v>
      </c>
      <c r="R19" s="163">
        <v>28279</v>
      </c>
      <c r="S19" s="163">
        <v>33116</v>
      </c>
      <c r="T19" s="163">
        <v>14195</v>
      </c>
      <c r="U19" s="163">
        <v>24473</v>
      </c>
      <c r="V19" s="163">
        <v>26292</v>
      </c>
      <c r="W19" s="163">
        <v>26149</v>
      </c>
      <c r="X19" s="165">
        <f t="shared" si="9"/>
        <v>-5.438916780769798E-3</v>
      </c>
      <c r="Y19" s="164">
        <f t="shared" si="5"/>
        <v>-0.2103816886097355</v>
      </c>
      <c r="Z19" s="162">
        <f t="shared" si="6"/>
        <v>-143</v>
      </c>
      <c r="AA19" s="163">
        <f t="shared" si="7"/>
        <v>-6967</v>
      </c>
      <c r="AB19" s="164">
        <f t="shared" si="1"/>
        <v>1.2235093086182799E-2</v>
      </c>
    </row>
    <row r="20" spans="1:28" x14ac:dyDescent="0.25">
      <c r="A20" s="161" t="s">
        <v>144</v>
      </c>
      <c r="B20" s="162" t="s">
        <v>131</v>
      </c>
      <c r="C20" s="163">
        <v>125689</v>
      </c>
      <c r="D20" s="163">
        <v>111034</v>
      </c>
      <c r="E20" s="163">
        <v>53695</v>
      </c>
      <c r="F20" s="163">
        <v>56039</v>
      </c>
      <c r="G20" s="163">
        <v>56039</v>
      </c>
      <c r="H20" s="163">
        <v>72315</v>
      </c>
      <c r="I20" s="163">
        <v>71540</v>
      </c>
      <c r="J20" s="165">
        <f t="shared" si="8"/>
        <v>-1.0717002005116494E-2</v>
      </c>
      <c r="K20" s="164">
        <f t="shared" si="2"/>
        <v>-0.3556928508384819</v>
      </c>
      <c r="L20" s="162">
        <f t="shared" si="3"/>
        <v>-775</v>
      </c>
      <c r="M20" s="163">
        <f t="shared" si="4"/>
        <v>-39494</v>
      </c>
      <c r="N20" s="164">
        <f t="shared" si="0"/>
        <v>1.2057738939670685E-2</v>
      </c>
      <c r="Q20" s="162" t="s">
        <v>131</v>
      </c>
      <c r="R20" s="163">
        <v>38546</v>
      </c>
      <c r="S20" s="163">
        <v>36790</v>
      </c>
      <c r="T20" s="163">
        <v>16609</v>
      </c>
      <c r="U20" s="163">
        <v>19558</v>
      </c>
      <c r="V20" s="163">
        <v>25808</v>
      </c>
      <c r="W20" s="163">
        <v>24882</v>
      </c>
      <c r="X20" s="165">
        <f t="shared" si="9"/>
        <v>-3.5880347179169214E-2</v>
      </c>
      <c r="Y20" s="164">
        <f t="shared" si="5"/>
        <v>-0.32367491166077733</v>
      </c>
      <c r="Z20" s="162">
        <f t="shared" si="6"/>
        <v>-926</v>
      </c>
      <c r="AA20" s="163">
        <f t="shared" si="7"/>
        <v>-11908</v>
      </c>
      <c r="AB20" s="164">
        <f t="shared" si="1"/>
        <v>1.1642264949726583E-2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1024812</v>
      </c>
      <c r="D21" s="169">
        <f t="shared" si="10"/>
        <v>1037502</v>
      </c>
      <c r="E21" s="169">
        <f t="shared" si="10"/>
        <v>358402</v>
      </c>
      <c r="F21" s="169">
        <f t="shared" ref="F21" si="11">F13-SUM(F14:F20)</f>
        <v>1063705</v>
      </c>
      <c r="G21" s="169">
        <f t="shared" si="10"/>
        <v>1063705</v>
      </c>
      <c r="H21" s="169">
        <f t="shared" si="10"/>
        <v>1195013</v>
      </c>
      <c r="I21" s="169">
        <f t="shared" si="10"/>
        <v>1296744</v>
      </c>
      <c r="J21" s="171">
        <f t="shared" si="8"/>
        <v>8.5129617836793514E-2</v>
      </c>
      <c r="K21" s="170">
        <f t="shared" si="2"/>
        <v>0.24987132554925195</v>
      </c>
      <c r="L21" s="168">
        <f>I21-H21</f>
        <v>101731</v>
      </c>
      <c r="M21" s="169">
        <f t="shared" si="4"/>
        <v>259242</v>
      </c>
      <c r="N21" s="170">
        <f t="shared" si="0"/>
        <v>0.21856025473279736</v>
      </c>
      <c r="Q21" s="168" t="s">
        <v>145</v>
      </c>
      <c r="R21" s="169">
        <f t="shared" ref="R21:W21" si="12">R13-SUM(R14:R20)</f>
        <v>353518</v>
      </c>
      <c r="S21" s="169">
        <f t="shared" si="12"/>
        <v>366027</v>
      </c>
      <c r="T21" s="169">
        <f t="shared" si="12"/>
        <v>110210</v>
      </c>
      <c r="U21" s="169">
        <f t="shared" si="12"/>
        <v>359613</v>
      </c>
      <c r="V21" s="169">
        <f t="shared" si="12"/>
        <v>407764</v>
      </c>
      <c r="W21" s="169">
        <f t="shared" si="12"/>
        <v>442949</v>
      </c>
      <c r="X21" s="171">
        <f t="shared" si="9"/>
        <v>8.6287656585672057E-2</v>
      </c>
      <c r="Y21" s="170">
        <f t="shared" si="5"/>
        <v>0.21015389575085996</v>
      </c>
      <c r="Z21" s="168">
        <f>W21-V21</f>
        <v>35185</v>
      </c>
      <c r="AA21" s="169">
        <f t="shared" si="7"/>
        <v>76922</v>
      </c>
      <c r="AB21" s="170">
        <f t="shared" si="1"/>
        <v>0.2072554303197669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1909172</v>
      </c>
      <c r="D23" s="176">
        <v>1958261</v>
      </c>
      <c r="E23" s="176">
        <v>601907</v>
      </c>
      <c r="F23" s="176">
        <v>1922911</v>
      </c>
      <c r="G23" s="176">
        <v>1922911</v>
      </c>
      <c r="H23" s="176">
        <v>2081927</v>
      </c>
      <c r="I23" s="176">
        <v>2137213</v>
      </c>
      <c r="J23" s="177">
        <f>IFERROR(I23/H23-1,"-")</f>
        <v>2.6555205826140904E-2</v>
      </c>
      <c r="K23" s="177">
        <f>IFERROR(I23/D23-1,"-")</f>
        <v>9.1383120023326825E-2</v>
      </c>
      <c r="L23" s="176">
        <f>I23-H23</f>
        <v>55286</v>
      </c>
      <c r="M23" s="176">
        <f>I23-D23</f>
        <v>178952</v>
      </c>
      <c r="N23" s="177">
        <f t="shared" ref="N23:N35" si="13">I23/I$9</f>
        <v>0.36021745055172499</v>
      </c>
    </row>
    <row r="24" spans="1:28" x14ac:dyDescent="0.25">
      <c r="A24" s="1" t="s">
        <v>96</v>
      </c>
      <c r="B24" s="157" t="s">
        <v>97</v>
      </c>
      <c r="C24" s="158">
        <v>198136</v>
      </c>
      <c r="D24" s="158">
        <v>234088</v>
      </c>
      <c r="E24" s="158">
        <v>104311</v>
      </c>
      <c r="F24" s="158">
        <v>214737</v>
      </c>
      <c r="G24" s="158">
        <v>214737</v>
      </c>
      <c r="H24" s="158">
        <v>188706</v>
      </c>
      <c r="I24" s="158">
        <v>169977</v>
      </c>
      <c r="J24" s="160">
        <f>IFERROR(I24/H24-1,"-")</f>
        <v>-9.9249626402976077E-2</v>
      </c>
      <c r="K24" s="159">
        <f t="shared" ref="K24:K35" si="14">IFERROR(I24/D24-1,"-")</f>
        <v>-0.27387563651276448</v>
      </c>
      <c r="L24" s="157">
        <f t="shared" ref="L24:L34" si="15">I24-H24</f>
        <v>-18729</v>
      </c>
      <c r="M24" s="158">
        <f t="shared" ref="M24:M35" si="16">I24-D24</f>
        <v>-64111</v>
      </c>
      <c r="N24" s="159">
        <f t="shared" si="13"/>
        <v>2.8648843888012358E-2</v>
      </c>
    </row>
    <row r="25" spans="1:28" x14ac:dyDescent="0.25">
      <c r="A25" s="161" t="s">
        <v>103</v>
      </c>
      <c r="B25" s="162" t="s">
        <v>103</v>
      </c>
      <c r="C25" s="163">
        <v>91102</v>
      </c>
      <c r="D25" s="163">
        <v>116467</v>
      </c>
      <c r="E25" s="163">
        <v>58653</v>
      </c>
      <c r="F25" s="163">
        <v>87634</v>
      </c>
      <c r="G25" s="163">
        <v>87634</v>
      </c>
      <c r="H25" s="163">
        <v>76657</v>
      </c>
      <c r="I25" s="163">
        <v>62810</v>
      </c>
      <c r="J25" s="165">
        <f>IFERROR(I25/H25-1,"-")</f>
        <v>-0.18063581929895511</v>
      </c>
      <c r="K25" s="164">
        <f t="shared" si="14"/>
        <v>-0.46070560759700174</v>
      </c>
      <c r="L25" s="162">
        <f t="shared" si="15"/>
        <v>-13847</v>
      </c>
      <c r="M25" s="163">
        <f t="shared" si="16"/>
        <v>-53657</v>
      </c>
      <c r="N25" s="164">
        <f t="shared" si="13"/>
        <v>1.0586337472752528E-2</v>
      </c>
    </row>
    <row r="26" spans="1:28" x14ac:dyDescent="0.25">
      <c r="A26" s="161" t="s">
        <v>100</v>
      </c>
      <c r="B26" s="162" t="s">
        <v>100</v>
      </c>
      <c r="C26" s="163">
        <v>107034</v>
      </c>
      <c r="D26" s="163">
        <v>117621</v>
      </c>
      <c r="E26" s="163">
        <v>45658</v>
      </c>
      <c r="F26" s="163">
        <v>127103</v>
      </c>
      <c r="G26" s="163">
        <v>127103</v>
      </c>
      <c r="H26" s="163">
        <v>112049</v>
      </c>
      <c r="I26" s="163">
        <v>107167</v>
      </c>
      <c r="J26" s="165">
        <f>IFERROR(I26/H26-1,"-")</f>
        <v>-4.357022374139885E-2</v>
      </c>
      <c r="K26" s="164">
        <f t="shared" si="14"/>
        <v>-8.8878686629088377E-2</v>
      </c>
      <c r="L26" s="162">
        <f t="shared" si="15"/>
        <v>-4882</v>
      </c>
      <c r="M26" s="163">
        <f t="shared" si="16"/>
        <v>-10454</v>
      </c>
      <c r="N26" s="164">
        <f t="shared" si="13"/>
        <v>1.8062506415259832E-2</v>
      </c>
    </row>
    <row r="27" spans="1:28" x14ac:dyDescent="0.25">
      <c r="A27" s="1"/>
      <c r="B27" s="157" t="s">
        <v>107</v>
      </c>
      <c r="C27" s="158">
        <v>1711036</v>
      </c>
      <c r="D27" s="158">
        <v>1724173</v>
      </c>
      <c r="E27" s="158">
        <v>497596</v>
      </c>
      <c r="F27" s="158">
        <v>1708174</v>
      </c>
      <c r="G27" s="158">
        <v>1708174</v>
      </c>
      <c r="H27" s="158">
        <v>1893221</v>
      </c>
      <c r="I27" s="158">
        <v>1967236</v>
      </c>
      <c r="J27" s="160">
        <f>IFERROR(I27/H27-1,"-")</f>
        <v>3.9094749107473348E-2</v>
      </c>
      <c r="K27" s="159">
        <f t="shared" si="14"/>
        <v>0.14097367259549931</v>
      </c>
      <c r="L27" s="157">
        <f t="shared" si="15"/>
        <v>74015</v>
      </c>
      <c r="M27" s="158">
        <f t="shared" si="16"/>
        <v>243063</v>
      </c>
      <c r="N27" s="159">
        <f t="shared" si="13"/>
        <v>0.33156860666371263</v>
      </c>
    </row>
    <row r="28" spans="1:28" s="56" customFormat="1" x14ac:dyDescent="0.25">
      <c r="B28" s="162" t="s">
        <v>110</v>
      </c>
      <c r="C28" s="163">
        <v>823485</v>
      </c>
      <c r="D28" s="163">
        <v>846109</v>
      </c>
      <c r="E28" s="163">
        <v>218525</v>
      </c>
      <c r="F28" s="163">
        <v>863283</v>
      </c>
      <c r="G28" s="163">
        <v>863283</v>
      </c>
      <c r="H28" s="163">
        <v>984311</v>
      </c>
      <c r="I28" s="163">
        <v>1029978</v>
      </c>
      <c r="J28" s="165">
        <f t="shared" ref="J28:J35" si="17">IFERROR(I28/H28-1,"-")</f>
        <v>4.6394889420112051E-2</v>
      </c>
      <c r="K28" s="164">
        <f t="shared" si="14"/>
        <v>0.21731124476870001</v>
      </c>
      <c r="L28" s="162">
        <f t="shared" si="15"/>
        <v>45667</v>
      </c>
      <c r="M28" s="163">
        <f t="shared" si="16"/>
        <v>183869</v>
      </c>
      <c r="N28" s="164">
        <f t="shared" si="13"/>
        <v>0.17359806873922468</v>
      </c>
    </row>
    <row r="29" spans="1:28" s="56" customFormat="1" x14ac:dyDescent="0.25">
      <c r="B29" s="162" t="s">
        <v>113</v>
      </c>
      <c r="C29" s="163">
        <v>255921</v>
      </c>
      <c r="D29" s="163">
        <v>233296</v>
      </c>
      <c r="E29" s="163">
        <v>63576</v>
      </c>
      <c r="F29" s="163">
        <v>189850</v>
      </c>
      <c r="G29" s="163">
        <v>189850</v>
      </c>
      <c r="H29" s="163">
        <v>204067</v>
      </c>
      <c r="I29" s="163">
        <v>205256</v>
      </c>
      <c r="J29" s="165">
        <f t="shared" si="17"/>
        <v>5.8265177613234798E-3</v>
      </c>
      <c r="K29" s="164">
        <f t="shared" si="14"/>
        <v>-0.12019065907688087</v>
      </c>
      <c r="L29" s="162">
        <f t="shared" si="15"/>
        <v>1189</v>
      </c>
      <c r="M29" s="163">
        <f t="shared" si="16"/>
        <v>-28040</v>
      </c>
      <c r="N29" s="164">
        <f t="shared" si="13"/>
        <v>3.4594957559421949E-2</v>
      </c>
    </row>
    <row r="30" spans="1:28" x14ac:dyDescent="0.25">
      <c r="A30" s="1"/>
      <c r="B30" s="162" t="s">
        <v>116</v>
      </c>
      <c r="C30" s="163">
        <v>54904</v>
      </c>
      <c r="D30" s="163">
        <v>59523</v>
      </c>
      <c r="E30" s="163">
        <v>22457</v>
      </c>
      <c r="F30" s="163">
        <v>68785</v>
      </c>
      <c r="G30" s="163">
        <v>68785</v>
      </c>
      <c r="H30" s="163">
        <v>74124</v>
      </c>
      <c r="I30" s="163">
        <v>65750</v>
      </c>
      <c r="J30" s="165">
        <f t="shared" si="17"/>
        <v>-0.11297285629485732</v>
      </c>
      <c r="K30" s="164">
        <f t="shared" si="14"/>
        <v>0.10461502276430967</v>
      </c>
      <c r="L30" s="162">
        <f t="shared" si="15"/>
        <v>-8374</v>
      </c>
      <c r="M30" s="163">
        <f t="shared" si="16"/>
        <v>6227</v>
      </c>
      <c r="N30" s="164">
        <f t="shared" si="13"/>
        <v>1.1081860990821184E-2</v>
      </c>
    </row>
    <row r="31" spans="1:28" x14ac:dyDescent="0.25">
      <c r="A31" s="1"/>
      <c r="B31" s="162" t="s">
        <v>123</v>
      </c>
      <c r="C31" s="163">
        <v>75408</v>
      </c>
      <c r="D31" s="163">
        <v>70764</v>
      </c>
      <c r="E31" s="163">
        <v>19484</v>
      </c>
      <c r="F31" s="163">
        <v>88075</v>
      </c>
      <c r="G31" s="163">
        <v>88075</v>
      </c>
      <c r="H31" s="163">
        <v>81376</v>
      </c>
      <c r="I31" s="163">
        <v>80847</v>
      </c>
      <c r="J31" s="165">
        <f t="shared" si="17"/>
        <v>-6.5006881635862879E-3</v>
      </c>
      <c r="K31" s="164">
        <f t="shared" si="14"/>
        <v>0.1424877056130236</v>
      </c>
      <c r="L31" s="162">
        <f t="shared" si="15"/>
        <v>-529</v>
      </c>
      <c r="M31" s="163">
        <f t="shared" si="16"/>
        <v>10083</v>
      </c>
      <c r="N31" s="164">
        <f t="shared" si="13"/>
        <v>1.3626391110645177E-2</v>
      </c>
    </row>
    <row r="32" spans="1:28" x14ac:dyDescent="0.25">
      <c r="A32" s="1"/>
      <c r="B32" s="162" t="s">
        <v>119</v>
      </c>
      <c r="C32" s="163">
        <v>80975</v>
      </c>
      <c r="D32" s="163">
        <v>78548</v>
      </c>
      <c r="E32" s="163">
        <v>32540</v>
      </c>
      <c r="F32" s="163">
        <v>94537</v>
      </c>
      <c r="G32" s="163">
        <v>94537</v>
      </c>
      <c r="H32" s="163">
        <v>89479</v>
      </c>
      <c r="I32" s="163">
        <v>91425</v>
      </c>
      <c r="J32" s="165">
        <f t="shared" si="17"/>
        <v>2.1748119670537136E-2</v>
      </c>
      <c r="K32" s="164">
        <f t="shared" si="14"/>
        <v>0.1639379742323166</v>
      </c>
      <c r="L32" s="162">
        <f t="shared" si="15"/>
        <v>1946</v>
      </c>
      <c r="M32" s="163">
        <f t="shared" si="16"/>
        <v>12877</v>
      </c>
      <c r="N32" s="164">
        <f t="shared" si="13"/>
        <v>1.5409264503206493E-2</v>
      </c>
    </row>
    <row r="33" spans="1:14" x14ac:dyDescent="0.25">
      <c r="A33" s="1"/>
      <c r="B33" s="162" t="s">
        <v>128</v>
      </c>
      <c r="C33" s="163">
        <v>28279</v>
      </c>
      <c r="D33" s="163">
        <v>33116</v>
      </c>
      <c r="E33" s="163">
        <v>14195</v>
      </c>
      <c r="F33" s="163">
        <v>24473</v>
      </c>
      <c r="G33" s="163">
        <v>24473</v>
      </c>
      <c r="H33" s="163">
        <v>26292</v>
      </c>
      <c r="I33" s="163">
        <v>26149</v>
      </c>
      <c r="J33" s="165">
        <f t="shared" si="17"/>
        <v>-5.438916780769798E-3</v>
      </c>
      <c r="K33" s="164">
        <f t="shared" si="14"/>
        <v>-0.2103816886097355</v>
      </c>
      <c r="L33" s="162">
        <f t="shared" si="15"/>
        <v>-143</v>
      </c>
      <c r="M33" s="163">
        <f t="shared" si="16"/>
        <v>-6967</v>
      </c>
      <c r="N33" s="164">
        <f t="shared" si="13"/>
        <v>4.4072940387678049E-3</v>
      </c>
    </row>
    <row r="34" spans="1:14" x14ac:dyDescent="0.25">
      <c r="A34" s="161" t="s">
        <v>144</v>
      </c>
      <c r="B34" s="162" t="s">
        <v>131</v>
      </c>
      <c r="C34" s="163">
        <v>38546</v>
      </c>
      <c r="D34" s="163">
        <v>36790</v>
      </c>
      <c r="E34" s="163">
        <v>16609</v>
      </c>
      <c r="F34" s="163">
        <v>19558</v>
      </c>
      <c r="G34" s="163">
        <v>19558</v>
      </c>
      <c r="H34" s="163">
        <v>25808</v>
      </c>
      <c r="I34" s="163">
        <v>24882</v>
      </c>
      <c r="J34" s="165">
        <f t="shared" si="17"/>
        <v>-3.5880347179169214E-2</v>
      </c>
      <c r="K34" s="164">
        <f t="shared" si="14"/>
        <v>-0.32367491166077733</v>
      </c>
      <c r="L34" s="162">
        <f t="shared" si="15"/>
        <v>-926</v>
      </c>
      <c r="M34" s="163">
        <f t="shared" si="16"/>
        <v>-11908</v>
      </c>
      <c r="N34" s="164">
        <f t="shared" si="13"/>
        <v>4.1937469988382161E-3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353518</v>
      </c>
      <c r="D35" s="169">
        <f t="shared" si="18"/>
        <v>366027</v>
      </c>
      <c r="E35" s="169">
        <f t="shared" si="18"/>
        <v>110210</v>
      </c>
      <c r="F35" s="169">
        <f t="shared" ref="F35" si="19">F27-SUM(F28:F34)</f>
        <v>359613</v>
      </c>
      <c r="G35" s="169">
        <f t="shared" si="18"/>
        <v>359613</v>
      </c>
      <c r="H35" s="169">
        <f t="shared" si="18"/>
        <v>407764</v>
      </c>
      <c r="I35" s="169">
        <f t="shared" si="18"/>
        <v>442949</v>
      </c>
      <c r="J35" s="171">
        <f t="shared" si="17"/>
        <v>8.6287656585672057E-2</v>
      </c>
      <c r="K35" s="170">
        <f t="shared" si="14"/>
        <v>0.21015389575085996</v>
      </c>
      <c r="L35" s="168">
        <f>I35-H35</f>
        <v>35185</v>
      </c>
      <c r="M35" s="169">
        <f t="shared" si="16"/>
        <v>76922</v>
      </c>
      <c r="N35" s="170">
        <f t="shared" si="13"/>
        <v>7.4657022722787125E-2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1477572</v>
      </c>
      <c r="D37" s="176">
        <v>1449258</v>
      </c>
      <c r="E37" s="176">
        <v>426179</v>
      </c>
      <c r="F37" s="176">
        <v>1355261</v>
      </c>
      <c r="G37" s="176">
        <v>1355261</v>
      </c>
      <c r="H37" s="176">
        <v>1459828</v>
      </c>
      <c r="I37" s="176">
        <v>1520919</v>
      </c>
      <c r="J37" s="177">
        <f>IFERROR(I37/H37-1,"-")</f>
        <v>4.1848080732798554E-2</v>
      </c>
      <c r="K37" s="177">
        <f>IFERROR(I37/D37-1,"-")</f>
        <v>4.9446682371254713E-2</v>
      </c>
      <c r="L37" s="176">
        <f>I37-H37</f>
        <v>61091</v>
      </c>
      <c r="M37" s="176">
        <f>I37-D37</f>
        <v>71661</v>
      </c>
      <c r="N37" s="177">
        <f t="shared" ref="N37:N49" si="20">I37/I$9</f>
        <v>0.25634392298553255</v>
      </c>
    </row>
    <row r="38" spans="1:14" x14ac:dyDescent="0.25">
      <c r="A38" s="1" t="s">
        <v>96</v>
      </c>
      <c r="B38" s="157" t="s">
        <v>97</v>
      </c>
      <c r="C38" s="158">
        <v>139124</v>
      </c>
      <c r="D38" s="158">
        <v>132156</v>
      </c>
      <c r="E38" s="158">
        <v>50700</v>
      </c>
      <c r="F38" s="158">
        <v>125997</v>
      </c>
      <c r="G38" s="158">
        <v>125997</v>
      </c>
      <c r="H38" s="158">
        <v>124139</v>
      </c>
      <c r="I38" s="158">
        <v>120279</v>
      </c>
      <c r="J38" s="160">
        <f>IFERROR(I38/H38-1,"-")</f>
        <v>-3.1094176689034025E-2</v>
      </c>
      <c r="K38" s="159">
        <f t="shared" ref="K38:K49" si="21">IFERROR(I38/D38-1,"-")</f>
        <v>-8.9871061472804881E-2</v>
      </c>
      <c r="L38" s="157">
        <f t="shared" ref="L38:L48" si="22">I38-H38</f>
        <v>-3860</v>
      </c>
      <c r="M38" s="158">
        <f t="shared" ref="M38:M49" si="23">I38-D38</f>
        <v>-11877</v>
      </c>
      <c r="N38" s="159">
        <f t="shared" si="20"/>
        <v>2.0272473887680324E-2</v>
      </c>
    </row>
    <row r="39" spans="1:14" x14ac:dyDescent="0.25">
      <c r="A39" s="161" t="s">
        <v>103</v>
      </c>
      <c r="B39" s="162" t="s">
        <v>103</v>
      </c>
      <c r="C39" s="163">
        <v>44315</v>
      </c>
      <c r="D39" s="163">
        <v>52512</v>
      </c>
      <c r="E39" s="163">
        <v>24041</v>
      </c>
      <c r="F39" s="163">
        <v>48561</v>
      </c>
      <c r="G39" s="163">
        <v>48561</v>
      </c>
      <c r="H39" s="163">
        <v>53528</v>
      </c>
      <c r="I39" s="163">
        <v>53192</v>
      </c>
      <c r="J39" s="165">
        <f>IFERROR(I39/H39-1,"-")</f>
        <v>-6.2770886265132164E-3</v>
      </c>
      <c r="K39" s="164">
        <f t="shared" si="21"/>
        <v>1.2949421084704538E-2</v>
      </c>
      <c r="L39" s="162">
        <f t="shared" si="22"/>
        <v>-336</v>
      </c>
      <c r="M39" s="163">
        <f t="shared" si="23"/>
        <v>680</v>
      </c>
      <c r="N39" s="164">
        <f t="shared" si="20"/>
        <v>8.9652676779279159E-3</v>
      </c>
    </row>
    <row r="40" spans="1:14" x14ac:dyDescent="0.25">
      <c r="A40" s="161" t="s">
        <v>100</v>
      </c>
      <c r="B40" s="162" t="s">
        <v>100</v>
      </c>
      <c r="C40" s="163">
        <v>94809</v>
      </c>
      <c r="D40" s="163">
        <v>79644</v>
      </c>
      <c r="E40" s="163">
        <v>26659</v>
      </c>
      <c r="F40" s="163">
        <v>77436</v>
      </c>
      <c r="G40" s="163">
        <v>77436</v>
      </c>
      <c r="H40" s="163">
        <v>70611</v>
      </c>
      <c r="I40" s="163">
        <v>67087</v>
      </c>
      <c r="J40" s="165">
        <f>IFERROR(I40/H40-1,"-")</f>
        <v>-4.9907238248998009E-2</v>
      </c>
      <c r="K40" s="164">
        <f t="shared" si="21"/>
        <v>-0.15766410526844454</v>
      </c>
      <c r="L40" s="162">
        <f t="shared" si="22"/>
        <v>-3524</v>
      </c>
      <c r="M40" s="163">
        <f t="shared" si="23"/>
        <v>-12557</v>
      </c>
      <c r="N40" s="164">
        <f t="shared" si="20"/>
        <v>1.1307206209752408E-2</v>
      </c>
    </row>
    <row r="41" spans="1:14" x14ac:dyDescent="0.25">
      <c r="A41" s="1"/>
      <c r="B41" s="157" t="s">
        <v>107</v>
      </c>
      <c r="C41" s="158">
        <v>1338448</v>
      </c>
      <c r="D41" s="158">
        <v>1317102</v>
      </c>
      <c r="E41" s="158">
        <v>375479</v>
      </c>
      <c r="F41" s="158">
        <v>1229264</v>
      </c>
      <c r="G41" s="158">
        <v>1229264</v>
      </c>
      <c r="H41" s="158">
        <v>1335689</v>
      </c>
      <c r="I41" s="158">
        <v>1400640</v>
      </c>
      <c r="J41" s="160">
        <f>IFERROR(I41/H41-1,"-")</f>
        <v>4.8627337651204749E-2</v>
      </c>
      <c r="K41" s="159">
        <f t="shared" si="21"/>
        <v>6.3425611683833205E-2</v>
      </c>
      <c r="L41" s="157">
        <f t="shared" si="22"/>
        <v>64951</v>
      </c>
      <c r="M41" s="158">
        <f t="shared" si="23"/>
        <v>83538</v>
      </c>
      <c r="N41" s="159">
        <f t="shared" si="20"/>
        <v>0.23607144909785224</v>
      </c>
    </row>
    <row r="42" spans="1:14" s="56" customFormat="1" x14ac:dyDescent="0.25">
      <c r="B42" s="162" t="s">
        <v>110</v>
      </c>
      <c r="C42" s="163">
        <v>696680</v>
      </c>
      <c r="D42" s="163">
        <v>726594</v>
      </c>
      <c r="E42" s="163">
        <v>171172</v>
      </c>
      <c r="F42" s="163">
        <v>641572</v>
      </c>
      <c r="G42" s="163">
        <v>641572</v>
      </c>
      <c r="H42" s="163">
        <v>707371</v>
      </c>
      <c r="I42" s="163">
        <v>755414</v>
      </c>
      <c r="J42" s="165">
        <f t="shared" ref="J42:J49" si="24">IFERROR(I42/H42-1,"-")</f>
        <v>6.7917683931063122E-2</v>
      </c>
      <c r="K42" s="164">
        <f t="shared" si="21"/>
        <v>3.9664516910406622E-2</v>
      </c>
      <c r="L42" s="162">
        <f t="shared" si="22"/>
        <v>48043</v>
      </c>
      <c r="M42" s="163">
        <f t="shared" si="23"/>
        <v>28820</v>
      </c>
      <c r="N42" s="164">
        <f t="shared" si="20"/>
        <v>0.12732156560486987</v>
      </c>
    </row>
    <row r="43" spans="1:14" s="56" customFormat="1" x14ac:dyDescent="0.25">
      <c r="B43" s="162" t="s">
        <v>113</v>
      </c>
      <c r="C43" s="163">
        <v>83674</v>
      </c>
      <c r="D43" s="163">
        <v>60496</v>
      </c>
      <c r="E43" s="163">
        <v>18190</v>
      </c>
      <c r="F43" s="163">
        <v>41876</v>
      </c>
      <c r="G43" s="163">
        <v>41876</v>
      </c>
      <c r="H43" s="163">
        <v>48861</v>
      </c>
      <c r="I43" s="163">
        <v>47716</v>
      </c>
      <c r="J43" s="165">
        <f t="shared" si="24"/>
        <v>-2.3433822476003341E-2</v>
      </c>
      <c r="K43" s="164">
        <f t="shared" si="21"/>
        <v>-0.21125363660407304</v>
      </c>
      <c r="L43" s="162">
        <f t="shared" si="22"/>
        <v>-1145</v>
      </c>
      <c r="M43" s="163">
        <f t="shared" si="23"/>
        <v>-12780</v>
      </c>
      <c r="N43" s="164">
        <f t="shared" si="20"/>
        <v>8.0423129891714629E-3</v>
      </c>
    </row>
    <row r="44" spans="1:14" x14ac:dyDescent="0.25">
      <c r="A44" s="1"/>
      <c r="B44" s="162" t="s">
        <v>116</v>
      </c>
      <c r="C44" s="163">
        <v>26826</v>
      </c>
      <c r="D44" s="163">
        <v>26946</v>
      </c>
      <c r="E44" s="163">
        <v>10300</v>
      </c>
      <c r="F44" s="163">
        <v>29244</v>
      </c>
      <c r="G44" s="163">
        <v>29244</v>
      </c>
      <c r="H44" s="163">
        <v>33008</v>
      </c>
      <c r="I44" s="163">
        <v>32786</v>
      </c>
      <c r="J44" s="165">
        <f t="shared" si="24"/>
        <v>-6.7256422685409989E-3</v>
      </c>
      <c r="K44" s="164">
        <f t="shared" si="21"/>
        <v>0.21672975580791221</v>
      </c>
      <c r="L44" s="162">
        <f t="shared" si="22"/>
        <v>-222</v>
      </c>
      <c r="M44" s="163">
        <f t="shared" si="23"/>
        <v>5840</v>
      </c>
      <c r="N44" s="164">
        <f t="shared" si="20"/>
        <v>5.5259299535370858E-3</v>
      </c>
    </row>
    <row r="45" spans="1:14" x14ac:dyDescent="0.25">
      <c r="A45" s="1"/>
      <c r="B45" s="162" t="s">
        <v>123</v>
      </c>
      <c r="C45" s="163">
        <v>64341</v>
      </c>
      <c r="D45" s="163">
        <v>61792</v>
      </c>
      <c r="E45" s="163">
        <v>16223</v>
      </c>
      <c r="F45" s="163">
        <v>66346</v>
      </c>
      <c r="G45" s="163">
        <v>66346</v>
      </c>
      <c r="H45" s="163">
        <v>64590</v>
      </c>
      <c r="I45" s="163">
        <v>66105</v>
      </c>
      <c r="J45" s="165">
        <f t="shared" si="24"/>
        <v>2.3455643288434747E-2</v>
      </c>
      <c r="K45" s="164">
        <f t="shared" si="21"/>
        <v>6.9798679440704392E-2</v>
      </c>
      <c r="L45" s="162">
        <f t="shared" si="22"/>
        <v>1515</v>
      </c>
      <c r="M45" s="163">
        <f t="shared" si="23"/>
        <v>4313</v>
      </c>
      <c r="N45" s="164">
        <f t="shared" si="20"/>
        <v>1.1141694612900904E-2</v>
      </c>
    </row>
    <row r="46" spans="1:14" x14ac:dyDescent="0.25">
      <c r="A46" s="1"/>
      <c r="B46" s="162" t="s">
        <v>119</v>
      </c>
      <c r="C46" s="163">
        <v>47443</v>
      </c>
      <c r="D46" s="163">
        <v>46034</v>
      </c>
      <c r="E46" s="163">
        <v>17896</v>
      </c>
      <c r="F46" s="163">
        <v>43157</v>
      </c>
      <c r="G46" s="163">
        <v>43157</v>
      </c>
      <c r="H46" s="163">
        <v>49620</v>
      </c>
      <c r="I46" s="163">
        <v>50291</v>
      </c>
      <c r="J46" s="165">
        <f t="shared" si="24"/>
        <v>1.3522773075372863E-2</v>
      </c>
      <c r="K46" s="164">
        <f t="shared" si="21"/>
        <v>9.2475127079984398E-2</v>
      </c>
      <c r="L46" s="162">
        <f t="shared" si="22"/>
        <v>671</v>
      </c>
      <c r="M46" s="163">
        <f t="shared" si="23"/>
        <v>4257</v>
      </c>
      <c r="N46" s="164">
        <f t="shared" si="20"/>
        <v>8.476317431017311E-3</v>
      </c>
    </row>
    <row r="47" spans="1:14" x14ac:dyDescent="0.25">
      <c r="A47" s="1"/>
      <c r="B47" s="162" t="s">
        <v>128</v>
      </c>
      <c r="C47" s="163">
        <v>29509</v>
      </c>
      <c r="D47" s="163">
        <v>28906</v>
      </c>
      <c r="E47" s="163">
        <v>12286</v>
      </c>
      <c r="F47" s="163">
        <v>24040</v>
      </c>
      <c r="G47" s="163">
        <v>24040</v>
      </c>
      <c r="H47" s="163">
        <v>25144</v>
      </c>
      <c r="I47" s="163">
        <v>23578</v>
      </c>
      <c r="J47" s="165">
        <f t="shared" si="24"/>
        <v>-6.2281259942729927E-2</v>
      </c>
      <c r="K47" s="164">
        <f t="shared" si="21"/>
        <v>-0.18432159413270599</v>
      </c>
      <c r="L47" s="162">
        <f t="shared" si="22"/>
        <v>-1566</v>
      </c>
      <c r="M47" s="163">
        <f t="shared" si="23"/>
        <v>-5328</v>
      </c>
      <c r="N47" s="164">
        <f t="shared" si="20"/>
        <v>3.9739637785791921E-3</v>
      </c>
    </row>
    <row r="48" spans="1:14" x14ac:dyDescent="0.25">
      <c r="A48" s="161" t="s">
        <v>144</v>
      </c>
      <c r="B48" s="162" t="s">
        <v>131</v>
      </c>
      <c r="C48" s="163">
        <v>52534</v>
      </c>
      <c r="D48" s="163">
        <v>45553</v>
      </c>
      <c r="E48" s="163">
        <v>21180</v>
      </c>
      <c r="F48" s="163">
        <v>23183</v>
      </c>
      <c r="G48" s="163">
        <v>23183</v>
      </c>
      <c r="H48" s="163">
        <v>27746</v>
      </c>
      <c r="I48" s="163">
        <v>26046</v>
      </c>
      <c r="J48" s="165">
        <f t="shared" si="24"/>
        <v>-6.1270092986376423E-2</v>
      </c>
      <c r="K48" s="164">
        <f t="shared" si="21"/>
        <v>-0.42822646148442478</v>
      </c>
      <c r="L48" s="162">
        <f t="shared" si="22"/>
        <v>-1700</v>
      </c>
      <c r="M48" s="163">
        <f t="shared" si="23"/>
        <v>-19507</v>
      </c>
      <c r="N48" s="164">
        <f t="shared" si="20"/>
        <v>4.3899338610939708E-3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337441</v>
      </c>
      <c r="D49" s="169">
        <f t="shared" si="25"/>
        <v>320781</v>
      </c>
      <c r="E49" s="169">
        <f t="shared" si="25"/>
        <v>108232</v>
      </c>
      <c r="F49" s="169">
        <f t="shared" ref="F49" si="26">F41-SUM(F42:F48)</f>
        <v>359846</v>
      </c>
      <c r="G49" s="169">
        <f t="shared" si="25"/>
        <v>359846</v>
      </c>
      <c r="H49" s="169">
        <f t="shared" si="25"/>
        <v>379349</v>
      </c>
      <c r="I49" s="169">
        <f t="shared" si="25"/>
        <v>398704</v>
      </c>
      <c r="J49" s="171">
        <f t="shared" si="24"/>
        <v>5.1021618615048503E-2</v>
      </c>
      <c r="K49" s="170">
        <f t="shared" si="21"/>
        <v>0.24291650690034627</v>
      </c>
      <c r="L49" s="168">
        <f>I49-H49</f>
        <v>19355</v>
      </c>
      <c r="M49" s="169">
        <f t="shared" si="23"/>
        <v>77923</v>
      </c>
      <c r="N49" s="170">
        <f t="shared" si="20"/>
        <v>6.7199730866682433E-2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48381</v>
      </c>
      <c r="D51" s="176">
        <v>46960</v>
      </c>
      <c r="E51" s="176">
        <v>14096</v>
      </c>
      <c r="F51" s="176">
        <v>36653</v>
      </c>
      <c r="G51" s="176">
        <v>36653</v>
      </c>
      <c r="H51" s="176">
        <v>49442</v>
      </c>
      <c r="I51" s="176">
        <v>43544</v>
      </c>
      <c r="J51" s="177">
        <f>IFERROR(I51/H51-1,"-")</f>
        <v>-0.11929129080538814</v>
      </c>
      <c r="K51" s="177">
        <f>IFERROR(I51/D51-1,"-")</f>
        <v>-7.2742759795570655E-2</v>
      </c>
      <c r="L51" s="176">
        <f>I51-H51</f>
        <v>-5898</v>
      </c>
      <c r="M51" s="176">
        <f>I51-D51</f>
        <v>-3416</v>
      </c>
      <c r="N51" s="177">
        <f t="shared" ref="N51:N63" si="27">I51/I$9</f>
        <v>7.3391415206740329E-3</v>
      </c>
    </row>
    <row r="52" spans="1:14" x14ac:dyDescent="0.25">
      <c r="A52" s="1" t="s">
        <v>96</v>
      </c>
      <c r="B52" s="157" t="s">
        <v>97</v>
      </c>
      <c r="C52" s="158">
        <v>11441</v>
      </c>
      <c r="D52" s="158">
        <v>10651</v>
      </c>
      <c r="E52" s="158">
        <v>2501</v>
      </c>
      <c r="F52" s="158">
        <v>5895</v>
      </c>
      <c r="G52" s="158">
        <v>5895</v>
      </c>
      <c r="H52" s="158">
        <v>18768</v>
      </c>
      <c r="I52" s="158">
        <v>10450</v>
      </c>
      <c r="J52" s="160">
        <f>IFERROR(I52/H52-1,"-")</f>
        <v>-0.4432011935208866</v>
      </c>
      <c r="K52" s="159">
        <f t="shared" ref="K52:K63" si="28">IFERROR(I52/D52-1,"-")</f>
        <v>-1.8871467467843406E-2</v>
      </c>
      <c r="L52" s="157">
        <f t="shared" ref="L52:L62" si="29">I52-H52</f>
        <v>-8318</v>
      </c>
      <c r="M52" s="158">
        <f t="shared" ref="M52:M63" si="30">I52-D52</f>
        <v>-201</v>
      </c>
      <c r="N52" s="159">
        <f t="shared" si="27"/>
        <v>1.7612995795297549E-3</v>
      </c>
    </row>
    <row r="53" spans="1:14" x14ac:dyDescent="0.25">
      <c r="A53" s="161" t="s">
        <v>103</v>
      </c>
      <c r="B53" s="162" t="s">
        <v>103</v>
      </c>
      <c r="C53" s="163">
        <v>7153</v>
      </c>
      <c r="D53" s="163">
        <v>5887</v>
      </c>
      <c r="E53" s="163">
        <v>1804</v>
      </c>
      <c r="F53" s="163">
        <v>2781</v>
      </c>
      <c r="G53" s="163">
        <v>2781</v>
      </c>
      <c r="H53" s="163">
        <v>13550</v>
      </c>
      <c r="I53" s="163">
        <v>6853</v>
      </c>
      <c r="J53" s="165">
        <f>IFERROR(I53/H53-1,"-")</f>
        <v>-0.49424354243542434</v>
      </c>
      <c r="K53" s="164">
        <f t="shared" si="28"/>
        <v>0.16409036860879911</v>
      </c>
      <c r="L53" s="162">
        <f t="shared" si="29"/>
        <v>-6697</v>
      </c>
      <c r="M53" s="163">
        <f t="shared" si="30"/>
        <v>966</v>
      </c>
      <c r="N53" s="164">
        <f t="shared" si="27"/>
        <v>1.1550417242600392E-3</v>
      </c>
    </row>
    <row r="54" spans="1:14" x14ac:dyDescent="0.25">
      <c r="A54" s="161" t="s">
        <v>100</v>
      </c>
      <c r="B54" s="162" t="s">
        <v>100</v>
      </c>
      <c r="C54" s="163">
        <v>4288</v>
      </c>
      <c r="D54" s="163">
        <v>4764</v>
      </c>
      <c r="E54" s="163">
        <v>697</v>
      </c>
      <c r="F54" s="163">
        <v>3114</v>
      </c>
      <c r="G54" s="163">
        <v>3114</v>
      </c>
      <c r="H54" s="163">
        <v>5218</v>
      </c>
      <c r="I54" s="163">
        <v>3597</v>
      </c>
      <c r="J54" s="165">
        <f>IFERROR(I54/H54-1,"-")</f>
        <v>-0.31065542353392106</v>
      </c>
      <c r="K54" s="164">
        <f t="shared" si="28"/>
        <v>-0.24496221662468509</v>
      </c>
      <c r="L54" s="162">
        <f t="shared" si="29"/>
        <v>-1621</v>
      </c>
      <c r="M54" s="163">
        <f t="shared" si="30"/>
        <v>-1167</v>
      </c>
      <c r="N54" s="164">
        <f t="shared" si="27"/>
        <v>6.0625785526971564E-4</v>
      </c>
    </row>
    <row r="55" spans="1:14" x14ac:dyDescent="0.25">
      <c r="A55" s="1"/>
      <c r="B55" s="157" t="s">
        <v>107</v>
      </c>
      <c r="C55" s="158">
        <v>36940</v>
      </c>
      <c r="D55" s="158">
        <v>36309</v>
      </c>
      <c r="E55" s="158">
        <v>11595</v>
      </c>
      <c r="F55" s="158">
        <v>30758</v>
      </c>
      <c r="G55" s="158">
        <v>30758</v>
      </c>
      <c r="H55" s="158">
        <v>30674</v>
      </c>
      <c r="I55" s="158">
        <v>33094</v>
      </c>
      <c r="J55" s="160">
        <f>IFERROR(I55/H55-1,"-")</f>
        <v>7.8894177479298389E-2</v>
      </c>
      <c r="K55" s="159">
        <f t="shared" si="28"/>
        <v>-8.8545539673359208E-2</v>
      </c>
      <c r="L55" s="157">
        <f t="shared" si="29"/>
        <v>2420</v>
      </c>
      <c r="M55" s="158">
        <f t="shared" si="30"/>
        <v>-3215</v>
      </c>
      <c r="N55" s="159">
        <f t="shared" si="27"/>
        <v>5.577841941144278E-3</v>
      </c>
    </row>
    <row r="56" spans="1:14" s="56" customFormat="1" x14ac:dyDescent="0.25">
      <c r="B56" s="162" t="s">
        <v>110</v>
      </c>
      <c r="C56" s="163">
        <v>10894</v>
      </c>
      <c r="D56" s="163">
        <v>11121</v>
      </c>
      <c r="E56" s="163">
        <v>3754</v>
      </c>
      <c r="F56" s="163">
        <v>11016</v>
      </c>
      <c r="G56" s="163">
        <v>11016</v>
      </c>
      <c r="H56" s="163">
        <v>9836</v>
      </c>
      <c r="I56" s="163">
        <v>11854</v>
      </c>
      <c r="J56" s="165">
        <f t="shared" ref="J56:J63" si="31">IFERROR(I56/H56-1,"-")</f>
        <v>0.20516470109800733</v>
      </c>
      <c r="K56" s="164">
        <f t="shared" si="28"/>
        <v>6.5911338908371642E-2</v>
      </c>
      <c r="L56" s="162">
        <f t="shared" si="29"/>
        <v>2018</v>
      </c>
      <c r="M56" s="163">
        <f t="shared" si="30"/>
        <v>733</v>
      </c>
      <c r="N56" s="164">
        <f t="shared" si="27"/>
        <v>1.9979373412196857E-3</v>
      </c>
    </row>
    <row r="57" spans="1:14" s="56" customFormat="1" x14ac:dyDescent="0.25">
      <c r="B57" s="162" t="s">
        <v>113</v>
      </c>
      <c r="C57" s="163">
        <v>12184</v>
      </c>
      <c r="D57" s="163">
        <v>10450</v>
      </c>
      <c r="E57" s="163">
        <v>3129</v>
      </c>
      <c r="F57" s="163">
        <v>6826</v>
      </c>
      <c r="G57" s="163">
        <v>6826</v>
      </c>
      <c r="H57" s="163">
        <v>6102</v>
      </c>
      <c r="I57" s="163">
        <v>6722</v>
      </c>
      <c r="J57" s="165">
        <f t="shared" si="31"/>
        <v>0.10160603080957054</v>
      </c>
      <c r="K57" s="164">
        <f t="shared" si="28"/>
        <v>-0.35674641148325359</v>
      </c>
      <c r="L57" s="162">
        <f t="shared" si="29"/>
        <v>620</v>
      </c>
      <c r="M57" s="163">
        <f t="shared" si="30"/>
        <v>-3728</v>
      </c>
      <c r="N57" s="164">
        <f t="shared" si="27"/>
        <v>1.1329622749855514E-3</v>
      </c>
    </row>
    <row r="58" spans="1:14" x14ac:dyDescent="0.25">
      <c r="A58" s="1"/>
      <c r="B58" s="162" t="s">
        <v>116</v>
      </c>
      <c r="C58" s="163">
        <v>1983</v>
      </c>
      <c r="D58" s="163">
        <v>2192</v>
      </c>
      <c r="E58" s="163">
        <v>548</v>
      </c>
      <c r="F58" s="163">
        <v>2473</v>
      </c>
      <c r="G58" s="163">
        <v>2473</v>
      </c>
      <c r="H58" s="163">
        <v>2771</v>
      </c>
      <c r="I58" s="163">
        <v>2256</v>
      </c>
      <c r="J58" s="165">
        <f t="shared" si="31"/>
        <v>-0.18585348249729339</v>
      </c>
      <c r="K58" s="164">
        <f t="shared" si="28"/>
        <v>2.9197080291970767E-2</v>
      </c>
      <c r="L58" s="162">
        <f t="shared" si="29"/>
        <v>-515</v>
      </c>
      <c r="M58" s="163">
        <f t="shared" si="30"/>
        <v>64</v>
      </c>
      <c r="N58" s="164">
        <f t="shared" si="27"/>
        <v>3.8023845468125616E-4</v>
      </c>
    </row>
    <row r="59" spans="1:14" x14ac:dyDescent="0.25">
      <c r="A59" s="1"/>
      <c r="B59" s="162" t="s">
        <v>123</v>
      </c>
      <c r="C59" s="163">
        <v>670</v>
      </c>
      <c r="D59" s="163">
        <v>796</v>
      </c>
      <c r="E59" s="163">
        <v>264</v>
      </c>
      <c r="F59" s="163">
        <v>866</v>
      </c>
      <c r="G59" s="163">
        <v>866</v>
      </c>
      <c r="H59" s="163">
        <v>787</v>
      </c>
      <c r="I59" s="163">
        <v>1105</v>
      </c>
      <c r="J59" s="165">
        <f t="shared" si="31"/>
        <v>0.40406607369758585</v>
      </c>
      <c r="K59" s="164">
        <f t="shared" si="28"/>
        <v>0.38819095477386933</v>
      </c>
      <c r="L59" s="162">
        <f t="shared" si="29"/>
        <v>318</v>
      </c>
      <c r="M59" s="163">
        <f t="shared" si="30"/>
        <v>309</v>
      </c>
      <c r="N59" s="164">
        <f t="shared" si="27"/>
        <v>1.8624268281151955E-4</v>
      </c>
    </row>
    <row r="60" spans="1:14" x14ac:dyDescent="0.25">
      <c r="A60" s="1"/>
      <c r="B60" s="162" t="s">
        <v>119</v>
      </c>
      <c r="C60" s="163">
        <v>650</v>
      </c>
      <c r="D60" s="163">
        <v>788</v>
      </c>
      <c r="E60" s="163">
        <v>249</v>
      </c>
      <c r="F60" s="163">
        <v>642</v>
      </c>
      <c r="G60" s="163">
        <v>642</v>
      </c>
      <c r="H60" s="163">
        <v>666</v>
      </c>
      <c r="I60" s="163">
        <v>775</v>
      </c>
      <c r="J60" s="165">
        <f t="shared" si="31"/>
        <v>0.16366366366366369</v>
      </c>
      <c r="K60" s="164">
        <f t="shared" si="28"/>
        <v>-1.6497461928933976E-2</v>
      </c>
      <c r="L60" s="162">
        <f t="shared" si="29"/>
        <v>109</v>
      </c>
      <c r="M60" s="163">
        <f t="shared" si="30"/>
        <v>-13</v>
      </c>
      <c r="N60" s="164">
        <f t="shared" si="27"/>
        <v>1.3062269608952727E-4</v>
      </c>
    </row>
    <row r="61" spans="1:14" x14ac:dyDescent="0.25">
      <c r="A61" s="1"/>
      <c r="B61" s="162" t="s">
        <v>128</v>
      </c>
      <c r="C61" s="163">
        <v>355</v>
      </c>
      <c r="D61" s="163">
        <v>269</v>
      </c>
      <c r="E61" s="163">
        <v>147</v>
      </c>
      <c r="F61" s="163">
        <v>105</v>
      </c>
      <c r="G61" s="163">
        <v>105</v>
      </c>
      <c r="H61" s="163">
        <v>218</v>
      </c>
      <c r="I61" s="163">
        <v>124</v>
      </c>
      <c r="J61" s="165">
        <f t="shared" si="31"/>
        <v>-0.43119266055045868</v>
      </c>
      <c r="K61" s="164">
        <f t="shared" si="28"/>
        <v>-0.5390334572490707</v>
      </c>
      <c r="L61" s="162">
        <f t="shared" si="29"/>
        <v>-94</v>
      </c>
      <c r="M61" s="163">
        <f t="shared" si="30"/>
        <v>-145</v>
      </c>
      <c r="N61" s="164">
        <f t="shared" si="27"/>
        <v>2.0899631374324365E-5</v>
      </c>
    </row>
    <row r="62" spans="1:14" x14ac:dyDescent="0.25">
      <c r="A62" s="161" t="s">
        <v>144</v>
      </c>
      <c r="B62" s="162" t="s">
        <v>131</v>
      </c>
      <c r="C62" s="163">
        <v>478</v>
      </c>
      <c r="D62" s="163">
        <v>515</v>
      </c>
      <c r="E62" s="163">
        <v>261</v>
      </c>
      <c r="F62" s="163">
        <v>126</v>
      </c>
      <c r="G62" s="163">
        <v>126</v>
      </c>
      <c r="H62" s="163">
        <v>189</v>
      </c>
      <c r="I62" s="163">
        <v>126</v>
      </c>
      <c r="J62" s="165">
        <f t="shared" si="31"/>
        <v>-0.33333333333333337</v>
      </c>
      <c r="K62" s="164">
        <f t="shared" si="28"/>
        <v>-0.75533980582524274</v>
      </c>
      <c r="L62" s="162">
        <f t="shared" si="29"/>
        <v>-63</v>
      </c>
      <c r="M62" s="163">
        <f t="shared" si="30"/>
        <v>-389</v>
      </c>
      <c r="N62" s="164">
        <f t="shared" si="27"/>
        <v>2.1236722202942501E-5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9726</v>
      </c>
      <c r="D63" s="169">
        <f t="shared" si="32"/>
        <v>10178</v>
      </c>
      <c r="E63" s="169">
        <f t="shared" si="32"/>
        <v>3243</v>
      </c>
      <c r="F63" s="169">
        <f t="shared" ref="F63" si="33">F55-SUM(F56:F62)</f>
        <v>8704</v>
      </c>
      <c r="G63" s="169">
        <f t="shared" si="32"/>
        <v>8704</v>
      </c>
      <c r="H63" s="169">
        <f t="shared" si="32"/>
        <v>10105</v>
      </c>
      <c r="I63" s="169">
        <f t="shared" si="32"/>
        <v>10132</v>
      </c>
      <c r="J63" s="171">
        <f t="shared" si="31"/>
        <v>2.6719445818901288E-3</v>
      </c>
      <c r="K63" s="170">
        <f t="shared" si="28"/>
        <v>-4.5195519748476576E-3</v>
      </c>
      <c r="L63" s="168">
        <f>I63-H63</f>
        <v>27</v>
      </c>
      <c r="M63" s="169">
        <f t="shared" si="30"/>
        <v>-46</v>
      </c>
      <c r="N63" s="170">
        <f t="shared" si="27"/>
        <v>1.7077021377794714E-3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149377</v>
      </c>
      <c r="D65" s="176">
        <v>147095</v>
      </c>
      <c r="E65" s="176">
        <v>51814</v>
      </c>
      <c r="F65" s="176">
        <v>172526</v>
      </c>
      <c r="G65" s="176">
        <v>172526</v>
      </c>
      <c r="H65" s="176">
        <v>193081</v>
      </c>
      <c r="I65" s="176">
        <v>249972</v>
      </c>
      <c r="J65" s="177">
        <f>IFERROR(I65/H65-1,"-")</f>
        <v>0.29464836001470895</v>
      </c>
      <c r="K65" s="177">
        <f>IFERROR(I65/D65-1,"-")</f>
        <v>0.69939154967877903</v>
      </c>
      <c r="L65" s="176">
        <f>I65-H65</f>
        <v>56891</v>
      </c>
      <c r="M65" s="176">
        <f>I65-D65</f>
        <v>102877</v>
      </c>
      <c r="N65" s="177">
        <f t="shared" ref="N65:N77" si="34">I65/I$9</f>
        <v>4.2131634305666209E-2</v>
      </c>
    </row>
    <row r="66" spans="1:14" x14ac:dyDescent="0.25">
      <c r="A66" s="1" t="s">
        <v>96</v>
      </c>
      <c r="B66" s="157" t="s">
        <v>97</v>
      </c>
      <c r="C66" s="158">
        <v>36524</v>
      </c>
      <c r="D66" s="158">
        <v>43424</v>
      </c>
      <c r="E66" s="158">
        <v>23716</v>
      </c>
      <c r="F66" s="158">
        <v>34165</v>
      </c>
      <c r="G66" s="158">
        <v>34165</v>
      </c>
      <c r="H66" s="158">
        <v>47893</v>
      </c>
      <c r="I66" s="158">
        <v>63997</v>
      </c>
      <c r="J66" s="160">
        <f>IFERROR(I66/H66-1,"-")</f>
        <v>0.33624955630259112</v>
      </c>
      <c r="K66" s="159">
        <f t="shared" ref="K66:K77" si="35">IFERROR(I66/D66-1,"-")</f>
        <v>0.47377026529108335</v>
      </c>
      <c r="L66" s="157">
        <f t="shared" ref="L66:L76" si="36">I66-H66</f>
        <v>16104</v>
      </c>
      <c r="M66" s="158">
        <f t="shared" ref="M66:M77" si="37">I66-D66</f>
        <v>20573</v>
      </c>
      <c r="N66" s="159">
        <f t="shared" si="34"/>
        <v>1.0786400879537391E-2</v>
      </c>
    </row>
    <row r="67" spans="1:14" x14ac:dyDescent="0.25">
      <c r="A67" s="161" t="s">
        <v>103</v>
      </c>
      <c r="B67" s="162" t="s">
        <v>103</v>
      </c>
      <c r="C67" s="163">
        <v>20355</v>
      </c>
      <c r="D67" s="163">
        <v>23358</v>
      </c>
      <c r="E67" s="163">
        <v>8248</v>
      </c>
      <c r="F67" s="163">
        <v>24707</v>
      </c>
      <c r="G67" s="163">
        <v>24707</v>
      </c>
      <c r="H67" s="163">
        <v>32286</v>
      </c>
      <c r="I67" s="163">
        <v>38629</v>
      </c>
      <c r="J67" s="165">
        <f>IFERROR(I67/H67-1,"-")</f>
        <v>0.19646286316050299</v>
      </c>
      <c r="K67" s="164">
        <f t="shared" si="35"/>
        <v>0.65378028940833977</v>
      </c>
      <c r="L67" s="162">
        <f t="shared" si="36"/>
        <v>6343</v>
      </c>
      <c r="M67" s="163">
        <f t="shared" si="37"/>
        <v>15271</v>
      </c>
      <c r="N67" s="164">
        <f t="shared" si="34"/>
        <v>6.510740809344967E-3</v>
      </c>
    </row>
    <row r="68" spans="1:14" x14ac:dyDescent="0.25">
      <c r="A68" s="161" t="s">
        <v>100</v>
      </c>
      <c r="B68" s="162" t="s">
        <v>100</v>
      </c>
      <c r="C68" s="163">
        <v>16169</v>
      </c>
      <c r="D68" s="163">
        <v>20066</v>
      </c>
      <c r="E68" s="163">
        <v>15468</v>
      </c>
      <c r="F68" s="163">
        <v>9458</v>
      </c>
      <c r="G68" s="163">
        <v>9458</v>
      </c>
      <c r="H68" s="163">
        <v>15607</v>
      </c>
      <c r="I68" s="163">
        <v>25368</v>
      </c>
      <c r="J68" s="165">
        <f>IFERROR(I68/H68-1,"-")</f>
        <v>0.62542448901134096</v>
      </c>
      <c r="K68" s="164">
        <f t="shared" si="35"/>
        <v>0.26422804744343664</v>
      </c>
      <c r="L68" s="162">
        <f t="shared" si="36"/>
        <v>9761</v>
      </c>
      <c r="M68" s="163">
        <f t="shared" si="37"/>
        <v>5302</v>
      </c>
      <c r="N68" s="164">
        <f t="shared" si="34"/>
        <v>4.2756600701924236E-3</v>
      </c>
    </row>
    <row r="69" spans="1:14" x14ac:dyDescent="0.25">
      <c r="A69" s="1"/>
      <c r="B69" s="157" t="s">
        <v>107</v>
      </c>
      <c r="C69" s="158">
        <v>112853</v>
      </c>
      <c r="D69" s="158">
        <v>103671</v>
      </c>
      <c r="E69" s="158">
        <v>28098</v>
      </c>
      <c r="F69" s="158">
        <v>138361</v>
      </c>
      <c r="G69" s="158">
        <v>138361</v>
      </c>
      <c r="H69" s="158">
        <v>145188</v>
      </c>
      <c r="I69" s="158">
        <v>185975</v>
      </c>
      <c r="J69" s="160">
        <f>IFERROR(I69/H69-1,"-")</f>
        <v>0.28092542083367777</v>
      </c>
      <c r="K69" s="159">
        <f t="shared" si="35"/>
        <v>0.7938960750836781</v>
      </c>
      <c r="L69" s="157">
        <f t="shared" si="36"/>
        <v>40787</v>
      </c>
      <c r="M69" s="158">
        <f t="shared" si="37"/>
        <v>82304</v>
      </c>
      <c r="N69" s="159">
        <f t="shared" si="34"/>
        <v>3.134523342612882E-2</v>
      </c>
    </row>
    <row r="70" spans="1:14" s="56" customFormat="1" x14ac:dyDescent="0.25">
      <c r="B70" s="162" t="s">
        <v>110</v>
      </c>
      <c r="C70" s="163">
        <v>51502</v>
      </c>
      <c r="D70" s="163">
        <v>44283</v>
      </c>
      <c r="E70" s="163">
        <v>10835</v>
      </c>
      <c r="F70" s="163">
        <v>62559</v>
      </c>
      <c r="G70" s="163">
        <v>62559</v>
      </c>
      <c r="H70" s="163">
        <v>53904</v>
      </c>
      <c r="I70" s="163">
        <v>79114</v>
      </c>
      <c r="J70" s="165">
        <f t="shared" ref="J70:J77" si="38">IFERROR(I70/H70-1,"-")</f>
        <v>0.46768328880973575</v>
      </c>
      <c r="K70" s="164">
        <f t="shared" si="35"/>
        <v>0.78655465980172989</v>
      </c>
      <c r="L70" s="162">
        <f t="shared" si="36"/>
        <v>25210</v>
      </c>
      <c r="M70" s="163">
        <f t="shared" si="37"/>
        <v>34831</v>
      </c>
      <c r="N70" s="164">
        <f t="shared" si="34"/>
        <v>1.3334301907647563E-2</v>
      </c>
    </row>
    <row r="71" spans="1:14" s="56" customFormat="1" x14ac:dyDescent="0.25">
      <c r="B71" s="162" t="s">
        <v>113</v>
      </c>
      <c r="C71" s="163">
        <v>16042</v>
      </c>
      <c r="D71" s="163">
        <v>13289</v>
      </c>
      <c r="E71" s="163">
        <v>3656</v>
      </c>
      <c r="F71" s="163">
        <v>8608</v>
      </c>
      <c r="G71" s="163">
        <v>8608</v>
      </c>
      <c r="H71" s="163">
        <v>11658</v>
      </c>
      <c r="I71" s="163">
        <v>11435</v>
      </c>
      <c r="J71" s="165">
        <f t="shared" si="38"/>
        <v>-1.9128495453765604E-2</v>
      </c>
      <c r="K71" s="164">
        <f t="shared" si="35"/>
        <v>-0.13951388366318007</v>
      </c>
      <c r="L71" s="162">
        <f t="shared" si="36"/>
        <v>-223</v>
      </c>
      <c r="M71" s="163">
        <f t="shared" si="37"/>
        <v>-1854</v>
      </c>
      <c r="N71" s="164">
        <f t="shared" si="34"/>
        <v>1.9273168126241864E-3</v>
      </c>
    </row>
    <row r="72" spans="1:14" x14ac:dyDescent="0.25">
      <c r="A72" s="1"/>
      <c r="B72" s="162" t="s">
        <v>116</v>
      </c>
      <c r="C72" s="163">
        <v>7148</v>
      </c>
      <c r="D72" s="163">
        <v>11933</v>
      </c>
      <c r="E72" s="163">
        <v>3374</v>
      </c>
      <c r="F72" s="163">
        <v>19354</v>
      </c>
      <c r="G72" s="163">
        <v>19354</v>
      </c>
      <c r="H72" s="163">
        <v>17857</v>
      </c>
      <c r="I72" s="163">
        <v>22161</v>
      </c>
      <c r="J72" s="165">
        <f t="shared" si="38"/>
        <v>0.24102592820742563</v>
      </c>
      <c r="K72" s="164">
        <f t="shared" si="35"/>
        <v>0.85711891393614348</v>
      </c>
      <c r="L72" s="162">
        <f t="shared" si="36"/>
        <v>4304</v>
      </c>
      <c r="M72" s="163">
        <f t="shared" si="37"/>
        <v>10228</v>
      </c>
      <c r="N72" s="164">
        <f t="shared" si="34"/>
        <v>3.7351349265032441E-3</v>
      </c>
    </row>
    <row r="73" spans="1:14" x14ac:dyDescent="0.25">
      <c r="A73" s="1"/>
      <c r="B73" s="162" t="s">
        <v>123</v>
      </c>
      <c r="C73" s="163">
        <v>2641</v>
      </c>
      <c r="D73" s="163">
        <v>1927</v>
      </c>
      <c r="E73" s="163">
        <v>335</v>
      </c>
      <c r="F73" s="163">
        <v>3846</v>
      </c>
      <c r="G73" s="163">
        <v>3846</v>
      </c>
      <c r="H73" s="163">
        <v>4417</v>
      </c>
      <c r="I73" s="163">
        <v>7222</v>
      </c>
      <c r="J73" s="165">
        <f t="shared" si="38"/>
        <v>0.63504641159157793</v>
      </c>
      <c r="K73" s="164">
        <f t="shared" si="35"/>
        <v>2.7477944992215879</v>
      </c>
      <c r="L73" s="162">
        <f t="shared" si="36"/>
        <v>2805</v>
      </c>
      <c r="M73" s="163">
        <f t="shared" si="37"/>
        <v>5295</v>
      </c>
      <c r="N73" s="164">
        <f t="shared" si="34"/>
        <v>1.2172349821400852E-3</v>
      </c>
    </row>
    <row r="74" spans="1:14" x14ac:dyDescent="0.25">
      <c r="A74" s="1"/>
      <c r="B74" s="162" t="s">
        <v>119</v>
      </c>
      <c r="C74" s="163">
        <v>3300</v>
      </c>
      <c r="D74" s="163">
        <v>2480</v>
      </c>
      <c r="E74" s="163">
        <v>1161</v>
      </c>
      <c r="F74" s="163">
        <v>3702</v>
      </c>
      <c r="G74" s="163">
        <v>3702</v>
      </c>
      <c r="H74" s="163">
        <v>2961</v>
      </c>
      <c r="I74" s="163">
        <v>4634</v>
      </c>
      <c r="J74" s="165">
        <f t="shared" si="38"/>
        <v>0.56501182033096931</v>
      </c>
      <c r="K74" s="164">
        <f t="shared" si="35"/>
        <v>0.86854838709677429</v>
      </c>
      <c r="L74" s="162">
        <f t="shared" si="36"/>
        <v>1673</v>
      </c>
      <c r="M74" s="163">
        <f t="shared" si="37"/>
        <v>2154</v>
      </c>
      <c r="N74" s="164">
        <f t="shared" si="34"/>
        <v>7.8103944990821862E-4</v>
      </c>
    </row>
    <row r="75" spans="1:14" x14ac:dyDescent="0.25">
      <c r="A75" s="1"/>
      <c r="B75" s="162" t="s">
        <v>128</v>
      </c>
      <c r="C75" s="163">
        <v>1357</v>
      </c>
      <c r="D75" s="163">
        <v>2139</v>
      </c>
      <c r="E75" s="163">
        <v>840</v>
      </c>
      <c r="F75" s="163">
        <v>2626</v>
      </c>
      <c r="G75" s="163">
        <v>2626</v>
      </c>
      <c r="H75" s="163">
        <v>4403</v>
      </c>
      <c r="I75" s="163">
        <v>3477</v>
      </c>
      <c r="J75" s="165">
        <f t="shared" si="38"/>
        <v>-0.21031115148762203</v>
      </c>
      <c r="K75" s="164">
        <f t="shared" si="35"/>
        <v>0.62552594670406725</v>
      </c>
      <c r="L75" s="162">
        <f t="shared" si="36"/>
        <v>-926</v>
      </c>
      <c r="M75" s="163">
        <f t="shared" si="37"/>
        <v>1338</v>
      </c>
      <c r="N75" s="164">
        <f t="shared" si="34"/>
        <v>5.8603240555262751E-4</v>
      </c>
    </row>
    <row r="76" spans="1:14" x14ac:dyDescent="0.25">
      <c r="A76" s="161" t="s">
        <v>144</v>
      </c>
      <c r="B76" s="162" t="s">
        <v>131</v>
      </c>
      <c r="C76" s="163">
        <v>2503</v>
      </c>
      <c r="D76" s="163">
        <v>2265</v>
      </c>
      <c r="E76" s="163">
        <v>1072</v>
      </c>
      <c r="F76" s="163">
        <v>777</v>
      </c>
      <c r="G76" s="163">
        <v>777</v>
      </c>
      <c r="H76" s="163">
        <v>1232</v>
      </c>
      <c r="I76" s="163">
        <v>2844</v>
      </c>
      <c r="J76" s="165">
        <f t="shared" si="38"/>
        <v>1.3084415584415585</v>
      </c>
      <c r="K76" s="164">
        <f t="shared" si="35"/>
        <v>0.25562913907284779</v>
      </c>
      <c r="L76" s="162">
        <f t="shared" si="36"/>
        <v>1612</v>
      </c>
      <c r="M76" s="163">
        <f t="shared" si="37"/>
        <v>579</v>
      </c>
      <c r="N76" s="164">
        <f t="shared" si="34"/>
        <v>4.7934315829498787E-4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28360</v>
      </c>
      <c r="D77" s="169">
        <f t="shared" si="39"/>
        <v>25355</v>
      </c>
      <c r="E77" s="169">
        <f t="shared" si="39"/>
        <v>6825</v>
      </c>
      <c r="F77" s="169">
        <f t="shared" ref="F77" si="40">F69-SUM(F70:F76)</f>
        <v>36889</v>
      </c>
      <c r="G77" s="169">
        <f t="shared" si="39"/>
        <v>36889</v>
      </c>
      <c r="H77" s="169">
        <f t="shared" si="39"/>
        <v>48756</v>
      </c>
      <c r="I77" s="169">
        <f t="shared" si="39"/>
        <v>55088</v>
      </c>
      <c r="J77" s="171">
        <f t="shared" si="38"/>
        <v>0.12987119534006064</v>
      </c>
      <c r="K77" s="170">
        <f t="shared" si="35"/>
        <v>1.1726681127982648</v>
      </c>
      <c r="L77" s="168">
        <f>I77-H77</f>
        <v>6332</v>
      </c>
      <c r="M77" s="169">
        <f t="shared" si="37"/>
        <v>29733</v>
      </c>
      <c r="N77" s="170">
        <f t="shared" si="34"/>
        <v>9.2848297834579076E-3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897899</v>
      </c>
      <c r="D79" s="176">
        <v>864958</v>
      </c>
      <c r="E79" s="176">
        <v>249727</v>
      </c>
      <c r="F79" s="176">
        <v>749257</v>
      </c>
      <c r="G79" s="176">
        <v>749257</v>
      </c>
      <c r="H79" s="176">
        <v>859513</v>
      </c>
      <c r="I79" s="176">
        <v>984233</v>
      </c>
      <c r="J79" s="177">
        <f>IFERROR(I79/H79-1,"-")</f>
        <v>0.14510542597959541</v>
      </c>
      <c r="K79" s="177">
        <f>IFERROR(I79/D79-1,"-")</f>
        <v>0.13789686898092168</v>
      </c>
      <c r="L79" s="176">
        <f>I79-H79</f>
        <v>124720</v>
      </c>
      <c r="M79" s="176">
        <f>I79-D79</f>
        <v>119275</v>
      </c>
      <c r="N79" s="177">
        <f t="shared" ref="N79:N91" si="41">I79/I$9</f>
        <v>0.16588795876165638</v>
      </c>
    </row>
    <row r="80" spans="1:14" x14ac:dyDescent="0.25">
      <c r="A80" s="1" t="s">
        <v>96</v>
      </c>
      <c r="B80" s="157" t="s">
        <v>97</v>
      </c>
      <c r="C80" s="158">
        <v>380961</v>
      </c>
      <c r="D80" s="158">
        <v>376353</v>
      </c>
      <c r="E80" s="158">
        <v>101507</v>
      </c>
      <c r="F80" s="158">
        <v>356222</v>
      </c>
      <c r="G80" s="158">
        <v>356222</v>
      </c>
      <c r="H80" s="158">
        <v>360819</v>
      </c>
      <c r="I80" s="158">
        <v>397021</v>
      </c>
      <c r="J80" s="160">
        <f>IFERROR(I80/H80-1,"-")</f>
        <v>0.10033285386856017</v>
      </c>
      <c r="K80" s="159">
        <f t="shared" ref="K80:K91" si="42">IFERROR(I80/D80-1,"-")</f>
        <v>5.4916527834240725E-2</v>
      </c>
      <c r="L80" s="157">
        <f t="shared" ref="L80:L90" si="43">I80-H80</f>
        <v>36202</v>
      </c>
      <c r="M80" s="158">
        <f t="shared" ref="M80:M91" si="44">I80-D80</f>
        <v>20668</v>
      </c>
      <c r="N80" s="159">
        <f t="shared" si="41"/>
        <v>6.6916068934400275E-2</v>
      </c>
    </row>
    <row r="81" spans="1:14" x14ac:dyDescent="0.25">
      <c r="A81" s="161" t="s">
        <v>103</v>
      </c>
      <c r="B81" s="162" t="s">
        <v>103</v>
      </c>
      <c r="C81" s="163">
        <v>92168</v>
      </c>
      <c r="D81" s="163">
        <v>71442</v>
      </c>
      <c r="E81" s="163">
        <v>23810</v>
      </c>
      <c r="F81" s="163">
        <v>95548</v>
      </c>
      <c r="G81" s="163">
        <v>95548</v>
      </c>
      <c r="H81" s="163">
        <v>92439</v>
      </c>
      <c r="I81" s="163">
        <v>106103</v>
      </c>
      <c r="J81" s="165">
        <f>IFERROR(I81/H81-1,"-")</f>
        <v>0.1478163978407383</v>
      </c>
      <c r="K81" s="164">
        <f t="shared" si="42"/>
        <v>0.48516278939559365</v>
      </c>
      <c r="L81" s="162">
        <f t="shared" si="43"/>
        <v>13664</v>
      </c>
      <c r="M81" s="163">
        <f t="shared" si="44"/>
        <v>34661</v>
      </c>
      <c r="N81" s="164">
        <f t="shared" si="41"/>
        <v>1.7883174094434986E-2</v>
      </c>
    </row>
    <row r="82" spans="1:14" x14ac:dyDescent="0.25">
      <c r="A82" s="161" t="s">
        <v>100</v>
      </c>
      <c r="B82" s="162" t="s">
        <v>100</v>
      </c>
      <c r="C82" s="163">
        <v>288793</v>
      </c>
      <c r="D82" s="163">
        <v>304911</v>
      </c>
      <c r="E82" s="163">
        <v>77697</v>
      </c>
      <c r="F82" s="163">
        <v>260674</v>
      </c>
      <c r="G82" s="163">
        <v>260674</v>
      </c>
      <c r="H82" s="163">
        <v>268380</v>
      </c>
      <c r="I82" s="163">
        <v>290918</v>
      </c>
      <c r="J82" s="165">
        <f>IFERROR(I82/H82-1,"-")</f>
        <v>8.3977941724420635E-2</v>
      </c>
      <c r="K82" s="164">
        <f t="shared" si="42"/>
        <v>-4.589207998399536E-2</v>
      </c>
      <c r="L82" s="162">
        <f t="shared" si="43"/>
        <v>22538</v>
      </c>
      <c r="M82" s="163">
        <f t="shared" si="44"/>
        <v>-13993</v>
      </c>
      <c r="N82" s="164">
        <f t="shared" si="41"/>
        <v>4.9032894839965285E-2</v>
      </c>
    </row>
    <row r="83" spans="1:14" x14ac:dyDescent="0.25">
      <c r="A83" s="1"/>
      <c r="B83" s="157" t="s">
        <v>107</v>
      </c>
      <c r="C83" s="158">
        <v>516938</v>
      </c>
      <c r="D83" s="158">
        <v>488605</v>
      </c>
      <c r="E83" s="158">
        <v>148220</v>
      </c>
      <c r="F83" s="158">
        <v>393035</v>
      </c>
      <c r="G83" s="158">
        <v>393035</v>
      </c>
      <c r="H83" s="158">
        <v>498694</v>
      </c>
      <c r="I83" s="158">
        <v>587212</v>
      </c>
      <c r="J83" s="160">
        <f>IFERROR(I83/H83-1,"-")</f>
        <v>0.17749962903102912</v>
      </c>
      <c r="K83" s="159">
        <f t="shared" si="42"/>
        <v>0.20181332569253274</v>
      </c>
      <c r="L83" s="157">
        <f t="shared" si="43"/>
        <v>88518</v>
      </c>
      <c r="M83" s="158">
        <f t="shared" si="44"/>
        <v>98607</v>
      </c>
      <c r="N83" s="159">
        <f t="shared" si="41"/>
        <v>9.8971889827256118E-2</v>
      </c>
    </row>
    <row r="84" spans="1:14" s="56" customFormat="1" x14ac:dyDescent="0.25">
      <c r="B84" s="162" t="s">
        <v>110</v>
      </c>
      <c r="C84" s="163">
        <v>76783</v>
      </c>
      <c r="D84" s="163">
        <v>82600</v>
      </c>
      <c r="E84" s="163">
        <v>24260</v>
      </c>
      <c r="F84" s="163">
        <v>77031</v>
      </c>
      <c r="G84" s="163">
        <v>77031</v>
      </c>
      <c r="H84" s="163">
        <v>103044</v>
      </c>
      <c r="I84" s="163">
        <v>121835</v>
      </c>
      <c r="J84" s="165">
        <f t="shared" ref="J84:J91" si="45">IFERROR(I84/H84-1,"-")</f>
        <v>0.18235899227514452</v>
      </c>
      <c r="K84" s="164">
        <f t="shared" si="42"/>
        <v>0.47500000000000009</v>
      </c>
      <c r="L84" s="162">
        <f t="shared" si="43"/>
        <v>18791</v>
      </c>
      <c r="M84" s="163">
        <f t="shared" si="44"/>
        <v>39235</v>
      </c>
      <c r="N84" s="164">
        <f t="shared" si="41"/>
        <v>2.0534730552345233E-2</v>
      </c>
    </row>
    <row r="85" spans="1:14" s="56" customFormat="1" x14ac:dyDescent="0.25">
      <c r="B85" s="162" t="s">
        <v>113</v>
      </c>
      <c r="C85" s="163">
        <v>224729</v>
      </c>
      <c r="D85" s="163">
        <v>186671</v>
      </c>
      <c r="E85" s="163">
        <v>51819</v>
      </c>
      <c r="F85" s="163">
        <v>125040</v>
      </c>
      <c r="G85" s="163">
        <v>125040</v>
      </c>
      <c r="H85" s="163">
        <v>144066</v>
      </c>
      <c r="I85" s="163">
        <v>162446</v>
      </c>
      <c r="J85" s="165">
        <f t="shared" si="45"/>
        <v>0.12758041453222835</v>
      </c>
      <c r="K85" s="164">
        <f t="shared" si="42"/>
        <v>-0.12977377310883853</v>
      </c>
      <c r="L85" s="162">
        <f t="shared" si="43"/>
        <v>18380</v>
      </c>
      <c r="M85" s="163">
        <f t="shared" si="44"/>
        <v>-24225</v>
      </c>
      <c r="N85" s="164">
        <f t="shared" si="41"/>
        <v>2.7379528372850771E-2</v>
      </c>
    </row>
    <row r="86" spans="1:14" x14ac:dyDescent="0.25">
      <c r="A86" s="1"/>
      <c r="B86" s="162" t="s">
        <v>116</v>
      </c>
      <c r="C86" s="163">
        <v>25634</v>
      </c>
      <c r="D86" s="163">
        <v>28101</v>
      </c>
      <c r="E86" s="163">
        <v>8758</v>
      </c>
      <c r="F86" s="163">
        <v>32218</v>
      </c>
      <c r="G86" s="163">
        <v>32218</v>
      </c>
      <c r="H86" s="163">
        <v>45497</v>
      </c>
      <c r="I86" s="163">
        <v>63702</v>
      </c>
      <c r="J86" s="165">
        <f t="shared" si="45"/>
        <v>0.40013627272127827</v>
      </c>
      <c r="K86" s="164">
        <f t="shared" si="42"/>
        <v>1.2668944165688054</v>
      </c>
      <c r="L86" s="162">
        <f t="shared" si="43"/>
        <v>18205</v>
      </c>
      <c r="M86" s="163">
        <f t="shared" si="44"/>
        <v>35601</v>
      </c>
      <c r="N86" s="164">
        <f t="shared" si="41"/>
        <v>1.0736679982316215E-2</v>
      </c>
    </row>
    <row r="87" spans="1:14" x14ac:dyDescent="0.25">
      <c r="A87" s="1"/>
      <c r="B87" s="162" t="s">
        <v>123</v>
      </c>
      <c r="C87" s="163">
        <v>13557</v>
      </c>
      <c r="D87" s="163">
        <v>10665</v>
      </c>
      <c r="E87" s="163">
        <v>2295</v>
      </c>
      <c r="F87" s="163">
        <v>11720</v>
      </c>
      <c r="G87" s="163">
        <v>11720</v>
      </c>
      <c r="H87" s="163">
        <v>13783</v>
      </c>
      <c r="I87" s="163">
        <v>20130</v>
      </c>
      <c r="J87" s="165">
        <f t="shared" si="45"/>
        <v>0.46049481245011981</v>
      </c>
      <c r="K87" s="164">
        <f t="shared" si="42"/>
        <v>0.88748241912798864</v>
      </c>
      <c r="L87" s="162">
        <f t="shared" si="43"/>
        <v>6347</v>
      </c>
      <c r="M87" s="163">
        <f t="shared" si="44"/>
        <v>9465</v>
      </c>
      <c r="N87" s="164">
        <f t="shared" si="41"/>
        <v>3.3928191900415277E-3</v>
      </c>
    </row>
    <row r="88" spans="1:14" x14ac:dyDescent="0.25">
      <c r="A88" s="1"/>
      <c r="B88" s="162" t="s">
        <v>119</v>
      </c>
      <c r="C88" s="163">
        <v>7631</v>
      </c>
      <c r="D88" s="163">
        <v>7192</v>
      </c>
      <c r="E88" s="163">
        <v>2354</v>
      </c>
      <c r="F88" s="163">
        <v>6063</v>
      </c>
      <c r="G88" s="163">
        <v>6063</v>
      </c>
      <c r="H88" s="163">
        <v>7477</v>
      </c>
      <c r="I88" s="163">
        <v>9615</v>
      </c>
      <c r="J88" s="165">
        <f t="shared" si="45"/>
        <v>0.28594356025143775</v>
      </c>
      <c r="K88" s="164">
        <f t="shared" si="42"/>
        <v>0.33690211345939924</v>
      </c>
      <c r="L88" s="162">
        <f t="shared" si="43"/>
        <v>2138</v>
      </c>
      <c r="M88" s="163">
        <f t="shared" si="44"/>
        <v>2423</v>
      </c>
      <c r="N88" s="164">
        <f t="shared" si="41"/>
        <v>1.6205641585816835E-3</v>
      </c>
    </row>
    <row r="89" spans="1:14" x14ac:dyDescent="0.25">
      <c r="A89" s="1"/>
      <c r="B89" s="162" t="s">
        <v>128</v>
      </c>
      <c r="C89" s="163">
        <v>8041</v>
      </c>
      <c r="D89" s="163">
        <v>9485</v>
      </c>
      <c r="E89" s="163">
        <v>4135</v>
      </c>
      <c r="F89" s="163">
        <v>7696</v>
      </c>
      <c r="G89" s="163">
        <v>7696</v>
      </c>
      <c r="H89" s="163">
        <v>9385</v>
      </c>
      <c r="I89" s="163">
        <v>8322</v>
      </c>
      <c r="J89" s="165">
        <f t="shared" si="45"/>
        <v>-0.11326584976025578</v>
      </c>
      <c r="K89" s="164">
        <f t="shared" si="42"/>
        <v>-0.12261465471797572</v>
      </c>
      <c r="L89" s="162">
        <f t="shared" si="43"/>
        <v>-1063</v>
      </c>
      <c r="M89" s="163">
        <f t="shared" si="44"/>
        <v>-1163</v>
      </c>
      <c r="N89" s="164">
        <f t="shared" si="41"/>
        <v>1.4026349378800595E-3</v>
      </c>
    </row>
    <row r="90" spans="1:14" x14ac:dyDescent="0.25">
      <c r="A90" s="161" t="s">
        <v>144</v>
      </c>
      <c r="B90" s="162" t="s">
        <v>131</v>
      </c>
      <c r="C90" s="163">
        <v>14607</v>
      </c>
      <c r="D90" s="163">
        <v>13751</v>
      </c>
      <c r="E90" s="163">
        <v>6699</v>
      </c>
      <c r="F90" s="163">
        <v>7125</v>
      </c>
      <c r="G90" s="163">
        <v>7125</v>
      </c>
      <c r="H90" s="163">
        <v>10163</v>
      </c>
      <c r="I90" s="163">
        <v>10019</v>
      </c>
      <c r="J90" s="165">
        <f t="shared" si="45"/>
        <v>-1.4169044573452694E-2</v>
      </c>
      <c r="K90" s="164">
        <f t="shared" si="42"/>
        <v>-0.27139844374954547</v>
      </c>
      <c r="L90" s="162">
        <f t="shared" si="43"/>
        <v>-144</v>
      </c>
      <c r="M90" s="163">
        <f t="shared" si="44"/>
        <v>-3732</v>
      </c>
      <c r="N90" s="164">
        <f t="shared" si="41"/>
        <v>1.6886565059625468E-3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145956</v>
      </c>
      <c r="D91" s="169">
        <f t="shared" si="46"/>
        <v>150140</v>
      </c>
      <c r="E91" s="169">
        <f t="shared" si="46"/>
        <v>47900</v>
      </c>
      <c r="F91" s="169">
        <f t="shared" ref="F91" si="47">F83-SUM(F84:F90)</f>
        <v>126142</v>
      </c>
      <c r="G91" s="169">
        <f t="shared" si="46"/>
        <v>126142</v>
      </c>
      <c r="H91" s="169">
        <f t="shared" si="46"/>
        <v>165279</v>
      </c>
      <c r="I91" s="169">
        <f t="shared" si="46"/>
        <v>191143</v>
      </c>
      <c r="J91" s="171">
        <f t="shared" si="45"/>
        <v>0.15648691001276638</v>
      </c>
      <c r="K91" s="170">
        <f t="shared" si="42"/>
        <v>0.27309844145464224</v>
      </c>
      <c r="L91" s="168">
        <f>I91-H91</f>
        <v>25864</v>
      </c>
      <c r="M91" s="169">
        <f t="shared" si="44"/>
        <v>41003</v>
      </c>
      <c r="N91" s="170">
        <f t="shared" si="41"/>
        <v>3.2216276127278079E-2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50912</v>
      </c>
      <c r="D93" s="176">
        <v>52473</v>
      </c>
      <c r="E93" s="176">
        <v>21881</v>
      </c>
      <c r="F93" s="176">
        <v>48461</v>
      </c>
      <c r="G93" s="176">
        <v>48461</v>
      </c>
      <c r="H93" s="176">
        <v>56114</v>
      </c>
      <c r="I93" s="176">
        <v>54742</v>
      </c>
      <c r="J93" s="177">
        <f>IFERROR(I93/H93-1,"-")</f>
        <v>-2.4450226324981283E-2</v>
      </c>
      <c r="K93" s="177">
        <f>IFERROR(I93/D93-1,"-")</f>
        <v>4.3241285994702006E-2</v>
      </c>
      <c r="L93" s="176">
        <f>I93-H93</f>
        <v>-1372</v>
      </c>
      <c r="M93" s="176">
        <f>I93-D93</f>
        <v>2269</v>
      </c>
      <c r="N93" s="177">
        <f t="shared" ref="N93:N105" si="48">I93/I$9</f>
        <v>9.226513070106971E-3</v>
      </c>
    </row>
    <row r="94" spans="1:14" x14ac:dyDescent="0.25">
      <c r="A94" s="1" t="s">
        <v>96</v>
      </c>
      <c r="B94" s="157" t="s">
        <v>97</v>
      </c>
      <c r="C94" s="158">
        <v>31848</v>
      </c>
      <c r="D94" s="158">
        <v>34112</v>
      </c>
      <c r="E94" s="158">
        <v>14075</v>
      </c>
      <c r="F94" s="158">
        <v>31119</v>
      </c>
      <c r="G94" s="158">
        <v>31119</v>
      </c>
      <c r="H94" s="158">
        <v>36079</v>
      </c>
      <c r="I94" s="158">
        <v>33456</v>
      </c>
      <c r="J94" s="160">
        <f>IFERROR(I94/H94-1,"-")</f>
        <v>-7.2701571551317956E-2</v>
      </c>
      <c r="K94" s="159">
        <f t="shared" ref="K94:K105" si="49">IFERROR(I94/D94-1,"-")</f>
        <v>-1.9230769230769273E-2</v>
      </c>
      <c r="L94" s="157">
        <f t="shared" ref="L94:L104" si="50">I94-H94</f>
        <v>-2623</v>
      </c>
      <c r="M94" s="158">
        <f t="shared" ref="M94:M105" si="51">I94-D94</f>
        <v>-656</v>
      </c>
      <c r="N94" s="159">
        <f t="shared" si="48"/>
        <v>5.6388553811241608E-3</v>
      </c>
    </row>
    <row r="95" spans="1:14" x14ac:dyDescent="0.25">
      <c r="A95" s="161" t="s">
        <v>103</v>
      </c>
      <c r="B95" s="162" t="s">
        <v>103</v>
      </c>
      <c r="C95" s="163">
        <v>15343</v>
      </c>
      <c r="D95" s="163">
        <v>16965</v>
      </c>
      <c r="E95" s="163">
        <v>7455</v>
      </c>
      <c r="F95" s="163">
        <v>14450</v>
      </c>
      <c r="G95" s="163">
        <v>14450</v>
      </c>
      <c r="H95" s="163">
        <v>11068</v>
      </c>
      <c r="I95" s="163">
        <v>10555</v>
      </c>
      <c r="J95" s="165">
        <f>IFERROR(I95/H95-1,"-")</f>
        <v>-4.6349837368991675E-2</v>
      </c>
      <c r="K95" s="164">
        <f t="shared" si="49"/>
        <v>-0.3778367226643089</v>
      </c>
      <c r="L95" s="162">
        <f t="shared" si="50"/>
        <v>-513</v>
      </c>
      <c r="M95" s="163">
        <f t="shared" si="51"/>
        <v>-6410</v>
      </c>
      <c r="N95" s="164">
        <f t="shared" si="48"/>
        <v>1.7789968480322071E-3</v>
      </c>
    </row>
    <row r="96" spans="1:14" x14ac:dyDescent="0.25">
      <c r="A96" s="161" t="s">
        <v>100</v>
      </c>
      <c r="B96" s="162" t="s">
        <v>100</v>
      </c>
      <c r="C96" s="163">
        <v>16505</v>
      </c>
      <c r="D96" s="163">
        <v>17147</v>
      </c>
      <c r="E96" s="163">
        <v>6620</v>
      </c>
      <c r="F96" s="163">
        <v>16669</v>
      </c>
      <c r="G96" s="163">
        <v>16669</v>
      </c>
      <c r="H96" s="163">
        <v>25011</v>
      </c>
      <c r="I96" s="163">
        <v>22901</v>
      </c>
      <c r="J96" s="165">
        <f>IFERROR(I96/H96-1,"-")</f>
        <v>-8.43628803326536E-2</v>
      </c>
      <c r="K96" s="164">
        <f t="shared" si="49"/>
        <v>0.33556890418148955</v>
      </c>
      <c r="L96" s="162">
        <f t="shared" si="50"/>
        <v>-2110</v>
      </c>
      <c r="M96" s="163">
        <f t="shared" si="51"/>
        <v>5754</v>
      </c>
      <c r="N96" s="164">
        <f t="shared" si="48"/>
        <v>3.8598585330919537E-3</v>
      </c>
    </row>
    <row r="97" spans="1:14" x14ac:dyDescent="0.25">
      <c r="A97" s="1"/>
      <c r="B97" s="157" t="s">
        <v>107</v>
      </c>
      <c r="C97" s="158">
        <v>19064</v>
      </c>
      <c r="D97" s="158">
        <v>18361</v>
      </c>
      <c r="E97" s="158">
        <v>7806</v>
      </c>
      <c r="F97" s="158">
        <v>17342</v>
      </c>
      <c r="G97" s="158">
        <v>17342</v>
      </c>
      <c r="H97" s="158">
        <v>20035</v>
      </c>
      <c r="I97" s="158">
        <v>21286</v>
      </c>
      <c r="J97" s="160">
        <f>IFERROR(I97/H97-1,"-")</f>
        <v>6.244072872473172E-2</v>
      </c>
      <c r="K97" s="159">
        <f t="shared" si="49"/>
        <v>0.1593050487446217</v>
      </c>
      <c r="L97" s="157">
        <f t="shared" si="50"/>
        <v>1251</v>
      </c>
      <c r="M97" s="158">
        <f t="shared" si="51"/>
        <v>2925</v>
      </c>
      <c r="N97" s="159">
        <f t="shared" si="48"/>
        <v>3.5876576889828098E-3</v>
      </c>
    </row>
    <row r="98" spans="1:14" s="56" customFormat="1" x14ac:dyDescent="0.25">
      <c r="B98" s="162" t="s">
        <v>110</v>
      </c>
      <c r="C98" s="163">
        <v>2179</v>
      </c>
      <c r="D98" s="163">
        <v>2340</v>
      </c>
      <c r="E98" s="163">
        <v>1299</v>
      </c>
      <c r="F98" s="163">
        <v>2320</v>
      </c>
      <c r="G98" s="163">
        <v>2320</v>
      </c>
      <c r="H98" s="163">
        <v>2776</v>
      </c>
      <c r="I98" s="163">
        <v>3012</v>
      </c>
      <c r="J98" s="165">
        <f t="shared" ref="J98:J105" si="52">IFERROR(I98/H98-1,"-")</f>
        <v>8.5014409221902065E-2</v>
      </c>
      <c r="K98" s="164">
        <f t="shared" si="49"/>
        <v>0.28717948717948727</v>
      </c>
      <c r="L98" s="162">
        <f t="shared" si="50"/>
        <v>236</v>
      </c>
      <c r="M98" s="163">
        <f t="shared" si="51"/>
        <v>672</v>
      </c>
      <c r="N98" s="164">
        <f t="shared" si="48"/>
        <v>5.0765878789891118E-4</v>
      </c>
    </row>
    <row r="99" spans="1:14" s="56" customFormat="1" x14ac:dyDescent="0.25">
      <c r="B99" s="162" t="s">
        <v>113</v>
      </c>
      <c r="C99" s="163">
        <v>4660</v>
      </c>
      <c r="D99" s="163">
        <v>4091</v>
      </c>
      <c r="E99" s="163">
        <v>1586</v>
      </c>
      <c r="F99" s="163">
        <v>3652</v>
      </c>
      <c r="G99" s="163">
        <v>3652</v>
      </c>
      <c r="H99" s="163">
        <v>3948</v>
      </c>
      <c r="I99" s="163">
        <v>4383</v>
      </c>
      <c r="J99" s="165">
        <f t="shared" si="52"/>
        <v>0.11018237082066862</v>
      </c>
      <c r="K99" s="164">
        <f t="shared" si="49"/>
        <v>7.1376191640185827E-2</v>
      </c>
      <c r="L99" s="162">
        <f t="shared" si="50"/>
        <v>435</v>
      </c>
      <c r="M99" s="163">
        <f t="shared" si="51"/>
        <v>292</v>
      </c>
      <c r="N99" s="164">
        <f t="shared" si="48"/>
        <v>7.3873455091664271E-4</v>
      </c>
    </row>
    <row r="100" spans="1:14" x14ac:dyDescent="0.25">
      <c r="A100" s="1"/>
      <c r="B100" s="162" t="s">
        <v>116</v>
      </c>
      <c r="C100" s="163">
        <v>3971</v>
      </c>
      <c r="D100" s="163">
        <v>3678</v>
      </c>
      <c r="E100" s="163">
        <v>1774</v>
      </c>
      <c r="F100" s="163">
        <v>3192</v>
      </c>
      <c r="G100" s="163">
        <v>3192</v>
      </c>
      <c r="H100" s="163">
        <v>3701</v>
      </c>
      <c r="I100" s="163">
        <v>3560</v>
      </c>
      <c r="J100" s="165">
        <f t="shared" si="52"/>
        <v>-3.8097811402323711E-2</v>
      </c>
      <c r="K100" s="164">
        <f t="shared" si="49"/>
        <v>-3.2082653616095747E-2</v>
      </c>
      <c r="L100" s="162">
        <f t="shared" si="50"/>
        <v>-141</v>
      </c>
      <c r="M100" s="163">
        <f t="shared" si="51"/>
        <v>-118</v>
      </c>
      <c r="N100" s="164">
        <f t="shared" si="48"/>
        <v>6.0002167494028016E-4</v>
      </c>
    </row>
    <row r="101" spans="1:14" x14ac:dyDescent="0.25">
      <c r="A101" s="1"/>
      <c r="B101" s="162" t="s">
        <v>123</v>
      </c>
      <c r="C101" s="163">
        <v>536</v>
      </c>
      <c r="D101" s="163">
        <v>674</v>
      </c>
      <c r="E101" s="163">
        <v>321</v>
      </c>
      <c r="F101" s="163">
        <v>1177</v>
      </c>
      <c r="G101" s="163">
        <v>1177</v>
      </c>
      <c r="H101" s="163">
        <v>913</v>
      </c>
      <c r="I101" s="163">
        <v>951</v>
      </c>
      <c r="J101" s="165">
        <f t="shared" si="52"/>
        <v>4.1621029572836754E-2</v>
      </c>
      <c r="K101" s="164">
        <f t="shared" si="49"/>
        <v>0.41097922848664692</v>
      </c>
      <c r="L101" s="162">
        <f t="shared" si="50"/>
        <v>38</v>
      </c>
      <c r="M101" s="163">
        <f t="shared" si="51"/>
        <v>277</v>
      </c>
      <c r="N101" s="164">
        <f t="shared" si="48"/>
        <v>1.6028668900792316E-4</v>
      </c>
    </row>
    <row r="102" spans="1:14" x14ac:dyDescent="0.25">
      <c r="A102" s="1"/>
      <c r="B102" s="162" t="s">
        <v>119</v>
      </c>
      <c r="C102" s="163">
        <v>452</v>
      </c>
      <c r="D102" s="163">
        <v>501</v>
      </c>
      <c r="E102" s="163">
        <v>318</v>
      </c>
      <c r="F102" s="163">
        <v>673</v>
      </c>
      <c r="G102" s="163">
        <v>673</v>
      </c>
      <c r="H102" s="163">
        <v>610</v>
      </c>
      <c r="I102" s="163">
        <v>811</v>
      </c>
      <c r="J102" s="165">
        <f t="shared" si="52"/>
        <v>0.32950819672131137</v>
      </c>
      <c r="K102" s="164">
        <f t="shared" si="49"/>
        <v>0.61876247504990012</v>
      </c>
      <c r="L102" s="162">
        <f t="shared" si="50"/>
        <v>201</v>
      </c>
      <c r="M102" s="163">
        <f t="shared" si="51"/>
        <v>310</v>
      </c>
      <c r="N102" s="164">
        <f t="shared" si="48"/>
        <v>1.3669033100465372E-4</v>
      </c>
    </row>
    <row r="103" spans="1:14" x14ac:dyDescent="0.25">
      <c r="A103" s="1"/>
      <c r="B103" s="162" t="s">
        <v>128</v>
      </c>
      <c r="C103" s="163">
        <v>136</v>
      </c>
      <c r="D103" s="163">
        <v>154</v>
      </c>
      <c r="E103" s="163">
        <v>131</v>
      </c>
      <c r="F103" s="163">
        <v>252</v>
      </c>
      <c r="G103" s="163">
        <v>252</v>
      </c>
      <c r="H103" s="163">
        <v>139</v>
      </c>
      <c r="I103" s="163">
        <v>240</v>
      </c>
      <c r="J103" s="165">
        <f t="shared" si="52"/>
        <v>0.72661870503597115</v>
      </c>
      <c r="K103" s="164">
        <f t="shared" si="49"/>
        <v>0.55844155844155852</v>
      </c>
      <c r="L103" s="162">
        <f t="shared" si="50"/>
        <v>101</v>
      </c>
      <c r="M103" s="163">
        <f t="shared" si="51"/>
        <v>86</v>
      </c>
      <c r="N103" s="164">
        <f t="shared" si="48"/>
        <v>4.0450899434176187E-5</v>
      </c>
    </row>
    <row r="104" spans="1:14" x14ac:dyDescent="0.25">
      <c r="A104" s="161" t="s">
        <v>144</v>
      </c>
      <c r="B104" s="162" t="s">
        <v>131</v>
      </c>
      <c r="C104" s="163">
        <v>353</v>
      </c>
      <c r="D104" s="163">
        <v>241</v>
      </c>
      <c r="E104" s="163">
        <v>91</v>
      </c>
      <c r="F104" s="163">
        <v>135</v>
      </c>
      <c r="G104" s="163">
        <v>135</v>
      </c>
      <c r="H104" s="163">
        <v>251</v>
      </c>
      <c r="I104" s="163">
        <v>400</v>
      </c>
      <c r="J104" s="165">
        <f t="shared" si="52"/>
        <v>0.59362549800796804</v>
      </c>
      <c r="K104" s="164">
        <f t="shared" si="49"/>
        <v>0.65975103734439844</v>
      </c>
      <c r="L104" s="162">
        <f t="shared" si="50"/>
        <v>149</v>
      </c>
      <c r="M104" s="163">
        <f t="shared" si="51"/>
        <v>159</v>
      </c>
      <c r="N104" s="164">
        <f t="shared" si="48"/>
        <v>6.7418165723626984E-5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6777</v>
      </c>
      <c r="D105" s="169">
        <f t="shared" si="53"/>
        <v>6682</v>
      </c>
      <c r="E105" s="169">
        <f t="shared" si="53"/>
        <v>2286</v>
      </c>
      <c r="F105" s="169">
        <f t="shared" ref="F105" si="54">F97-SUM(F98:F104)</f>
        <v>5941</v>
      </c>
      <c r="G105" s="169">
        <f t="shared" si="53"/>
        <v>5941</v>
      </c>
      <c r="H105" s="169">
        <f t="shared" si="53"/>
        <v>7697</v>
      </c>
      <c r="I105" s="169">
        <f t="shared" si="53"/>
        <v>7929</v>
      </c>
      <c r="J105" s="171">
        <f t="shared" si="52"/>
        <v>3.0141613615694451E-2</v>
      </c>
      <c r="K105" s="170">
        <f t="shared" si="49"/>
        <v>0.18662077222388507</v>
      </c>
      <c r="L105" s="168">
        <f>I105-H105</f>
        <v>232</v>
      </c>
      <c r="M105" s="169">
        <f t="shared" si="51"/>
        <v>1247</v>
      </c>
      <c r="N105" s="170">
        <f t="shared" si="48"/>
        <v>1.3363965900565959E-3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162087</v>
      </c>
      <c r="D107" s="176">
        <v>157398</v>
      </c>
      <c r="E107" s="176">
        <v>80884</v>
      </c>
      <c r="F107" s="176">
        <v>212915</v>
      </c>
      <c r="G107" s="176">
        <v>212915</v>
      </c>
      <c r="H107" s="176">
        <v>265187</v>
      </c>
      <c r="I107" s="176">
        <v>257114</v>
      </c>
      <c r="J107" s="177">
        <f>IFERROR(I107/H107-1,"-")</f>
        <v>-3.0442668758272506E-2</v>
      </c>
      <c r="K107" s="177">
        <f>IFERROR(I107/D107-1,"-")</f>
        <v>0.63352774495228648</v>
      </c>
      <c r="L107" s="176">
        <f>I107-H107</f>
        <v>-8073</v>
      </c>
      <c r="M107" s="176">
        <f>I107-D107</f>
        <v>99716</v>
      </c>
      <c r="N107" s="177">
        <f t="shared" ref="N107:N119" si="55">I107/I$9</f>
        <v>4.3335385654661572E-2</v>
      </c>
    </row>
    <row r="108" spans="1:14" x14ac:dyDescent="0.25">
      <c r="A108" s="1" t="s">
        <v>96</v>
      </c>
      <c r="B108" s="157" t="s">
        <v>97</v>
      </c>
      <c r="C108" s="158">
        <v>32013</v>
      </c>
      <c r="D108" s="158">
        <v>32377</v>
      </c>
      <c r="E108" s="158">
        <v>31220</v>
      </c>
      <c r="F108" s="158">
        <v>50544</v>
      </c>
      <c r="G108" s="158">
        <v>50544</v>
      </c>
      <c r="H108" s="158">
        <v>56672</v>
      </c>
      <c r="I108" s="158">
        <v>51938</v>
      </c>
      <c r="J108" s="160">
        <f>IFERROR(I108/H108-1,"-")</f>
        <v>-8.3533314511575418E-2</v>
      </c>
      <c r="K108" s="159">
        <f t="shared" ref="K108:K119" si="56">IFERROR(I108/D108-1,"-")</f>
        <v>0.60416344936220145</v>
      </c>
      <c r="L108" s="157">
        <f t="shared" ref="L108:L118" si="57">I108-H108</f>
        <v>-4734</v>
      </c>
      <c r="M108" s="158">
        <f t="shared" ref="M108:M119" si="58">I108-D108</f>
        <v>19561</v>
      </c>
      <c r="N108" s="159">
        <f t="shared" si="55"/>
        <v>8.7539117283843455E-3</v>
      </c>
    </row>
    <row r="109" spans="1:14" x14ac:dyDescent="0.25">
      <c r="A109" s="161" t="s">
        <v>103</v>
      </c>
      <c r="B109" s="162" t="s">
        <v>103</v>
      </c>
      <c r="C109" s="163">
        <v>14052</v>
      </c>
      <c r="D109" s="163">
        <v>12216</v>
      </c>
      <c r="E109" s="163">
        <v>3960</v>
      </c>
      <c r="F109" s="163">
        <v>17277</v>
      </c>
      <c r="G109" s="163">
        <v>17277</v>
      </c>
      <c r="H109" s="163">
        <v>19826</v>
      </c>
      <c r="I109" s="163">
        <v>16795</v>
      </c>
      <c r="J109" s="165">
        <f>IFERROR(I109/H109-1,"-")</f>
        <v>-0.15288005649147585</v>
      </c>
      <c r="K109" s="164">
        <f t="shared" si="56"/>
        <v>0.37483628028814664</v>
      </c>
      <c r="L109" s="162">
        <f t="shared" si="57"/>
        <v>-3031</v>
      </c>
      <c r="M109" s="163">
        <f t="shared" si="58"/>
        <v>4579</v>
      </c>
      <c r="N109" s="164">
        <f t="shared" si="55"/>
        <v>2.8307202333207881E-3</v>
      </c>
    </row>
    <row r="110" spans="1:14" x14ac:dyDescent="0.25">
      <c r="A110" s="161" t="s">
        <v>100</v>
      </c>
      <c r="B110" s="162" t="s">
        <v>100</v>
      </c>
      <c r="C110" s="163">
        <v>17961</v>
      </c>
      <c r="D110" s="163">
        <v>20161</v>
      </c>
      <c r="E110" s="163">
        <v>27260</v>
      </c>
      <c r="F110" s="163">
        <v>33267</v>
      </c>
      <c r="G110" s="163">
        <v>33267</v>
      </c>
      <c r="H110" s="163">
        <v>36846</v>
      </c>
      <c r="I110" s="163">
        <v>35143</v>
      </c>
      <c r="J110" s="165">
        <f>IFERROR(I110/H110-1,"-")</f>
        <v>-4.6219399663464111E-2</v>
      </c>
      <c r="K110" s="164">
        <f t="shared" si="56"/>
        <v>0.74311790089777285</v>
      </c>
      <c r="L110" s="162">
        <f t="shared" si="57"/>
        <v>-1703</v>
      </c>
      <c r="M110" s="163">
        <f t="shared" si="58"/>
        <v>14982</v>
      </c>
      <c r="N110" s="164">
        <f t="shared" si="55"/>
        <v>5.9231914950635574E-3</v>
      </c>
    </row>
    <row r="111" spans="1:14" x14ac:dyDescent="0.25">
      <c r="A111" s="1"/>
      <c r="B111" s="157" t="s">
        <v>107</v>
      </c>
      <c r="C111" s="158">
        <v>130074</v>
      </c>
      <c r="D111" s="158">
        <v>125021</v>
      </c>
      <c r="E111" s="158">
        <v>49664</v>
      </c>
      <c r="F111" s="158">
        <v>162371</v>
      </c>
      <c r="G111" s="158">
        <v>162371</v>
      </c>
      <c r="H111" s="158">
        <v>208515</v>
      </c>
      <c r="I111" s="158">
        <v>205176</v>
      </c>
      <c r="J111" s="160">
        <f>IFERROR(I111/H111-1,"-")</f>
        <v>-1.6013236457808833E-2</v>
      </c>
      <c r="K111" s="159">
        <f t="shared" si="56"/>
        <v>0.64113228977531778</v>
      </c>
      <c r="L111" s="157">
        <f t="shared" si="57"/>
        <v>-3339</v>
      </c>
      <c r="M111" s="158">
        <f t="shared" si="58"/>
        <v>80155</v>
      </c>
      <c r="N111" s="159">
        <f t="shared" si="55"/>
        <v>3.4581473926277223E-2</v>
      </c>
    </row>
    <row r="112" spans="1:14" s="56" customFormat="1" x14ac:dyDescent="0.25">
      <c r="B112" s="162" t="s">
        <v>110</v>
      </c>
      <c r="C112" s="163">
        <v>71205</v>
      </c>
      <c r="D112" s="163">
        <v>68426</v>
      </c>
      <c r="E112" s="163">
        <v>26785</v>
      </c>
      <c r="F112" s="163">
        <v>98244</v>
      </c>
      <c r="G112" s="163">
        <v>98244</v>
      </c>
      <c r="H112" s="163">
        <v>136095</v>
      </c>
      <c r="I112" s="163">
        <v>127377</v>
      </c>
      <c r="J112" s="165">
        <f t="shared" ref="J112:J119" si="59">IFERROR(I112/H112-1,"-")</f>
        <v>-6.4058194643447641E-2</v>
      </c>
      <c r="K112" s="164">
        <f t="shared" si="56"/>
        <v>0.86152924327010205</v>
      </c>
      <c r="L112" s="162">
        <f t="shared" si="57"/>
        <v>-8718</v>
      </c>
      <c r="M112" s="163">
        <f t="shared" si="58"/>
        <v>58951</v>
      </c>
      <c r="N112" s="164">
        <f t="shared" si="55"/>
        <v>2.1468809238446084E-2</v>
      </c>
    </row>
    <row r="113" spans="1:14" s="56" customFormat="1" x14ac:dyDescent="0.25">
      <c r="B113" s="162" t="s">
        <v>113</v>
      </c>
      <c r="C113" s="163">
        <v>14480</v>
      </c>
      <c r="D113" s="163">
        <v>11023</v>
      </c>
      <c r="E113" s="163">
        <v>3500</v>
      </c>
      <c r="F113" s="163">
        <v>7111</v>
      </c>
      <c r="G113" s="163">
        <v>7111</v>
      </c>
      <c r="H113" s="163">
        <v>9135</v>
      </c>
      <c r="I113" s="163">
        <v>9001</v>
      </c>
      <c r="J113" s="165">
        <f t="shared" si="59"/>
        <v>-1.4668856048166368E-2</v>
      </c>
      <c r="K113" s="164">
        <f t="shared" si="56"/>
        <v>-0.18343463666878346</v>
      </c>
      <c r="L113" s="162">
        <f t="shared" si="57"/>
        <v>-134</v>
      </c>
      <c r="M113" s="163">
        <f t="shared" si="58"/>
        <v>-2022</v>
      </c>
      <c r="N113" s="164">
        <f t="shared" si="55"/>
        <v>1.5170772741959161E-3</v>
      </c>
    </row>
    <row r="114" spans="1:14" x14ac:dyDescent="0.25">
      <c r="A114" s="1"/>
      <c r="B114" s="162" t="s">
        <v>116</v>
      </c>
      <c r="C114" s="163">
        <v>15033</v>
      </c>
      <c r="D114" s="163">
        <v>13733</v>
      </c>
      <c r="E114" s="163">
        <v>2668</v>
      </c>
      <c r="F114" s="163">
        <v>10500</v>
      </c>
      <c r="G114" s="163">
        <v>10500</v>
      </c>
      <c r="H114" s="163">
        <v>14119</v>
      </c>
      <c r="I114" s="163">
        <v>15039</v>
      </c>
      <c r="J114" s="165">
        <f t="shared" si="59"/>
        <v>6.516042212621298E-2</v>
      </c>
      <c r="K114" s="164">
        <f t="shared" si="56"/>
        <v>9.5099395616398352E-2</v>
      </c>
      <c r="L114" s="162">
        <f t="shared" si="57"/>
        <v>920</v>
      </c>
      <c r="M114" s="163">
        <f t="shared" si="58"/>
        <v>1306</v>
      </c>
      <c r="N114" s="164">
        <f t="shared" si="55"/>
        <v>2.5347544857940653E-3</v>
      </c>
    </row>
    <row r="115" spans="1:14" x14ac:dyDescent="0.25">
      <c r="A115" s="1"/>
      <c r="B115" s="162" t="s">
        <v>123</v>
      </c>
      <c r="C115" s="163">
        <v>2676</v>
      </c>
      <c r="D115" s="163">
        <v>2905</v>
      </c>
      <c r="E115" s="163">
        <v>1345</v>
      </c>
      <c r="F115" s="163">
        <v>6690</v>
      </c>
      <c r="G115" s="163">
        <v>6690</v>
      </c>
      <c r="H115" s="163">
        <v>7028</v>
      </c>
      <c r="I115" s="163">
        <v>6969</v>
      </c>
      <c r="J115" s="165">
        <f t="shared" si="59"/>
        <v>-8.3949914627204913E-3</v>
      </c>
      <c r="K115" s="164">
        <f t="shared" si="56"/>
        <v>1.3989672977624785</v>
      </c>
      <c r="L115" s="162">
        <f t="shared" si="57"/>
        <v>-59</v>
      </c>
      <c r="M115" s="163">
        <f t="shared" si="58"/>
        <v>4064</v>
      </c>
      <c r="N115" s="164">
        <f t="shared" si="55"/>
        <v>1.1745929923198911E-3</v>
      </c>
    </row>
    <row r="116" spans="1:14" x14ac:dyDescent="0.25">
      <c r="A116" s="1"/>
      <c r="B116" s="162" t="s">
        <v>119</v>
      </c>
      <c r="C116" s="163">
        <v>4193</v>
      </c>
      <c r="D116" s="163">
        <v>4261</v>
      </c>
      <c r="E116" s="163">
        <v>3107</v>
      </c>
      <c r="F116" s="163">
        <v>5858</v>
      </c>
      <c r="G116" s="163">
        <v>5858</v>
      </c>
      <c r="H116" s="163">
        <v>5819</v>
      </c>
      <c r="I116" s="163">
        <v>5612</v>
      </c>
      <c r="J116" s="165">
        <f t="shared" si="59"/>
        <v>-3.5573122529644285E-2</v>
      </c>
      <c r="K116" s="164">
        <f t="shared" si="56"/>
        <v>0.3170617226003285</v>
      </c>
      <c r="L116" s="162">
        <f t="shared" si="57"/>
        <v>-207</v>
      </c>
      <c r="M116" s="163">
        <f t="shared" si="58"/>
        <v>1351</v>
      </c>
      <c r="N116" s="164">
        <f t="shared" si="55"/>
        <v>9.4587686510248662E-4</v>
      </c>
    </row>
    <row r="117" spans="1:14" x14ac:dyDescent="0.25">
      <c r="A117" s="1"/>
      <c r="B117" s="162" t="s">
        <v>128</v>
      </c>
      <c r="C117" s="163">
        <v>796</v>
      </c>
      <c r="D117" s="163">
        <v>854</v>
      </c>
      <c r="E117" s="163">
        <v>459</v>
      </c>
      <c r="F117" s="163">
        <v>1282</v>
      </c>
      <c r="G117" s="163">
        <v>1282</v>
      </c>
      <c r="H117" s="163">
        <v>1442</v>
      </c>
      <c r="I117" s="163">
        <v>1358</v>
      </c>
      <c r="J117" s="165">
        <f t="shared" si="59"/>
        <v>-5.8252427184465994E-2</v>
      </c>
      <c r="K117" s="164">
        <f t="shared" si="56"/>
        <v>0.5901639344262295</v>
      </c>
      <c r="L117" s="162">
        <f t="shared" si="57"/>
        <v>-84</v>
      </c>
      <c r="M117" s="163">
        <f t="shared" si="58"/>
        <v>504</v>
      </c>
      <c r="N117" s="164">
        <f t="shared" si="55"/>
        <v>2.2888467263171362E-4</v>
      </c>
    </row>
    <row r="118" spans="1:14" x14ac:dyDescent="0.25">
      <c r="A118" s="161" t="s">
        <v>144</v>
      </c>
      <c r="B118" s="162" t="s">
        <v>131</v>
      </c>
      <c r="C118" s="163">
        <v>1903</v>
      </c>
      <c r="D118" s="163">
        <v>1624</v>
      </c>
      <c r="E118" s="163">
        <v>1176</v>
      </c>
      <c r="F118" s="163">
        <v>1034</v>
      </c>
      <c r="G118" s="163">
        <v>1034</v>
      </c>
      <c r="H118" s="163">
        <v>908</v>
      </c>
      <c r="I118" s="163">
        <v>1609</v>
      </c>
      <c r="J118" s="165">
        <f t="shared" si="59"/>
        <v>0.77202643171806162</v>
      </c>
      <c r="K118" s="164">
        <f t="shared" si="56"/>
        <v>-9.2364532019704182E-3</v>
      </c>
      <c r="L118" s="162">
        <f t="shared" si="57"/>
        <v>701</v>
      </c>
      <c r="M118" s="163">
        <f t="shared" si="58"/>
        <v>-15</v>
      </c>
      <c r="N118" s="164">
        <f t="shared" si="55"/>
        <v>2.7118957162328952E-4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19788</v>
      </c>
      <c r="D119" s="169">
        <f t="shared" si="60"/>
        <v>22195</v>
      </c>
      <c r="E119" s="169">
        <f t="shared" si="60"/>
        <v>10624</v>
      </c>
      <c r="F119" s="169">
        <f t="shared" ref="F119" si="61">F111-SUM(F112:F118)</f>
        <v>31652</v>
      </c>
      <c r="G119" s="169">
        <f t="shared" si="60"/>
        <v>31652</v>
      </c>
      <c r="H119" s="169">
        <f t="shared" si="60"/>
        <v>33969</v>
      </c>
      <c r="I119" s="169">
        <f t="shared" si="60"/>
        <v>38211</v>
      </c>
      <c r="J119" s="171">
        <f t="shared" si="59"/>
        <v>0.12487856575112599</v>
      </c>
      <c r="K119" s="170">
        <f t="shared" si="56"/>
        <v>0.72160396485694966</v>
      </c>
      <c r="L119" s="168">
        <f>I119-H119</f>
        <v>4242</v>
      </c>
      <c r="M119" s="169">
        <f t="shared" si="58"/>
        <v>16016</v>
      </c>
      <c r="N119" s="170">
        <f t="shared" si="55"/>
        <v>6.4402888261637769E-3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220715</v>
      </c>
      <c r="D121" s="176">
        <v>207689</v>
      </c>
      <c r="E121" s="176">
        <v>88357</v>
      </c>
      <c r="F121" s="176">
        <v>214003</v>
      </c>
      <c r="G121" s="176">
        <v>214003</v>
      </c>
      <c r="H121" s="176">
        <v>227894</v>
      </c>
      <c r="I121" s="176">
        <v>235885</v>
      </c>
      <c r="J121" s="177">
        <f>IFERROR(I121/H121-1,"-")</f>
        <v>3.5064547552809744E-2</v>
      </c>
      <c r="K121" s="177">
        <f>IFERROR(I121/D121-1,"-")</f>
        <v>0.13576068063306201</v>
      </c>
      <c r="L121" s="176">
        <f>I121-H121</f>
        <v>7991</v>
      </c>
      <c r="M121" s="176">
        <f>I121-D121</f>
        <v>28196</v>
      </c>
      <c r="N121" s="177">
        <f t="shared" ref="N121:N133" si="62">I121/I$9</f>
        <v>3.9757335054294379E-2</v>
      </c>
    </row>
    <row r="122" spans="1:14" x14ac:dyDescent="0.25">
      <c r="A122" s="1" t="s">
        <v>96</v>
      </c>
      <c r="B122" s="157" t="s">
        <v>97</v>
      </c>
      <c r="C122" s="158">
        <v>128913</v>
      </c>
      <c r="D122" s="158">
        <v>112924</v>
      </c>
      <c r="E122" s="158">
        <v>50210</v>
      </c>
      <c r="F122" s="158">
        <v>127727</v>
      </c>
      <c r="G122" s="158">
        <v>127727</v>
      </c>
      <c r="H122" s="158">
        <v>140211</v>
      </c>
      <c r="I122" s="158">
        <v>147395</v>
      </c>
      <c r="J122" s="160">
        <f>IFERROR(I122/H122-1,"-")</f>
        <v>5.1237064139047606E-2</v>
      </c>
      <c r="K122" s="159">
        <f t="shared" ref="K122:K133" si="63">IFERROR(I122/D122-1,"-")</f>
        <v>0.305258403882257</v>
      </c>
      <c r="L122" s="157">
        <f t="shared" ref="L122:L132" si="64">I122-H122</f>
        <v>7184</v>
      </c>
      <c r="M122" s="158">
        <f t="shared" ref="M122:M133" si="65">I122-D122</f>
        <v>34471</v>
      </c>
      <c r="N122" s="159">
        <f t="shared" si="62"/>
        <v>2.4842751342084999E-2</v>
      </c>
    </row>
    <row r="123" spans="1:14" x14ac:dyDescent="0.25">
      <c r="A123" s="161" t="s">
        <v>103</v>
      </c>
      <c r="B123" s="162" t="s">
        <v>103</v>
      </c>
      <c r="C123" s="163">
        <v>71449</v>
      </c>
      <c r="D123" s="163">
        <v>56333</v>
      </c>
      <c r="E123" s="163">
        <v>22473</v>
      </c>
      <c r="F123" s="163">
        <v>65749</v>
      </c>
      <c r="G123" s="163">
        <v>65749</v>
      </c>
      <c r="H123" s="163">
        <v>62558</v>
      </c>
      <c r="I123" s="163">
        <v>70186</v>
      </c>
      <c r="J123" s="165">
        <f>IFERROR(I123/H123-1,"-")</f>
        <v>0.12193484446433711</v>
      </c>
      <c r="K123" s="164">
        <f t="shared" si="63"/>
        <v>0.2459126977082704</v>
      </c>
      <c r="L123" s="162">
        <f t="shared" si="64"/>
        <v>7628</v>
      </c>
      <c r="M123" s="163">
        <f t="shared" si="65"/>
        <v>13853</v>
      </c>
      <c r="N123" s="164">
        <f t="shared" si="62"/>
        <v>1.1829528448696209E-2</v>
      </c>
    </row>
    <row r="124" spans="1:14" x14ac:dyDescent="0.25">
      <c r="A124" s="161" t="s">
        <v>100</v>
      </c>
      <c r="B124" s="162" t="s">
        <v>100</v>
      </c>
      <c r="C124" s="163">
        <v>57464</v>
      </c>
      <c r="D124" s="163">
        <v>56591</v>
      </c>
      <c r="E124" s="163">
        <v>27737</v>
      </c>
      <c r="F124" s="163">
        <v>61978</v>
      </c>
      <c r="G124" s="163">
        <v>61978</v>
      </c>
      <c r="H124" s="163">
        <v>77653</v>
      </c>
      <c r="I124" s="163">
        <v>77209</v>
      </c>
      <c r="J124" s="165">
        <f>IFERROR(I124/H124-1,"-")</f>
        <v>-5.7177443241085424E-3</v>
      </c>
      <c r="K124" s="164">
        <f t="shared" si="63"/>
        <v>0.36433355127140366</v>
      </c>
      <c r="L124" s="162">
        <f t="shared" si="64"/>
        <v>-444</v>
      </c>
      <c r="M124" s="163">
        <f t="shared" si="65"/>
        <v>20618</v>
      </c>
      <c r="N124" s="164">
        <f t="shared" si="62"/>
        <v>1.301322289338879E-2</v>
      </c>
    </row>
    <row r="125" spans="1:14" x14ac:dyDescent="0.25">
      <c r="A125" s="1"/>
      <c r="B125" s="157" t="s">
        <v>107</v>
      </c>
      <c r="C125" s="158">
        <v>91802</v>
      </c>
      <c r="D125" s="158">
        <v>94765</v>
      </c>
      <c r="E125" s="158">
        <v>38147</v>
      </c>
      <c r="F125" s="158">
        <v>86276</v>
      </c>
      <c r="G125" s="158">
        <v>86276</v>
      </c>
      <c r="H125" s="158">
        <v>87683</v>
      </c>
      <c r="I125" s="158">
        <v>88490</v>
      </c>
      <c r="J125" s="160">
        <f>IFERROR(I125/H125-1,"-")</f>
        <v>9.2036084531779139E-3</v>
      </c>
      <c r="K125" s="159">
        <f t="shared" si="63"/>
        <v>-6.6216430116604275E-2</v>
      </c>
      <c r="L125" s="157">
        <f t="shared" si="64"/>
        <v>807</v>
      </c>
      <c r="M125" s="158">
        <f t="shared" si="65"/>
        <v>-6275</v>
      </c>
      <c r="N125" s="159">
        <f t="shared" si="62"/>
        <v>1.4914583712209379E-2</v>
      </c>
    </row>
    <row r="126" spans="1:14" s="56" customFormat="1" x14ac:dyDescent="0.25">
      <c r="B126" s="162" t="s">
        <v>110</v>
      </c>
      <c r="C126" s="163">
        <v>11532</v>
      </c>
      <c r="D126" s="163">
        <v>10003</v>
      </c>
      <c r="E126" s="163">
        <v>3752</v>
      </c>
      <c r="F126" s="163">
        <v>9269</v>
      </c>
      <c r="G126" s="163">
        <v>9269</v>
      </c>
      <c r="H126" s="163">
        <v>11319</v>
      </c>
      <c r="I126" s="163">
        <v>10285</v>
      </c>
      <c r="J126" s="165">
        <f t="shared" ref="J126:J133" si="66">IFERROR(I126/H126-1,"-")</f>
        <v>-9.135082604470357E-2</v>
      </c>
      <c r="K126" s="164">
        <f t="shared" si="63"/>
        <v>2.8191542537238767E-2</v>
      </c>
      <c r="L126" s="162">
        <f t="shared" si="64"/>
        <v>-1034</v>
      </c>
      <c r="M126" s="163">
        <f t="shared" si="65"/>
        <v>282</v>
      </c>
      <c r="N126" s="164">
        <f t="shared" si="62"/>
        <v>1.7334895861687589E-3</v>
      </c>
    </row>
    <row r="127" spans="1:14" s="56" customFormat="1" x14ac:dyDescent="0.25">
      <c r="B127" s="162" t="s">
        <v>113</v>
      </c>
      <c r="C127" s="163">
        <v>10333</v>
      </c>
      <c r="D127" s="163">
        <v>9150</v>
      </c>
      <c r="E127" s="163">
        <v>3945</v>
      </c>
      <c r="F127" s="163">
        <v>9965</v>
      </c>
      <c r="G127" s="163">
        <v>9965</v>
      </c>
      <c r="H127" s="163">
        <v>12412</v>
      </c>
      <c r="I127" s="163">
        <v>12233</v>
      </c>
      <c r="J127" s="165">
        <f t="shared" si="66"/>
        <v>-1.4421527553980074E-2</v>
      </c>
      <c r="K127" s="164">
        <f t="shared" si="63"/>
        <v>0.33693989071038244</v>
      </c>
      <c r="L127" s="162">
        <f t="shared" si="64"/>
        <v>-179</v>
      </c>
      <c r="M127" s="163">
        <f t="shared" si="65"/>
        <v>3083</v>
      </c>
      <c r="N127" s="164">
        <f t="shared" si="62"/>
        <v>2.0618160532428222E-3</v>
      </c>
    </row>
    <row r="128" spans="1:14" x14ac:dyDescent="0.25">
      <c r="A128" s="1"/>
      <c r="B128" s="162" t="s">
        <v>116</v>
      </c>
      <c r="C128" s="163">
        <v>6382</v>
      </c>
      <c r="D128" s="163">
        <v>6593</v>
      </c>
      <c r="E128" s="163">
        <v>2667</v>
      </c>
      <c r="F128" s="163">
        <v>7987</v>
      </c>
      <c r="G128" s="163">
        <v>7987</v>
      </c>
      <c r="H128" s="163">
        <v>8587</v>
      </c>
      <c r="I128" s="163">
        <v>8241</v>
      </c>
      <c r="J128" s="165">
        <f t="shared" si="66"/>
        <v>-4.0293466868522199E-2</v>
      </c>
      <c r="K128" s="164">
        <f t="shared" si="63"/>
        <v>0.24996208099499473</v>
      </c>
      <c r="L128" s="162">
        <f t="shared" si="64"/>
        <v>-346</v>
      </c>
      <c r="M128" s="163">
        <f t="shared" si="65"/>
        <v>1648</v>
      </c>
      <c r="N128" s="164">
        <f t="shared" si="62"/>
        <v>1.3889827593210249E-3</v>
      </c>
    </row>
    <row r="129" spans="1:14" x14ac:dyDescent="0.25">
      <c r="A129" s="1"/>
      <c r="B129" s="162" t="s">
        <v>123</v>
      </c>
      <c r="C129" s="163">
        <v>1589</v>
      </c>
      <c r="D129" s="163">
        <v>1561</v>
      </c>
      <c r="E129" s="163">
        <v>708</v>
      </c>
      <c r="F129" s="163">
        <v>2388</v>
      </c>
      <c r="G129" s="163">
        <v>2388</v>
      </c>
      <c r="H129" s="163">
        <v>2480</v>
      </c>
      <c r="I129" s="163">
        <v>2251</v>
      </c>
      <c r="J129" s="165">
        <f t="shared" si="66"/>
        <v>-9.2338709677419306E-2</v>
      </c>
      <c r="K129" s="164">
        <f t="shared" si="63"/>
        <v>0.44202434336963492</v>
      </c>
      <c r="L129" s="162">
        <f t="shared" si="64"/>
        <v>-229</v>
      </c>
      <c r="M129" s="163">
        <f t="shared" si="65"/>
        <v>690</v>
      </c>
      <c r="N129" s="164">
        <f t="shared" si="62"/>
        <v>3.7939572760971085E-4</v>
      </c>
    </row>
    <row r="130" spans="1:14" x14ac:dyDescent="0.25">
      <c r="A130" s="1"/>
      <c r="B130" s="162" t="s">
        <v>119</v>
      </c>
      <c r="C130" s="163">
        <v>1718</v>
      </c>
      <c r="D130" s="163">
        <v>1400</v>
      </c>
      <c r="E130" s="163">
        <v>717</v>
      </c>
      <c r="F130" s="163">
        <v>1668</v>
      </c>
      <c r="G130" s="163">
        <v>1668</v>
      </c>
      <c r="H130" s="163">
        <v>1815</v>
      </c>
      <c r="I130" s="163">
        <v>1883</v>
      </c>
      <c r="J130" s="165">
        <f t="shared" si="66"/>
        <v>3.746556473829199E-2</v>
      </c>
      <c r="K130" s="164">
        <f t="shared" si="63"/>
        <v>0.34499999999999997</v>
      </c>
      <c r="L130" s="162">
        <f t="shared" si="64"/>
        <v>68</v>
      </c>
      <c r="M130" s="163">
        <f t="shared" si="65"/>
        <v>483</v>
      </c>
      <c r="N130" s="164">
        <f t="shared" si="62"/>
        <v>3.1737101514397401E-4</v>
      </c>
    </row>
    <row r="131" spans="1:14" x14ac:dyDescent="0.25">
      <c r="A131" s="1"/>
      <c r="B131" s="162" t="s">
        <v>128</v>
      </c>
      <c r="C131" s="163">
        <v>1610</v>
      </c>
      <c r="D131" s="163">
        <v>1498</v>
      </c>
      <c r="E131" s="163">
        <v>706</v>
      </c>
      <c r="F131" s="163">
        <v>984</v>
      </c>
      <c r="G131" s="163">
        <v>984</v>
      </c>
      <c r="H131" s="163">
        <v>1213</v>
      </c>
      <c r="I131" s="163">
        <v>1262</v>
      </c>
      <c r="J131" s="165">
        <f t="shared" si="66"/>
        <v>4.0395713107996611E-2</v>
      </c>
      <c r="K131" s="164">
        <f t="shared" si="63"/>
        <v>-0.157543391188251</v>
      </c>
      <c r="L131" s="162">
        <f t="shared" si="64"/>
        <v>49</v>
      </c>
      <c r="M131" s="163">
        <f t="shared" si="65"/>
        <v>-236</v>
      </c>
      <c r="N131" s="164">
        <f t="shared" si="62"/>
        <v>2.1270431285804313E-4</v>
      </c>
    </row>
    <row r="132" spans="1:14" x14ac:dyDescent="0.25">
      <c r="A132" s="161" t="s">
        <v>144</v>
      </c>
      <c r="B132" s="162" t="s">
        <v>131</v>
      </c>
      <c r="C132" s="163">
        <v>2873</v>
      </c>
      <c r="D132" s="163">
        <v>2376</v>
      </c>
      <c r="E132" s="163">
        <v>1111</v>
      </c>
      <c r="F132" s="163">
        <v>1591</v>
      </c>
      <c r="G132" s="163">
        <v>1591</v>
      </c>
      <c r="H132" s="163">
        <v>2191</v>
      </c>
      <c r="I132" s="163">
        <v>2148</v>
      </c>
      <c r="J132" s="165">
        <f t="shared" si="66"/>
        <v>-1.9625741670470154E-2</v>
      </c>
      <c r="K132" s="164">
        <f t="shared" si="63"/>
        <v>-9.5959595959595911E-2</v>
      </c>
      <c r="L132" s="162">
        <f t="shared" si="64"/>
        <v>-43</v>
      </c>
      <c r="M132" s="163">
        <f t="shared" si="65"/>
        <v>-228</v>
      </c>
      <c r="N132" s="164">
        <f t="shared" si="62"/>
        <v>3.6203554993587692E-4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55765</v>
      </c>
      <c r="D133" s="169">
        <f t="shared" si="67"/>
        <v>62184</v>
      </c>
      <c r="E133" s="169">
        <f t="shared" si="67"/>
        <v>24541</v>
      </c>
      <c r="F133" s="169">
        <f t="shared" ref="F133" si="68">F125-SUM(F126:F132)</f>
        <v>52424</v>
      </c>
      <c r="G133" s="169">
        <f t="shared" si="67"/>
        <v>52424</v>
      </c>
      <c r="H133" s="169">
        <f t="shared" si="67"/>
        <v>47666</v>
      </c>
      <c r="I133" s="169">
        <f t="shared" si="67"/>
        <v>50187</v>
      </c>
      <c r="J133" s="171">
        <f t="shared" si="66"/>
        <v>5.2888851592330033E-2</v>
      </c>
      <c r="K133" s="170">
        <f t="shared" si="63"/>
        <v>-0.192927441142416</v>
      </c>
      <c r="L133" s="168">
        <f>I133-H133</f>
        <v>2521</v>
      </c>
      <c r="M133" s="169">
        <f t="shared" si="65"/>
        <v>-11997</v>
      </c>
      <c r="N133" s="170">
        <f t="shared" si="62"/>
        <v>8.4587887079291685E-3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304991</v>
      </c>
      <c r="D135" s="176">
        <v>275002</v>
      </c>
      <c r="E135" s="176">
        <v>100038</v>
      </c>
      <c r="F135" s="176">
        <v>277654</v>
      </c>
      <c r="G135" s="176">
        <v>277654</v>
      </c>
      <c r="H135" s="176">
        <v>303371</v>
      </c>
      <c r="I135" s="176">
        <v>314826</v>
      </c>
      <c r="J135" s="177">
        <f>IFERROR(I135/H135-1,"-")</f>
        <v>3.7759047502892606E-2</v>
      </c>
      <c r="K135" s="177">
        <f>IFERROR(I135/D135-1,"-")</f>
        <v>0.14481349226551088</v>
      </c>
      <c r="L135" s="176">
        <f>I135-H135</f>
        <v>11455</v>
      </c>
      <c r="M135" s="176">
        <f>I135-D135</f>
        <v>39824</v>
      </c>
      <c r="N135" s="177">
        <f t="shared" ref="N135:N147" si="69">I135/I$9</f>
        <v>5.3062478605266472E-2</v>
      </c>
    </row>
    <row r="136" spans="1:14" x14ac:dyDescent="0.25">
      <c r="A136" s="1" t="s">
        <v>96</v>
      </c>
      <c r="B136" s="157" t="s">
        <v>97</v>
      </c>
      <c r="C136" s="158">
        <v>53487</v>
      </c>
      <c r="D136" s="158">
        <v>47390</v>
      </c>
      <c r="E136" s="158">
        <v>21400</v>
      </c>
      <c r="F136" s="158">
        <v>29511</v>
      </c>
      <c r="G136" s="158">
        <v>29511</v>
      </c>
      <c r="H136" s="158">
        <v>32816</v>
      </c>
      <c r="I136" s="158">
        <v>30131</v>
      </c>
      <c r="J136" s="160">
        <f>IFERROR(I136/H136-1,"-")</f>
        <v>-8.1819843978547024E-2</v>
      </c>
      <c r="K136" s="159">
        <f t="shared" ref="K136:K147" si="70">IFERROR(I136/D136-1,"-")</f>
        <v>-0.3641907575437856</v>
      </c>
      <c r="L136" s="157">
        <f t="shared" ref="L136:L146" si="71">I136-H136</f>
        <v>-2685</v>
      </c>
      <c r="M136" s="158">
        <f t="shared" ref="M136:M147" si="72">I136-D136</f>
        <v>-17259</v>
      </c>
      <c r="N136" s="159">
        <f t="shared" si="69"/>
        <v>5.078441878546512E-3</v>
      </c>
    </row>
    <row r="137" spans="1:14" x14ac:dyDescent="0.25">
      <c r="A137" s="161" t="s">
        <v>103</v>
      </c>
      <c r="B137" s="162" t="s">
        <v>103</v>
      </c>
      <c r="C137" s="163">
        <v>38146</v>
      </c>
      <c r="D137" s="163">
        <v>25810</v>
      </c>
      <c r="E137" s="163">
        <v>15517</v>
      </c>
      <c r="F137" s="163">
        <v>19954</v>
      </c>
      <c r="G137" s="163">
        <v>19954</v>
      </c>
      <c r="H137" s="163">
        <v>21188</v>
      </c>
      <c r="I137" s="163">
        <v>18760</v>
      </c>
      <c r="J137" s="165">
        <f>IFERROR(I137/H137-1,"-")</f>
        <v>-0.11459316594298663</v>
      </c>
      <c r="K137" s="164">
        <f t="shared" si="70"/>
        <v>-0.27314994188299113</v>
      </c>
      <c r="L137" s="162">
        <f t="shared" si="71"/>
        <v>-2428</v>
      </c>
      <c r="M137" s="163">
        <f t="shared" si="72"/>
        <v>-7050</v>
      </c>
      <c r="N137" s="164">
        <f t="shared" si="69"/>
        <v>3.1619119724381056E-3</v>
      </c>
    </row>
    <row r="138" spans="1:14" x14ac:dyDescent="0.25">
      <c r="A138" s="161" t="s">
        <v>100</v>
      </c>
      <c r="B138" s="162" t="s">
        <v>100</v>
      </c>
      <c r="C138" s="163">
        <v>15341</v>
      </c>
      <c r="D138" s="163">
        <v>21580</v>
      </c>
      <c r="E138" s="163">
        <v>5883</v>
      </c>
      <c r="F138" s="163">
        <v>9557</v>
      </c>
      <c r="G138" s="163">
        <v>9557</v>
      </c>
      <c r="H138" s="163">
        <v>11628</v>
      </c>
      <c r="I138" s="163">
        <v>11371</v>
      </c>
      <c r="J138" s="165">
        <f>IFERROR(I138/H138-1,"-")</f>
        <v>-2.2101823185414537E-2</v>
      </c>
      <c r="K138" s="164">
        <f t="shared" si="70"/>
        <v>-0.47307692307692306</v>
      </c>
      <c r="L138" s="162">
        <f t="shared" si="71"/>
        <v>-257</v>
      </c>
      <c r="M138" s="163">
        <f t="shared" si="72"/>
        <v>-10209</v>
      </c>
      <c r="N138" s="164">
        <f t="shared" si="69"/>
        <v>1.9165299061084061E-3</v>
      </c>
    </row>
    <row r="139" spans="1:14" x14ac:dyDescent="0.25">
      <c r="A139" s="1"/>
      <c r="B139" s="157" t="s">
        <v>107</v>
      </c>
      <c r="C139" s="158">
        <v>251504</v>
      </c>
      <c r="D139" s="158">
        <v>227612</v>
      </c>
      <c r="E139" s="158">
        <v>78638</v>
      </c>
      <c r="F139" s="158">
        <v>248143</v>
      </c>
      <c r="G139" s="158">
        <v>248143</v>
      </c>
      <c r="H139" s="158">
        <v>270555</v>
      </c>
      <c r="I139" s="158">
        <v>284695</v>
      </c>
      <c r="J139" s="160">
        <f>IFERROR(I139/H139-1,"-")</f>
        <v>5.2262940991665285E-2</v>
      </c>
      <c r="K139" s="159">
        <f t="shared" si="70"/>
        <v>0.25079081946470305</v>
      </c>
      <c r="L139" s="157">
        <f t="shared" si="71"/>
        <v>14140</v>
      </c>
      <c r="M139" s="158">
        <f t="shared" si="72"/>
        <v>57083</v>
      </c>
      <c r="N139" s="159">
        <f t="shared" si="69"/>
        <v>4.7984036726719963E-2</v>
      </c>
    </row>
    <row r="140" spans="1:14" s="56" customFormat="1" x14ac:dyDescent="0.25">
      <c r="B140" s="162" t="s">
        <v>110</v>
      </c>
      <c r="C140" s="163">
        <v>130988</v>
      </c>
      <c r="D140" s="163">
        <v>113071</v>
      </c>
      <c r="E140" s="163">
        <v>31838</v>
      </c>
      <c r="F140" s="163">
        <v>107572</v>
      </c>
      <c r="G140" s="163">
        <v>107572</v>
      </c>
      <c r="H140" s="163">
        <v>116947</v>
      </c>
      <c r="I140" s="163">
        <v>129219</v>
      </c>
      <c r="J140" s="165">
        <f t="shared" ref="J140:J147" si="73">IFERROR(I140/H140-1,"-")</f>
        <v>0.10493642419215532</v>
      </c>
      <c r="K140" s="164">
        <f t="shared" si="70"/>
        <v>0.14281292285378222</v>
      </c>
      <c r="L140" s="162">
        <f t="shared" si="71"/>
        <v>12272</v>
      </c>
      <c r="M140" s="163">
        <f t="shared" si="72"/>
        <v>16148</v>
      </c>
      <c r="N140" s="164">
        <f t="shared" si="69"/>
        <v>2.1779269891603389E-2</v>
      </c>
    </row>
    <row r="141" spans="1:14" s="56" customFormat="1" x14ac:dyDescent="0.25">
      <c r="B141" s="162" t="s">
        <v>113</v>
      </c>
      <c r="C141" s="163">
        <v>17294</v>
      </c>
      <c r="D141" s="163">
        <v>16158</v>
      </c>
      <c r="E141" s="163">
        <v>6246</v>
      </c>
      <c r="F141" s="163">
        <v>18180</v>
      </c>
      <c r="G141" s="163">
        <v>18180</v>
      </c>
      <c r="H141" s="163">
        <v>23774</v>
      </c>
      <c r="I141" s="163">
        <v>24458</v>
      </c>
      <c r="J141" s="165">
        <f t="shared" si="73"/>
        <v>2.8770926221923121E-2</v>
      </c>
      <c r="K141" s="164">
        <f t="shared" si="70"/>
        <v>0.51367743532615417</v>
      </c>
      <c r="L141" s="162">
        <f t="shared" si="71"/>
        <v>684</v>
      </c>
      <c r="M141" s="163">
        <f t="shared" si="72"/>
        <v>8300</v>
      </c>
      <c r="N141" s="164">
        <f t="shared" si="69"/>
        <v>4.1222837431711722E-3</v>
      </c>
    </row>
    <row r="142" spans="1:14" x14ac:dyDescent="0.25">
      <c r="A142" s="1"/>
      <c r="B142" s="162" t="s">
        <v>116</v>
      </c>
      <c r="C142" s="163">
        <v>27432</v>
      </c>
      <c r="D142" s="163">
        <v>21485</v>
      </c>
      <c r="E142" s="163">
        <v>6617</v>
      </c>
      <c r="F142" s="163">
        <v>29123</v>
      </c>
      <c r="G142" s="163">
        <v>29123</v>
      </c>
      <c r="H142" s="163">
        <v>27157</v>
      </c>
      <c r="I142" s="163">
        <v>27595</v>
      </c>
      <c r="J142" s="165">
        <f t="shared" si="73"/>
        <v>1.6128438340022866E-2</v>
      </c>
      <c r="K142" s="164">
        <f t="shared" si="70"/>
        <v>0.28438445427042125</v>
      </c>
      <c r="L142" s="162">
        <f t="shared" si="71"/>
        <v>438</v>
      </c>
      <c r="M142" s="163">
        <f t="shared" si="72"/>
        <v>6110</v>
      </c>
      <c r="N142" s="164">
        <f t="shared" si="69"/>
        <v>4.6510107078587166E-3</v>
      </c>
    </row>
    <row r="143" spans="1:14" x14ac:dyDescent="0.25">
      <c r="A143" s="1"/>
      <c r="B143" s="162" t="s">
        <v>123</v>
      </c>
      <c r="C143" s="163">
        <v>5191</v>
      </c>
      <c r="D143" s="163">
        <v>4688</v>
      </c>
      <c r="E143" s="163">
        <v>1288</v>
      </c>
      <c r="F143" s="163">
        <v>11071</v>
      </c>
      <c r="G143" s="163">
        <v>11071</v>
      </c>
      <c r="H143" s="163">
        <v>10551</v>
      </c>
      <c r="I143" s="163">
        <v>7617</v>
      </c>
      <c r="J143" s="165">
        <f t="shared" si="73"/>
        <v>-0.27807790730736426</v>
      </c>
      <c r="K143" s="164">
        <f t="shared" si="70"/>
        <v>0.62478668941979532</v>
      </c>
      <c r="L143" s="162">
        <f t="shared" si="71"/>
        <v>-2934</v>
      </c>
      <c r="M143" s="163">
        <f t="shared" si="72"/>
        <v>2929</v>
      </c>
      <c r="N143" s="164">
        <f t="shared" si="69"/>
        <v>1.2838104207921668E-3</v>
      </c>
    </row>
    <row r="144" spans="1:14" x14ac:dyDescent="0.25">
      <c r="A144" s="1"/>
      <c r="B144" s="162" t="s">
        <v>119</v>
      </c>
      <c r="C144" s="163">
        <v>4921</v>
      </c>
      <c r="D144" s="163">
        <v>4759</v>
      </c>
      <c r="E144" s="163">
        <v>2065</v>
      </c>
      <c r="F144" s="163">
        <v>5111</v>
      </c>
      <c r="G144" s="163">
        <v>5111</v>
      </c>
      <c r="H144" s="163">
        <v>6232</v>
      </c>
      <c r="I144" s="163">
        <v>6223</v>
      </c>
      <c r="J144" s="165">
        <f t="shared" si="73"/>
        <v>-1.4441591784338792E-3</v>
      </c>
      <c r="K144" s="164">
        <f t="shared" si="70"/>
        <v>0.30762765286824956</v>
      </c>
      <c r="L144" s="162">
        <f t="shared" si="71"/>
        <v>-9</v>
      </c>
      <c r="M144" s="163">
        <f t="shared" si="72"/>
        <v>1464</v>
      </c>
      <c r="N144" s="164">
        <f t="shared" si="69"/>
        <v>1.0488581132453267E-3</v>
      </c>
    </row>
    <row r="145" spans="1:14" x14ac:dyDescent="0.25">
      <c r="A145" s="1"/>
      <c r="B145" s="162" t="s">
        <v>128</v>
      </c>
      <c r="C145" s="163">
        <v>2164</v>
      </c>
      <c r="D145" s="163">
        <v>2562</v>
      </c>
      <c r="E145" s="163">
        <v>2366</v>
      </c>
      <c r="F145" s="163">
        <v>3341</v>
      </c>
      <c r="G145" s="163">
        <v>3341</v>
      </c>
      <c r="H145" s="163">
        <v>3674</v>
      </c>
      <c r="I145" s="163">
        <v>3407</v>
      </c>
      <c r="J145" s="165">
        <f t="shared" si="73"/>
        <v>-7.2672836145890041E-2</v>
      </c>
      <c r="K145" s="164">
        <f t="shared" si="70"/>
        <v>0.32982045277127248</v>
      </c>
      <c r="L145" s="162">
        <f t="shared" si="71"/>
        <v>-267</v>
      </c>
      <c r="M145" s="163">
        <f t="shared" si="72"/>
        <v>845</v>
      </c>
      <c r="N145" s="164">
        <f t="shared" si="69"/>
        <v>5.7423422655099277E-4</v>
      </c>
    </row>
    <row r="146" spans="1:14" x14ac:dyDescent="0.25">
      <c r="A146" s="161" t="s">
        <v>144</v>
      </c>
      <c r="B146" s="162" t="s">
        <v>131</v>
      </c>
      <c r="C146" s="163">
        <v>10727</v>
      </c>
      <c r="D146" s="163">
        <v>6800</v>
      </c>
      <c r="E146" s="163">
        <v>4805</v>
      </c>
      <c r="F146" s="163">
        <v>1803</v>
      </c>
      <c r="G146" s="163">
        <v>1803</v>
      </c>
      <c r="H146" s="163">
        <v>2884</v>
      </c>
      <c r="I146" s="163">
        <v>2700</v>
      </c>
      <c r="J146" s="165">
        <f t="shared" si="73"/>
        <v>-6.3800277392510374E-2</v>
      </c>
      <c r="K146" s="164">
        <f t="shared" si="70"/>
        <v>-0.60294117647058831</v>
      </c>
      <c r="L146" s="162">
        <f t="shared" si="71"/>
        <v>-184</v>
      </c>
      <c r="M146" s="163">
        <f t="shared" si="72"/>
        <v>-4100</v>
      </c>
      <c r="N146" s="164">
        <f t="shared" si="69"/>
        <v>4.5507261863448212E-4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52787</v>
      </c>
      <c r="D147" s="169">
        <f t="shared" si="74"/>
        <v>58089</v>
      </c>
      <c r="E147" s="169">
        <f t="shared" si="74"/>
        <v>23413</v>
      </c>
      <c r="F147" s="169">
        <f t="shared" ref="F147" si="75">F139-SUM(F140:F146)</f>
        <v>71942</v>
      </c>
      <c r="G147" s="169">
        <f t="shared" si="74"/>
        <v>71942</v>
      </c>
      <c r="H147" s="169">
        <f t="shared" si="74"/>
        <v>79336</v>
      </c>
      <c r="I147" s="169">
        <f t="shared" si="74"/>
        <v>83476</v>
      </c>
      <c r="J147" s="171">
        <f t="shared" si="73"/>
        <v>5.2183119895129471E-2</v>
      </c>
      <c r="K147" s="170">
        <f t="shared" si="70"/>
        <v>0.43703627192755934</v>
      </c>
      <c r="L147" s="168">
        <f>I147-H147</f>
        <v>4140</v>
      </c>
      <c r="M147" s="169">
        <f t="shared" si="72"/>
        <v>25387</v>
      </c>
      <c r="N147" s="170">
        <f t="shared" si="69"/>
        <v>1.4069497004863716E-2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136457</v>
      </c>
      <c r="D149" s="176">
        <v>131335</v>
      </c>
      <c r="E149" s="176">
        <v>43783</v>
      </c>
      <c r="F149" s="176">
        <v>114636</v>
      </c>
      <c r="G149" s="176">
        <v>114636</v>
      </c>
      <c r="H149" s="176">
        <v>131192</v>
      </c>
      <c r="I149" s="176">
        <v>134671</v>
      </c>
      <c r="J149" s="177">
        <f>IFERROR(I149/H149-1,"-")</f>
        <v>2.6518385267394251E-2</v>
      </c>
      <c r="K149" s="177">
        <f>IFERROR(I149/D149-1,"-")</f>
        <v>2.5400692884608E-2</v>
      </c>
      <c r="L149" s="176">
        <f>I149-H149</f>
        <v>3479</v>
      </c>
      <c r="M149" s="176">
        <f>I149-D149</f>
        <v>3336</v>
      </c>
      <c r="N149" s="177">
        <f t="shared" ref="N149:N161" si="76">I149/I$9</f>
        <v>2.2698179490416425E-2</v>
      </c>
    </row>
    <row r="150" spans="1:14" x14ac:dyDescent="0.25">
      <c r="A150" s="1" t="s">
        <v>96</v>
      </c>
      <c r="B150" s="157" t="s">
        <v>97</v>
      </c>
      <c r="C150" s="158">
        <v>53674</v>
      </c>
      <c r="D150" s="158">
        <v>55090</v>
      </c>
      <c r="E150" s="158">
        <v>20124</v>
      </c>
      <c r="F150" s="158">
        <v>58633</v>
      </c>
      <c r="G150" s="158">
        <v>58633</v>
      </c>
      <c r="H150" s="158">
        <v>62646</v>
      </c>
      <c r="I150" s="158">
        <v>58230</v>
      </c>
      <c r="J150" s="160">
        <f>IFERROR(I150/H150-1,"-")</f>
        <v>-7.0491332247868965E-2</v>
      </c>
      <c r="K150" s="159">
        <f t="shared" ref="K150:K161" si="77">IFERROR(I150/D150-1,"-")</f>
        <v>5.6997640225086244E-2</v>
      </c>
      <c r="L150" s="157">
        <f t="shared" ref="L150:L160" si="78">I150-H150</f>
        <v>-4416</v>
      </c>
      <c r="M150" s="158">
        <f t="shared" ref="M150:M161" si="79">I150-D150</f>
        <v>3140</v>
      </c>
      <c r="N150" s="159">
        <f t="shared" si="76"/>
        <v>9.8143994752169974E-3</v>
      </c>
    </row>
    <row r="151" spans="1:14" x14ac:dyDescent="0.25">
      <c r="A151" s="161" t="s">
        <v>103</v>
      </c>
      <c r="B151" s="162" t="s">
        <v>103</v>
      </c>
      <c r="C151" s="163">
        <v>31250</v>
      </c>
      <c r="D151" s="163">
        <v>31845</v>
      </c>
      <c r="E151" s="163">
        <v>11869</v>
      </c>
      <c r="F151" s="163">
        <v>41531</v>
      </c>
      <c r="G151" s="163">
        <v>41531</v>
      </c>
      <c r="H151" s="163">
        <v>45774</v>
      </c>
      <c r="I151" s="163">
        <v>38957</v>
      </c>
      <c r="J151" s="165">
        <f>IFERROR(I151/H151-1,"-")</f>
        <v>-0.14892733866387031</v>
      </c>
      <c r="K151" s="164">
        <f t="shared" si="77"/>
        <v>0.22333176322813619</v>
      </c>
      <c r="L151" s="162">
        <f t="shared" si="78"/>
        <v>-6817</v>
      </c>
      <c r="M151" s="163">
        <f t="shared" si="79"/>
        <v>7112</v>
      </c>
      <c r="N151" s="164">
        <f t="shared" si="76"/>
        <v>6.5660237052383406E-3</v>
      </c>
    </row>
    <row r="152" spans="1:14" x14ac:dyDescent="0.25">
      <c r="A152" s="161" t="s">
        <v>100</v>
      </c>
      <c r="B152" s="162" t="s">
        <v>100</v>
      </c>
      <c r="C152" s="163">
        <v>22424</v>
      </c>
      <c r="D152" s="163">
        <v>23245</v>
      </c>
      <c r="E152" s="163">
        <v>8255</v>
      </c>
      <c r="F152" s="163">
        <v>17102</v>
      </c>
      <c r="G152" s="163">
        <v>17102</v>
      </c>
      <c r="H152" s="163">
        <v>16872</v>
      </c>
      <c r="I152" s="163">
        <v>19273</v>
      </c>
      <c r="J152" s="165">
        <f>IFERROR(I152/H152-1,"-")</f>
        <v>0.14230678046467515</v>
      </c>
      <c r="K152" s="164">
        <f t="shared" si="77"/>
        <v>-0.1708754570875457</v>
      </c>
      <c r="L152" s="162">
        <f t="shared" si="78"/>
        <v>2401</v>
      </c>
      <c r="M152" s="163">
        <f t="shared" si="79"/>
        <v>-3972</v>
      </c>
      <c r="N152" s="164">
        <f t="shared" si="76"/>
        <v>3.2483757699786572E-3</v>
      </c>
    </row>
    <row r="153" spans="1:14" x14ac:dyDescent="0.25">
      <c r="A153" s="1"/>
      <c r="B153" s="157" t="s">
        <v>107</v>
      </c>
      <c r="C153" s="158">
        <v>82783</v>
      </c>
      <c r="D153" s="158">
        <v>76245</v>
      </c>
      <c r="E153" s="158">
        <v>23659</v>
      </c>
      <c r="F153" s="158">
        <v>56003</v>
      </c>
      <c r="G153" s="158">
        <v>56003</v>
      </c>
      <c r="H153" s="158">
        <v>68546</v>
      </c>
      <c r="I153" s="158">
        <v>76441</v>
      </c>
      <c r="J153" s="160">
        <f>IFERROR(I153/H153-1,"-")</f>
        <v>0.11517812855600629</v>
      </c>
      <c r="K153" s="159">
        <f t="shared" si="77"/>
        <v>2.5706603711719289E-3</v>
      </c>
      <c r="L153" s="157">
        <f t="shared" si="78"/>
        <v>7895</v>
      </c>
      <c r="M153" s="158">
        <f t="shared" si="79"/>
        <v>196</v>
      </c>
      <c r="N153" s="159">
        <f t="shared" si="76"/>
        <v>1.2883780015199426E-2</v>
      </c>
    </row>
    <row r="154" spans="1:14" s="56" customFormat="1" x14ac:dyDescent="0.25">
      <c r="B154" s="162" t="s">
        <v>110</v>
      </c>
      <c r="C154" s="163">
        <v>24780</v>
      </c>
      <c r="D154" s="163">
        <v>22425</v>
      </c>
      <c r="E154" s="163">
        <v>6380</v>
      </c>
      <c r="F154" s="163">
        <v>20018</v>
      </c>
      <c r="G154" s="163">
        <v>20018</v>
      </c>
      <c r="H154" s="163">
        <v>21726</v>
      </c>
      <c r="I154" s="163">
        <v>22247</v>
      </c>
      <c r="J154" s="165">
        <f t="shared" ref="J154:J161" si="80">IFERROR(I154/H154-1,"-")</f>
        <v>2.3980484212464237E-2</v>
      </c>
      <c r="K154" s="164">
        <f t="shared" si="77"/>
        <v>-7.937569676700118E-3</v>
      </c>
      <c r="L154" s="162">
        <f t="shared" si="78"/>
        <v>521</v>
      </c>
      <c r="M154" s="163">
        <f t="shared" si="79"/>
        <v>-178</v>
      </c>
      <c r="N154" s="164">
        <f t="shared" si="76"/>
        <v>3.7496298321338236E-3</v>
      </c>
    </row>
    <row r="155" spans="1:14" s="56" customFormat="1" x14ac:dyDescent="0.25">
      <c r="B155" s="162" t="s">
        <v>113</v>
      </c>
      <c r="C155" s="163">
        <v>25810</v>
      </c>
      <c r="D155" s="163">
        <v>20805</v>
      </c>
      <c r="E155" s="163">
        <v>6377</v>
      </c>
      <c r="F155" s="163">
        <v>12478</v>
      </c>
      <c r="G155" s="163">
        <v>12478</v>
      </c>
      <c r="H155" s="163">
        <v>13759</v>
      </c>
      <c r="I155" s="163">
        <v>14058</v>
      </c>
      <c r="J155" s="165">
        <f t="shared" si="80"/>
        <v>2.1731230467330498E-2</v>
      </c>
      <c r="K155" s="164">
        <f t="shared" si="77"/>
        <v>-0.32429704397981252</v>
      </c>
      <c r="L155" s="162">
        <f t="shared" si="78"/>
        <v>299</v>
      </c>
      <c r="M155" s="163">
        <f t="shared" si="79"/>
        <v>-6747</v>
      </c>
      <c r="N155" s="164">
        <f t="shared" si="76"/>
        <v>2.3694114343568704E-3</v>
      </c>
    </row>
    <row r="156" spans="1:14" x14ac:dyDescent="0.25">
      <c r="A156" s="1"/>
      <c r="B156" s="162" t="s">
        <v>116</v>
      </c>
      <c r="C156" s="163">
        <v>11810</v>
      </c>
      <c r="D156" s="163">
        <v>10669</v>
      </c>
      <c r="E156" s="163">
        <v>2471</v>
      </c>
      <c r="F156" s="163">
        <v>6557</v>
      </c>
      <c r="G156" s="163">
        <v>6557</v>
      </c>
      <c r="H156" s="163">
        <v>10825</v>
      </c>
      <c r="I156" s="163">
        <v>13153</v>
      </c>
      <c r="J156" s="165">
        <f t="shared" si="80"/>
        <v>0.21505773672055417</v>
      </c>
      <c r="K156" s="164">
        <f t="shared" si="77"/>
        <v>0.23282406973474545</v>
      </c>
      <c r="L156" s="162">
        <f t="shared" si="78"/>
        <v>2328</v>
      </c>
      <c r="M156" s="163">
        <f t="shared" si="79"/>
        <v>2484</v>
      </c>
      <c r="N156" s="164">
        <f t="shared" si="76"/>
        <v>2.2168778344071644E-3</v>
      </c>
    </row>
    <row r="157" spans="1:14" x14ac:dyDescent="0.25">
      <c r="A157" s="1"/>
      <c r="B157" s="162" t="s">
        <v>123</v>
      </c>
      <c r="C157" s="163">
        <v>1482</v>
      </c>
      <c r="D157" s="163">
        <v>1663</v>
      </c>
      <c r="E157" s="163">
        <v>660</v>
      </c>
      <c r="F157" s="163">
        <v>1660</v>
      </c>
      <c r="G157" s="163">
        <v>1660</v>
      </c>
      <c r="H157" s="163">
        <v>2094</v>
      </c>
      <c r="I157" s="163">
        <v>2934</v>
      </c>
      <c r="J157" s="165">
        <f t="shared" si="80"/>
        <v>0.40114613180515768</v>
      </c>
      <c r="K157" s="164">
        <f t="shared" si="77"/>
        <v>0.76428141912206859</v>
      </c>
      <c r="L157" s="162">
        <f t="shared" si="78"/>
        <v>840</v>
      </c>
      <c r="M157" s="163">
        <f t="shared" si="79"/>
        <v>1271</v>
      </c>
      <c r="N157" s="164">
        <f t="shared" si="76"/>
        <v>4.9451224558280389E-4</v>
      </c>
    </row>
    <row r="158" spans="1:14" x14ac:dyDescent="0.25">
      <c r="A158" s="1"/>
      <c r="B158" s="162" t="s">
        <v>119</v>
      </c>
      <c r="C158" s="163">
        <v>2643</v>
      </c>
      <c r="D158" s="163">
        <v>3204</v>
      </c>
      <c r="E158" s="163">
        <v>1510</v>
      </c>
      <c r="F158" s="163">
        <v>3549</v>
      </c>
      <c r="G158" s="163">
        <v>3549</v>
      </c>
      <c r="H158" s="163">
        <v>3465</v>
      </c>
      <c r="I158" s="163">
        <v>3893</v>
      </c>
      <c r="J158" s="165">
        <f t="shared" si="80"/>
        <v>0.12352092352092359</v>
      </c>
      <c r="K158" s="164">
        <f t="shared" si="77"/>
        <v>0.21504369538077395</v>
      </c>
      <c r="L158" s="162">
        <f t="shared" si="78"/>
        <v>428</v>
      </c>
      <c r="M158" s="163">
        <f t="shared" si="79"/>
        <v>689</v>
      </c>
      <c r="N158" s="164">
        <f t="shared" si="76"/>
        <v>6.5614729790519958E-4</v>
      </c>
    </row>
    <row r="159" spans="1:14" x14ac:dyDescent="0.25">
      <c r="A159" s="1"/>
      <c r="B159" s="162" t="s">
        <v>128</v>
      </c>
      <c r="C159" s="163">
        <v>399</v>
      </c>
      <c r="D159" s="163">
        <v>489</v>
      </c>
      <c r="E159" s="163">
        <v>450</v>
      </c>
      <c r="F159" s="163">
        <v>482</v>
      </c>
      <c r="G159" s="163">
        <v>482</v>
      </c>
      <c r="H159" s="163">
        <v>642</v>
      </c>
      <c r="I159" s="163">
        <v>465</v>
      </c>
      <c r="J159" s="165">
        <f t="shared" si="80"/>
        <v>-0.27570093457943923</v>
      </c>
      <c r="K159" s="164">
        <f t="shared" si="77"/>
        <v>-4.9079754601227044E-2</v>
      </c>
      <c r="L159" s="162">
        <f t="shared" si="78"/>
        <v>-177</v>
      </c>
      <c r="M159" s="163">
        <f t="shared" si="79"/>
        <v>-24</v>
      </c>
      <c r="N159" s="164">
        <f t="shared" si="76"/>
        <v>7.837361765371637E-5</v>
      </c>
    </row>
    <row r="160" spans="1:14" x14ac:dyDescent="0.25">
      <c r="A160" s="161" t="s">
        <v>144</v>
      </c>
      <c r="B160" s="162" t="s">
        <v>131</v>
      </c>
      <c r="C160" s="163">
        <v>1165</v>
      </c>
      <c r="D160" s="163">
        <v>1119</v>
      </c>
      <c r="E160" s="163">
        <v>592</v>
      </c>
      <c r="F160" s="163">
        <v>707</v>
      </c>
      <c r="G160" s="163">
        <v>707</v>
      </c>
      <c r="H160" s="163">
        <v>943</v>
      </c>
      <c r="I160" s="163">
        <v>766</v>
      </c>
      <c r="J160" s="165">
        <f t="shared" si="80"/>
        <v>-0.18769883351007421</v>
      </c>
      <c r="K160" s="164">
        <f t="shared" si="77"/>
        <v>-0.31546023235031273</v>
      </c>
      <c r="L160" s="162">
        <f t="shared" si="78"/>
        <v>-177</v>
      </c>
      <c r="M160" s="163">
        <f t="shared" si="79"/>
        <v>-353</v>
      </c>
      <c r="N160" s="164">
        <f t="shared" si="76"/>
        <v>1.2910578736074569E-4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14694</v>
      </c>
      <c r="D161" s="169">
        <f t="shared" si="81"/>
        <v>15871</v>
      </c>
      <c r="E161" s="169">
        <f t="shared" si="81"/>
        <v>5219</v>
      </c>
      <c r="F161" s="169">
        <f t="shared" ref="F161" si="82">F153-SUM(F154:F160)</f>
        <v>10552</v>
      </c>
      <c r="G161" s="169">
        <f t="shared" si="81"/>
        <v>10552</v>
      </c>
      <c r="H161" s="169">
        <f t="shared" si="81"/>
        <v>15092</v>
      </c>
      <c r="I161" s="169">
        <f t="shared" si="81"/>
        <v>18925</v>
      </c>
      <c r="J161" s="171">
        <f t="shared" si="80"/>
        <v>0.25397561622051423</v>
      </c>
      <c r="K161" s="170">
        <f t="shared" si="77"/>
        <v>0.19242643815764593</v>
      </c>
      <c r="L161" s="168">
        <f>I161-H161</f>
        <v>3833</v>
      </c>
      <c r="M161" s="169">
        <f t="shared" si="79"/>
        <v>3054</v>
      </c>
      <c r="N161" s="170">
        <f t="shared" si="76"/>
        <v>3.1897219657991017E-3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B93D4-722C-4B97-BEE6-7253C7A072F1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F41A2-151F-439F-B64F-66E065074622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1109129</v>
      </c>
      <c r="D9" s="116">
        <v>4.8030894889719233E-2</v>
      </c>
      <c r="E9" s="115">
        <v>1154297</v>
      </c>
      <c r="F9" s="116">
        <f t="shared" ref="F9:F21" si="0">IFERROR(E9/C9-1,"-")</f>
        <v>4.0723847271147084E-2</v>
      </c>
      <c r="G9" s="115">
        <v>98412</v>
      </c>
      <c r="H9" s="116">
        <f t="shared" ref="H9:H21" si="1">IFERROR(G9/E9-1,"-")</f>
        <v>-0.91474291278587749</v>
      </c>
      <c r="I9" s="115">
        <v>786358</v>
      </c>
      <c r="J9" s="116">
        <f t="shared" ref="J9:J21" si="2">IFERROR(I9/C9-1,"-")</f>
        <v>-0.29101303815877144</v>
      </c>
      <c r="K9" s="115">
        <v>1105557</v>
      </c>
      <c r="L9" s="116">
        <f t="shared" ref="L9:L21" si="3">IFERROR(K9/I9-1,"-")</f>
        <v>0.40592071295771137</v>
      </c>
      <c r="M9" s="115">
        <v>1165181</v>
      </c>
      <c r="N9" s="116">
        <f>IFERROR(M9/K9-1,"-")</f>
        <v>5.3931185818551164E-2</v>
      </c>
      <c r="O9" s="116">
        <f>M9/C9-1</f>
        <v>5.0536952870225305E-2</v>
      </c>
    </row>
    <row r="10" spans="1:16" x14ac:dyDescent="0.25">
      <c r="A10" s="1" t="s">
        <v>72</v>
      </c>
      <c r="B10" s="114" t="s">
        <v>73</v>
      </c>
      <c r="C10" s="115">
        <v>1015720</v>
      </c>
      <c r="D10" s="116">
        <v>5.6016363351951703E-3</v>
      </c>
      <c r="E10" s="115">
        <v>1115694</v>
      </c>
      <c r="F10" s="116">
        <f t="shared" si="0"/>
        <v>9.8426731776473764E-2</v>
      </c>
      <c r="G10" s="115">
        <v>103727</v>
      </c>
      <c r="H10" s="116">
        <f t="shared" si="1"/>
        <v>-0.90702916749574702</v>
      </c>
      <c r="I10" s="115">
        <v>912484</v>
      </c>
      <c r="J10" s="116">
        <f t="shared" si="2"/>
        <v>-0.10163824676091837</v>
      </c>
      <c r="K10" s="115">
        <v>1077344</v>
      </c>
      <c r="L10" s="116">
        <f t="shared" si="3"/>
        <v>0.18067166109213972</v>
      </c>
      <c r="M10" s="115">
        <v>1114324</v>
      </c>
      <c r="N10" s="116">
        <f t="shared" ref="N10:N15" si="4">IFERROR(M10/K10-1,"-")</f>
        <v>3.4325155196483159E-2</v>
      </c>
      <c r="O10" s="116">
        <f>IFERROR(M10/C10-1,"-")</f>
        <v>9.7077934863938786E-2</v>
      </c>
    </row>
    <row r="11" spans="1:16" x14ac:dyDescent="0.25">
      <c r="A11" s="1" t="s">
        <v>74</v>
      </c>
      <c r="B11" s="114" t="s">
        <v>75</v>
      </c>
      <c r="C11" s="115">
        <v>1118066</v>
      </c>
      <c r="D11" s="116">
        <v>4.0612193803045482E-2</v>
      </c>
      <c r="E11" s="115">
        <v>496315</v>
      </c>
      <c r="F11" s="116">
        <f t="shared" si="0"/>
        <v>-0.55609507846585093</v>
      </c>
      <c r="G11" s="115">
        <v>122878</v>
      </c>
      <c r="H11" s="116">
        <f t="shared" si="1"/>
        <v>-0.752419330465531</v>
      </c>
      <c r="I11" s="115">
        <v>1057048</v>
      </c>
      <c r="J11" s="116">
        <f t="shared" si="2"/>
        <v>-5.4574595775204737E-2</v>
      </c>
      <c r="K11" s="115">
        <v>1098201</v>
      </c>
      <c r="L11" s="116">
        <f t="shared" si="3"/>
        <v>3.8932006871968072E-2</v>
      </c>
      <c r="M11" s="115">
        <v>1198797</v>
      </c>
      <c r="N11" s="116">
        <f t="shared" si="4"/>
        <v>9.1600717901367812E-2</v>
      </c>
      <c r="O11" s="116">
        <f t="shared" ref="O11:O15" si="5">IFERROR(M11/C11-1,"-")</f>
        <v>7.2205934175621156E-2</v>
      </c>
    </row>
    <row r="12" spans="1:16" x14ac:dyDescent="0.25">
      <c r="A12" s="1" t="s">
        <v>76</v>
      </c>
      <c r="B12" s="114" t="s">
        <v>77</v>
      </c>
      <c r="C12" s="115">
        <v>1045451</v>
      </c>
      <c r="D12" s="116">
        <v>2.5187150777727485E-2</v>
      </c>
      <c r="E12" s="115">
        <v>0</v>
      </c>
      <c r="F12" s="116">
        <f>IFERROR(E12/C12-1,"-")</f>
        <v>-1</v>
      </c>
      <c r="G12" s="115">
        <v>154899</v>
      </c>
      <c r="H12" s="116" t="str">
        <f t="shared" si="1"/>
        <v>-</v>
      </c>
      <c r="I12" s="115">
        <v>1117075</v>
      </c>
      <c r="J12" s="116">
        <f t="shared" si="2"/>
        <v>6.8510145382232102E-2</v>
      </c>
      <c r="K12" s="115">
        <v>1108018</v>
      </c>
      <c r="L12" s="116">
        <f t="shared" si="3"/>
        <v>-8.107781482890597E-3</v>
      </c>
      <c r="M12" s="115">
        <v>1093882</v>
      </c>
      <c r="N12" s="116">
        <f t="shared" si="4"/>
        <v>-1.2757915485127502E-2</v>
      </c>
      <c r="O12" s="116">
        <f>IFERROR(M12/C12-1,"-")</f>
        <v>4.6325461451564909E-2</v>
      </c>
    </row>
    <row r="13" spans="1:16" x14ac:dyDescent="0.25">
      <c r="A13" s="1" t="s">
        <v>78</v>
      </c>
      <c r="B13" s="114" t="s">
        <v>79</v>
      </c>
      <c r="C13" s="115">
        <v>983762</v>
      </c>
      <c r="D13" s="116">
        <v>4.0133050822369176E-2</v>
      </c>
      <c r="E13" s="115">
        <v>0</v>
      </c>
      <c r="F13" s="116">
        <f t="shared" si="0"/>
        <v>-1</v>
      </c>
      <c r="G13" s="115">
        <v>187306</v>
      </c>
      <c r="H13" s="116" t="str">
        <f t="shared" si="1"/>
        <v>-</v>
      </c>
      <c r="I13" s="115">
        <v>995707</v>
      </c>
      <c r="J13" s="116">
        <f t="shared" si="2"/>
        <v>1.2142164466608873E-2</v>
      </c>
      <c r="K13" s="115">
        <v>1038688</v>
      </c>
      <c r="L13" s="116">
        <f t="shared" si="3"/>
        <v>4.3166312981630206E-2</v>
      </c>
      <c r="M13" s="115">
        <v>1088673</v>
      </c>
      <c r="N13" s="116">
        <f t="shared" si="4"/>
        <v>4.8123209279398615E-2</v>
      </c>
      <c r="O13" s="116">
        <f t="shared" si="5"/>
        <v>0.10664266357106689</v>
      </c>
    </row>
    <row r="14" spans="1:16" x14ac:dyDescent="0.25">
      <c r="A14" s="1" t="s">
        <v>80</v>
      </c>
      <c r="B14" s="114" t="s">
        <v>81</v>
      </c>
      <c r="C14" s="115">
        <v>1060003</v>
      </c>
      <c r="D14" s="116">
        <v>7.9954071517208902E-2</v>
      </c>
      <c r="E14" s="115">
        <v>0</v>
      </c>
      <c r="F14" s="116">
        <f t="shared" si="0"/>
        <v>-1</v>
      </c>
      <c r="G14" s="115">
        <v>274949</v>
      </c>
      <c r="H14" s="116" t="str">
        <f t="shared" si="1"/>
        <v>-</v>
      </c>
      <c r="I14" s="115">
        <v>1029864</v>
      </c>
      <c r="J14" s="116">
        <f t="shared" si="2"/>
        <v>-2.8432938397344176E-2</v>
      </c>
      <c r="K14" s="115">
        <v>1069466</v>
      </c>
      <c r="L14" s="116">
        <f t="shared" si="3"/>
        <v>3.8453621060644982E-2</v>
      </c>
      <c r="M14" s="115">
        <v>1059592</v>
      </c>
      <c r="N14" s="116">
        <f t="shared" si="4"/>
        <v>-9.232645077075885E-3</v>
      </c>
      <c r="O14" s="116">
        <f t="shared" si="5"/>
        <v>-3.8773475169406879E-4</v>
      </c>
    </row>
    <row r="15" spans="1:16" x14ac:dyDescent="0.25">
      <c r="A15" s="1" t="s">
        <v>82</v>
      </c>
      <c r="B15" s="114" t="s">
        <v>83</v>
      </c>
      <c r="C15" s="115">
        <v>1183065</v>
      </c>
      <c r="D15" s="116">
        <v>2.1789787154657514E-2</v>
      </c>
      <c r="E15" s="115">
        <v>0</v>
      </c>
      <c r="F15" s="116">
        <f t="shared" si="0"/>
        <v>-1</v>
      </c>
      <c r="G15" s="115">
        <v>553215</v>
      </c>
      <c r="H15" s="116" t="str">
        <f t="shared" si="1"/>
        <v>-</v>
      </c>
      <c r="I15" s="115">
        <v>1179956</v>
      </c>
      <c r="J15" s="116">
        <f t="shared" si="2"/>
        <v>-2.627919852248195E-3</v>
      </c>
      <c r="K15" s="115">
        <v>1205442</v>
      </c>
      <c r="L15" s="116">
        <f t="shared" si="3"/>
        <v>2.1599110475305938E-2</v>
      </c>
      <c r="M15" s="115">
        <v>1224963</v>
      </c>
      <c r="N15" s="116">
        <f t="shared" si="4"/>
        <v>1.6194059938180461E-2</v>
      </c>
      <c r="O15" s="116">
        <f t="shared" si="5"/>
        <v>3.5414791241394239E-2</v>
      </c>
    </row>
    <row r="16" spans="1:16" x14ac:dyDescent="0.25">
      <c r="A16" s="1" t="s">
        <v>84</v>
      </c>
      <c r="B16" s="114" t="s">
        <v>85</v>
      </c>
      <c r="C16" s="115">
        <v>1271850</v>
      </c>
      <c r="D16" s="116">
        <v>2.5039874079309632E-2</v>
      </c>
      <c r="E16" s="115">
        <v>285142</v>
      </c>
      <c r="F16" s="116">
        <f t="shared" si="0"/>
        <v>-0.77580532295475102</v>
      </c>
      <c r="G16" s="115">
        <v>796040</v>
      </c>
      <c r="H16" s="116">
        <f t="shared" si="1"/>
        <v>1.7917318388732633</v>
      </c>
      <c r="I16" s="115">
        <v>1241553</v>
      </c>
      <c r="J16" s="116">
        <f t="shared" si="2"/>
        <v>-2.382120533081733E-2</v>
      </c>
      <c r="K16" s="115">
        <v>1271908</v>
      </c>
      <c r="L16" s="116">
        <f t="shared" si="3"/>
        <v>2.4449218035798692E-2</v>
      </c>
      <c r="M16" s="115">
        <v>1304294</v>
      </c>
      <c r="N16" s="116">
        <f>IFERROR(M16/K16-1,"-")</f>
        <v>2.5462533453677549E-2</v>
      </c>
      <c r="O16" s="116">
        <f>IFERROR(M16/C16-1,"-")</f>
        <v>2.550929748004882E-2</v>
      </c>
    </row>
    <row r="17" spans="1:16" x14ac:dyDescent="0.25">
      <c r="A17" s="1" t="s">
        <v>86</v>
      </c>
      <c r="B17" s="114" t="s">
        <v>87</v>
      </c>
      <c r="C17" s="115">
        <v>1060717</v>
      </c>
      <c r="D17" s="116">
        <v>5.4685159837262187E-3</v>
      </c>
      <c r="E17" s="115">
        <v>176625</v>
      </c>
      <c r="F17" s="116">
        <f t="shared" si="0"/>
        <v>-0.83348527458313582</v>
      </c>
      <c r="G17" s="115">
        <v>762012</v>
      </c>
      <c r="H17" s="116">
        <f t="shared" si="1"/>
        <v>3.3142929936305734</v>
      </c>
      <c r="I17" s="115">
        <v>1013730</v>
      </c>
      <c r="J17" s="116">
        <f t="shared" si="2"/>
        <v>-4.4297395063904843E-2</v>
      </c>
      <c r="K17" s="115">
        <v>1102818</v>
      </c>
      <c r="L17" s="116">
        <f t="shared" si="3"/>
        <v>8.7881388535408833E-2</v>
      </c>
      <c r="M17" s="115">
        <v>1101231</v>
      </c>
      <c r="N17" s="116">
        <f>IFERROR(M17/K17-1,"-")</f>
        <v>-1.4390407120666859E-3</v>
      </c>
      <c r="O17" s="116">
        <f>IFERROR(M17/C17-1,"-")</f>
        <v>3.8194919097176649E-2</v>
      </c>
    </row>
    <row r="18" spans="1:16" x14ac:dyDescent="0.25">
      <c r="A18" s="1" t="s">
        <v>88</v>
      </c>
      <c r="B18" s="114" t="s">
        <v>89</v>
      </c>
      <c r="C18" s="115">
        <v>1159119</v>
      </c>
      <c r="D18" s="116">
        <v>-1.943336003742524E-2</v>
      </c>
      <c r="E18" s="115">
        <v>137871</v>
      </c>
      <c r="F18" s="116">
        <f t="shared" si="0"/>
        <v>-0.88105535324673312</v>
      </c>
      <c r="G18" s="115">
        <v>953288</v>
      </c>
      <c r="H18" s="116">
        <f t="shared" si="1"/>
        <v>5.9143474697362031</v>
      </c>
      <c r="I18" s="115">
        <v>1125132</v>
      </c>
      <c r="J18" s="116">
        <f t="shared" si="2"/>
        <v>-2.9321407034135438E-2</v>
      </c>
      <c r="K18" s="115">
        <v>1207802</v>
      </c>
      <c r="L18" s="116">
        <f t="shared" si="3"/>
        <v>7.3475823281179409E-2</v>
      </c>
      <c r="M18" s="115">
        <v>1223794</v>
      </c>
      <c r="N18" s="116">
        <f>IFERROR(M18/K18-1,"-")</f>
        <v>1.3240580823677961E-2</v>
      </c>
      <c r="O18" s="116">
        <f>IFERROR(M18/C18-1,"-")</f>
        <v>5.5796686966566922E-2</v>
      </c>
    </row>
    <row r="19" spans="1:16" x14ac:dyDescent="0.25">
      <c r="A19" s="1" t="s">
        <v>90</v>
      </c>
      <c r="B19" s="114" t="s">
        <v>91</v>
      </c>
      <c r="C19" s="115">
        <v>1024497</v>
      </c>
      <c r="D19" s="116">
        <v>1.0568336616415985E-2</v>
      </c>
      <c r="E19" s="115">
        <v>156929</v>
      </c>
      <c r="F19" s="116">
        <f t="shared" si="0"/>
        <v>-0.84682336795520141</v>
      </c>
      <c r="G19" s="115">
        <v>927095</v>
      </c>
      <c r="H19" s="116">
        <f t="shared" si="1"/>
        <v>4.9077353452835357</v>
      </c>
      <c r="I19" s="115">
        <v>1064158</v>
      </c>
      <c r="J19" s="116">
        <f t="shared" si="2"/>
        <v>3.8712656064390671E-2</v>
      </c>
      <c r="K19" s="115">
        <v>1149433</v>
      </c>
      <c r="L19" s="116">
        <f t="shared" si="3"/>
        <v>8.0133777127080696E-2</v>
      </c>
      <c r="M19" s="115">
        <v>1124270</v>
      </c>
      <c r="N19" s="116">
        <f>IFERROR(M19/K19-1,"-")</f>
        <v>-2.1891663106940573E-2</v>
      </c>
      <c r="O19" s="116">
        <f>IFERROR(M19/C19-1,"-")</f>
        <v>9.7387303232708389E-2</v>
      </c>
    </row>
    <row r="20" spans="1:16" x14ac:dyDescent="0.25">
      <c r="A20" s="1" t="s">
        <v>92</v>
      </c>
      <c r="B20" s="114" t="s">
        <v>93</v>
      </c>
      <c r="C20" s="115">
        <v>1074566</v>
      </c>
      <c r="D20" s="116">
        <v>3.1620663403188587E-2</v>
      </c>
      <c r="E20" s="115">
        <v>196628</v>
      </c>
      <c r="F20" s="116">
        <f t="shared" si="0"/>
        <v>-0.81701635823206764</v>
      </c>
      <c r="G20" s="115">
        <v>829853</v>
      </c>
      <c r="H20" s="116">
        <f t="shared" si="1"/>
        <v>3.220421303171471</v>
      </c>
      <c r="I20" s="115">
        <v>1109322</v>
      </c>
      <c r="J20" s="116">
        <f t="shared" si="2"/>
        <v>3.2344220829618742E-2</v>
      </c>
      <c r="K20" s="115">
        <v>1155840</v>
      </c>
      <c r="L20" s="116">
        <f t="shared" si="3"/>
        <v>4.1933721678647062E-2</v>
      </c>
      <c r="M20" s="115" t="s">
        <v>238</v>
      </c>
      <c r="N20" s="116" t="str">
        <f>IFERROR(M20/K20-1,"-")</f>
        <v>-</v>
      </c>
      <c r="O20" s="116" t="str">
        <f>IFERROR(M20/C20-1,"-")</f>
        <v>-</v>
      </c>
    </row>
    <row r="21" spans="1:16" ht="15.75" x14ac:dyDescent="0.25">
      <c r="A21" s="1" t="s">
        <v>0</v>
      </c>
      <c r="B21" s="117" t="s">
        <v>30</v>
      </c>
      <c r="C21" s="118">
        <v>13105945</v>
      </c>
      <c r="D21" s="119">
        <v>2.5427677352748645E-2</v>
      </c>
      <c r="E21" s="118">
        <v>3913809</v>
      </c>
      <c r="F21" s="119">
        <f t="shared" si="0"/>
        <v>-0.70137147683741996</v>
      </c>
      <c r="G21" s="118">
        <v>5763674</v>
      </c>
      <c r="H21" s="119">
        <f t="shared" si="1"/>
        <v>0.47265081152401667</v>
      </c>
      <c r="I21" s="118">
        <v>12632387</v>
      </c>
      <c r="J21" s="119">
        <f t="shared" si="2"/>
        <v>-3.6133067855847134E-2</v>
      </c>
      <c r="K21" s="118">
        <v>13590517</v>
      </c>
      <c r="L21" s="119">
        <f t="shared" si="3"/>
        <v>7.5847106330735325E-2</v>
      </c>
      <c r="M21" s="118">
        <v>12699001</v>
      </c>
      <c r="N21" s="119">
        <v>2.1257005710723309E-2</v>
      </c>
      <c r="O21" s="119">
        <v>5.5490064771461345E-2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7" t="s">
        <v>274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251</v>
      </c>
      <c r="M30" s="113" t="s">
        <v>69</v>
      </c>
      <c r="N30" s="112" t="s">
        <v>275</v>
      </c>
      <c r="O30" s="112" t="s">
        <v>276</v>
      </c>
    </row>
    <row r="31" spans="1:16" x14ac:dyDescent="0.25">
      <c r="B31" s="114" t="s">
        <v>71</v>
      </c>
      <c r="C31" s="115">
        <v>49730</v>
      </c>
      <c r="D31" s="116">
        <v>0.28348732772415208</v>
      </c>
      <c r="E31" s="115">
        <v>47398</v>
      </c>
      <c r="F31" s="116">
        <f t="shared" ref="F31:F43" si="6">IFERROR(E31/C31-1,"-")</f>
        <v>-4.6893223406394569E-2</v>
      </c>
      <c r="G31" s="115">
        <v>19326</v>
      </c>
      <c r="H31" s="116">
        <f t="shared" ref="H31:H43" si="7">IFERROR(G31/E31-1,"-")</f>
        <v>-0.59226127684712437</v>
      </c>
      <c r="I31" s="115">
        <v>44512</v>
      </c>
      <c r="J31" s="116">
        <f t="shared" ref="J31:J43" si="8">IFERROR(I31/G31-1,"-")</f>
        <v>1.303218462175308</v>
      </c>
      <c r="K31" s="115">
        <v>49718</v>
      </c>
      <c r="L31" s="116">
        <f t="shared" ref="L31:L43" si="9">IFERROR(K31/I31-1,"-")</f>
        <v>0.11695722501797268</v>
      </c>
      <c r="M31" s="115">
        <v>41092</v>
      </c>
      <c r="N31" s="116">
        <f t="shared" ref="N31:N41" si="10">IFERROR(M31/K31-1,"-")</f>
        <v>-0.17349853171889451</v>
      </c>
      <c r="O31" s="116">
        <f t="shared" ref="O31" si="11">M31/C31-1</f>
        <v>-0.17369796903277701</v>
      </c>
    </row>
    <row r="32" spans="1:16" x14ac:dyDescent="0.25">
      <c r="B32" s="114" t="s">
        <v>73</v>
      </c>
      <c r="C32" s="115">
        <v>38806</v>
      </c>
      <c r="D32" s="116">
        <v>0.40713612299659152</v>
      </c>
      <c r="E32" s="115">
        <v>34168</v>
      </c>
      <c r="F32" s="116">
        <f t="shared" si="6"/>
        <v>-0.11951760037107662</v>
      </c>
      <c r="G32" s="115">
        <v>21953</v>
      </c>
      <c r="H32" s="116">
        <f t="shared" si="7"/>
        <v>-0.35749824397096697</v>
      </c>
      <c r="I32" s="115">
        <v>38037</v>
      </c>
      <c r="J32" s="116">
        <f t="shared" si="8"/>
        <v>0.73265612900286969</v>
      </c>
      <c r="K32" s="115">
        <v>32612</v>
      </c>
      <c r="L32" s="116">
        <f t="shared" si="9"/>
        <v>-0.14262428687856565</v>
      </c>
      <c r="M32" s="115">
        <v>40708</v>
      </c>
      <c r="N32" s="116">
        <f t="shared" si="10"/>
        <v>0.2482521771127193</v>
      </c>
      <c r="O32" s="116">
        <f>IFERROR(M32/C32-1,"-")</f>
        <v>4.9013039220739074E-2</v>
      </c>
    </row>
    <row r="33" spans="2:16" x14ac:dyDescent="0.25">
      <c r="B33" s="114" t="s">
        <v>75</v>
      </c>
      <c r="C33" s="115">
        <v>54279</v>
      </c>
      <c r="D33" s="116">
        <v>7.1500483644906021E-2</v>
      </c>
      <c r="E33" s="115">
        <v>13967</v>
      </c>
      <c r="F33" s="116">
        <f t="shared" si="6"/>
        <v>-0.7426813316383869</v>
      </c>
      <c r="G33" s="115">
        <v>35216</v>
      </c>
      <c r="H33" s="116">
        <f t="shared" si="7"/>
        <v>1.5213718049688554</v>
      </c>
      <c r="I33" s="115">
        <v>39226</v>
      </c>
      <c r="J33" s="116">
        <f t="shared" si="8"/>
        <v>0.11386869604725125</v>
      </c>
      <c r="K33" s="115">
        <v>39802</v>
      </c>
      <c r="L33" s="116">
        <f t="shared" si="9"/>
        <v>1.4684138071687114E-2</v>
      </c>
      <c r="M33" s="115">
        <v>49287</v>
      </c>
      <c r="N33" s="116">
        <f t="shared" si="10"/>
        <v>0.23830460780865281</v>
      </c>
      <c r="O33" s="116">
        <f t="shared" ref="O33:O42" si="12">IFERROR(M33/C33-1,"-")</f>
        <v>-9.1969269883380278E-2</v>
      </c>
    </row>
    <row r="34" spans="2:16" x14ac:dyDescent="0.25">
      <c r="B34" s="114" t="s">
        <v>77</v>
      </c>
      <c r="C34" s="115">
        <v>74199</v>
      </c>
      <c r="D34" s="116">
        <v>0.55968721753936057</v>
      </c>
      <c r="E34" s="115">
        <v>0</v>
      </c>
      <c r="F34" s="116">
        <f t="shared" si="6"/>
        <v>-1</v>
      </c>
      <c r="G34" s="115">
        <v>48544</v>
      </c>
      <c r="H34" s="116" t="str">
        <f t="shared" si="7"/>
        <v>-</v>
      </c>
      <c r="I34" s="115">
        <v>70700</v>
      </c>
      <c r="J34" s="116">
        <f t="shared" si="8"/>
        <v>0.45641067897165466</v>
      </c>
      <c r="K34" s="115">
        <v>73095</v>
      </c>
      <c r="L34" s="116">
        <f t="shared" si="9"/>
        <v>3.3875530410183874E-2</v>
      </c>
      <c r="M34" s="115">
        <v>39075</v>
      </c>
      <c r="N34" s="116">
        <f t="shared" si="10"/>
        <v>-0.4654217114713729</v>
      </c>
      <c r="O34" s="116">
        <f t="shared" si="12"/>
        <v>-0.47337565196296449</v>
      </c>
    </row>
    <row r="35" spans="2:16" x14ac:dyDescent="0.25">
      <c r="B35" s="114" t="s">
        <v>79</v>
      </c>
      <c r="C35" s="115">
        <v>79372</v>
      </c>
      <c r="D35" s="116">
        <v>0.32169916573693236</v>
      </c>
      <c r="E35" s="115">
        <v>0</v>
      </c>
      <c r="F35" s="116">
        <f t="shared" si="6"/>
        <v>-1</v>
      </c>
      <c r="G35" s="115">
        <v>59583</v>
      </c>
      <c r="H35" s="116" t="str">
        <f t="shared" si="7"/>
        <v>-</v>
      </c>
      <c r="I35" s="115">
        <v>79634</v>
      </c>
      <c r="J35" s="116">
        <f t="shared" si="8"/>
        <v>0.33652216236174737</v>
      </c>
      <c r="K35" s="115">
        <v>56792</v>
      </c>
      <c r="L35" s="116">
        <f t="shared" si="9"/>
        <v>-0.2868372805585554</v>
      </c>
      <c r="M35" s="115">
        <v>58856</v>
      </c>
      <c r="N35" s="116">
        <f t="shared" si="10"/>
        <v>3.634314692210161E-2</v>
      </c>
      <c r="O35" s="116">
        <f t="shared" si="12"/>
        <v>-0.25847906062591341</v>
      </c>
    </row>
    <row r="36" spans="2:16" x14ac:dyDescent="0.25">
      <c r="B36" s="114" t="s">
        <v>81</v>
      </c>
      <c r="C36" s="115">
        <v>104444</v>
      </c>
      <c r="D36" s="116">
        <v>0.25121594748065257</v>
      </c>
      <c r="E36" s="115">
        <v>0</v>
      </c>
      <c r="F36" s="116">
        <f t="shared" si="6"/>
        <v>-1</v>
      </c>
      <c r="G36" s="115">
        <v>87510</v>
      </c>
      <c r="H36" s="116" t="str">
        <f t="shared" si="7"/>
        <v>-</v>
      </c>
      <c r="I36" s="115">
        <v>87469</v>
      </c>
      <c r="J36" s="116">
        <f t="shared" si="8"/>
        <v>-4.6851788367041625E-4</v>
      </c>
      <c r="K36" s="115">
        <v>83729</v>
      </c>
      <c r="L36" s="116">
        <f t="shared" si="9"/>
        <v>-4.2758005693445678E-2</v>
      </c>
      <c r="M36" s="115">
        <v>72097</v>
      </c>
      <c r="N36" s="116">
        <f t="shared" si="10"/>
        <v>-0.13892438701047427</v>
      </c>
      <c r="O36" s="116">
        <f t="shared" si="12"/>
        <v>-0.3097066370495194</v>
      </c>
    </row>
    <row r="37" spans="2:16" x14ac:dyDescent="0.25">
      <c r="B37" s="114" t="s">
        <v>83</v>
      </c>
      <c r="C37" s="115">
        <v>132915</v>
      </c>
      <c r="D37" s="116">
        <v>0.10940004006410264</v>
      </c>
      <c r="E37" s="115">
        <v>0</v>
      </c>
      <c r="F37" s="116">
        <f t="shared" si="6"/>
        <v>-1</v>
      </c>
      <c r="G37" s="115">
        <v>162890</v>
      </c>
      <c r="H37" s="116" t="str">
        <f t="shared" si="7"/>
        <v>-</v>
      </c>
      <c r="I37" s="115">
        <v>131999</v>
      </c>
      <c r="J37" s="116">
        <f t="shared" si="8"/>
        <v>-0.1896433175762785</v>
      </c>
      <c r="K37" s="115">
        <v>108487</v>
      </c>
      <c r="L37" s="116">
        <f t="shared" si="9"/>
        <v>-0.17812256153455708</v>
      </c>
      <c r="M37" s="115">
        <v>93879</v>
      </c>
      <c r="N37" s="116">
        <f t="shared" si="10"/>
        <v>-0.13465207812917679</v>
      </c>
      <c r="O37" s="116">
        <f t="shared" si="12"/>
        <v>-0.29369145694616861</v>
      </c>
    </row>
    <row r="38" spans="2:16" x14ac:dyDescent="0.25">
      <c r="B38" s="114" t="s">
        <v>85</v>
      </c>
      <c r="C38" s="115">
        <v>192488</v>
      </c>
      <c r="D38" s="116">
        <v>0.2203407023260826</v>
      </c>
      <c r="E38" s="115">
        <v>115637</v>
      </c>
      <c r="F38" s="116">
        <f t="shared" si="6"/>
        <v>-0.39925086239142182</v>
      </c>
      <c r="G38" s="115">
        <v>207618</v>
      </c>
      <c r="H38" s="116">
        <f t="shared" si="7"/>
        <v>0.79542879874088745</v>
      </c>
      <c r="I38" s="115">
        <v>165148</v>
      </c>
      <c r="J38" s="116">
        <f t="shared" si="8"/>
        <v>-0.20455837162481094</v>
      </c>
      <c r="K38" s="115">
        <v>131486</v>
      </c>
      <c r="L38" s="116">
        <f t="shared" si="9"/>
        <v>-0.20382929251338189</v>
      </c>
      <c r="M38" s="115">
        <v>132181</v>
      </c>
      <c r="N38" s="116">
        <f t="shared" si="10"/>
        <v>5.2857338423861755E-3</v>
      </c>
      <c r="O38" s="116">
        <f t="shared" si="12"/>
        <v>-0.31330264743776237</v>
      </c>
    </row>
    <row r="39" spans="2:16" x14ac:dyDescent="0.25">
      <c r="B39" s="114" t="s">
        <v>87</v>
      </c>
      <c r="C39" s="115">
        <v>109655</v>
      </c>
      <c r="D39" s="116">
        <v>5.5847094506764172E-2</v>
      </c>
      <c r="E39" s="115">
        <v>76690</v>
      </c>
      <c r="F39" s="116">
        <f t="shared" si="6"/>
        <v>-0.30062468651680274</v>
      </c>
      <c r="G39" s="115">
        <v>114059</v>
      </c>
      <c r="H39" s="116">
        <f t="shared" si="7"/>
        <v>0.48727343851871163</v>
      </c>
      <c r="I39" s="115">
        <v>90471</v>
      </c>
      <c r="J39" s="116">
        <f t="shared" si="8"/>
        <v>-0.20680524991451787</v>
      </c>
      <c r="K39" s="115">
        <v>81203</v>
      </c>
      <c r="L39" s="116">
        <f t="shared" si="9"/>
        <v>-0.10244166639033503</v>
      </c>
      <c r="M39" s="115">
        <v>74099</v>
      </c>
      <c r="N39" s="116">
        <f t="shared" si="10"/>
        <v>-8.7484452544856706E-2</v>
      </c>
      <c r="O39" s="116">
        <f t="shared" si="12"/>
        <v>-0.32425334002097483</v>
      </c>
    </row>
    <row r="40" spans="2:16" x14ac:dyDescent="0.25">
      <c r="B40" s="114" t="s">
        <v>89</v>
      </c>
      <c r="C40" s="115">
        <v>76048</v>
      </c>
      <c r="D40" s="116">
        <v>-5.1802626759458459E-3</v>
      </c>
      <c r="E40" s="115">
        <v>41506</v>
      </c>
      <c r="F40" s="116">
        <f t="shared" si="6"/>
        <v>-0.4542131285503892</v>
      </c>
      <c r="G40" s="115">
        <v>70918</v>
      </c>
      <c r="H40" s="116">
        <f t="shared" si="7"/>
        <v>0.70862044041825278</v>
      </c>
      <c r="I40" s="115">
        <v>58177</v>
      </c>
      <c r="J40" s="116">
        <f t="shared" si="8"/>
        <v>-0.17965819679065964</v>
      </c>
      <c r="K40" s="115">
        <v>58380</v>
      </c>
      <c r="L40" s="116">
        <f t="shared" si="9"/>
        <v>3.4893514619178667E-3</v>
      </c>
      <c r="M40" s="115">
        <v>51466</v>
      </c>
      <c r="N40" s="116">
        <f t="shared" si="10"/>
        <v>-0.11843096951010623</v>
      </c>
      <c r="O40" s="116">
        <f t="shared" si="12"/>
        <v>-0.32324321481169782</v>
      </c>
    </row>
    <row r="41" spans="2:16" x14ac:dyDescent="0.25">
      <c r="B41" s="114" t="s">
        <v>91</v>
      </c>
      <c r="C41" s="115">
        <v>45987</v>
      </c>
      <c r="D41" s="116">
        <v>-0.12934739393021455</v>
      </c>
      <c r="E41" s="115">
        <v>17324</v>
      </c>
      <c r="F41" s="116">
        <f t="shared" si="6"/>
        <v>-0.62328484136821283</v>
      </c>
      <c r="G41" s="115">
        <v>38501</v>
      </c>
      <c r="H41" s="116">
        <f t="shared" si="7"/>
        <v>1.2224082198106672</v>
      </c>
      <c r="I41" s="115">
        <v>48949</v>
      </c>
      <c r="J41" s="116">
        <f t="shared" si="8"/>
        <v>0.27136957481623858</v>
      </c>
      <c r="K41" s="115">
        <v>43524</v>
      </c>
      <c r="L41" s="116">
        <f t="shared" si="9"/>
        <v>-0.11082963901203291</v>
      </c>
      <c r="M41" s="115">
        <v>38079</v>
      </c>
      <c r="N41" s="116">
        <f t="shared" si="10"/>
        <v>-0.12510339123242353</v>
      </c>
      <c r="O41" s="116">
        <f t="shared" si="12"/>
        <v>-0.17196164133342029</v>
      </c>
    </row>
    <row r="42" spans="2:16" x14ac:dyDescent="0.25">
      <c r="B42" s="114" t="s">
        <v>93</v>
      </c>
      <c r="C42" s="115">
        <v>55656</v>
      </c>
      <c r="D42" s="116">
        <v>-0.11579950750655332</v>
      </c>
      <c r="E42" s="115">
        <v>21994</v>
      </c>
      <c r="F42" s="116">
        <f t="shared" si="6"/>
        <v>-0.60482248095443436</v>
      </c>
      <c r="G42" s="115">
        <v>59976</v>
      </c>
      <c r="H42" s="116">
        <f t="shared" si="7"/>
        <v>1.726925525143221</v>
      </c>
      <c r="I42" s="115">
        <v>69802</v>
      </c>
      <c r="J42" s="116">
        <f t="shared" si="8"/>
        <v>0.16383219954648531</v>
      </c>
      <c r="K42" s="115">
        <v>58414</v>
      </c>
      <c r="L42" s="116">
        <f t="shared" si="9"/>
        <v>-0.16314718775966308</v>
      </c>
      <c r="M42" s="115" t="s">
        <v>238</v>
      </c>
      <c r="N42" s="116" t="str">
        <f>IFERROR(M42/K42-1,"-")</f>
        <v>-</v>
      </c>
      <c r="O42" s="116" t="str">
        <f t="shared" si="12"/>
        <v>-</v>
      </c>
    </row>
    <row r="43" spans="2:16" ht="15.75" x14ac:dyDescent="0.25">
      <c r="B43" s="117" t="s">
        <v>30</v>
      </c>
      <c r="C43" s="118">
        <v>1013579</v>
      </c>
      <c r="D43" s="119">
        <v>0.14959310864991471</v>
      </c>
      <c r="E43" s="118">
        <v>419753</v>
      </c>
      <c r="F43" s="119">
        <f t="shared" si="6"/>
        <v>-0.58587046495635764</v>
      </c>
      <c r="G43" s="118">
        <v>926094</v>
      </c>
      <c r="H43" s="119">
        <f t="shared" si="7"/>
        <v>1.2062832189406629</v>
      </c>
      <c r="I43" s="118">
        <v>924124</v>
      </c>
      <c r="J43" s="119">
        <f t="shared" si="8"/>
        <v>-2.1272138681386332E-3</v>
      </c>
      <c r="K43" s="118">
        <v>817242</v>
      </c>
      <c r="L43" s="119">
        <f t="shared" si="9"/>
        <v>-0.11565763901814041</v>
      </c>
      <c r="M43" s="118">
        <v>690819</v>
      </c>
      <c r="N43" s="119">
        <v>-8.9623735550085182E-2</v>
      </c>
      <c r="O43" s="119">
        <v>-0.27883660795283127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7" t="s">
        <v>277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251</v>
      </c>
      <c r="M52" s="113" t="s">
        <v>69</v>
      </c>
      <c r="N52" s="112" t="s">
        <v>275</v>
      </c>
      <c r="O52" s="112" t="s">
        <v>276</v>
      </c>
    </row>
    <row r="53" spans="1:16" x14ac:dyDescent="0.25">
      <c r="A53" s="1">
        <v>1</v>
      </c>
      <c r="B53" s="114" t="s">
        <v>71</v>
      </c>
      <c r="C53" s="115">
        <v>32515</v>
      </c>
      <c r="D53" s="116">
        <v>0.26262037899968926</v>
      </c>
      <c r="E53" s="115">
        <v>30767</v>
      </c>
      <c r="F53" s="116">
        <f t="shared" ref="F53:F65" si="13">IFERROR(E53/C53-1,"-")</f>
        <v>-5.3759803167768738E-2</v>
      </c>
      <c r="G53" s="115">
        <v>9569</v>
      </c>
      <c r="H53" s="116">
        <f t="shared" ref="H53:H65" si="14">IFERROR(G53/E53-1,"-")</f>
        <v>-0.6889849514089772</v>
      </c>
      <c r="I53" s="115">
        <v>30162</v>
      </c>
      <c r="J53" s="116">
        <f t="shared" ref="J53:J65" si="15">IFERROR(I53/G53-1,"-")</f>
        <v>2.1520535061134916</v>
      </c>
      <c r="K53" s="115">
        <v>32270</v>
      </c>
      <c r="L53" s="116">
        <f>IFERROR(K53/I53-1,"-")</f>
        <v>6.9889264637623461E-2</v>
      </c>
      <c r="M53" s="115">
        <v>31109</v>
      </c>
      <c r="N53" s="116">
        <f t="shared" ref="N53:N63" si="16">IFERROR(M53/K53-1,"-")</f>
        <v>-3.597768825534553E-2</v>
      </c>
      <c r="O53" s="116">
        <f t="shared" ref="O53" si="17">IFERROR(M53/C53-1,"-")</f>
        <v>-4.3241580808857427E-2</v>
      </c>
    </row>
    <row r="54" spans="1:16" x14ac:dyDescent="0.25">
      <c r="A54" s="1">
        <v>2</v>
      </c>
      <c r="B54" s="114" t="s">
        <v>73</v>
      </c>
      <c r="C54" s="115">
        <v>25675</v>
      </c>
      <c r="D54" s="116">
        <v>0.46504992867332384</v>
      </c>
      <c r="E54" s="115">
        <v>20181</v>
      </c>
      <c r="F54" s="116">
        <f t="shared" si="13"/>
        <v>-0.21398247322297959</v>
      </c>
      <c r="G54" s="115">
        <v>9899</v>
      </c>
      <c r="H54" s="116">
        <f t="shared" si="14"/>
        <v>-0.50948912343293196</v>
      </c>
      <c r="I54" s="115">
        <v>26209</v>
      </c>
      <c r="J54" s="116">
        <f t="shared" si="15"/>
        <v>1.6476411758763509</v>
      </c>
      <c r="K54" s="115">
        <v>22101</v>
      </c>
      <c r="L54" s="116">
        <f t="shared" ref="L54:L65" si="18">IFERROR(K54/I54-1,"-")</f>
        <v>-0.15674005112747524</v>
      </c>
      <c r="M54" s="115">
        <v>24748</v>
      </c>
      <c r="N54" s="116">
        <f t="shared" si="16"/>
        <v>0.11976833627437666</v>
      </c>
      <c r="O54" s="116">
        <f>IFERROR(M54/C54-1,"-")</f>
        <v>-3.610516066212266E-2</v>
      </c>
    </row>
    <row r="55" spans="1:16" x14ac:dyDescent="0.25">
      <c r="A55" s="1">
        <v>3</v>
      </c>
      <c r="B55" s="114" t="s">
        <v>75</v>
      </c>
      <c r="C55" s="115">
        <v>28454</v>
      </c>
      <c r="D55" s="116">
        <v>-3.6209057345120699E-2</v>
      </c>
      <c r="E55" s="115">
        <v>8492</v>
      </c>
      <c r="F55" s="116">
        <f t="shared" si="13"/>
        <v>-0.70155338440992487</v>
      </c>
      <c r="G55" s="115">
        <v>15470</v>
      </c>
      <c r="H55" s="116">
        <f t="shared" si="14"/>
        <v>0.82171455487517653</v>
      </c>
      <c r="I55" s="115">
        <v>27580</v>
      </c>
      <c r="J55" s="116">
        <f t="shared" si="15"/>
        <v>0.7828054298642535</v>
      </c>
      <c r="K55" s="115">
        <v>26189</v>
      </c>
      <c r="L55" s="116">
        <f t="shared" si="18"/>
        <v>-5.0435097897026826E-2</v>
      </c>
      <c r="M55" s="115">
        <v>33643</v>
      </c>
      <c r="N55" s="116">
        <f t="shared" si="16"/>
        <v>0.28462331513230743</v>
      </c>
      <c r="O55" s="116">
        <f t="shared" ref="O55:O64" si="19">IFERROR(M55/C55-1,"-")</f>
        <v>0.18236451816967736</v>
      </c>
    </row>
    <row r="56" spans="1:16" x14ac:dyDescent="0.25">
      <c r="A56" s="1">
        <v>4</v>
      </c>
      <c r="B56" s="114" t="s">
        <v>77</v>
      </c>
      <c r="C56" s="115">
        <v>47066</v>
      </c>
      <c r="D56" s="116">
        <v>0.66440342315581025</v>
      </c>
      <c r="E56" s="115">
        <v>0</v>
      </c>
      <c r="F56" s="116">
        <f t="shared" si="13"/>
        <v>-1</v>
      </c>
      <c r="G56" s="115">
        <v>21241</v>
      </c>
      <c r="H56" s="116" t="str">
        <f t="shared" si="14"/>
        <v>-</v>
      </c>
      <c r="I56" s="115">
        <v>45950</v>
      </c>
      <c r="J56" s="116">
        <f t="shared" si="15"/>
        <v>1.1632691492867568</v>
      </c>
      <c r="K56" s="115">
        <v>47885</v>
      </c>
      <c r="L56" s="116">
        <f t="shared" si="18"/>
        <v>4.2110990206746468E-2</v>
      </c>
      <c r="M56" s="115">
        <v>25316</v>
      </c>
      <c r="N56" s="116">
        <f t="shared" si="16"/>
        <v>-0.47131669625143569</v>
      </c>
      <c r="O56" s="116">
        <f t="shared" si="19"/>
        <v>-0.46211702715335912</v>
      </c>
    </row>
    <row r="57" spans="1:16" x14ac:dyDescent="0.25">
      <c r="A57" s="1">
        <v>5</v>
      </c>
      <c r="B57" s="114" t="s">
        <v>79</v>
      </c>
      <c r="C57" s="115">
        <v>44206</v>
      </c>
      <c r="D57" s="116">
        <v>0.17422370972454648</v>
      </c>
      <c r="E57" s="115">
        <v>0</v>
      </c>
      <c r="F57" s="116">
        <f t="shared" si="13"/>
        <v>-1</v>
      </c>
      <c r="G57" s="115">
        <v>28919</v>
      </c>
      <c r="H57" s="116" t="str">
        <f t="shared" si="14"/>
        <v>-</v>
      </c>
      <c r="I57" s="115">
        <v>53768</v>
      </c>
      <c r="J57" s="116">
        <f t="shared" si="15"/>
        <v>0.85926207683529854</v>
      </c>
      <c r="K57" s="115">
        <v>37828</v>
      </c>
      <c r="L57" s="116">
        <f t="shared" si="18"/>
        <v>-0.29645886028864754</v>
      </c>
      <c r="M57" s="115">
        <v>40404</v>
      </c>
      <c r="N57" s="116">
        <f t="shared" si="16"/>
        <v>6.8097705403404873E-2</v>
      </c>
      <c r="O57" s="116">
        <f t="shared" si="19"/>
        <v>-8.6006424467266918E-2</v>
      </c>
    </row>
    <row r="58" spans="1:16" x14ac:dyDescent="0.25">
      <c r="A58" s="1">
        <v>6</v>
      </c>
      <c r="B58" s="114" t="s">
        <v>81</v>
      </c>
      <c r="C58" s="115">
        <v>59890</v>
      </c>
      <c r="D58" s="116">
        <v>0.16968087184094371</v>
      </c>
      <c r="E58" s="115">
        <v>0</v>
      </c>
      <c r="F58" s="116">
        <f t="shared" si="13"/>
        <v>-1</v>
      </c>
      <c r="G58" s="115">
        <v>46951</v>
      </c>
      <c r="H58" s="116" t="str">
        <f t="shared" si="14"/>
        <v>-</v>
      </c>
      <c r="I58" s="115">
        <v>59477</v>
      </c>
      <c r="J58" s="116">
        <f t="shared" si="15"/>
        <v>0.26678877979169768</v>
      </c>
      <c r="K58" s="115">
        <v>57202</v>
      </c>
      <c r="L58" s="116">
        <f t="shared" si="18"/>
        <v>-3.8250079862804154E-2</v>
      </c>
      <c r="M58" s="115">
        <v>50727</v>
      </c>
      <c r="N58" s="116">
        <f t="shared" si="16"/>
        <v>-0.11319534282018107</v>
      </c>
      <c r="O58" s="116">
        <f t="shared" si="19"/>
        <v>-0.15299716146268161</v>
      </c>
    </row>
    <row r="59" spans="1:16" x14ac:dyDescent="0.25">
      <c r="A59" s="1">
        <v>7</v>
      </c>
      <c r="B59" s="114" t="s">
        <v>83</v>
      </c>
      <c r="C59" s="115">
        <v>78337</v>
      </c>
      <c r="D59" s="116">
        <v>-1.1894550958627681E-2</v>
      </c>
      <c r="E59" s="115">
        <v>0</v>
      </c>
      <c r="F59" s="116">
        <f t="shared" si="13"/>
        <v>-1</v>
      </c>
      <c r="G59" s="115">
        <v>107391</v>
      </c>
      <c r="H59" s="116" t="str">
        <f t="shared" si="14"/>
        <v>-</v>
      </c>
      <c r="I59" s="115">
        <v>95238</v>
      </c>
      <c r="J59" s="116">
        <f t="shared" si="15"/>
        <v>-0.11316590775763335</v>
      </c>
      <c r="K59" s="115">
        <v>76008</v>
      </c>
      <c r="L59" s="116">
        <f t="shared" si="18"/>
        <v>-0.20191520191520196</v>
      </c>
      <c r="M59" s="115">
        <v>64860</v>
      </c>
      <c r="N59" s="116">
        <f t="shared" si="16"/>
        <v>-0.14666877170824122</v>
      </c>
      <c r="O59" s="116">
        <f t="shared" si="19"/>
        <v>-0.17203875563271509</v>
      </c>
    </row>
    <row r="60" spans="1:16" x14ac:dyDescent="0.25">
      <c r="A60" s="1">
        <v>8</v>
      </c>
      <c r="B60" s="114" t="s">
        <v>85</v>
      </c>
      <c r="C60" s="115">
        <v>113973</v>
      </c>
      <c r="D60" s="116">
        <v>0.14227727833067738</v>
      </c>
      <c r="E60" s="115">
        <v>60233</v>
      </c>
      <c r="F60" s="116">
        <f t="shared" si="13"/>
        <v>-0.4715151834206347</v>
      </c>
      <c r="G60" s="115">
        <v>144260</v>
      </c>
      <c r="H60" s="116">
        <f t="shared" si="14"/>
        <v>1.3950326233128019</v>
      </c>
      <c r="I60" s="115">
        <v>115097</v>
      </c>
      <c r="J60" s="116">
        <f t="shared" si="15"/>
        <v>-0.20215582975183699</v>
      </c>
      <c r="K60" s="115">
        <v>89047</v>
      </c>
      <c r="L60" s="116">
        <f t="shared" si="18"/>
        <v>-0.22633083399219789</v>
      </c>
      <c r="M60" s="115">
        <v>94133</v>
      </c>
      <c r="N60" s="116">
        <f t="shared" si="16"/>
        <v>5.711590508383213E-2</v>
      </c>
      <c r="O60" s="116">
        <f t="shared" si="19"/>
        <v>-0.17407631632053211</v>
      </c>
    </row>
    <row r="61" spans="1:16" x14ac:dyDescent="0.25">
      <c r="A61" s="1">
        <v>9</v>
      </c>
      <c r="B61" s="114" t="s">
        <v>87</v>
      </c>
      <c r="C61" s="115">
        <v>62330</v>
      </c>
      <c r="D61" s="116">
        <v>-5.061459491569309E-2</v>
      </c>
      <c r="E61" s="115">
        <v>36380</v>
      </c>
      <c r="F61" s="116">
        <f t="shared" si="13"/>
        <v>-0.41633242419380712</v>
      </c>
      <c r="G61" s="115">
        <v>78666</v>
      </c>
      <c r="H61" s="116">
        <f t="shared" si="14"/>
        <v>1.1623419461242439</v>
      </c>
      <c r="I61" s="115">
        <v>63414</v>
      </c>
      <c r="J61" s="116">
        <f t="shared" si="15"/>
        <v>-0.19388299900846617</v>
      </c>
      <c r="K61" s="115">
        <v>57144</v>
      </c>
      <c r="L61" s="116">
        <f t="shared" si="18"/>
        <v>-9.8874065663733579E-2</v>
      </c>
      <c r="M61" s="115">
        <v>54493</v>
      </c>
      <c r="N61" s="116">
        <f t="shared" si="16"/>
        <v>-4.6391572168556605E-2</v>
      </c>
      <c r="O61" s="116">
        <f t="shared" si="19"/>
        <v>-0.12573399647039951</v>
      </c>
    </row>
    <row r="62" spans="1:16" x14ac:dyDescent="0.25">
      <c r="A62" s="1">
        <v>10</v>
      </c>
      <c r="B62" s="114" t="s">
        <v>89</v>
      </c>
      <c r="C62" s="115">
        <v>46379</v>
      </c>
      <c r="D62" s="116">
        <v>-2.3949323400046296E-2</v>
      </c>
      <c r="E62" s="115">
        <v>19194</v>
      </c>
      <c r="F62" s="116">
        <f t="shared" si="13"/>
        <v>-0.58614890359861138</v>
      </c>
      <c r="G62" s="115">
        <v>50943</v>
      </c>
      <c r="H62" s="116">
        <f t="shared" si="14"/>
        <v>1.6541106595811192</v>
      </c>
      <c r="I62" s="115">
        <v>42541</v>
      </c>
      <c r="J62" s="116">
        <f t="shared" si="15"/>
        <v>-0.16492943093261092</v>
      </c>
      <c r="K62" s="115">
        <v>42102</v>
      </c>
      <c r="L62" s="116">
        <f t="shared" si="18"/>
        <v>-1.0319456524294224E-2</v>
      </c>
      <c r="M62" s="115">
        <v>37191</v>
      </c>
      <c r="N62" s="116">
        <f t="shared" si="16"/>
        <v>-0.11664529000997581</v>
      </c>
      <c r="O62" s="116">
        <f t="shared" si="19"/>
        <v>-0.19810690183056989</v>
      </c>
    </row>
    <row r="63" spans="1:16" x14ac:dyDescent="0.25">
      <c r="A63" s="1">
        <v>11</v>
      </c>
      <c r="B63" s="114" t="s">
        <v>91</v>
      </c>
      <c r="C63" s="115">
        <v>29955</v>
      </c>
      <c r="D63" s="116">
        <v>-0.14080426801284995</v>
      </c>
      <c r="E63" s="115">
        <v>8529</v>
      </c>
      <c r="F63" s="116">
        <f t="shared" si="13"/>
        <v>-0.71527290936404608</v>
      </c>
      <c r="G63" s="115">
        <v>28449</v>
      </c>
      <c r="H63" s="116">
        <f t="shared" si="14"/>
        <v>2.3355610270840663</v>
      </c>
      <c r="I63" s="115">
        <v>32686</v>
      </c>
      <c r="J63" s="116">
        <f t="shared" si="15"/>
        <v>0.14893317867060363</v>
      </c>
      <c r="K63" s="115">
        <v>32224</v>
      </c>
      <c r="L63" s="116">
        <f t="shared" si="18"/>
        <v>-1.4134491831365059E-2</v>
      </c>
      <c r="M63" s="115">
        <v>27291</v>
      </c>
      <c r="N63" s="116">
        <f t="shared" si="16"/>
        <v>-0.15308465739821253</v>
      </c>
      <c r="O63" s="116">
        <f t="shared" si="19"/>
        <v>-8.8933400100150273E-2</v>
      </c>
    </row>
    <row r="64" spans="1:16" x14ac:dyDescent="0.25">
      <c r="A64" s="1">
        <v>12</v>
      </c>
      <c r="B64" s="114" t="s">
        <v>93</v>
      </c>
      <c r="C64" s="115">
        <v>35447</v>
      </c>
      <c r="D64" s="116">
        <v>-0.15117337164750955</v>
      </c>
      <c r="E64" s="115">
        <v>13051</v>
      </c>
      <c r="F64" s="116">
        <f t="shared" si="13"/>
        <v>-0.63181651479673873</v>
      </c>
      <c r="G64" s="115">
        <v>42442</v>
      </c>
      <c r="H64" s="116">
        <f t="shared" si="14"/>
        <v>2.2520113401271935</v>
      </c>
      <c r="I64" s="115">
        <v>45431</v>
      </c>
      <c r="J64" s="116">
        <f t="shared" si="15"/>
        <v>7.0425521888695108E-2</v>
      </c>
      <c r="K64" s="115">
        <v>40736</v>
      </c>
      <c r="L64" s="116">
        <f t="shared" si="18"/>
        <v>-0.10334353194954982</v>
      </c>
      <c r="M64" s="115" t="s">
        <v>238</v>
      </c>
      <c r="N64" s="116" t="str">
        <f>IFERROR(M64/K64-1,"-")</f>
        <v>-</v>
      </c>
      <c r="O64" s="116" t="str">
        <f t="shared" si="19"/>
        <v>-</v>
      </c>
    </row>
    <row r="65" spans="1:16" ht="15.75" x14ac:dyDescent="0.25">
      <c r="B65" s="117" t="s">
        <v>30</v>
      </c>
      <c r="C65" s="118">
        <v>604227</v>
      </c>
      <c r="D65" s="119">
        <v>8.1336416251176713E-2</v>
      </c>
      <c r="E65" s="118">
        <v>222316</v>
      </c>
      <c r="F65" s="119">
        <f t="shared" si="13"/>
        <v>-0.6320654323623407</v>
      </c>
      <c r="G65" s="118">
        <v>584200</v>
      </c>
      <c r="H65" s="119">
        <f t="shared" si="14"/>
        <v>1.6277910721675455</v>
      </c>
      <c r="I65" s="118">
        <v>637553</v>
      </c>
      <c r="J65" s="119">
        <f t="shared" si="15"/>
        <v>9.1326600479287867E-2</v>
      </c>
      <c r="K65" s="118">
        <v>560736</v>
      </c>
      <c r="L65" s="119">
        <f t="shared" si="18"/>
        <v>-0.12048723792374905</v>
      </c>
      <c r="M65" s="118">
        <v>483915</v>
      </c>
      <c r="N65" s="119">
        <v>-6.9394230769230791E-2</v>
      </c>
      <c r="O65" s="119">
        <v>-0.14920531664263859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7" t="s">
        <v>278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251</v>
      </c>
      <c r="M74" s="113" t="s">
        <v>69</v>
      </c>
      <c r="N74" s="112" t="s">
        <v>275</v>
      </c>
      <c r="O74" s="112" t="s">
        <v>276</v>
      </c>
    </row>
    <row r="75" spans="1:16" x14ac:dyDescent="0.25">
      <c r="A75" s="1">
        <v>1</v>
      </c>
      <c r="B75" s="114" t="s">
        <v>71</v>
      </c>
      <c r="C75" s="115">
        <v>17215</v>
      </c>
      <c r="D75" s="116">
        <v>0.32484223487763586</v>
      </c>
      <c r="E75" s="115">
        <v>16631</v>
      </c>
      <c r="F75" s="116">
        <f t="shared" ref="F75:F87" si="20">IFERROR(E75/C75-1,"-")</f>
        <v>-3.3923903572465886E-2</v>
      </c>
      <c r="G75" s="115">
        <v>9757</v>
      </c>
      <c r="H75" s="116">
        <f t="shared" ref="H75:H87" si="21">IFERROR(G75/E75-1,"-")</f>
        <v>-0.41332451446094642</v>
      </c>
      <c r="I75" s="115">
        <v>14350</v>
      </c>
      <c r="J75" s="116">
        <f t="shared" ref="J75:J87" si="22">IFERROR(I75/G75-1,"-")</f>
        <v>0.47073895664651011</v>
      </c>
      <c r="K75" s="115">
        <v>17448</v>
      </c>
      <c r="L75" s="116">
        <f>IFERROR(K75/I75-1,"-")</f>
        <v>0.21588850174216034</v>
      </c>
      <c r="M75" s="115">
        <v>9983</v>
      </c>
      <c r="N75" s="116">
        <f t="shared" ref="N75:N83" si="23">IFERROR(M75/K75-1,"-")</f>
        <v>-0.42784273269142592</v>
      </c>
      <c r="O75" s="116">
        <f t="shared" ref="O75" si="24">M75/C75-1</f>
        <v>-0.42009875108916639</v>
      </c>
    </row>
    <row r="76" spans="1:16" x14ac:dyDescent="0.25">
      <c r="A76" s="1">
        <v>2</v>
      </c>
      <c r="B76" s="114" t="s">
        <v>73</v>
      </c>
      <c r="C76" s="115">
        <v>13131</v>
      </c>
      <c r="D76" s="116">
        <v>0.3061772605192481</v>
      </c>
      <c r="E76" s="115">
        <v>13987</v>
      </c>
      <c r="F76" s="116">
        <f t="shared" si="20"/>
        <v>6.518924682050109E-2</v>
      </c>
      <c r="G76" s="115">
        <v>12054</v>
      </c>
      <c r="H76" s="116">
        <f t="shared" si="21"/>
        <v>-0.13819975691713737</v>
      </c>
      <c r="I76" s="115">
        <v>11828</v>
      </c>
      <c r="J76" s="116">
        <f t="shared" si="22"/>
        <v>-1.8748962999834085E-2</v>
      </c>
      <c r="K76" s="115">
        <v>10511</v>
      </c>
      <c r="L76" s="116">
        <f t="shared" ref="L76:L87" si="25">IFERROR(K76/I76-1,"-")</f>
        <v>-0.11134595874196818</v>
      </c>
      <c r="M76" s="115">
        <v>15960</v>
      </c>
      <c r="N76" s="116">
        <f t="shared" si="23"/>
        <v>0.51840928551041765</v>
      </c>
      <c r="O76" s="116">
        <f>IFERROR(M76/C76-1,"-")</f>
        <v>0.21544436828878233</v>
      </c>
    </row>
    <row r="77" spans="1:16" x14ac:dyDescent="0.25">
      <c r="A77" s="1">
        <v>3</v>
      </c>
      <c r="B77" s="114" t="s">
        <v>75</v>
      </c>
      <c r="C77" s="115">
        <v>25825</v>
      </c>
      <c r="D77" s="116">
        <v>0.22196460679473828</v>
      </c>
      <c r="E77" s="115">
        <v>5475</v>
      </c>
      <c r="F77" s="116">
        <f t="shared" si="20"/>
        <v>-0.78799612778315586</v>
      </c>
      <c r="G77" s="115">
        <v>19746</v>
      </c>
      <c r="H77" s="116">
        <f t="shared" si="21"/>
        <v>2.6065753424657534</v>
      </c>
      <c r="I77" s="115">
        <v>11646</v>
      </c>
      <c r="J77" s="116">
        <f t="shared" si="22"/>
        <v>-0.4102096627164995</v>
      </c>
      <c r="K77" s="115">
        <v>13613</v>
      </c>
      <c r="L77" s="116">
        <f t="shared" si="25"/>
        <v>0.16889919285591626</v>
      </c>
      <c r="M77" s="115">
        <v>15644</v>
      </c>
      <c r="N77" s="116">
        <f t="shared" si="23"/>
        <v>0.14919562183207224</v>
      </c>
      <c r="O77" s="116">
        <f t="shared" ref="O77:O86" si="26">IFERROR(M77/C77-1,"-")</f>
        <v>-0.3942303969022265</v>
      </c>
    </row>
    <row r="78" spans="1:16" x14ac:dyDescent="0.25">
      <c r="A78" s="1">
        <v>4</v>
      </c>
      <c r="B78" s="114" t="s">
        <v>77</v>
      </c>
      <c r="C78" s="115">
        <v>27133</v>
      </c>
      <c r="D78" s="116">
        <v>0.40621922777921737</v>
      </c>
      <c r="E78" s="115">
        <v>0</v>
      </c>
      <c r="F78" s="116">
        <f t="shared" si="20"/>
        <v>-1</v>
      </c>
      <c r="G78" s="115">
        <v>27303</v>
      </c>
      <c r="H78" s="116" t="str">
        <f t="shared" si="21"/>
        <v>-</v>
      </c>
      <c r="I78" s="115">
        <v>24750</v>
      </c>
      <c r="J78" s="116">
        <f t="shared" si="22"/>
        <v>-9.3506208108999012E-2</v>
      </c>
      <c r="K78" s="115">
        <v>25210</v>
      </c>
      <c r="L78" s="116">
        <f t="shared" si="25"/>
        <v>1.8585858585858483E-2</v>
      </c>
      <c r="M78" s="115">
        <v>13759</v>
      </c>
      <c r="N78" s="116">
        <f t="shared" si="23"/>
        <v>-0.4542245140817136</v>
      </c>
      <c r="O78" s="116">
        <f t="shared" si="26"/>
        <v>-0.49290531824715289</v>
      </c>
    </row>
    <row r="79" spans="1:16" x14ac:dyDescent="0.25">
      <c r="A79" s="1">
        <v>5</v>
      </c>
      <c r="B79" s="114" t="s">
        <v>79</v>
      </c>
      <c r="C79" s="115">
        <v>35166</v>
      </c>
      <c r="D79" s="116">
        <v>0.56949031509417125</v>
      </c>
      <c r="E79" s="115">
        <v>0</v>
      </c>
      <c r="F79" s="116">
        <f t="shared" si="20"/>
        <v>-1</v>
      </c>
      <c r="G79" s="115">
        <v>30664</v>
      </c>
      <c r="H79" s="116" t="str">
        <f t="shared" si="21"/>
        <v>-</v>
      </c>
      <c r="I79" s="115">
        <v>25866</v>
      </c>
      <c r="J79" s="116">
        <f t="shared" si="22"/>
        <v>-0.15647012783720327</v>
      </c>
      <c r="K79" s="115">
        <v>18964</v>
      </c>
      <c r="L79" s="116">
        <f t="shared" si="25"/>
        <v>-0.26683677414366347</v>
      </c>
      <c r="M79" s="115">
        <v>18452</v>
      </c>
      <c r="N79" s="116">
        <f t="shared" si="23"/>
        <v>-2.6998523518245054E-2</v>
      </c>
      <c r="O79" s="116">
        <f t="shared" si="26"/>
        <v>-0.47528863106409602</v>
      </c>
    </row>
    <row r="80" spans="1:16" x14ac:dyDescent="0.25">
      <c r="A80" s="1">
        <v>6</v>
      </c>
      <c r="B80" s="114" t="s">
        <v>81</v>
      </c>
      <c r="C80" s="115">
        <v>44554</v>
      </c>
      <c r="D80" s="116">
        <v>0.38057759048091233</v>
      </c>
      <c r="E80" s="115">
        <v>0</v>
      </c>
      <c r="F80" s="116">
        <f t="shared" si="20"/>
        <v>-1</v>
      </c>
      <c r="G80" s="115">
        <v>40559</v>
      </c>
      <c r="H80" s="116" t="str">
        <f t="shared" si="21"/>
        <v>-</v>
      </c>
      <c r="I80" s="115">
        <v>27992</v>
      </c>
      <c r="J80" s="116">
        <f t="shared" si="22"/>
        <v>-0.30984491728099806</v>
      </c>
      <c r="K80" s="115">
        <v>26527</v>
      </c>
      <c r="L80" s="116">
        <f t="shared" si="25"/>
        <v>-5.2336381823378075E-2</v>
      </c>
      <c r="M80" s="115">
        <v>21370</v>
      </c>
      <c r="N80" s="116">
        <f t="shared" si="23"/>
        <v>-0.19440569985297995</v>
      </c>
      <c r="O80" s="116">
        <f t="shared" si="26"/>
        <v>-0.52035731920815187</v>
      </c>
    </row>
    <row r="81" spans="1:16" x14ac:dyDescent="0.25">
      <c r="A81" s="1">
        <v>7</v>
      </c>
      <c r="B81" s="114" t="s">
        <v>83</v>
      </c>
      <c r="C81" s="115">
        <v>54578</v>
      </c>
      <c r="D81" s="116">
        <v>0.34667390446111335</v>
      </c>
      <c r="E81" s="115">
        <v>0</v>
      </c>
      <c r="F81" s="116">
        <f t="shared" si="20"/>
        <v>-1</v>
      </c>
      <c r="G81" s="115">
        <v>55499</v>
      </c>
      <c r="H81" s="116" t="str">
        <f t="shared" si="21"/>
        <v>-</v>
      </c>
      <c r="I81" s="115">
        <v>36761</v>
      </c>
      <c r="J81" s="116">
        <f t="shared" si="22"/>
        <v>-0.33762770500369377</v>
      </c>
      <c r="K81" s="115">
        <v>32479</v>
      </c>
      <c r="L81" s="116">
        <f t="shared" si="25"/>
        <v>-0.11648214139985313</v>
      </c>
      <c r="M81" s="115">
        <v>29019</v>
      </c>
      <c r="N81" s="116">
        <f t="shared" si="23"/>
        <v>-0.10653037347208971</v>
      </c>
      <c r="O81" s="116">
        <f t="shared" si="26"/>
        <v>-0.46830224632635864</v>
      </c>
    </row>
    <row r="82" spans="1:16" x14ac:dyDescent="0.25">
      <c r="A82" s="1">
        <v>8</v>
      </c>
      <c r="B82" s="114" t="s">
        <v>85</v>
      </c>
      <c r="C82" s="115">
        <v>78515</v>
      </c>
      <c r="D82" s="116">
        <v>0.3547346262682034</v>
      </c>
      <c r="E82" s="115">
        <v>55404</v>
      </c>
      <c r="F82" s="116">
        <f t="shared" si="20"/>
        <v>-0.2943513978220722</v>
      </c>
      <c r="G82" s="115">
        <v>63358</v>
      </c>
      <c r="H82" s="116">
        <f t="shared" si="21"/>
        <v>0.14356364161432378</v>
      </c>
      <c r="I82" s="115">
        <v>50051</v>
      </c>
      <c r="J82" s="116">
        <f t="shared" si="22"/>
        <v>-0.21002872565421893</v>
      </c>
      <c r="K82" s="115">
        <v>42439</v>
      </c>
      <c r="L82" s="116">
        <f t="shared" si="25"/>
        <v>-0.15208487342910226</v>
      </c>
      <c r="M82" s="115">
        <v>38048</v>
      </c>
      <c r="N82" s="116">
        <f t="shared" si="23"/>
        <v>-0.1034661514173284</v>
      </c>
      <c r="O82" s="116">
        <f t="shared" si="26"/>
        <v>-0.51540469973890346</v>
      </c>
    </row>
    <row r="83" spans="1:16" x14ac:dyDescent="0.25">
      <c r="A83" s="1">
        <v>9</v>
      </c>
      <c r="B83" s="114" t="s">
        <v>87</v>
      </c>
      <c r="C83" s="115">
        <v>47325</v>
      </c>
      <c r="D83" s="116">
        <v>0.23880948641432376</v>
      </c>
      <c r="E83" s="115">
        <v>40310</v>
      </c>
      <c r="F83" s="116">
        <f t="shared" si="20"/>
        <v>-0.1482303222398309</v>
      </c>
      <c r="G83" s="115">
        <v>35393</v>
      </c>
      <c r="H83" s="116">
        <f t="shared" si="21"/>
        <v>-0.12197965765318775</v>
      </c>
      <c r="I83" s="115">
        <v>27057</v>
      </c>
      <c r="J83" s="116">
        <f t="shared" si="22"/>
        <v>-0.23552679908456475</v>
      </c>
      <c r="K83" s="115">
        <v>24059</v>
      </c>
      <c r="L83" s="116">
        <f t="shared" si="25"/>
        <v>-0.11080311934065123</v>
      </c>
      <c r="M83" s="115">
        <v>19606</v>
      </c>
      <c r="N83" s="116">
        <f t="shared" si="23"/>
        <v>-0.18508666195602475</v>
      </c>
      <c r="O83" s="116">
        <f t="shared" si="26"/>
        <v>-0.58571579503433702</v>
      </c>
    </row>
    <row r="84" spans="1:16" x14ac:dyDescent="0.25">
      <c r="A84" s="1">
        <v>10</v>
      </c>
      <c r="B84" s="114" t="s">
        <v>89</v>
      </c>
      <c r="C84" s="115">
        <v>29669</v>
      </c>
      <c r="D84" s="116">
        <v>2.5650776091540761E-2</v>
      </c>
      <c r="E84" s="115">
        <v>22312</v>
      </c>
      <c r="F84" s="116">
        <f t="shared" si="20"/>
        <v>-0.24796926084465265</v>
      </c>
      <c r="G84" s="115">
        <v>19975</v>
      </c>
      <c r="H84" s="116">
        <f t="shared" si="21"/>
        <v>-0.10474184295446398</v>
      </c>
      <c r="I84" s="115">
        <v>15636</v>
      </c>
      <c r="J84" s="116">
        <f t="shared" si="22"/>
        <v>-0.21722152690863583</v>
      </c>
      <c r="K84" s="115">
        <v>16278</v>
      </c>
      <c r="L84" s="116">
        <f t="shared" si="25"/>
        <v>4.1059094397544182E-2</v>
      </c>
      <c r="M84" s="115">
        <v>14275</v>
      </c>
      <c r="N84" s="116">
        <f>IFERROR(M84/K84-1,"-")</f>
        <v>-0.12304951468239345</v>
      </c>
      <c r="O84" s="116">
        <f t="shared" si="26"/>
        <v>-0.51885806734301798</v>
      </c>
    </row>
    <row r="85" spans="1:16" x14ac:dyDescent="0.25">
      <c r="A85" s="1">
        <v>11</v>
      </c>
      <c r="B85" s="114" t="s">
        <v>91</v>
      </c>
      <c r="C85" s="115">
        <v>16032</v>
      </c>
      <c r="D85" s="116">
        <v>-0.10710108604845447</v>
      </c>
      <c r="E85" s="115">
        <v>8795</v>
      </c>
      <c r="F85" s="116">
        <f t="shared" si="20"/>
        <v>-0.45140968063872255</v>
      </c>
      <c r="G85" s="115">
        <v>10052</v>
      </c>
      <c r="H85" s="116">
        <f t="shared" si="21"/>
        <v>0.14292211483797623</v>
      </c>
      <c r="I85" s="115">
        <v>16263</v>
      </c>
      <c r="J85" s="116">
        <f t="shared" si="22"/>
        <v>0.6178869876641464</v>
      </c>
      <c r="K85" s="115">
        <v>11300</v>
      </c>
      <c r="L85" s="116">
        <f t="shared" si="25"/>
        <v>-0.30517124761729075</v>
      </c>
      <c r="M85" s="115">
        <v>10788</v>
      </c>
      <c r="N85" s="116">
        <f>IFERROR(M85/K85-1,"-")</f>
        <v>-4.5309734513274358E-2</v>
      </c>
      <c r="O85" s="116">
        <f t="shared" si="26"/>
        <v>-0.32709580838323349</v>
      </c>
    </row>
    <row r="86" spans="1:16" x14ac:dyDescent="0.25">
      <c r="A86" s="1">
        <v>12</v>
      </c>
      <c r="B86" s="114" t="s">
        <v>93</v>
      </c>
      <c r="C86" s="115">
        <v>20209</v>
      </c>
      <c r="D86" s="116">
        <v>-4.6070332782629175E-2</v>
      </c>
      <c r="E86" s="115">
        <v>8943</v>
      </c>
      <c r="F86" s="116">
        <f t="shared" si="20"/>
        <v>-0.55747439259735754</v>
      </c>
      <c r="G86" s="115">
        <v>17534</v>
      </c>
      <c r="H86" s="116">
        <f t="shared" si="21"/>
        <v>0.96063960639606405</v>
      </c>
      <c r="I86" s="115">
        <v>24371</v>
      </c>
      <c r="J86" s="116">
        <f t="shared" si="22"/>
        <v>0.38992813961446338</v>
      </c>
      <c r="K86" s="115">
        <v>17678</v>
      </c>
      <c r="L86" s="116">
        <f t="shared" si="25"/>
        <v>-0.27462968281974476</v>
      </c>
      <c r="M86" s="115" t="s">
        <v>238</v>
      </c>
      <c r="N86" s="116" t="str">
        <f>IFERROR(M86/K86-1,"-")</f>
        <v>-</v>
      </c>
      <c r="O86" s="116" t="str">
        <f t="shared" si="26"/>
        <v>-</v>
      </c>
    </row>
    <row r="87" spans="1:16" ht="15.75" x14ac:dyDescent="0.25">
      <c r="B87" s="117" t="s">
        <v>30</v>
      </c>
      <c r="C87" s="118">
        <v>409352</v>
      </c>
      <c r="D87" s="119">
        <v>0.26770865914953834</v>
      </c>
      <c r="E87" s="118">
        <v>197437</v>
      </c>
      <c r="F87" s="119">
        <f t="shared" si="20"/>
        <v>-0.51768404698157089</v>
      </c>
      <c r="G87" s="118">
        <v>341894</v>
      </c>
      <c r="H87" s="119">
        <f t="shared" si="21"/>
        <v>0.73166123877490041</v>
      </c>
      <c r="I87" s="118">
        <v>286571</v>
      </c>
      <c r="J87" s="119">
        <f t="shared" si="22"/>
        <v>-0.16181331055824322</v>
      </c>
      <c r="K87" s="118">
        <v>256506</v>
      </c>
      <c r="L87" s="119">
        <f t="shared" si="25"/>
        <v>-0.10491291861353735</v>
      </c>
      <c r="M87" s="118">
        <v>206904</v>
      </c>
      <c r="N87" s="119">
        <v>-0.13366941899609763</v>
      </c>
      <c r="O87" s="119">
        <v>-0.4683085652318042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7" t="s">
        <v>279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251</v>
      </c>
      <c r="M96" s="113" t="s">
        <v>69</v>
      </c>
      <c r="N96" s="112" t="s">
        <v>275</v>
      </c>
      <c r="O96" s="112" t="s">
        <v>276</v>
      </c>
    </row>
    <row r="97" spans="2:15" x14ac:dyDescent="0.25">
      <c r="B97" s="114" t="s">
        <v>71</v>
      </c>
      <c r="C97" s="115">
        <v>1059399</v>
      </c>
      <c r="D97" s="116">
        <v>3.9082852076206098E-2</v>
      </c>
      <c r="E97" s="115">
        <v>1106899</v>
      </c>
      <c r="F97" s="116">
        <f t="shared" ref="F97:F109" si="27">IFERROR(E97/C97-1,"-")</f>
        <v>4.4836742341648472E-2</v>
      </c>
      <c r="G97" s="115">
        <v>79086</v>
      </c>
      <c r="H97" s="116">
        <f t="shared" ref="H97:H109" si="28">IFERROR(G97/E97-1,"-")</f>
        <v>-0.92855174681700858</v>
      </c>
      <c r="I97" s="115">
        <v>741846</v>
      </c>
      <c r="J97" s="116">
        <f t="shared" ref="J97:J109" si="29">IFERROR(I97/G97-1,"-")</f>
        <v>8.3802442910249599</v>
      </c>
      <c r="K97" s="115">
        <v>1055839</v>
      </c>
      <c r="L97" s="116">
        <f t="shared" ref="L97:L109" si="30">IFERROR(K97/I97-1,"-")</f>
        <v>0.42325900523828386</v>
      </c>
      <c r="M97" s="115">
        <v>1124089</v>
      </c>
      <c r="N97" s="116">
        <f t="shared" ref="N97:N105" si="31">IFERROR(M97/K97-1,"-")</f>
        <v>6.4640537051577018E-2</v>
      </c>
      <c r="O97" s="116">
        <f t="shared" ref="O97" si="32">M97/C97-1</f>
        <v>6.1062923412236625E-2</v>
      </c>
    </row>
    <row r="98" spans="2:15" x14ac:dyDescent="0.25">
      <c r="B98" s="114" t="s">
        <v>73</v>
      </c>
      <c r="C98" s="115">
        <v>976914</v>
      </c>
      <c r="D98" s="116">
        <v>-5.6693035204644637E-3</v>
      </c>
      <c r="E98" s="115">
        <v>1081526</v>
      </c>
      <c r="F98" s="116">
        <f t="shared" si="27"/>
        <v>0.10708414456134308</v>
      </c>
      <c r="G98" s="115">
        <v>81774</v>
      </c>
      <c r="H98" s="116">
        <f t="shared" si="28"/>
        <v>-0.92439016722667788</v>
      </c>
      <c r="I98" s="115">
        <v>874447</v>
      </c>
      <c r="J98" s="116">
        <f t="shared" si="29"/>
        <v>9.6934600239684983</v>
      </c>
      <c r="K98" s="115">
        <v>1044732</v>
      </c>
      <c r="L98" s="116">
        <f t="shared" si="30"/>
        <v>0.19473450077591892</v>
      </c>
      <c r="M98" s="115">
        <v>1073616</v>
      </c>
      <c r="N98" s="116">
        <f t="shared" si="31"/>
        <v>2.7647281790928124E-2</v>
      </c>
      <c r="O98" s="116">
        <f>IFERROR(M98/C98-1,"-")</f>
        <v>9.8987218936364973E-2</v>
      </c>
    </row>
    <row r="99" spans="2:15" x14ac:dyDescent="0.25">
      <c r="B99" s="114" t="s">
        <v>75</v>
      </c>
      <c r="C99" s="115">
        <v>1063787</v>
      </c>
      <c r="D99" s="116">
        <v>3.908382123398324E-2</v>
      </c>
      <c r="E99" s="115">
        <v>482348</v>
      </c>
      <c r="F99" s="116">
        <f t="shared" si="27"/>
        <v>-0.54657464323215077</v>
      </c>
      <c r="G99" s="115">
        <v>87662</v>
      </c>
      <c r="H99" s="116">
        <f t="shared" si="28"/>
        <v>-0.81825984558866216</v>
      </c>
      <c r="I99" s="115">
        <v>1017822</v>
      </c>
      <c r="J99" s="116">
        <f t="shared" si="29"/>
        <v>10.610754945130159</v>
      </c>
      <c r="K99" s="115">
        <v>1058399</v>
      </c>
      <c r="L99" s="116">
        <f t="shared" si="30"/>
        <v>3.9866499250360121E-2</v>
      </c>
      <c r="M99" s="115">
        <v>1149510</v>
      </c>
      <c r="N99" s="116">
        <f t="shared" si="31"/>
        <v>8.6083792596175934E-2</v>
      </c>
      <c r="O99" s="116">
        <f t="shared" ref="O99:O108" si="33">IFERROR(M99/C99-1,"-")</f>
        <v>8.0582861042671095E-2</v>
      </c>
    </row>
    <row r="100" spans="2:15" x14ac:dyDescent="0.25">
      <c r="B100" s="114" t="s">
        <v>77</v>
      </c>
      <c r="C100" s="115">
        <v>971252</v>
      </c>
      <c r="D100" s="116">
        <v>-9.6791480703939392E-4</v>
      </c>
      <c r="E100" s="115">
        <v>0</v>
      </c>
      <c r="F100" s="116">
        <f t="shared" si="27"/>
        <v>-1</v>
      </c>
      <c r="G100" s="115">
        <v>106355</v>
      </c>
      <c r="H100" s="116" t="str">
        <f t="shared" si="28"/>
        <v>-</v>
      </c>
      <c r="I100" s="115">
        <v>1046375</v>
      </c>
      <c r="J100" s="116">
        <f t="shared" si="29"/>
        <v>8.8385125287950732</v>
      </c>
      <c r="K100" s="115">
        <v>1034923</v>
      </c>
      <c r="L100" s="116">
        <f t="shared" si="30"/>
        <v>-1.0944451081113415E-2</v>
      </c>
      <c r="M100" s="115">
        <v>1054807</v>
      </c>
      <c r="N100" s="116">
        <f t="shared" si="31"/>
        <v>1.9213023577599575E-2</v>
      </c>
      <c r="O100" s="116">
        <f t="shared" si="33"/>
        <v>8.6028136878997463E-2</v>
      </c>
    </row>
    <row r="101" spans="2:15" x14ac:dyDescent="0.25">
      <c r="B101" s="114" t="s">
        <v>79</v>
      </c>
      <c r="C101" s="115">
        <v>904390</v>
      </c>
      <c r="D101" s="116">
        <v>2.1043159985142612E-2</v>
      </c>
      <c r="E101" s="115">
        <v>0</v>
      </c>
      <c r="F101" s="116">
        <f t="shared" si="27"/>
        <v>-1</v>
      </c>
      <c r="G101" s="115">
        <v>127723</v>
      </c>
      <c r="H101" s="116" t="str">
        <f t="shared" si="28"/>
        <v>-</v>
      </c>
      <c r="I101" s="115">
        <v>916073</v>
      </c>
      <c r="J101" s="116">
        <f t="shared" si="29"/>
        <v>6.1723417082279619</v>
      </c>
      <c r="K101" s="115">
        <v>981896</v>
      </c>
      <c r="L101" s="116">
        <f t="shared" si="30"/>
        <v>7.1853443994092103E-2</v>
      </c>
      <c r="M101" s="115">
        <v>1029817</v>
      </c>
      <c r="N101" s="116">
        <f t="shared" si="31"/>
        <v>4.8804557712833097E-2</v>
      </c>
      <c r="O101" s="116">
        <f t="shared" si="33"/>
        <v>0.13868684969979772</v>
      </c>
    </row>
    <row r="102" spans="2:15" x14ac:dyDescent="0.25">
      <c r="B102" s="114" t="s">
        <v>81</v>
      </c>
      <c r="C102" s="115">
        <v>955559</v>
      </c>
      <c r="D102" s="116">
        <v>6.403526744553778E-2</v>
      </c>
      <c r="E102" s="115">
        <v>0</v>
      </c>
      <c r="F102" s="116">
        <f t="shared" si="27"/>
        <v>-1</v>
      </c>
      <c r="G102" s="115">
        <v>187439</v>
      </c>
      <c r="H102" s="116" t="str">
        <f t="shared" si="28"/>
        <v>-</v>
      </c>
      <c r="I102" s="115">
        <v>942395</v>
      </c>
      <c r="J102" s="116">
        <f t="shared" si="29"/>
        <v>4.0277423588474113</v>
      </c>
      <c r="K102" s="115">
        <v>985737</v>
      </c>
      <c r="L102" s="116">
        <f t="shared" si="30"/>
        <v>4.5991330599164826E-2</v>
      </c>
      <c r="M102" s="115">
        <v>987495</v>
      </c>
      <c r="N102" s="116">
        <f t="shared" si="31"/>
        <v>1.7834371642739821E-3</v>
      </c>
      <c r="O102" s="116">
        <f t="shared" si="33"/>
        <v>3.3421274876799911E-2</v>
      </c>
    </row>
    <row r="103" spans="2:15" x14ac:dyDescent="0.25">
      <c r="B103" s="114" t="s">
        <v>83</v>
      </c>
      <c r="C103" s="115">
        <v>1050150</v>
      </c>
      <c r="D103" s="116">
        <v>1.1677912349185249E-2</v>
      </c>
      <c r="E103" s="115">
        <v>0</v>
      </c>
      <c r="F103" s="116">
        <f t="shared" si="27"/>
        <v>-1</v>
      </c>
      <c r="G103" s="115">
        <v>390325</v>
      </c>
      <c r="H103" s="116" t="str">
        <f t="shared" si="28"/>
        <v>-</v>
      </c>
      <c r="I103" s="115">
        <v>1047957</v>
      </c>
      <c r="J103" s="116">
        <f t="shared" si="29"/>
        <v>1.6848318708768333</v>
      </c>
      <c r="K103" s="115">
        <v>1096955</v>
      </c>
      <c r="L103" s="116">
        <f t="shared" si="30"/>
        <v>4.6755735206692739E-2</v>
      </c>
      <c r="M103" s="115">
        <v>1131084</v>
      </c>
      <c r="N103" s="116">
        <f t="shared" si="31"/>
        <v>3.1112488661795501E-2</v>
      </c>
      <c r="O103" s="116">
        <f t="shared" si="33"/>
        <v>7.7068990144265159E-2</v>
      </c>
    </row>
    <row r="104" spans="2:15" x14ac:dyDescent="0.25">
      <c r="B104" s="114" t="s">
        <v>85</v>
      </c>
      <c r="C104" s="115">
        <v>1079362</v>
      </c>
      <c r="D104" s="116">
        <v>-3.4033579305811079E-3</v>
      </c>
      <c r="E104" s="115">
        <v>169505</v>
      </c>
      <c r="F104" s="116">
        <f t="shared" si="27"/>
        <v>-0.84295815491003023</v>
      </c>
      <c r="G104" s="115">
        <v>588422</v>
      </c>
      <c r="H104" s="116">
        <f t="shared" si="28"/>
        <v>2.4714138226011033</v>
      </c>
      <c r="I104" s="115">
        <v>1076405</v>
      </c>
      <c r="J104" s="116">
        <f t="shared" si="29"/>
        <v>0.82930787767962455</v>
      </c>
      <c r="K104" s="115">
        <v>1140422</v>
      </c>
      <c r="L104" s="116">
        <f t="shared" si="30"/>
        <v>5.9472967888480666E-2</v>
      </c>
      <c r="M104" s="115">
        <v>1172113</v>
      </c>
      <c r="N104" s="116">
        <f t="shared" si="31"/>
        <v>2.7788836062440092E-2</v>
      </c>
      <c r="O104" s="116">
        <f t="shared" si="33"/>
        <v>8.5931318686409242E-2</v>
      </c>
    </row>
    <row r="105" spans="2:15" x14ac:dyDescent="0.25">
      <c r="B105" s="114" t="s">
        <v>87</v>
      </c>
      <c r="C105" s="115">
        <v>951062</v>
      </c>
      <c r="D105" s="116">
        <v>-3.2594078602232734E-5</v>
      </c>
      <c r="E105" s="115">
        <v>99935</v>
      </c>
      <c r="F105" s="116">
        <f t="shared" si="27"/>
        <v>-0.8949227284866812</v>
      </c>
      <c r="G105" s="115">
        <v>647953</v>
      </c>
      <c r="H105" s="116">
        <f t="shared" si="28"/>
        <v>5.4837444338820234</v>
      </c>
      <c r="I105" s="115">
        <v>923259</v>
      </c>
      <c r="J105" s="116">
        <f t="shared" si="29"/>
        <v>0.42488575560264397</v>
      </c>
      <c r="K105" s="115">
        <v>1021615</v>
      </c>
      <c r="L105" s="116">
        <f t="shared" si="30"/>
        <v>0.1065313200304574</v>
      </c>
      <c r="M105" s="115">
        <v>1027132</v>
      </c>
      <c r="N105" s="116">
        <f t="shared" si="31"/>
        <v>5.4002730970081902E-3</v>
      </c>
      <c r="O105" s="116">
        <f t="shared" si="33"/>
        <v>7.9984270215821995E-2</v>
      </c>
    </row>
    <row r="106" spans="2:15" x14ac:dyDescent="0.25">
      <c r="B106" s="114" t="s">
        <v>89</v>
      </c>
      <c r="C106" s="115">
        <v>1083071</v>
      </c>
      <c r="D106" s="116">
        <v>-2.041881359963893E-2</v>
      </c>
      <c r="E106" s="115">
        <v>96365</v>
      </c>
      <c r="F106" s="116">
        <f t="shared" si="27"/>
        <v>-0.91102614694696837</v>
      </c>
      <c r="G106" s="115">
        <v>882370</v>
      </c>
      <c r="H106" s="116">
        <f t="shared" si="28"/>
        <v>8.1565402376381471</v>
      </c>
      <c r="I106" s="115">
        <v>1066955</v>
      </c>
      <c r="J106" s="116">
        <f t="shared" si="29"/>
        <v>0.20919228894908026</v>
      </c>
      <c r="K106" s="115">
        <v>1149422</v>
      </c>
      <c r="L106" s="116">
        <f t="shared" si="30"/>
        <v>7.7291919528002628E-2</v>
      </c>
      <c r="M106" s="115">
        <v>1172328</v>
      </c>
      <c r="N106" s="116">
        <f>IFERROR(M106/K106-1,"-")</f>
        <v>1.9928276994872096E-2</v>
      </c>
      <c r="O106" s="116">
        <f t="shared" si="33"/>
        <v>8.2411033071700723E-2</v>
      </c>
    </row>
    <row r="107" spans="2:15" x14ac:dyDescent="0.25">
      <c r="B107" s="114" t="s">
        <v>91</v>
      </c>
      <c r="C107" s="115">
        <v>978510</v>
      </c>
      <c r="D107" s="116">
        <v>1.8258748506707834E-2</v>
      </c>
      <c r="E107" s="115">
        <v>139605</v>
      </c>
      <c r="F107" s="116">
        <f t="shared" si="27"/>
        <v>-0.857329000214612</v>
      </c>
      <c r="G107" s="115">
        <v>888594</v>
      </c>
      <c r="H107" s="116">
        <f t="shared" si="28"/>
        <v>5.3650585580745673</v>
      </c>
      <c r="I107" s="115">
        <v>1015209</v>
      </c>
      <c r="J107" s="116">
        <f t="shared" si="29"/>
        <v>0.14248914577411065</v>
      </c>
      <c r="K107" s="115">
        <v>1105909</v>
      </c>
      <c r="L107" s="116">
        <f t="shared" si="30"/>
        <v>8.9341209544044675E-2</v>
      </c>
      <c r="M107" s="115">
        <v>1086191</v>
      </c>
      <c r="N107" s="116">
        <f>IFERROR(M107/K107-1,"-")</f>
        <v>-1.7829676763639668E-2</v>
      </c>
      <c r="O107" s="116">
        <f t="shared" si="33"/>
        <v>0.11004588609211963</v>
      </c>
    </row>
    <row r="108" spans="2:15" x14ac:dyDescent="0.25">
      <c r="B108" s="114" t="s">
        <v>93</v>
      </c>
      <c r="C108" s="115">
        <v>1018910</v>
      </c>
      <c r="D108" s="116">
        <v>4.1102133068487978E-2</v>
      </c>
      <c r="E108" s="115">
        <v>174634</v>
      </c>
      <c r="F108" s="116">
        <f t="shared" si="27"/>
        <v>-0.82860704085738679</v>
      </c>
      <c r="G108" s="115">
        <v>769877</v>
      </c>
      <c r="H108" s="116">
        <f t="shared" si="28"/>
        <v>3.4085172417742253</v>
      </c>
      <c r="I108" s="115">
        <v>1039520</v>
      </c>
      <c r="J108" s="116">
        <f t="shared" si="29"/>
        <v>0.3502416619797708</v>
      </c>
      <c r="K108" s="115">
        <v>1097426</v>
      </c>
      <c r="L108" s="116">
        <f t="shared" si="30"/>
        <v>5.5704555948899559E-2</v>
      </c>
      <c r="M108" s="115" t="s">
        <v>238</v>
      </c>
      <c r="N108" s="116" t="str">
        <f>IFERROR(M108/K108-1,"-")</f>
        <v>-</v>
      </c>
      <c r="O108" s="116" t="str">
        <f t="shared" si="33"/>
        <v>-</v>
      </c>
    </row>
    <row r="109" spans="2:15" ht="15.75" x14ac:dyDescent="0.25">
      <c r="B109" s="117" t="s">
        <v>30</v>
      </c>
      <c r="C109" s="118">
        <v>12092366</v>
      </c>
      <c r="D109" s="119">
        <v>1.6227550093409038E-2</v>
      </c>
      <c r="E109" s="118">
        <v>3494056</v>
      </c>
      <c r="F109" s="119">
        <f t="shared" si="27"/>
        <v>-0.71105274187036682</v>
      </c>
      <c r="G109" s="118">
        <v>4837580</v>
      </c>
      <c r="H109" s="119">
        <f t="shared" si="28"/>
        <v>0.38451701976156083</v>
      </c>
      <c r="I109" s="118">
        <v>11708263</v>
      </c>
      <c r="J109" s="119">
        <f t="shared" si="29"/>
        <v>1.4202727396756227</v>
      </c>
      <c r="K109" s="118">
        <v>12773275</v>
      </c>
      <c r="L109" s="119">
        <f t="shared" si="30"/>
        <v>9.0962425425530569E-2</v>
      </c>
      <c r="M109" s="118">
        <v>12008182</v>
      </c>
      <c r="N109" s="119">
        <v>2.8463283483710633E-2</v>
      </c>
      <c r="O109" s="119">
        <v>8.4411406881464979E-2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7" t="s">
        <v>280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251</v>
      </c>
      <c r="M118" s="113" t="s">
        <v>69</v>
      </c>
      <c r="N118" s="112" t="s">
        <v>275</v>
      </c>
      <c r="O118" s="112" t="s">
        <v>276</v>
      </c>
    </row>
    <row r="119" spans="1:16" x14ac:dyDescent="0.25">
      <c r="B119" s="114" t="s">
        <v>71</v>
      </c>
      <c r="C119" s="115">
        <v>453772</v>
      </c>
      <c r="D119" s="116">
        <v>9.8381131271664035E-2</v>
      </c>
      <c r="E119" s="115">
        <v>467841</v>
      </c>
      <c r="F119" s="116">
        <f t="shared" ref="F119:F131" si="34">IFERROR(E119/C119-1,"-")</f>
        <v>3.1004557354795015E-2</v>
      </c>
      <c r="G119" s="115">
        <v>9246</v>
      </c>
      <c r="H119" s="116">
        <f t="shared" ref="H119:H131" si="35">IFERROR(G119/E119-1,"-")</f>
        <v>-0.98023687534867621</v>
      </c>
      <c r="I119" s="115">
        <v>287804</v>
      </c>
      <c r="J119" s="116">
        <f t="shared" ref="J119:J131" si="36">IFERROR(I119/G119-1,"-")</f>
        <v>30.127406446030715</v>
      </c>
      <c r="K119" s="115">
        <v>463889</v>
      </c>
      <c r="L119" s="116">
        <f t="shared" ref="L119:L131" si="37">IFERROR(K119/I119-1,"-")</f>
        <v>0.61182262928937758</v>
      </c>
      <c r="M119" s="115">
        <v>507267</v>
      </c>
      <c r="N119" s="116">
        <f t="shared" ref="N119:N127" si="38">IFERROR(M119/K119-1,"-")</f>
        <v>9.3509438680373869E-2</v>
      </c>
      <c r="O119" s="116">
        <f t="shared" ref="O119" si="39">M119/C119-1</f>
        <v>0.11788960094496792</v>
      </c>
    </row>
    <row r="120" spans="1:16" x14ac:dyDescent="0.25">
      <c r="B120" s="114" t="s">
        <v>73</v>
      </c>
      <c r="C120" s="115">
        <v>421449</v>
      </c>
      <c r="D120" s="116">
        <v>5.5244939093856749E-2</v>
      </c>
      <c r="E120" s="115">
        <v>473805</v>
      </c>
      <c r="F120" s="116">
        <f t="shared" si="34"/>
        <v>0.12422855434465374</v>
      </c>
      <c r="G120" s="115">
        <v>3986</v>
      </c>
      <c r="H120" s="116">
        <f t="shared" si="35"/>
        <v>-0.99158725636073908</v>
      </c>
      <c r="I120" s="115">
        <v>387845</v>
      </c>
      <c r="J120" s="116">
        <f t="shared" si="36"/>
        <v>96.301806322127447</v>
      </c>
      <c r="K120" s="115">
        <v>455329</v>
      </c>
      <c r="L120" s="116">
        <f t="shared" si="37"/>
        <v>0.17399734429991365</v>
      </c>
      <c r="M120" s="115">
        <v>462410</v>
      </c>
      <c r="N120" s="116">
        <f t="shared" si="38"/>
        <v>1.5551392509592032E-2</v>
      </c>
      <c r="O120" s="116">
        <f>IFERROR(M120/C120-1,"-")</f>
        <v>9.7190881933519879E-2</v>
      </c>
    </row>
    <row r="121" spans="1:16" x14ac:dyDescent="0.25">
      <c r="B121" s="114" t="s">
        <v>75</v>
      </c>
      <c r="C121" s="115">
        <v>488430</v>
      </c>
      <c r="D121" s="116">
        <v>7.332391339221167E-2</v>
      </c>
      <c r="E121" s="115">
        <v>236725</v>
      </c>
      <c r="F121" s="116">
        <f t="shared" si="34"/>
        <v>-0.51533484839178589</v>
      </c>
      <c r="G121" s="115">
        <v>3017</v>
      </c>
      <c r="H121" s="116">
        <f t="shared" si="35"/>
        <v>-0.98725525398669345</v>
      </c>
      <c r="I121" s="115">
        <v>471283</v>
      </c>
      <c r="J121" s="116">
        <f t="shared" si="36"/>
        <v>155.20914816042426</v>
      </c>
      <c r="K121" s="115">
        <v>508176</v>
      </c>
      <c r="L121" s="116">
        <f t="shared" si="37"/>
        <v>7.8282051336458158E-2</v>
      </c>
      <c r="M121" s="115">
        <v>528478</v>
      </c>
      <c r="N121" s="116">
        <f t="shared" si="38"/>
        <v>3.9950725732816883E-2</v>
      </c>
      <c r="O121" s="116">
        <f t="shared" ref="O121:O130" si="40">IFERROR(M121/C121-1,"-")</f>
        <v>8.1993325553303409E-2</v>
      </c>
    </row>
    <row r="122" spans="1:16" x14ac:dyDescent="0.25">
      <c r="B122" s="114" t="s">
        <v>77</v>
      </c>
      <c r="C122" s="115">
        <v>463768</v>
      </c>
      <c r="D122" s="116">
        <v>6.9472052983797772E-2</v>
      </c>
      <c r="E122" s="115">
        <v>0</v>
      </c>
      <c r="F122" s="116">
        <f t="shared" si="34"/>
        <v>-1</v>
      </c>
      <c r="G122" s="115">
        <v>3963</v>
      </c>
      <c r="H122" s="116" t="str">
        <f t="shared" si="35"/>
        <v>-</v>
      </c>
      <c r="I122" s="115">
        <v>499381</v>
      </c>
      <c r="J122" s="116">
        <f t="shared" si="36"/>
        <v>125.01085036588444</v>
      </c>
      <c r="K122" s="115">
        <v>504848</v>
      </c>
      <c r="L122" s="116">
        <f t="shared" si="37"/>
        <v>1.0947553070701499E-2</v>
      </c>
      <c r="M122" s="115">
        <v>538909</v>
      </c>
      <c r="N122" s="116">
        <f t="shared" si="38"/>
        <v>6.7467831901879327E-2</v>
      </c>
      <c r="O122" s="116">
        <f t="shared" si="40"/>
        <v>0.16202282175570537</v>
      </c>
    </row>
    <row r="123" spans="1:16" x14ac:dyDescent="0.25">
      <c r="B123" s="114" t="s">
        <v>79</v>
      </c>
      <c r="C123" s="115">
        <v>451101</v>
      </c>
      <c r="D123" s="116">
        <v>8.3608979209454759E-2</v>
      </c>
      <c r="E123" s="115">
        <v>0</v>
      </c>
      <c r="F123" s="116">
        <f t="shared" si="34"/>
        <v>-1</v>
      </c>
      <c r="G123" s="115">
        <v>4045</v>
      </c>
      <c r="H123" s="116" t="str">
        <f t="shared" si="35"/>
        <v>-</v>
      </c>
      <c r="I123" s="115">
        <v>490237</v>
      </c>
      <c r="J123" s="116">
        <f t="shared" si="36"/>
        <v>120.19579728059333</v>
      </c>
      <c r="K123" s="115">
        <v>543521</v>
      </c>
      <c r="L123" s="116">
        <f t="shared" si="37"/>
        <v>0.10869028653488</v>
      </c>
      <c r="M123" s="115">
        <v>584395</v>
      </c>
      <c r="N123" s="116">
        <f t="shared" si="38"/>
        <v>7.5202246095366965E-2</v>
      </c>
      <c r="O123" s="116">
        <f t="shared" si="40"/>
        <v>0.29548593330540163</v>
      </c>
    </row>
    <row r="124" spans="1:16" x14ac:dyDescent="0.25">
      <c r="B124" s="114" t="s">
        <v>81</v>
      </c>
      <c r="C124" s="115">
        <v>482201</v>
      </c>
      <c r="D124" s="116">
        <v>9.7315428605238008E-2</v>
      </c>
      <c r="E124" s="115">
        <v>0</v>
      </c>
      <c r="F124" s="116">
        <f t="shared" si="34"/>
        <v>-1</v>
      </c>
      <c r="G124" s="115">
        <v>17245</v>
      </c>
      <c r="H124" s="116" t="str">
        <f t="shared" si="35"/>
        <v>-</v>
      </c>
      <c r="I124" s="115">
        <v>521079</v>
      </c>
      <c r="J124" s="116">
        <f t="shared" si="36"/>
        <v>29.216236590316033</v>
      </c>
      <c r="K124" s="115">
        <v>561465</v>
      </c>
      <c r="L124" s="116">
        <f t="shared" si="37"/>
        <v>7.7504562647890296E-2</v>
      </c>
      <c r="M124" s="115">
        <v>571290</v>
      </c>
      <c r="N124" s="116">
        <f t="shared" si="38"/>
        <v>1.749886457748917E-2</v>
      </c>
      <c r="O124" s="116">
        <f t="shared" si="40"/>
        <v>0.18475490511218351</v>
      </c>
    </row>
    <row r="125" spans="1:16" x14ac:dyDescent="0.25">
      <c r="B125" s="114" t="s">
        <v>83</v>
      </c>
      <c r="C125" s="115">
        <v>492814</v>
      </c>
      <c r="D125" s="116">
        <v>3.6338095698730255E-2</v>
      </c>
      <c r="E125" s="115">
        <v>0</v>
      </c>
      <c r="F125" s="116">
        <f t="shared" si="34"/>
        <v>-1</v>
      </c>
      <c r="G125" s="115">
        <v>61248</v>
      </c>
      <c r="H125" s="116" t="str">
        <f t="shared" si="35"/>
        <v>-</v>
      </c>
      <c r="I125" s="115">
        <v>562174</v>
      </c>
      <c r="J125" s="116">
        <f t="shared" si="36"/>
        <v>8.1786507314524552</v>
      </c>
      <c r="K125" s="115">
        <v>581810</v>
      </c>
      <c r="L125" s="116">
        <f t="shared" si="37"/>
        <v>3.4928687559367733E-2</v>
      </c>
      <c r="M125" s="115">
        <v>611230</v>
      </c>
      <c r="N125" s="116">
        <f t="shared" si="38"/>
        <v>5.0566336089101327E-2</v>
      </c>
      <c r="O125" s="116">
        <f t="shared" si="40"/>
        <v>0.24028538150296064</v>
      </c>
    </row>
    <row r="126" spans="1:16" x14ac:dyDescent="0.25">
      <c r="B126" s="114" t="s">
        <v>85</v>
      </c>
      <c r="C126" s="115">
        <v>529315</v>
      </c>
      <c r="D126" s="116">
        <v>8.8262649518566771E-3</v>
      </c>
      <c r="E126" s="115">
        <v>33819</v>
      </c>
      <c r="F126" s="116">
        <f t="shared" si="34"/>
        <v>-0.93610798862681011</v>
      </c>
      <c r="G126" s="115">
        <v>191040</v>
      </c>
      <c r="H126" s="116">
        <f t="shared" si="35"/>
        <v>4.6488955912356955</v>
      </c>
      <c r="I126" s="115">
        <v>591418</v>
      </c>
      <c r="J126" s="116">
        <f t="shared" si="36"/>
        <v>2.0957809882747069</v>
      </c>
      <c r="K126" s="115">
        <v>615291</v>
      </c>
      <c r="L126" s="116">
        <f t="shared" si="37"/>
        <v>4.036569735787543E-2</v>
      </c>
      <c r="M126" s="115">
        <v>659079</v>
      </c>
      <c r="N126" s="116">
        <f t="shared" si="38"/>
        <v>7.1166326177369843E-2</v>
      </c>
      <c r="O126" s="116">
        <f t="shared" si="40"/>
        <v>0.24515458658832645</v>
      </c>
    </row>
    <row r="127" spans="1:16" x14ac:dyDescent="0.25">
      <c r="B127" s="114" t="s">
        <v>87</v>
      </c>
      <c r="C127" s="115">
        <v>493327</v>
      </c>
      <c r="D127" s="116">
        <v>2.3391715814301772E-2</v>
      </c>
      <c r="E127" s="115">
        <v>30969</v>
      </c>
      <c r="F127" s="116">
        <f t="shared" si="34"/>
        <v>-0.93722419409438362</v>
      </c>
      <c r="G127" s="115">
        <v>245519</v>
      </c>
      <c r="H127" s="116">
        <f t="shared" si="35"/>
        <v>6.9278956375730569</v>
      </c>
      <c r="I127" s="115">
        <v>521203</v>
      </c>
      <c r="J127" s="116">
        <f t="shared" si="36"/>
        <v>1.1228621817456084</v>
      </c>
      <c r="K127" s="115">
        <v>595081</v>
      </c>
      <c r="L127" s="116">
        <f t="shared" si="37"/>
        <v>0.14174515495881645</v>
      </c>
      <c r="M127" s="115">
        <v>589108</v>
      </c>
      <c r="N127" s="116">
        <f t="shared" si="38"/>
        <v>-1.0037289041323838E-2</v>
      </c>
      <c r="O127" s="116">
        <f t="shared" si="40"/>
        <v>0.19415316818256456</v>
      </c>
    </row>
    <row r="128" spans="1:16" x14ac:dyDescent="0.25">
      <c r="A128" s="120"/>
      <c r="B128" s="114" t="s">
        <v>89</v>
      </c>
      <c r="C128" s="115">
        <v>521682</v>
      </c>
      <c r="D128" s="116">
        <v>-2.102880905556137E-2</v>
      </c>
      <c r="E128" s="115">
        <v>35708</v>
      </c>
      <c r="F128" s="116">
        <f t="shared" si="34"/>
        <v>-0.93155217162946014</v>
      </c>
      <c r="G128" s="115">
        <v>392755</v>
      </c>
      <c r="H128" s="116">
        <f t="shared" si="35"/>
        <v>9.9990758373473732</v>
      </c>
      <c r="I128" s="115">
        <v>572438</v>
      </c>
      <c r="J128" s="116">
        <f t="shared" si="36"/>
        <v>0.4574938574938574</v>
      </c>
      <c r="K128" s="115">
        <v>604663</v>
      </c>
      <c r="L128" s="116">
        <f t="shared" si="37"/>
        <v>5.6294306108259695E-2</v>
      </c>
      <c r="M128" s="115">
        <v>615103</v>
      </c>
      <c r="N128" s="116">
        <f>IFERROR(M128/K128-1,"-")</f>
        <v>1.7265815834605291E-2</v>
      </c>
      <c r="O128" s="116">
        <f t="shared" si="40"/>
        <v>0.17907652554621389</v>
      </c>
    </row>
    <row r="129" spans="2:16" x14ac:dyDescent="0.25">
      <c r="B129" s="114" t="s">
        <v>91</v>
      </c>
      <c r="C129" s="115">
        <v>411956</v>
      </c>
      <c r="D129" s="116">
        <v>4.4849634644015701E-2</v>
      </c>
      <c r="E129" s="115">
        <v>67172</v>
      </c>
      <c r="F129" s="116">
        <f t="shared" si="34"/>
        <v>-0.83694375127440801</v>
      </c>
      <c r="G129" s="115">
        <v>359552</v>
      </c>
      <c r="H129" s="116">
        <f t="shared" si="35"/>
        <v>4.3527064848448758</v>
      </c>
      <c r="I129" s="115">
        <v>445764</v>
      </c>
      <c r="J129" s="116">
        <f t="shared" si="36"/>
        <v>0.23977616589533635</v>
      </c>
      <c r="K129" s="115">
        <v>509079</v>
      </c>
      <c r="L129" s="116">
        <f t="shared" si="37"/>
        <v>0.14203704202223588</v>
      </c>
      <c r="M129" s="115">
        <v>505691</v>
      </c>
      <c r="N129" s="116">
        <f>IFERROR(M129/K129-1,"-")</f>
        <v>-6.6551556831061509E-3</v>
      </c>
      <c r="O129" s="116">
        <f t="shared" si="40"/>
        <v>0.22753643593005068</v>
      </c>
    </row>
    <row r="130" spans="2:16" x14ac:dyDescent="0.25">
      <c r="B130" s="114" t="s">
        <v>93</v>
      </c>
      <c r="C130" s="115">
        <v>440250</v>
      </c>
      <c r="D130" s="116">
        <v>5.3907897666201521E-2</v>
      </c>
      <c r="E130" s="115">
        <v>85691</v>
      </c>
      <c r="F130" s="116">
        <f t="shared" si="34"/>
        <v>-0.80535831913685407</v>
      </c>
      <c r="G130" s="115">
        <v>283867</v>
      </c>
      <c r="H130" s="116">
        <f t="shared" si="35"/>
        <v>2.3126816118378826</v>
      </c>
      <c r="I130" s="115">
        <v>489037</v>
      </c>
      <c r="J130" s="116">
        <f t="shared" si="36"/>
        <v>0.72276805687170409</v>
      </c>
      <c r="K130" s="115">
        <v>512982</v>
      </c>
      <c r="L130" s="116">
        <f t="shared" si="37"/>
        <v>4.8963575353194067E-2</v>
      </c>
      <c r="M130" s="115" t="s">
        <v>238</v>
      </c>
      <c r="N130" s="116" t="str">
        <f>IFERROR(M130/K130-1,"-")</f>
        <v>-</v>
      </c>
      <c r="O130" s="116" t="str">
        <f t="shared" si="40"/>
        <v>-</v>
      </c>
    </row>
    <row r="131" spans="2:16" ht="15.75" x14ac:dyDescent="0.25">
      <c r="B131" s="117" t="s">
        <v>30</v>
      </c>
      <c r="C131" s="118">
        <v>5650065</v>
      </c>
      <c r="D131" s="119">
        <v>4.9396084144624819E-2</v>
      </c>
      <c r="E131" s="118">
        <v>1483938</v>
      </c>
      <c r="F131" s="119">
        <f t="shared" si="34"/>
        <v>-0.7373591277268492</v>
      </c>
      <c r="G131" s="118">
        <v>1575483</v>
      </c>
      <c r="H131" s="119">
        <f t="shared" si="35"/>
        <v>6.1690582760196122E-2</v>
      </c>
      <c r="I131" s="118">
        <v>5839663</v>
      </c>
      <c r="J131" s="119">
        <f t="shared" si="36"/>
        <v>2.7065858533541776</v>
      </c>
      <c r="K131" s="118">
        <v>6456134</v>
      </c>
      <c r="L131" s="119">
        <f t="shared" si="37"/>
        <v>0.10556619448759297</v>
      </c>
      <c r="M131" s="118">
        <v>6172960</v>
      </c>
      <c r="N131" s="119">
        <v>3.8667696871962809E-2</v>
      </c>
      <c r="O131" s="119">
        <v>0.18487124782741815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7" t="s">
        <v>281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251</v>
      </c>
      <c r="M140" s="113" t="s">
        <v>69</v>
      </c>
      <c r="N140" s="112" t="s">
        <v>275</v>
      </c>
      <c r="O140" s="112" t="s">
        <v>276</v>
      </c>
    </row>
    <row r="141" spans="2:16" x14ac:dyDescent="0.25">
      <c r="B141" s="114" t="s">
        <v>71</v>
      </c>
      <c r="C141" s="115">
        <v>155896</v>
      </c>
      <c r="D141" s="116">
        <v>3.7991876955855819E-2</v>
      </c>
      <c r="E141" s="115">
        <v>154087</v>
      </c>
      <c r="F141" s="116">
        <f t="shared" ref="F141:F153" si="41">IFERROR(E141/C141-1,"-")</f>
        <v>-1.1603889772668907E-2</v>
      </c>
      <c r="G141" s="115">
        <v>11884</v>
      </c>
      <c r="H141" s="116">
        <f t="shared" ref="H141:H153" si="42">IFERROR(G141/E141-1,"-")</f>
        <v>-0.92287473959516375</v>
      </c>
      <c r="I141" s="115">
        <v>89583</v>
      </c>
      <c r="J141" s="116">
        <f t="shared" ref="J141:J153" si="43">IFERROR(I141/G141-1,"-")</f>
        <v>6.5381184786267248</v>
      </c>
      <c r="K141" s="115">
        <v>122293</v>
      </c>
      <c r="L141" s="116">
        <f t="shared" ref="L141:L153" si="44">IFERROR(K141/I141-1,"-")</f>
        <v>0.36513624236741338</v>
      </c>
      <c r="M141" s="115">
        <v>126100</v>
      </c>
      <c r="N141" s="116">
        <f t="shared" ref="N141:N149" si="45">IFERROR(M141/K141-1,"-")</f>
        <v>3.1130154628637774E-2</v>
      </c>
      <c r="O141" s="116">
        <f t="shared" ref="O141" si="46">M141/C141-1</f>
        <v>-0.1911274182788526</v>
      </c>
    </row>
    <row r="142" spans="2:16" x14ac:dyDescent="0.25">
      <c r="B142" s="114" t="s">
        <v>73</v>
      </c>
      <c r="C142" s="115">
        <v>138102</v>
      </c>
      <c r="D142" s="116">
        <v>-5.009457646937443E-2</v>
      </c>
      <c r="E142" s="115">
        <v>139966</v>
      </c>
      <c r="F142" s="116">
        <f t="shared" si="41"/>
        <v>1.3497270133669304E-2</v>
      </c>
      <c r="G142" s="115">
        <v>11544</v>
      </c>
      <c r="H142" s="116">
        <f t="shared" si="42"/>
        <v>-0.91752282697226473</v>
      </c>
      <c r="I142" s="115">
        <v>91975</v>
      </c>
      <c r="J142" s="116">
        <f t="shared" si="43"/>
        <v>6.9673423423423424</v>
      </c>
      <c r="K142" s="115">
        <v>119975</v>
      </c>
      <c r="L142" s="116">
        <f t="shared" si="44"/>
        <v>0.30443055178037515</v>
      </c>
      <c r="M142" s="115">
        <v>123737</v>
      </c>
      <c r="N142" s="116">
        <f t="shared" si="45"/>
        <v>3.1356532610960608E-2</v>
      </c>
      <c r="O142" s="116">
        <f>IFERROR(M142/C142-1,"-")</f>
        <v>-0.10401732053120161</v>
      </c>
    </row>
    <row r="143" spans="2:16" x14ac:dyDescent="0.25">
      <c r="B143" s="114" t="s">
        <v>75</v>
      </c>
      <c r="C143" s="115">
        <v>152215</v>
      </c>
      <c r="D143" s="116">
        <v>-4.9707511065883336E-2</v>
      </c>
      <c r="E143" s="115">
        <v>68159</v>
      </c>
      <c r="F143" s="116">
        <f t="shared" si="41"/>
        <v>-0.55221890089675796</v>
      </c>
      <c r="G143" s="115">
        <v>17146</v>
      </c>
      <c r="H143" s="116">
        <f t="shared" si="42"/>
        <v>-0.74844114496984993</v>
      </c>
      <c r="I143" s="115">
        <v>129712</v>
      </c>
      <c r="J143" s="116">
        <f t="shared" si="43"/>
        <v>6.5651463898285316</v>
      </c>
      <c r="K143" s="115">
        <v>133635</v>
      </c>
      <c r="L143" s="116">
        <f t="shared" si="44"/>
        <v>3.0243925003083705E-2</v>
      </c>
      <c r="M143" s="115">
        <v>145348</v>
      </c>
      <c r="N143" s="116">
        <f t="shared" si="45"/>
        <v>8.764919369925539E-2</v>
      </c>
      <c r="O143" s="116">
        <f t="shared" ref="O143:O152" si="47">IFERROR(M143/C143-1,"-")</f>
        <v>-4.5113819268797428E-2</v>
      </c>
    </row>
    <row r="144" spans="2:16" x14ac:dyDescent="0.25">
      <c r="B144" s="114" t="s">
        <v>77</v>
      </c>
      <c r="C144" s="115">
        <v>135917</v>
      </c>
      <c r="D144" s="116">
        <v>-5.1647025167633087E-2</v>
      </c>
      <c r="E144" s="115">
        <v>0</v>
      </c>
      <c r="F144" s="116">
        <f t="shared" si="41"/>
        <v>-1</v>
      </c>
      <c r="G144" s="115">
        <v>15236</v>
      </c>
      <c r="H144" s="116" t="str">
        <f t="shared" si="42"/>
        <v>-</v>
      </c>
      <c r="I144" s="115">
        <v>128074</v>
      </c>
      <c r="J144" s="116">
        <f t="shared" si="43"/>
        <v>7.4060120766605415</v>
      </c>
      <c r="K144" s="115">
        <v>121099</v>
      </c>
      <c r="L144" s="116">
        <f t="shared" si="44"/>
        <v>-5.4460702406421313E-2</v>
      </c>
      <c r="M144" s="115">
        <v>116283</v>
      </c>
      <c r="N144" s="116">
        <f t="shared" si="45"/>
        <v>-3.9769114526131522E-2</v>
      </c>
      <c r="O144" s="116">
        <f t="shared" si="47"/>
        <v>-0.14445580758845467</v>
      </c>
    </row>
    <row r="145" spans="1:16" x14ac:dyDescent="0.25">
      <c r="B145" s="114" t="s">
        <v>79</v>
      </c>
      <c r="C145" s="115">
        <v>138172</v>
      </c>
      <c r="D145" s="116">
        <v>-0.15497850323827467</v>
      </c>
      <c r="E145" s="115">
        <v>0</v>
      </c>
      <c r="F145" s="116">
        <f t="shared" si="41"/>
        <v>-1</v>
      </c>
      <c r="G145" s="115">
        <v>20853</v>
      </c>
      <c r="H145" s="116" t="str">
        <f t="shared" si="42"/>
        <v>-</v>
      </c>
      <c r="I145" s="115">
        <v>110814</v>
      </c>
      <c r="J145" s="116">
        <f t="shared" si="43"/>
        <v>4.3140555315781901</v>
      </c>
      <c r="K145" s="115">
        <v>116526</v>
      </c>
      <c r="L145" s="116">
        <f t="shared" si="44"/>
        <v>5.1545833558936494E-2</v>
      </c>
      <c r="M145" s="115">
        <v>113394</v>
      </c>
      <c r="N145" s="116">
        <f t="shared" si="45"/>
        <v>-2.6878121620925843E-2</v>
      </c>
      <c r="O145" s="116">
        <f t="shared" si="47"/>
        <v>-0.17932721535477525</v>
      </c>
    </row>
    <row r="146" spans="1:16" x14ac:dyDescent="0.25">
      <c r="B146" s="114" t="s">
        <v>81</v>
      </c>
      <c r="C146" s="115">
        <v>153690</v>
      </c>
      <c r="D146" s="116">
        <v>-5.7758213731753272E-2</v>
      </c>
      <c r="E146" s="115">
        <v>0</v>
      </c>
      <c r="F146" s="116">
        <f t="shared" si="41"/>
        <v>-1</v>
      </c>
      <c r="G146" s="115">
        <v>38543</v>
      </c>
      <c r="H146" s="116" t="str">
        <f t="shared" si="42"/>
        <v>-</v>
      </c>
      <c r="I146" s="115">
        <v>119906</v>
      </c>
      <c r="J146" s="116">
        <f t="shared" si="43"/>
        <v>2.1109669719534025</v>
      </c>
      <c r="K146" s="115">
        <v>118355</v>
      </c>
      <c r="L146" s="116">
        <f t="shared" si="44"/>
        <v>-1.2935132520474402E-2</v>
      </c>
      <c r="M146" s="115">
        <v>100343</v>
      </c>
      <c r="N146" s="116">
        <f t="shared" si="45"/>
        <v>-0.15218621942461241</v>
      </c>
      <c r="O146" s="116">
        <f t="shared" si="47"/>
        <v>-0.34710781443164818</v>
      </c>
    </row>
    <row r="147" spans="1:16" x14ac:dyDescent="0.25">
      <c r="B147" s="114" t="s">
        <v>83</v>
      </c>
      <c r="C147" s="115">
        <v>161985</v>
      </c>
      <c r="D147" s="116">
        <v>-0.10412472623498437</v>
      </c>
      <c r="E147" s="115">
        <v>0</v>
      </c>
      <c r="F147" s="116">
        <f t="shared" si="41"/>
        <v>-1</v>
      </c>
      <c r="G147" s="115">
        <v>88196</v>
      </c>
      <c r="H147" s="116" t="str">
        <f t="shared" si="42"/>
        <v>-</v>
      </c>
      <c r="I147" s="115">
        <v>113982</v>
      </c>
      <c r="J147" s="116">
        <f t="shared" si="43"/>
        <v>0.29237153612408728</v>
      </c>
      <c r="K147" s="115">
        <v>116930</v>
      </c>
      <c r="L147" s="116">
        <f t="shared" si="44"/>
        <v>2.5863732870102352E-2</v>
      </c>
      <c r="M147" s="115">
        <v>107901</v>
      </c>
      <c r="N147" s="116">
        <f t="shared" si="45"/>
        <v>-7.7217138458906986E-2</v>
      </c>
      <c r="O147" s="116">
        <f t="shared" si="47"/>
        <v>-0.33388276692286323</v>
      </c>
    </row>
    <row r="148" spans="1:16" x14ac:dyDescent="0.25">
      <c r="B148" s="114" t="s">
        <v>85</v>
      </c>
      <c r="C148" s="115">
        <v>153414</v>
      </c>
      <c r="D148" s="116">
        <v>-9.919146012788671E-2</v>
      </c>
      <c r="E148" s="115">
        <v>42943</v>
      </c>
      <c r="F148" s="116">
        <f t="shared" si="41"/>
        <v>-0.72008421656432919</v>
      </c>
      <c r="G148" s="115">
        <v>93845</v>
      </c>
      <c r="H148" s="116">
        <f t="shared" si="42"/>
        <v>1.1853387047947277</v>
      </c>
      <c r="I148" s="115">
        <v>122390</v>
      </c>
      <c r="J148" s="116">
        <f t="shared" si="43"/>
        <v>0.3041717726037616</v>
      </c>
      <c r="K148" s="115">
        <v>116172</v>
      </c>
      <c r="L148" s="116">
        <f t="shared" si="44"/>
        <v>-5.0804804314077967E-2</v>
      </c>
      <c r="M148" s="115">
        <v>114502</v>
      </c>
      <c r="N148" s="116">
        <f t="shared" si="45"/>
        <v>-1.4375236717969919E-2</v>
      </c>
      <c r="O148" s="116">
        <f t="shared" si="47"/>
        <v>-0.25364047609735751</v>
      </c>
    </row>
    <row r="149" spans="1:16" x14ac:dyDescent="0.25">
      <c r="B149" s="114" t="s">
        <v>87</v>
      </c>
      <c r="C149" s="115">
        <v>156073</v>
      </c>
      <c r="D149" s="116">
        <v>-0.11347848066753385</v>
      </c>
      <c r="E149" s="115">
        <v>9512</v>
      </c>
      <c r="F149" s="116">
        <f t="shared" si="41"/>
        <v>-0.93905416055307456</v>
      </c>
      <c r="G149" s="115">
        <v>139728</v>
      </c>
      <c r="H149" s="116">
        <f t="shared" si="42"/>
        <v>13.689655172413794</v>
      </c>
      <c r="I149" s="115">
        <v>113401</v>
      </c>
      <c r="J149" s="116">
        <f t="shared" si="43"/>
        <v>-0.18841606549868317</v>
      </c>
      <c r="K149" s="115">
        <v>116505</v>
      </c>
      <c r="L149" s="116">
        <f t="shared" si="44"/>
        <v>2.7371892664085795E-2</v>
      </c>
      <c r="M149" s="115">
        <v>114433</v>
      </c>
      <c r="N149" s="116">
        <f t="shared" si="45"/>
        <v>-1.7784644435861141E-2</v>
      </c>
      <c r="O149" s="116">
        <f t="shared" si="47"/>
        <v>-0.26679822903384953</v>
      </c>
    </row>
    <row r="150" spans="1:16" x14ac:dyDescent="0.25">
      <c r="A150" s="120"/>
      <c r="B150" s="114" t="s">
        <v>89</v>
      </c>
      <c r="C150" s="115">
        <v>161015</v>
      </c>
      <c r="D150" s="116">
        <v>-0.13017054632085612</v>
      </c>
      <c r="E150" s="115">
        <v>4111</v>
      </c>
      <c r="F150" s="116">
        <f t="shared" si="41"/>
        <v>-0.97446821724684041</v>
      </c>
      <c r="G150" s="115">
        <v>142406</v>
      </c>
      <c r="H150" s="116">
        <f t="shared" si="42"/>
        <v>33.640233519824861</v>
      </c>
      <c r="I150" s="115">
        <v>119919</v>
      </c>
      <c r="J150" s="116">
        <f t="shared" si="43"/>
        <v>-0.15790767242953241</v>
      </c>
      <c r="K150" s="115">
        <v>130638</v>
      </c>
      <c r="L150" s="116">
        <f t="shared" si="44"/>
        <v>8.9385335101193286E-2</v>
      </c>
      <c r="M150" s="115">
        <v>135499</v>
      </c>
      <c r="N150" s="116">
        <f>IFERROR(M150/K150-1,"-")</f>
        <v>3.7209693963471624E-2</v>
      </c>
      <c r="O150" s="116">
        <f t="shared" si="47"/>
        <v>-0.15846970779119962</v>
      </c>
    </row>
    <row r="151" spans="1:16" x14ac:dyDescent="0.25">
      <c r="B151" s="114" t="s">
        <v>91</v>
      </c>
      <c r="C151" s="115">
        <v>156127</v>
      </c>
      <c r="D151" s="116">
        <v>-0.10215078497900976</v>
      </c>
      <c r="E151" s="115">
        <v>27044</v>
      </c>
      <c r="F151" s="116">
        <f t="shared" si="41"/>
        <v>-0.82678204282411116</v>
      </c>
      <c r="G151" s="115">
        <v>151136</v>
      </c>
      <c r="H151" s="116">
        <f t="shared" si="42"/>
        <v>4.5885224079278215</v>
      </c>
      <c r="I151" s="115">
        <v>151513</v>
      </c>
      <c r="J151" s="116">
        <f t="shared" si="43"/>
        <v>2.4944420918906474E-3</v>
      </c>
      <c r="K151" s="115">
        <v>147547</v>
      </c>
      <c r="L151" s="116">
        <f t="shared" si="44"/>
        <v>-2.6175971698798151E-2</v>
      </c>
      <c r="M151" s="115">
        <v>149252</v>
      </c>
      <c r="N151" s="116">
        <f>IFERROR(M151/K151-1,"-")</f>
        <v>1.1555639897795178E-2</v>
      </c>
      <c r="O151" s="116">
        <f t="shared" si="47"/>
        <v>-4.403466408756973E-2</v>
      </c>
    </row>
    <row r="152" spans="1:16" x14ac:dyDescent="0.25">
      <c r="B152" s="114" t="s">
        <v>93</v>
      </c>
      <c r="C152" s="115">
        <v>151225</v>
      </c>
      <c r="D152" s="116">
        <v>-7.1658338346695438E-2</v>
      </c>
      <c r="E152" s="115">
        <v>28095</v>
      </c>
      <c r="F152" s="116">
        <f t="shared" si="41"/>
        <v>-0.81421722598776658</v>
      </c>
      <c r="G152" s="115">
        <v>120676</v>
      </c>
      <c r="H152" s="116">
        <f t="shared" si="42"/>
        <v>3.2952838583377826</v>
      </c>
      <c r="I152" s="115">
        <v>129270</v>
      </c>
      <c r="J152" s="116">
        <f t="shared" si="43"/>
        <v>7.1215486094998282E-2</v>
      </c>
      <c r="K152" s="115">
        <v>136539</v>
      </c>
      <c r="L152" s="116">
        <f t="shared" si="44"/>
        <v>5.6231144116964504E-2</v>
      </c>
      <c r="M152" s="115" t="s">
        <v>238</v>
      </c>
      <c r="N152" s="116" t="str">
        <f>IFERROR(M152/K152-1,"-")</f>
        <v>-</v>
      </c>
      <c r="O152" s="116" t="str">
        <f t="shared" si="47"/>
        <v>-</v>
      </c>
    </row>
    <row r="153" spans="1:16" ht="15.75" x14ac:dyDescent="0.25">
      <c r="B153" s="117" t="s">
        <v>30</v>
      </c>
      <c r="C153" s="118">
        <v>1813831</v>
      </c>
      <c r="D153" s="119">
        <v>-8.1494801404117134E-2</v>
      </c>
      <c r="E153" s="118">
        <v>510569</v>
      </c>
      <c r="F153" s="119">
        <f t="shared" si="41"/>
        <v>-0.71851346680037997</v>
      </c>
      <c r="G153" s="118">
        <v>851193</v>
      </c>
      <c r="H153" s="119">
        <f t="shared" si="42"/>
        <v>0.66714587058752106</v>
      </c>
      <c r="I153" s="118">
        <v>1420539</v>
      </c>
      <c r="J153" s="119">
        <f t="shared" si="43"/>
        <v>0.66888003073333535</v>
      </c>
      <c r="K153" s="118">
        <v>1496214</v>
      </c>
      <c r="L153" s="119">
        <f t="shared" si="44"/>
        <v>5.3272032658026269E-2</v>
      </c>
      <c r="M153" s="118">
        <v>1346792</v>
      </c>
      <c r="N153" s="119">
        <v>-9.475058377921175E-3</v>
      </c>
      <c r="O153" s="119">
        <v>-0.18995119709660613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7" t="s">
        <v>282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251</v>
      </c>
      <c r="M162" s="113" t="s">
        <v>69</v>
      </c>
      <c r="N162" s="112" t="s">
        <v>275</v>
      </c>
      <c r="O162" s="112" t="s">
        <v>276</v>
      </c>
    </row>
    <row r="163" spans="2:15" x14ac:dyDescent="0.25">
      <c r="B163" s="114" t="s">
        <v>71</v>
      </c>
      <c r="C163" s="115">
        <v>40267</v>
      </c>
      <c r="D163" s="116">
        <v>4.0786786942024866E-2</v>
      </c>
      <c r="E163" s="115">
        <v>43633</v>
      </c>
      <c r="F163" s="116">
        <f t="shared" ref="F163:F175" si="48">IFERROR(E163/C163-1,"-")</f>
        <v>8.3592023244840608E-2</v>
      </c>
      <c r="G163" s="115">
        <v>15076</v>
      </c>
      <c r="H163" s="116">
        <f t="shared" ref="H163:H175" si="49">IFERROR(G163/E163-1,"-")</f>
        <v>-0.65448169963101321</v>
      </c>
      <c r="I163" s="115">
        <v>32383</v>
      </c>
      <c r="J163" s="116">
        <f t="shared" ref="J163:J175" si="50">IFERROR(I163/G163-1,"-")</f>
        <v>1.147983550013266</v>
      </c>
      <c r="K163" s="115">
        <v>45548</v>
      </c>
      <c r="L163" s="116">
        <f t="shared" ref="L163:L175" si="51">IFERROR(K163/I163-1,"-")</f>
        <v>0.40654046876447514</v>
      </c>
      <c r="M163" s="115">
        <v>55570</v>
      </c>
      <c r="N163" s="116">
        <f t="shared" ref="N163:N171" si="52">IFERROR(M163/K163-1,"-")</f>
        <v>0.22003161499956092</v>
      </c>
      <c r="O163" s="116">
        <f t="shared" ref="O163" si="53">M163/C163-1</f>
        <v>0.38003824471651715</v>
      </c>
    </row>
    <row r="164" spans="2:15" x14ac:dyDescent="0.25">
      <c r="B164" s="114" t="s">
        <v>73</v>
      </c>
      <c r="C164" s="115">
        <v>46517</v>
      </c>
      <c r="D164" s="116">
        <v>8.4641033413388689E-2</v>
      </c>
      <c r="E164" s="115">
        <v>49439</v>
      </c>
      <c r="F164" s="116">
        <f t="shared" si="48"/>
        <v>6.2815744781477667E-2</v>
      </c>
      <c r="G164" s="115">
        <v>23636</v>
      </c>
      <c r="H164" s="116">
        <f t="shared" si="49"/>
        <v>-0.52191589635712698</v>
      </c>
      <c r="I164" s="115">
        <v>48271</v>
      </c>
      <c r="J164" s="116">
        <f t="shared" si="50"/>
        <v>1.0422660348620747</v>
      </c>
      <c r="K164" s="115">
        <v>54817</v>
      </c>
      <c r="L164" s="116">
        <f t="shared" si="51"/>
        <v>0.13560937208676016</v>
      </c>
      <c r="M164" s="115">
        <v>56446</v>
      </c>
      <c r="N164" s="116">
        <f t="shared" si="52"/>
        <v>2.9717058576718802E-2</v>
      </c>
      <c r="O164" s="116">
        <f>IFERROR(M164/C164-1,"-")</f>
        <v>0.21344884665821096</v>
      </c>
    </row>
    <row r="165" spans="2:15" x14ac:dyDescent="0.25">
      <c r="B165" s="114" t="s">
        <v>75</v>
      </c>
      <c r="C165" s="115">
        <v>35668</v>
      </c>
      <c r="D165" s="116">
        <v>-8.4355906967192085E-2</v>
      </c>
      <c r="E165" s="115">
        <v>18711</v>
      </c>
      <c r="F165" s="116">
        <f t="shared" si="48"/>
        <v>-0.47541213412582706</v>
      </c>
      <c r="G165" s="115">
        <v>17675</v>
      </c>
      <c r="H165" s="116">
        <f t="shared" si="49"/>
        <v>-5.5368499812944227E-2</v>
      </c>
      <c r="I165" s="115">
        <v>39560</v>
      </c>
      <c r="J165" s="116">
        <f t="shared" si="50"/>
        <v>1.238189533239038</v>
      </c>
      <c r="K165" s="115">
        <v>41198</v>
      </c>
      <c r="L165" s="116">
        <f t="shared" si="51"/>
        <v>4.1405460060667254E-2</v>
      </c>
      <c r="M165" s="115">
        <v>52762</v>
      </c>
      <c r="N165" s="116">
        <f t="shared" si="52"/>
        <v>0.28069323753580266</v>
      </c>
      <c r="O165" s="116">
        <f t="shared" ref="O165:O174" si="54">IFERROR(M165/C165-1,"-")</f>
        <v>0.47925311203319509</v>
      </c>
    </row>
    <row r="166" spans="2:15" x14ac:dyDescent="0.25">
      <c r="B166" s="114" t="s">
        <v>77</v>
      </c>
      <c r="C166" s="115">
        <v>37332</v>
      </c>
      <c r="D166" s="116">
        <v>-9.8304429737693821E-2</v>
      </c>
      <c r="E166" s="115">
        <v>0</v>
      </c>
      <c r="F166" s="116">
        <f t="shared" si="48"/>
        <v>-1</v>
      </c>
      <c r="G166" s="115">
        <v>11940</v>
      </c>
      <c r="H166" s="116" t="str">
        <f t="shared" si="49"/>
        <v>-</v>
      </c>
      <c r="I166" s="115">
        <v>44208</v>
      </c>
      <c r="J166" s="116">
        <f t="shared" si="50"/>
        <v>2.7025125628140705</v>
      </c>
      <c r="K166" s="115">
        <v>49493</v>
      </c>
      <c r="L166" s="116">
        <f t="shared" si="51"/>
        <v>0.11954849800941014</v>
      </c>
      <c r="M166" s="115">
        <v>41914</v>
      </c>
      <c r="N166" s="116">
        <f t="shared" si="52"/>
        <v>-0.15313276624977268</v>
      </c>
      <c r="O166" s="116">
        <f t="shared" si="54"/>
        <v>0.12273652630451082</v>
      </c>
    </row>
    <row r="167" spans="2:15" x14ac:dyDescent="0.25">
      <c r="B167" s="114" t="s">
        <v>79</v>
      </c>
      <c r="C167" s="115">
        <v>33165</v>
      </c>
      <c r="D167" s="116">
        <v>8.3221739556455621E-2</v>
      </c>
      <c r="E167" s="115">
        <v>0</v>
      </c>
      <c r="F167" s="116">
        <f t="shared" si="48"/>
        <v>-1</v>
      </c>
      <c r="G167" s="115">
        <v>19712</v>
      </c>
      <c r="H167" s="116" t="str">
        <f t="shared" si="49"/>
        <v>-</v>
      </c>
      <c r="I167" s="115">
        <v>38263</v>
      </c>
      <c r="J167" s="116">
        <f t="shared" si="50"/>
        <v>0.94110186688311681</v>
      </c>
      <c r="K167" s="115">
        <v>35510</v>
      </c>
      <c r="L167" s="116">
        <f t="shared" si="51"/>
        <v>-7.1949402817343078E-2</v>
      </c>
      <c r="M167" s="115">
        <v>32893</v>
      </c>
      <c r="N167" s="116">
        <f t="shared" si="52"/>
        <v>-7.3697549985919486E-2</v>
      </c>
      <c r="O167" s="116">
        <f t="shared" si="54"/>
        <v>-8.2014171566410221E-3</v>
      </c>
    </row>
    <row r="168" spans="2:15" x14ac:dyDescent="0.25">
      <c r="B168" s="114" t="s">
        <v>81</v>
      </c>
      <c r="C168" s="115">
        <v>25762</v>
      </c>
      <c r="D168" s="116">
        <v>0.3467510063254744</v>
      </c>
      <c r="E168" s="115">
        <v>0</v>
      </c>
      <c r="F168" s="116">
        <f t="shared" si="48"/>
        <v>-1</v>
      </c>
      <c r="G168" s="115">
        <v>19496</v>
      </c>
      <c r="H168" s="116" t="str">
        <f t="shared" si="49"/>
        <v>-</v>
      </c>
      <c r="I168" s="115">
        <v>29144</v>
      </c>
      <c r="J168" s="116">
        <f t="shared" si="50"/>
        <v>0.4948707427164547</v>
      </c>
      <c r="K168" s="115">
        <v>26909</v>
      </c>
      <c r="L168" s="116">
        <f t="shared" si="51"/>
        <v>-7.6688169091408187E-2</v>
      </c>
      <c r="M168" s="115">
        <v>23443</v>
      </c>
      <c r="N168" s="116">
        <f t="shared" si="52"/>
        <v>-0.12880448920435539</v>
      </c>
      <c r="O168" s="116">
        <f t="shared" si="54"/>
        <v>-9.0016303082058879E-2</v>
      </c>
    </row>
    <row r="169" spans="2:15" x14ac:dyDescent="0.25">
      <c r="B169" s="114" t="s">
        <v>83</v>
      </c>
      <c r="C169" s="115">
        <v>33884</v>
      </c>
      <c r="D169" s="116">
        <v>6.9773315653217205E-2</v>
      </c>
      <c r="E169" s="115">
        <v>0</v>
      </c>
      <c r="F169" s="116">
        <f t="shared" si="48"/>
        <v>-1</v>
      </c>
      <c r="G169" s="115">
        <v>31618</v>
      </c>
      <c r="H169" s="116" t="str">
        <f t="shared" si="49"/>
        <v>-</v>
      </c>
      <c r="I169" s="115">
        <v>36769</v>
      </c>
      <c r="J169" s="116">
        <f t="shared" si="50"/>
        <v>0.16291353026756905</v>
      </c>
      <c r="K169" s="115">
        <v>42150</v>
      </c>
      <c r="L169" s="116">
        <f t="shared" si="51"/>
        <v>0.1463461067747287</v>
      </c>
      <c r="M169" s="115">
        <v>32656</v>
      </c>
      <c r="N169" s="116">
        <f t="shared" si="52"/>
        <v>-0.22524317912218272</v>
      </c>
      <c r="O169" s="116">
        <f t="shared" si="54"/>
        <v>-3.6241293825994614E-2</v>
      </c>
    </row>
    <row r="170" spans="2:15" x14ac:dyDescent="0.25">
      <c r="B170" s="114" t="s">
        <v>85</v>
      </c>
      <c r="C170" s="115">
        <v>50559</v>
      </c>
      <c r="D170" s="116">
        <v>0.14242136659436011</v>
      </c>
      <c r="E170" s="115">
        <v>17468</v>
      </c>
      <c r="F170" s="116">
        <f t="shared" si="48"/>
        <v>-0.65450266025831205</v>
      </c>
      <c r="G170" s="115">
        <v>47730</v>
      </c>
      <c r="H170" s="116">
        <f t="shared" si="49"/>
        <v>1.7324250057247537</v>
      </c>
      <c r="I170" s="115">
        <v>50961</v>
      </c>
      <c r="J170" s="116">
        <f t="shared" si="50"/>
        <v>6.7693274670018955E-2</v>
      </c>
      <c r="K170" s="115">
        <v>64650</v>
      </c>
      <c r="L170" s="116">
        <f t="shared" si="51"/>
        <v>0.26861717784187911</v>
      </c>
      <c r="M170" s="115">
        <v>45438</v>
      </c>
      <c r="N170" s="116">
        <f t="shared" si="52"/>
        <v>-0.29716937354988404</v>
      </c>
      <c r="O170" s="116">
        <f t="shared" si="54"/>
        <v>-0.10128760458078678</v>
      </c>
    </row>
    <row r="171" spans="2:15" x14ac:dyDescent="0.25">
      <c r="B171" s="114" t="s">
        <v>87</v>
      </c>
      <c r="C171" s="115">
        <v>27743</v>
      </c>
      <c r="D171" s="116">
        <v>8.7363800266520242E-2</v>
      </c>
      <c r="E171" s="115">
        <v>6369</v>
      </c>
      <c r="F171" s="116">
        <f t="shared" si="48"/>
        <v>-0.77042857657787556</v>
      </c>
      <c r="G171" s="115">
        <v>24934</v>
      </c>
      <c r="H171" s="116">
        <f t="shared" si="49"/>
        <v>2.9149002983199876</v>
      </c>
      <c r="I171" s="115">
        <v>31016</v>
      </c>
      <c r="J171" s="116">
        <f t="shared" si="50"/>
        <v>0.24392395925242649</v>
      </c>
      <c r="K171" s="115">
        <v>38569</v>
      </c>
      <c r="L171" s="116">
        <f t="shared" si="51"/>
        <v>0.24351947381996397</v>
      </c>
      <c r="M171" s="115">
        <v>23019</v>
      </c>
      <c r="N171" s="116">
        <f t="shared" si="52"/>
        <v>-0.40317353314838345</v>
      </c>
      <c r="O171" s="116">
        <f t="shared" si="54"/>
        <v>-0.17027718703817174</v>
      </c>
    </row>
    <row r="172" spans="2:15" x14ac:dyDescent="0.25">
      <c r="B172" s="114" t="s">
        <v>89</v>
      </c>
      <c r="C172" s="115">
        <v>36634</v>
      </c>
      <c r="D172" s="116">
        <v>-2.0402706099419743E-2</v>
      </c>
      <c r="E172" s="115">
        <v>14907</v>
      </c>
      <c r="F172" s="116">
        <f t="shared" si="48"/>
        <v>-0.59308292842714416</v>
      </c>
      <c r="G172" s="115">
        <v>36554</v>
      </c>
      <c r="H172" s="116">
        <f t="shared" si="49"/>
        <v>1.4521365801301402</v>
      </c>
      <c r="I172" s="115">
        <v>43770</v>
      </c>
      <c r="J172" s="116">
        <f t="shared" si="50"/>
        <v>0.19740657657164751</v>
      </c>
      <c r="K172" s="115">
        <v>54486</v>
      </c>
      <c r="L172" s="116">
        <f t="shared" si="51"/>
        <v>0.24482522275531182</v>
      </c>
      <c r="M172" s="115">
        <v>37926</v>
      </c>
      <c r="N172" s="116">
        <f>IFERROR(M172/K172-1,"-")</f>
        <v>-0.30393128510075984</v>
      </c>
      <c r="O172" s="116">
        <f t="shared" si="54"/>
        <v>3.5267784025768467E-2</v>
      </c>
    </row>
    <row r="173" spans="2:15" x14ac:dyDescent="0.25">
      <c r="B173" s="114" t="s">
        <v>91</v>
      </c>
      <c r="C173" s="115">
        <v>30266</v>
      </c>
      <c r="D173" s="116">
        <v>0.22822822822822819</v>
      </c>
      <c r="E173" s="115">
        <v>5828</v>
      </c>
      <c r="F173" s="116">
        <f t="shared" si="48"/>
        <v>-0.80744069252626716</v>
      </c>
      <c r="G173" s="115">
        <v>35760</v>
      </c>
      <c r="H173" s="116">
        <f t="shared" si="49"/>
        <v>5.1358956760466716</v>
      </c>
      <c r="I173" s="115">
        <v>31683</v>
      </c>
      <c r="J173" s="116">
        <f t="shared" si="50"/>
        <v>-0.114010067114094</v>
      </c>
      <c r="K173" s="115">
        <v>47843</v>
      </c>
      <c r="L173" s="116">
        <f t="shared" si="51"/>
        <v>0.51005270965502003</v>
      </c>
      <c r="M173" s="115">
        <v>28288</v>
      </c>
      <c r="N173" s="116">
        <f>IFERROR(M173/K173-1,"-")</f>
        <v>-0.40873272997094667</v>
      </c>
      <c r="O173" s="116">
        <f t="shared" si="54"/>
        <v>-6.5353862419877062E-2</v>
      </c>
    </row>
    <row r="174" spans="2:15" x14ac:dyDescent="0.25">
      <c r="B174" s="114" t="s">
        <v>93</v>
      </c>
      <c r="C174" s="115">
        <v>30743</v>
      </c>
      <c r="D174" s="116">
        <v>0.11460372706837796</v>
      </c>
      <c r="E174" s="115">
        <v>11448</v>
      </c>
      <c r="F174" s="116">
        <f t="shared" si="48"/>
        <v>-0.62762254822235963</v>
      </c>
      <c r="G174" s="115">
        <v>37306</v>
      </c>
      <c r="H174" s="116">
        <f t="shared" si="49"/>
        <v>2.258735150244584</v>
      </c>
      <c r="I174" s="115">
        <v>40785</v>
      </c>
      <c r="J174" s="116">
        <f t="shared" si="50"/>
        <v>9.3255776550688951E-2</v>
      </c>
      <c r="K174" s="115">
        <v>34236</v>
      </c>
      <c r="L174" s="116">
        <f t="shared" si="51"/>
        <v>-0.16057374034571537</v>
      </c>
      <c r="M174" s="115" t="s">
        <v>238</v>
      </c>
      <c r="N174" s="116" t="str">
        <f>IFERROR(M174/K174-1,"-")</f>
        <v>-</v>
      </c>
      <c r="O174" s="116" t="str">
        <f t="shared" si="54"/>
        <v>-</v>
      </c>
    </row>
    <row r="175" spans="2:15" ht="15.75" x14ac:dyDescent="0.25">
      <c r="B175" s="117" t="s">
        <v>30</v>
      </c>
      <c r="C175" s="118">
        <v>428540</v>
      </c>
      <c r="D175" s="119">
        <v>6.4053254805173543E-2</v>
      </c>
      <c r="E175" s="118">
        <v>173273</v>
      </c>
      <c r="F175" s="119">
        <f t="shared" si="48"/>
        <v>-0.59566668222336305</v>
      </c>
      <c r="G175" s="118">
        <v>321437</v>
      </c>
      <c r="H175" s="119">
        <f t="shared" si="49"/>
        <v>0.85508994476923705</v>
      </c>
      <c r="I175" s="118">
        <v>466813</v>
      </c>
      <c r="J175" s="119">
        <f t="shared" si="50"/>
        <v>0.4522690293898961</v>
      </c>
      <c r="K175" s="118">
        <v>535409</v>
      </c>
      <c r="L175" s="119">
        <f t="shared" si="51"/>
        <v>0.14694535070788528</v>
      </c>
      <c r="M175" s="118">
        <v>430355</v>
      </c>
      <c r="N175" s="119">
        <v>-0.14130449964383551</v>
      </c>
      <c r="O175" s="119">
        <v>8.184576555378742E-2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7" t="s">
        <v>283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251</v>
      </c>
      <c r="M184" s="113" t="s">
        <v>69</v>
      </c>
      <c r="N184" s="112" t="s">
        <v>275</v>
      </c>
      <c r="O184" s="112" t="s">
        <v>276</v>
      </c>
    </row>
    <row r="185" spans="1:16" x14ac:dyDescent="0.25">
      <c r="A185" s="120"/>
      <c r="B185" s="114" t="s">
        <v>71</v>
      </c>
      <c r="C185" s="115">
        <v>56916</v>
      </c>
      <c r="D185" s="116">
        <v>3.0470914127423754E-2</v>
      </c>
      <c r="E185" s="115">
        <v>57040</v>
      </c>
      <c r="F185" s="116">
        <f t="shared" ref="F185:F197" si="55">IFERROR(E185/C185-1,"-")</f>
        <v>2.1786492374726851E-3</v>
      </c>
      <c r="G185" s="115">
        <v>7010</v>
      </c>
      <c r="H185" s="116">
        <f t="shared" ref="H185:H197" si="56">IFERROR(G185/E185-1,"-")</f>
        <v>-0.87710378681626933</v>
      </c>
      <c r="I185" s="115">
        <v>60039</v>
      </c>
      <c r="J185" s="116">
        <f t="shared" ref="J185:J197" si="57">IFERROR(I185/G185-1,"-")</f>
        <v>7.5647646219686155</v>
      </c>
      <c r="K185" s="115">
        <v>56539</v>
      </c>
      <c r="L185" s="116">
        <f t="shared" ref="L185:L197" si="58">IFERROR(K185/I185-1,"-")</f>
        <v>-5.8295441296490669E-2</v>
      </c>
      <c r="M185" s="115">
        <v>54233</v>
      </c>
      <c r="N185" s="116">
        <f t="shared" ref="N185:N193" si="59">IFERROR(M185/K185-1,"-")</f>
        <v>-4.0786006119669649E-2</v>
      </c>
      <c r="O185" s="116">
        <f t="shared" ref="O185" si="60">M185/C185-1</f>
        <v>-4.7139644388221269E-2</v>
      </c>
    </row>
    <row r="186" spans="1:16" x14ac:dyDescent="0.25">
      <c r="B186" s="114" t="s">
        <v>73</v>
      </c>
      <c r="C186" s="115">
        <v>46571</v>
      </c>
      <c r="D186" s="116">
        <v>-0.17430232970462045</v>
      </c>
      <c r="E186" s="115">
        <v>57644</v>
      </c>
      <c r="F186" s="116">
        <f t="shared" si="55"/>
        <v>0.23776599171158019</v>
      </c>
      <c r="G186" s="115">
        <v>3599</v>
      </c>
      <c r="H186" s="116">
        <f t="shared" si="56"/>
        <v>-0.93756505447227811</v>
      </c>
      <c r="I186" s="115">
        <v>56597</v>
      </c>
      <c r="J186" s="116">
        <f t="shared" si="57"/>
        <v>14.725757154765212</v>
      </c>
      <c r="K186" s="115">
        <v>56743</v>
      </c>
      <c r="L186" s="116">
        <f t="shared" si="58"/>
        <v>2.5796420304962098E-3</v>
      </c>
      <c r="M186" s="115">
        <v>54347</v>
      </c>
      <c r="N186" s="116">
        <f t="shared" si="59"/>
        <v>-4.2225472745536896E-2</v>
      </c>
      <c r="O186" s="116">
        <f>IFERROR(M186/C186-1,"-")</f>
        <v>0.16697086169504627</v>
      </c>
    </row>
    <row r="187" spans="1:16" x14ac:dyDescent="0.25">
      <c r="B187" s="114" t="s">
        <v>75</v>
      </c>
      <c r="C187" s="115">
        <v>58812</v>
      </c>
      <c r="D187" s="116">
        <v>0.23169071603593783</v>
      </c>
      <c r="E187" s="115">
        <v>24554</v>
      </c>
      <c r="F187" s="116">
        <f t="shared" si="55"/>
        <v>-0.58250017003332655</v>
      </c>
      <c r="G187" s="115">
        <v>3712</v>
      </c>
      <c r="H187" s="116">
        <f t="shared" si="56"/>
        <v>-0.84882300236214059</v>
      </c>
      <c r="I187" s="115">
        <v>63116</v>
      </c>
      <c r="J187" s="116">
        <f t="shared" si="57"/>
        <v>16.00323275862069</v>
      </c>
      <c r="K187" s="115">
        <v>46476</v>
      </c>
      <c r="L187" s="116">
        <f t="shared" si="58"/>
        <v>-0.26364154889409974</v>
      </c>
      <c r="M187" s="115">
        <v>54310</v>
      </c>
      <c r="N187" s="116">
        <f t="shared" si="59"/>
        <v>0.16856011704966001</v>
      </c>
      <c r="O187" s="116">
        <f t="shared" ref="O187:O196" si="61">IFERROR(M187/C187-1,"-")</f>
        <v>-7.6549003604706511E-2</v>
      </c>
    </row>
    <row r="188" spans="1:16" x14ac:dyDescent="0.25">
      <c r="B188" s="114" t="s">
        <v>77</v>
      </c>
      <c r="C188" s="115">
        <v>48865</v>
      </c>
      <c r="D188" s="116">
        <v>-0.17193404619477726</v>
      </c>
      <c r="E188" s="115">
        <v>0</v>
      </c>
      <c r="F188" s="116">
        <f t="shared" si="55"/>
        <v>-1</v>
      </c>
      <c r="G188" s="115">
        <v>6872</v>
      </c>
      <c r="H188" s="116" t="str">
        <f t="shared" si="56"/>
        <v>-</v>
      </c>
      <c r="I188" s="115">
        <v>63281</v>
      </c>
      <c r="J188" s="116">
        <f t="shared" si="57"/>
        <v>8.2085273573923168</v>
      </c>
      <c r="K188" s="115">
        <v>46291</v>
      </c>
      <c r="L188" s="116">
        <f t="shared" si="58"/>
        <v>-0.26848501129881008</v>
      </c>
      <c r="M188" s="115">
        <v>58185</v>
      </c>
      <c r="N188" s="116">
        <f t="shared" si="59"/>
        <v>0.25693979391242361</v>
      </c>
      <c r="O188" s="116">
        <f t="shared" si="61"/>
        <v>0.19072956103550598</v>
      </c>
    </row>
    <row r="189" spans="1:16" x14ac:dyDescent="0.25">
      <c r="B189" s="114" t="s">
        <v>79</v>
      </c>
      <c r="C189" s="115">
        <v>37232</v>
      </c>
      <c r="D189" s="116">
        <v>-1.2754222681833904E-2</v>
      </c>
      <c r="E189" s="115">
        <v>0</v>
      </c>
      <c r="F189" s="116">
        <f t="shared" si="55"/>
        <v>-1</v>
      </c>
      <c r="G189" s="115">
        <v>14117</v>
      </c>
      <c r="H189" s="116" t="str">
        <f t="shared" si="56"/>
        <v>-</v>
      </c>
      <c r="I189" s="115">
        <v>41515</v>
      </c>
      <c r="J189" s="116">
        <f t="shared" si="57"/>
        <v>1.9407806191117092</v>
      </c>
      <c r="K189" s="115">
        <v>46632</v>
      </c>
      <c r="L189" s="116">
        <f t="shared" si="58"/>
        <v>0.12325665422136578</v>
      </c>
      <c r="M189" s="115">
        <v>42714</v>
      </c>
      <c r="N189" s="116">
        <f t="shared" si="59"/>
        <v>-8.4019557385486388E-2</v>
      </c>
      <c r="O189" s="116">
        <f t="shared" si="61"/>
        <v>0.14723893425010748</v>
      </c>
    </row>
    <row r="190" spans="1:16" x14ac:dyDescent="0.25">
      <c r="B190" s="114" t="s">
        <v>120</v>
      </c>
      <c r="C190" s="115">
        <v>39535</v>
      </c>
      <c r="D190" s="116">
        <v>7.309592313120894E-2</v>
      </c>
      <c r="E190" s="115">
        <v>0</v>
      </c>
      <c r="F190" s="116">
        <f t="shared" si="55"/>
        <v>-1</v>
      </c>
      <c r="G190" s="115">
        <v>25913</v>
      </c>
      <c r="H190" s="116" t="str">
        <f t="shared" si="56"/>
        <v>-</v>
      </c>
      <c r="I190" s="115">
        <v>38119</v>
      </c>
      <c r="J190" s="116">
        <f t="shared" si="57"/>
        <v>0.47103770308339454</v>
      </c>
      <c r="K190" s="115">
        <v>37086</v>
      </c>
      <c r="L190" s="116">
        <f t="shared" si="58"/>
        <v>-2.7099346782444411E-2</v>
      </c>
      <c r="M190" s="115">
        <v>39687</v>
      </c>
      <c r="N190" s="116">
        <f t="shared" si="59"/>
        <v>7.0134282478563348E-2</v>
      </c>
      <c r="O190" s="116">
        <f t="shared" si="61"/>
        <v>3.8446945744277095E-3</v>
      </c>
    </row>
    <row r="191" spans="1:16" x14ac:dyDescent="0.25">
      <c r="B191" s="114" t="s">
        <v>83</v>
      </c>
      <c r="C191" s="115">
        <v>53072</v>
      </c>
      <c r="D191" s="116">
        <v>-6.0655940813111764E-2</v>
      </c>
      <c r="E191" s="115">
        <v>0</v>
      </c>
      <c r="F191" s="116">
        <f t="shared" si="55"/>
        <v>-1</v>
      </c>
      <c r="G191" s="115">
        <v>44033</v>
      </c>
      <c r="H191" s="116" t="str">
        <f t="shared" si="56"/>
        <v>-</v>
      </c>
      <c r="I191" s="115">
        <v>61424</v>
      </c>
      <c r="J191" s="116">
        <f t="shared" si="57"/>
        <v>0.39495378466150388</v>
      </c>
      <c r="K191" s="115">
        <v>61993</v>
      </c>
      <c r="L191" s="116">
        <f t="shared" si="58"/>
        <v>9.2634800729356481E-3</v>
      </c>
      <c r="M191" s="115">
        <v>61489</v>
      </c>
      <c r="N191" s="116">
        <f t="shared" si="59"/>
        <v>-8.1299501556627574E-3</v>
      </c>
      <c r="O191" s="116">
        <f t="shared" si="61"/>
        <v>0.15859586976183304</v>
      </c>
    </row>
    <row r="192" spans="1:16" x14ac:dyDescent="0.25">
      <c r="B192" s="114" t="s">
        <v>85</v>
      </c>
      <c r="C192" s="115">
        <v>44661</v>
      </c>
      <c r="D192" s="116">
        <v>-5.4673609347218655E-2</v>
      </c>
      <c r="E192" s="115">
        <v>20281</v>
      </c>
      <c r="F192" s="116">
        <f t="shared" si="55"/>
        <v>-0.54589015024294119</v>
      </c>
      <c r="G192" s="115">
        <v>48502</v>
      </c>
      <c r="H192" s="116">
        <f t="shared" si="56"/>
        <v>1.3914994329668162</v>
      </c>
      <c r="I192" s="115">
        <v>44123</v>
      </c>
      <c r="J192" s="116">
        <f t="shared" si="57"/>
        <v>-9.0284936703641128E-2</v>
      </c>
      <c r="K192" s="115">
        <v>48757</v>
      </c>
      <c r="L192" s="116">
        <f t="shared" si="58"/>
        <v>0.10502459034970424</v>
      </c>
      <c r="M192" s="115">
        <v>48568</v>
      </c>
      <c r="N192" s="116">
        <f t="shared" si="59"/>
        <v>-3.8763664704555278E-3</v>
      </c>
      <c r="O192" s="116">
        <f t="shared" si="61"/>
        <v>8.7481247620966762E-2</v>
      </c>
    </row>
    <row r="193" spans="2:16" x14ac:dyDescent="0.25">
      <c r="B193" s="114" t="s">
        <v>87</v>
      </c>
      <c r="C193" s="115">
        <v>39139</v>
      </c>
      <c r="D193" s="116">
        <v>3.1268421457313345E-3</v>
      </c>
      <c r="E193" s="115">
        <v>28906</v>
      </c>
      <c r="F193" s="116">
        <f t="shared" si="55"/>
        <v>-0.26145277089348218</v>
      </c>
      <c r="G193" s="115">
        <v>55785</v>
      </c>
      <c r="H193" s="116">
        <f t="shared" si="56"/>
        <v>0.92987615028021864</v>
      </c>
      <c r="I193" s="115">
        <v>44068</v>
      </c>
      <c r="J193" s="116">
        <f t="shared" si="57"/>
        <v>-0.21003854082638707</v>
      </c>
      <c r="K193" s="115">
        <v>43792</v>
      </c>
      <c r="L193" s="116">
        <f t="shared" si="58"/>
        <v>-6.2630480167014113E-3</v>
      </c>
      <c r="M193" s="115">
        <v>44746</v>
      </c>
      <c r="N193" s="116">
        <f t="shared" si="59"/>
        <v>2.1784800876872401E-2</v>
      </c>
      <c r="O193" s="116">
        <f t="shared" si="61"/>
        <v>0.14325864227496865</v>
      </c>
    </row>
    <row r="194" spans="2:16" x14ac:dyDescent="0.25">
      <c r="B194" s="114" t="s">
        <v>89</v>
      </c>
      <c r="C194" s="115">
        <v>40651</v>
      </c>
      <c r="D194" s="116">
        <v>-0.13414556220579776</v>
      </c>
      <c r="E194" s="115">
        <v>15055</v>
      </c>
      <c r="F194" s="116">
        <f t="shared" si="55"/>
        <v>-0.6296524070748567</v>
      </c>
      <c r="G194" s="115">
        <v>56784</v>
      </c>
      <c r="H194" s="116">
        <f t="shared" si="56"/>
        <v>2.7717701760212554</v>
      </c>
      <c r="I194" s="115">
        <v>49340</v>
      </c>
      <c r="J194" s="116">
        <f t="shared" si="57"/>
        <v>-0.13109326570865032</v>
      </c>
      <c r="K194" s="115">
        <v>53334</v>
      </c>
      <c r="L194" s="116">
        <f t="shared" si="58"/>
        <v>8.0948520470206731E-2</v>
      </c>
      <c r="M194" s="115">
        <v>56505</v>
      </c>
      <c r="N194" s="116">
        <f>IFERROR(M194/K194-1,"-")</f>
        <v>5.9455506806164848E-2</v>
      </c>
      <c r="O194" s="116">
        <f t="shared" si="61"/>
        <v>0.39000270596049291</v>
      </c>
    </row>
    <row r="195" spans="2:16" x14ac:dyDescent="0.25">
      <c r="B195" s="114" t="s">
        <v>91</v>
      </c>
      <c r="C195" s="115">
        <v>46363</v>
      </c>
      <c r="D195" s="116">
        <v>-8.3264127812710087E-2</v>
      </c>
      <c r="E195" s="115">
        <v>8909</v>
      </c>
      <c r="F195" s="116">
        <f t="shared" si="55"/>
        <v>-0.8078424605827923</v>
      </c>
      <c r="G195" s="115">
        <v>84455</v>
      </c>
      <c r="H195" s="116">
        <f t="shared" si="56"/>
        <v>8.4797395891794807</v>
      </c>
      <c r="I195" s="115">
        <v>61960</v>
      </c>
      <c r="J195" s="116">
        <f t="shared" si="57"/>
        <v>-0.26635486353679472</v>
      </c>
      <c r="K195" s="115">
        <v>61728</v>
      </c>
      <c r="L195" s="116">
        <f t="shared" si="58"/>
        <v>-3.7443511943189289E-3</v>
      </c>
      <c r="M195" s="115">
        <v>57074</v>
      </c>
      <c r="N195" s="116">
        <f>IFERROR(M195/K195-1,"-")</f>
        <v>-7.5395282529808205E-2</v>
      </c>
      <c r="O195" s="116">
        <f t="shared" si="61"/>
        <v>0.23102473955524871</v>
      </c>
    </row>
    <row r="196" spans="2:16" x14ac:dyDescent="0.25">
      <c r="B196" s="114" t="s">
        <v>93</v>
      </c>
      <c r="C196" s="115">
        <v>54458</v>
      </c>
      <c r="D196" s="116">
        <v>-3.6721265079421195E-2</v>
      </c>
      <c r="E196" s="115">
        <v>11833</v>
      </c>
      <c r="F196" s="116">
        <f t="shared" si="55"/>
        <v>-0.78271328363142234</v>
      </c>
      <c r="G196" s="115">
        <v>63614</v>
      </c>
      <c r="H196" s="116">
        <f t="shared" si="56"/>
        <v>4.3759824220400576</v>
      </c>
      <c r="I196" s="115">
        <v>56047</v>
      </c>
      <c r="J196" s="116">
        <f t="shared" si="57"/>
        <v>-0.11895180306221897</v>
      </c>
      <c r="K196" s="115">
        <v>60367</v>
      </c>
      <c r="L196" s="116">
        <f t="shared" si="58"/>
        <v>7.7078166538797843E-2</v>
      </c>
      <c r="M196" s="115" t="s">
        <v>238</v>
      </c>
      <c r="N196" s="116" t="str">
        <f>IFERROR(M196/K196-1,"-")</f>
        <v>-</v>
      </c>
      <c r="O196" s="116" t="str">
        <f t="shared" si="61"/>
        <v>-</v>
      </c>
    </row>
    <row r="197" spans="2:16" ht="15.75" x14ac:dyDescent="0.25">
      <c r="B197" s="117" t="s">
        <v>30</v>
      </c>
      <c r="C197" s="118">
        <v>566275</v>
      </c>
      <c r="D197" s="119">
        <v>-3.98326796853673E-2</v>
      </c>
      <c r="E197" s="118">
        <v>241515</v>
      </c>
      <c r="F197" s="119">
        <f t="shared" si="55"/>
        <v>-0.57350227363030326</v>
      </c>
      <c r="G197" s="118">
        <v>414396</v>
      </c>
      <c r="H197" s="119">
        <f t="shared" si="56"/>
        <v>0.71581889323644488</v>
      </c>
      <c r="I197" s="118">
        <v>639629</v>
      </c>
      <c r="J197" s="119">
        <f t="shared" si="57"/>
        <v>0.54352117298429525</v>
      </c>
      <c r="K197" s="118">
        <v>619738</v>
      </c>
      <c r="L197" s="119">
        <f t="shared" si="58"/>
        <v>-3.1097714456348902E-2</v>
      </c>
      <c r="M197" s="118">
        <v>571858</v>
      </c>
      <c r="N197" s="119">
        <v>2.2323288121836926E-2</v>
      </c>
      <c r="O197" s="119">
        <v>0.11730950710898624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7" t="s">
        <v>284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251</v>
      </c>
      <c r="M206" s="113" t="s">
        <v>69</v>
      </c>
      <c r="N206" s="112" t="s">
        <v>275</v>
      </c>
      <c r="O206" s="112" t="s">
        <v>276</v>
      </c>
    </row>
    <row r="207" spans="2:16" x14ac:dyDescent="0.25">
      <c r="B207" s="114" t="s">
        <v>71</v>
      </c>
      <c r="C207" s="115">
        <v>36664</v>
      </c>
      <c r="D207" s="116">
        <v>-0.10472981222376876</v>
      </c>
      <c r="E207" s="115">
        <v>38581</v>
      </c>
      <c r="F207" s="116">
        <f t="shared" ref="F207:F219" si="62">IFERROR(E207/C207-1,"-")</f>
        <v>5.2285620772419827E-2</v>
      </c>
      <c r="G207" s="115">
        <v>1610</v>
      </c>
      <c r="H207" s="116">
        <f t="shared" ref="H207:H219" si="63">IFERROR(G207/E207-1,"-")</f>
        <v>-0.95826961457712345</v>
      </c>
      <c r="I207" s="115">
        <v>44879</v>
      </c>
      <c r="J207" s="116">
        <f t="shared" ref="J207:J219" si="64">IFERROR(I207/G207-1,"-")</f>
        <v>26.875155279503105</v>
      </c>
      <c r="K207" s="115">
        <v>42011</v>
      </c>
      <c r="L207" s="116">
        <f t="shared" ref="L207:L219" si="65">IFERROR(K207/I207-1,"-")</f>
        <v>-6.3905167227433779E-2</v>
      </c>
      <c r="M207" s="115">
        <v>41716</v>
      </c>
      <c r="N207" s="116">
        <f t="shared" ref="N207:N215" si="66">IFERROR(M207/K207-1,"-")</f>
        <v>-7.021970436314251E-3</v>
      </c>
      <c r="O207" s="116">
        <f t="shared" ref="O207" si="67">M207/C207-1</f>
        <v>0.1377918394065023</v>
      </c>
    </row>
    <row r="208" spans="2:16" x14ac:dyDescent="0.25">
      <c r="B208" s="114" t="s">
        <v>73</v>
      </c>
      <c r="C208" s="115">
        <v>38177</v>
      </c>
      <c r="D208" s="116">
        <v>-9.2406808672499063E-2</v>
      </c>
      <c r="E208" s="115">
        <v>42672</v>
      </c>
      <c r="F208" s="116">
        <f t="shared" si="62"/>
        <v>0.11774104827513954</v>
      </c>
      <c r="G208" s="115">
        <v>1129</v>
      </c>
      <c r="H208" s="116">
        <f t="shared" si="63"/>
        <v>-0.97354236970378705</v>
      </c>
      <c r="I208" s="115">
        <v>45597</v>
      </c>
      <c r="J208" s="116">
        <f t="shared" si="64"/>
        <v>39.38706820194863</v>
      </c>
      <c r="K208" s="115">
        <v>39850</v>
      </c>
      <c r="L208" s="116">
        <f t="shared" si="65"/>
        <v>-0.12603899379345129</v>
      </c>
      <c r="M208" s="115">
        <v>48058</v>
      </c>
      <c r="N208" s="116">
        <f t="shared" si="66"/>
        <v>0.20597239648682564</v>
      </c>
      <c r="O208" s="116">
        <f>IFERROR(M208/C208-1,"-")</f>
        <v>0.25882075595253684</v>
      </c>
    </row>
    <row r="209" spans="2:16" x14ac:dyDescent="0.25">
      <c r="B209" s="114" t="s">
        <v>75</v>
      </c>
      <c r="C209" s="115">
        <v>41165</v>
      </c>
      <c r="D209" s="116">
        <v>8.4202486304256308E-2</v>
      </c>
      <c r="E209" s="115">
        <v>19499</v>
      </c>
      <c r="F209" s="116">
        <f t="shared" si="62"/>
        <v>-0.52632090368031093</v>
      </c>
      <c r="G209" s="115">
        <v>1410</v>
      </c>
      <c r="H209" s="116">
        <f t="shared" si="63"/>
        <v>-0.92768859941535464</v>
      </c>
      <c r="I209" s="115">
        <v>50300</v>
      </c>
      <c r="J209" s="116">
        <f t="shared" si="64"/>
        <v>34.673758865248224</v>
      </c>
      <c r="K209" s="115">
        <v>39334</v>
      </c>
      <c r="L209" s="116">
        <f t="shared" si="65"/>
        <v>-0.21801192842942341</v>
      </c>
      <c r="M209" s="115">
        <v>39685</v>
      </c>
      <c r="N209" s="116">
        <f t="shared" si="66"/>
        <v>8.9235775664819883E-3</v>
      </c>
      <c r="O209" s="116">
        <f t="shared" ref="O209:O218" si="68">IFERROR(M209/C209-1,"-")</f>
        <v>-3.5952872585934603E-2</v>
      </c>
    </row>
    <row r="210" spans="2:16" x14ac:dyDescent="0.25">
      <c r="B210" s="114" t="s">
        <v>77</v>
      </c>
      <c r="C210" s="115">
        <v>46920</v>
      </c>
      <c r="D210" s="116">
        <v>-3.5659233377864585E-2</v>
      </c>
      <c r="E210" s="115">
        <v>0</v>
      </c>
      <c r="F210" s="116">
        <f t="shared" si="62"/>
        <v>-1</v>
      </c>
      <c r="G210" s="115">
        <v>1583</v>
      </c>
      <c r="H210" s="116" t="str">
        <f t="shared" si="63"/>
        <v>-</v>
      </c>
      <c r="I210" s="115">
        <v>53650</v>
      </c>
      <c r="J210" s="116">
        <f t="shared" si="64"/>
        <v>32.891345546430827</v>
      </c>
      <c r="K210" s="115">
        <v>47936</v>
      </c>
      <c r="L210" s="116">
        <f t="shared" si="65"/>
        <v>-0.10650512581547067</v>
      </c>
      <c r="M210" s="115">
        <v>47463</v>
      </c>
      <c r="N210" s="116">
        <f t="shared" si="66"/>
        <v>-9.8673230974632986E-3</v>
      </c>
      <c r="O210" s="116">
        <f t="shared" si="68"/>
        <v>1.1572890025575377E-2</v>
      </c>
    </row>
    <row r="211" spans="2:16" x14ac:dyDescent="0.25">
      <c r="B211" s="114" t="s">
        <v>79</v>
      </c>
      <c r="C211" s="115">
        <v>39238</v>
      </c>
      <c r="D211" s="116">
        <v>-0.31741006193027621</v>
      </c>
      <c r="E211" s="115">
        <v>0</v>
      </c>
      <c r="F211" s="116">
        <f t="shared" si="62"/>
        <v>-1</v>
      </c>
      <c r="G211" s="115">
        <v>4434</v>
      </c>
      <c r="H211" s="116" t="str">
        <f t="shared" si="63"/>
        <v>-</v>
      </c>
      <c r="I211" s="115">
        <v>62535</v>
      </c>
      <c r="J211" s="116">
        <f t="shared" si="64"/>
        <v>13.103518267929635</v>
      </c>
      <c r="K211" s="115">
        <v>48535</v>
      </c>
      <c r="L211" s="116">
        <f t="shared" si="65"/>
        <v>-0.22387463020708398</v>
      </c>
      <c r="M211" s="115">
        <v>50974</v>
      </c>
      <c r="N211" s="116">
        <f t="shared" si="66"/>
        <v>5.025239517873703E-2</v>
      </c>
      <c r="O211" s="116">
        <f t="shared" si="68"/>
        <v>0.29909781334420704</v>
      </c>
    </row>
    <row r="212" spans="2:16" x14ac:dyDescent="0.25">
      <c r="B212" s="114" t="s">
        <v>81</v>
      </c>
      <c r="C212" s="115">
        <v>33847</v>
      </c>
      <c r="D212" s="116">
        <v>-7.5496435497528047E-2</v>
      </c>
      <c r="E212" s="115">
        <v>0</v>
      </c>
      <c r="F212" s="116">
        <f t="shared" si="62"/>
        <v>-1</v>
      </c>
      <c r="G212" s="115">
        <v>18411</v>
      </c>
      <c r="H212" s="116" t="str">
        <f t="shared" si="63"/>
        <v>-</v>
      </c>
      <c r="I212" s="115">
        <v>45469</v>
      </c>
      <c r="J212" s="116">
        <f t="shared" si="64"/>
        <v>1.4696648742599532</v>
      </c>
      <c r="K212" s="115">
        <v>40505</v>
      </c>
      <c r="L212" s="116">
        <f t="shared" si="65"/>
        <v>-0.10917328289603911</v>
      </c>
      <c r="M212" s="115">
        <v>40592</v>
      </c>
      <c r="N212" s="116">
        <f t="shared" si="66"/>
        <v>2.1478829774101982E-3</v>
      </c>
      <c r="O212" s="116">
        <f t="shared" si="68"/>
        <v>0.19927910893136769</v>
      </c>
    </row>
    <row r="213" spans="2:16" x14ac:dyDescent="0.25">
      <c r="B213" s="114" t="s">
        <v>83</v>
      </c>
      <c r="C213" s="115">
        <v>49761</v>
      </c>
      <c r="D213" s="116">
        <v>1.1649182727494489E-2</v>
      </c>
      <c r="E213" s="115">
        <v>0</v>
      </c>
      <c r="F213" s="116">
        <f t="shared" si="62"/>
        <v>-1</v>
      </c>
      <c r="G213" s="115">
        <v>29486</v>
      </c>
      <c r="H213" s="116" t="str">
        <f t="shared" si="63"/>
        <v>-</v>
      </c>
      <c r="I213" s="115">
        <v>50032</v>
      </c>
      <c r="J213" s="116">
        <f t="shared" si="64"/>
        <v>0.69680526351488847</v>
      </c>
      <c r="K213" s="115">
        <v>50397</v>
      </c>
      <c r="L213" s="116">
        <f t="shared" si="65"/>
        <v>7.2953309881675921E-3</v>
      </c>
      <c r="M213" s="115">
        <v>51873</v>
      </c>
      <c r="N213" s="116">
        <f t="shared" si="66"/>
        <v>2.9287457586761212E-2</v>
      </c>
      <c r="O213" s="116">
        <f t="shared" si="68"/>
        <v>4.2442876951829689E-2</v>
      </c>
    </row>
    <row r="214" spans="2:16" x14ac:dyDescent="0.25">
      <c r="B214" s="114" t="s">
        <v>85</v>
      </c>
      <c r="C214" s="115">
        <v>57581</v>
      </c>
      <c r="D214" s="116">
        <v>-6.3510392609699817E-2</v>
      </c>
      <c r="E214" s="115">
        <v>19637</v>
      </c>
      <c r="F214" s="116">
        <f t="shared" si="62"/>
        <v>-0.65896736770809816</v>
      </c>
      <c r="G214" s="115">
        <v>51243</v>
      </c>
      <c r="H214" s="116">
        <f t="shared" si="63"/>
        <v>1.6095126546824869</v>
      </c>
      <c r="I214" s="115">
        <v>65282</v>
      </c>
      <c r="J214" s="116">
        <f t="shared" si="64"/>
        <v>0.273969127490584</v>
      </c>
      <c r="K214" s="115">
        <v>68350</v>
      </c>
      <c r="L214" s="116">
        <f t="shared" si="65"/>
        <v>4.6996109187831259E-2</v>
      </c>
      <c r="M214" s="115">
        <v>57015</v>
      </c>
      <c r="N214" s="116">
        <f t="shared" si="66"/>
        <v>-0.16583760058522312</v>
      </c>
      <c r="O214" s="116">
        <f t="shared" si="68"/>
        <v>-9.8296313019919923E-3</v>
      </c>
    </row>
    <row r="215" spans="2:16" x14ac:dyDescent="0.25">
      <c r="B215" s="114" t="s">
        <v>87</v>
      </c>
      <c r="C215" s="115">
        <v>39886</v>
      </c>
      <c r="D215" s="116">
        <v>-1.3504155124653749E-2</v>
      </c>
      <c r="E215" s="115">
        <v>1185</v>
      </c>
      <c r="F215" s="116">
        <f t="shared" si="62"/>
        <v>-0.97029032743318455</v>
      </c>
      <c r="G215" s="115">
        <v>53125</v>
      </c>
      <c r="H215" s="116">
        <f t="shared" si="63"/>
        <v>43.83122362869198</v>
      </c>
      <c r="I215" s="115">
        <v>49325</v>
      </c>
      <c r="J215" s="116">
        <f t="shared" si="64"/>
        <v>-7.1529411764705841E-2</v>
      </c>
      <c r="K215" s="115">
        <v>46471</v>
      </c>
      <c r="L215" s="116">
        <f t="shared" si="65"/>
        <v>-5.7861125190065921E-2</v>
      </c>
      <c r="M215" s="115">
        <v>46544</v>
      </c>
      <c r="N215" s="116">
        <f t="shared" si="66"/>
        <v>1.5708721568290507E-3</v>
      </c>
      <c r="O215" s="116">
        <f t="shared" si="68"/>
        <v>0.16692573835430968</v>
      </c>
    </row>
    <row r="216" spans="2:16" x14ac:dyDescent="0.25">
      <c r="B216" s="114" t="s">
        <v>89</v>
      </c>
      <c r="C216" s="115">
        <v>48095</v>
      </c>
      <c r="D216" s="116">
        <v>1.1631820285221472E-2</v>
      </c>
      <c r="E216" s="115">
        <v>873</v>
      </c>
      <c r="F216" s="116">
        <f t="shared" si="62"/>
        <v>-0.98184842499220293</v>
      </c>
      <c r="G216" s="115">
        <v>69678</v>
      </c>
      <c r="H216" s="116">
        <f t="shared" si="63"/>
        <v>78.814432989690715</v>
      </c>
      <c r="I216" s="115">
        <v>45028</v>
      </c>
      <c r="J216" s="116">
        <f t="shared" si="64"/>
        <v>-0.35377020006314763</v>
      </c>
      <c r="K216" s="115">
        <v>51497</v>
      </c>
      <c r="L216" s="116">
        <f t="shared" si="65"/>
        <v>0.14366616327618376</v>
      </c>
      <c r="M216" s="115">
        <v>54475</v>
      </c>
      <c r="N216" s="116">
        <f>IFERROR(M216/K216-1,"-")</f>
        <v>5.7828611375419836E-2</v>
      </c>
      <c r="O216" s="116">
        <f t="shared" si="68"/>
        <v>0.13265412205010918</v>
      </c>
    </row>
    <row r="217" spans="2:16" x14ac:dyDescent="0.25">
      <c r="B217" s="114" t="s">
        <v>91</v>
      </c>
      <c r="C217" s="115">
        <v>33368</v>
      </c>
      <c r="D217" s="116">
        <v>-2.4215970582079915E-3</v>
      </c>
      <c r="E217" s="115">
        <v>2741</v>
      </c>
      <c r="F217" s="116">
        <f t="shared" si="62"/>
        <v>-0.91785543035243344</v>
      </c>
      <c r="G217" s="115">
        <v>49033</v>
      </c>
      <c r="H217" s="116">
        <f t="shared" si="63"/>
        <v>16.888726742064939</v>
      </c>
      <c r="I217" s="115">
        <v>36109</v>
      </c>
      <c r="J217" s="116">
        <f t="shared" si="64"/>
        <v>-0.2635775906022475</v>
      </c>
      <c r="K217" s="115">
        <v>38146</v>
      </c>
      <c r="L217" s="116">
        <f t="shared" si="65"/>
        <v>5.6412528732449063E-2</v>
      </c>
      <c r="M217" s="115">
        <v>42223</v>
      </c>
      <c r="N217" s="116">
        <f>IFERROR(M217/K217-1,"-")</f>
        <v>0.10687883395375652</v>
      </c>
      <c r="O217" s="116">
        <f t="shared" si="68"/>
        <v>0.26537401102853031</v>
      </c>
    </row>
    <row r="218" spans="2:16" x14ac:dyDescent="0.25">
      <c r="B218" s="114" t="s">
        <v>93</v>
      </c>
      <c r="C218" s="115">
        <v>37462</v>
      </c>
      <c r="D218" s="116">
        <v>8.7683642064920742E-2</v>
      </c>
      <c r="E218" s="115">
        <v>3619</v>
      </c>
      <c r="F218" s="116">
        <f t="shared" si="62"/>
        <v>-0.90339544071325606</v>
      </c>
      <c r="G218" s="115">
        <v>40632</v>
      </c>
      <c r="H218" s="116">
        <f t="shared" si="63"/>
        <v>10.227410886985355</v>
      </c>
      <c r="I218" s="115">
        <v>35693</v>
      </c>
      <c r="J218" s="116">
        <f t="shared" si="64"/>
        <v>-0.12155443985036429</v>
      </c>
      <c r="K218" s="115">
        <v>40203</v>
      </c>
      <c r="L218" s="116">
        <f t="shared" si="65"/>
        <v>0.12635530776342696</v>
      </c>
      <c r="M218" s="115" t="s">
        <v>238</v>
      </c>
      <c r="N218" s="116" t="str">
        <f>IFERROR(M218/K218-1,"-")</f>
        <v>-</v>
      </c>
      <c r="O218" s="116" t="str">
        <f t="shared" si="68"/>
        <v>-</v>
      </c>
    </row>
    <row r="219" spans="2:16" ht="15.75" x14ac:dyDescent="0.25">
      <c r="B219" s="117" t="s">
        <v>30</v>
      </c>
      <c r="C219" s="118">
        <v>502164</v>
      </c>
      <c r="D219" s="119">
        <v>-5.3010330508378667E-2</v>
      </c>
      <c r="E219" s="118">
        <v>134940</v>
      </c>
      <c r="F219" s="119">
        <f t="shared" si="62"/>
        <v>-0.7312830071450761</v>
      </c>
      <c r="G219" s="118">
        <v>321774</v>
      </c>
      <c r="H219" s="119">
        <f t="shared" si="63"/>
        <v>1.3845709204090708</v>
      </c>
      <c r="I219" s="118">
        <v>583899</v>
      </c>
      <c r="J219" s="119">
        <f t="shared" si="64"/>
        <v>0.81462455015010526</v>
      </c>
      <c r="K219" s="118">
        <v>553235</v>
      </c>
      <c r="L219" s="119">
        <f t="shared" si="65"/>
        <v>-5.2515931693666196E-2</v>
      </c>
      <c r="M219" s="118">
        <v>520618</v>
      </c>
      <c r="N219" s="119">
        <v>1.4786602005333105E-2</v>
      </c>
      <c r="O219" s="119">
        <v>0.12032657488024578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7" t="s">
        <v>285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251</v>
      </c>
      <c r="M228" s="113" t="s">
        <v>69</v>
      </c>
      <c r="N228" s="112" t="s">
        <v>275</v>
      </c>
      <c r="O228" s="112" t="s">
        <v>276</v>
      </c>
    </row>
    <row r="229" spans="2:16" x14ac:dyDescent="0.25">
      <c r="B229" s="114" t="s">
        <v>71</v>
      </c>
      <c r="C229" s="115">
        <v>35041</v>
      </c>
      <c r="D229" s="116">
        <v>0.16072079234158143</v>
      </c>
      <c r="E229" s="115">
        <v>35175</v>
      </c>
      <c r="F229" s="116">
        <f t="shared" ref="F229:F241" si="69">IFERROR(E229/C229-1,"-")</f>
        <v>3.8240917782026429E-3</v>
      </c>
      <c r="G229" s="115">
        <v>78</v>
      </c>
      <c r="H229" s="116">
        <f t="shared" ref="H229:H241" si="70">IFERROR(G229/E229-1,"-")</f>
        <v>-0.99778251599147116</v>
      </c>
      <c r="I229" s="115">
        <v>19961</v>
      </c>
      <c r="J229" s="116">
        <f t="shared" ref="J229:J241" si="71">IFERROR(I229/G229-1,"-")</f>
        <v>254.91025641025641</v>
      </c>
      <c r="K229" s="115">
        <v>28635</v>
      </c>
      <c r="L229" s="116">
        <f t="shared" ref="L229:L241" si="72">IFERROR(K229/I229-1,"-")</f>
        <v>0.43454736736636446</v>
      </c>
      <c r="M229" s="115">
        <v>26551</v>
      </c>
      <c r="N229" s="116">
        <f t="shared" ref="N229:N237" si="73">IFERROR(M229/K229-1,"-")</f>
        <v>-7.2778068796926831E-2</v>
      </c>
      <c r="O229" s="116">
        <f t="shared" ref="O229" si="74">M229/C229-1</f>
        <v>-0.24228760594731891</v>
      </c>
    </row>
    <row r="230" spans="2:16" x14ac:dyDescent="0.25">
      <c r="B230" s="114" t="s">
        <v>73</v>
      </c>
      <c r="C230" s="115">
        <v>39374</v>
      </c>
      <c r="D230" s="116">
        <v>8.6658939117955525E-2</v>
      </c>
      <c r="E230" s="115">
        <v>41345</v>
      </c>
      <c r="F230" s="116">
        <f t="shared" si="69"/>
        <v>5.0058414181947564E-2</v>
      </c>
      <c r="G230" s="115">
        <v>227</v>
      </c>
      <c r="H230" s="116">
        <f t="shared" si="70"/>
        <v>-0.99450961422179218</v>
      </c>
      <c r="I230" s="115">
        <v>25593</v>
      </c>
      <c r="J230" s="116">
        <f t="shared" si="71"/>
        <v>111.74449339207048</v>
      </c>
      <c r="K230" s="115">
        <v>34396</v>
      </c>
      <c r="L230" s="116">
        <f t="shared" si="72"/>
        <v>0.34396123940139889</v>
      </c>
      <c r="M230" s="115">
        <v>29714</v>
      </c>
      <c r="N230" s="116">
        <f t="shared" si="73"/>
        <v>-0.13612047912547975</v>
      </c>
      <c r="O230" s="116">
        <f>IFERROR(M230/C230-1,"-")</f>
        <v>-0.24533956417940772</v>
      </c>
    </row>
    <row r="231" spans="2:16" x14ac:dyDescent="0.25">
      <c r="B231" s="114" t="s">
        <v>75</v>
      </c>
      <c r="C231" s="115">
        <v>34343</v>
      </c>
      <c r="D231" s="116">
        <v>2.6942168530590171E-2</v>
      </c>
      <c r="E231" s="115">
        <v>17896</v>
      </c>
      <c r="F231" s="116">
        <f t="shared" si="69"/>
        <v>-0.47890399790350291</v>
      </c>
      <c r="G231" s="115">
        <v>151</v>
      </c>
      <c r="H231" s="116">
        <f t="shared" si="70"/>
        <v>-0.9915623603039786</v>
      </c>
      <c r="I231" s="115">
        <v>28650</v>
      </c>
      <c r="J231" s="116">
        <f t="shared" si="71"/>
        <v>188.73509933774835</v>
      </c>
      <c r="K231" s="115">
        <v>30534</v>
      </c>
      <c r="L231" s="116">
        <f t="shared" si="72"/>
        <v>6.5759162303664853E-2</v>
      </c>
      <c r="M231" s="115">
        <v>29097</v>
      </c>
      <c r="N231" s="116">
        <f t="shared" si="73"/>
        <v>-4.7062291216348973E-2</v>
      </c>
      <c r="O231" s="116">
        <f t="shared" ref="O231:O240" si="75">IFERROR(M231/C231-1,"-")</f>
        <v>-0.15275310834813494</v>
      </c>
    </row>
    <row r="232" spans="2:16" x14ac:dyDescent="0.25">
      <c r="B232" s="114" t="s">
        <v>77</v>
      </c>
      <c r="C232" s="115">
        <v>20350</v>
      </c>
      <c r="D232" s="116">
        <v>0.11038358705734708</v>
      </c>
      <c r="E232" s="115">
        <v>0</v>
      </c>
      <c r="F232" s="116">
        <f t="shared" si="69"/>
        <v>-1</v>
      </c>
      <c r="G232" s="115">
        <v>118</v>
      </c>
      <c r="H232" s="116" t="str">
        <f t="shared" si="70"/>
        <v>-</v>
      </c>
      <c r="I232" s="115">
        <v>20850</v>
      </c>
      <c r="J232" s="116">
        <f t="shared" si="71"/>
        <v>175.69491525423729</v>
      </c>
      <c r="K232" s="115">
        <v>15575</v>
      </c>
      <c r="L232" s="116">
        <f t="shared" si="72"/>
        <v>-0.25299760191846521</v>
      </c>
      <c r="M232" s="115">
        <v>14346</v>
      </c>
      <c r="N232" s="116">
        <f t="shared" si="73"/>
        <v>-7.8908507223113933E-2</v>
      </c>
      <c r="O232" s="116">
        <f t="shared" si="75"/>
        <v>-0.29503685503685506</v>
      </c>
    </row>
    <row r="233" spans="2:16" x14ac:dyDescent="0.25">
      <c r="B233" s="114" t="s">
        <v>79</v>
      </c>
      <c r="C233" s="115">
        <v>19651</v>
      </c>
      <c r="D233" s="116">
        <v>1.7881668558456298</v>
      </c>
      <c r="E233" s="115">
        <v>0</v>
      </c>
      <c r="F233" s="116">
        <f t="shared" si="69"/>
        <v>-1</v>
      </c>
      <c r="G233" s="115">
        <v>188</v>
      </c>
      <c r="H233" s="116" t="str">
        <f t="shared" si="70"/>
        <v>-</v>
      </c>
      <c r="I233" s="115">
        <v>3925</v>
      </c>
      <c r="J233" s="116">
        <f t="shared" si="71"/>
        <v>19.877659574468087</v>
      </c>
      <c r="K233" s="115">
        <v>3025</v>
      </c>
      <c r="L233" s="116">
        <f t="shared" si="72"/>
        <v>-0.22929936305732479</v>
      </c>
      <c r="M233" s="115">
        <v>5239</v>
      </c>
      <c r="N233" s="116">
        <f t="shared" si="73"/>
        <v>0.73190082644628096</v>
      </c>
      <c r="O233" s="116">
        <f t="shared" si="75"/>
        <v>-0.73339779146099437</v>
      </c>
    </row>
    <row r="234" spans="2:16" x14ac:dyDescent="0.25">
      <c r="B234" s="114" t="s">
        <v>81</v>
      </c>
      <c r="C234" s="115">
        <v>6320</v>
      </c>
      <c r="D234" s="116">
        <v>4.2560211151435157E-2</v>
      </c>
      <c r="E234" s="115">
        <v>0</v>
      </c>
      <c r="F234" s="116">
        <f t="shared" si="69"/>
        <v>-1</v>
      </c>
      <c r="G234" s="115">
        <v>262</v>
      </c>
      <c r="H234" s="116" t="str">
        <f t="shared" si="70"/>
        <v>-</v>
      </c>
      <c r="I234" s="115">
        <v>2912</v>
      </c>
      <c r="J234" s="116">
        <f t="shared" si="71"/>
        <v>10.114503816793894</v>
      </c>
      <c r="K234" s="115">
        <v>3081</v>
      </c>
      <c r="L234" s="116">
        <f t="shared" si="72"/>
        <v>5.8035714285714191E-2</v>
      </c>
      <c r="M234" s="115">
        <v>3538</v>
      </c>
      <c r="N234" s="116">
        <f t="shared" si="73"/>
        <v>0.14832846478416095</v>
      </c>
      <c r="O234" s="116">
        <f t="shared" si="75"/>
        <v>-0.44018987341772153</v>
      </c>
    </row>
    <row r="235" spans="2:16" x14ac:dyDescent="0.25">
      <c r="B235" s="114" t="s">
        <v>83</v>
      </c>
      <c r="C235" s="115">
        <v>9170</v>
      </c>
      <c r="D235" s="116">
        <v>-0.13539505940033947</v>
      </c>
      <c r="E235" s="115">
        <v>0</v>
      </c>
      <c r="F235" s="116">
        <f t="shared" si="69"/>
        <v>-1</v>
      </c>
      <c r="G235" s="115">
        <v>1340</v>
      </c>
      <c r="H235" s="116" t="str">
        <f t="shared" si="70"/>
        <v>-</v>
      </c>
      <c r="I235" s="115">
        <v>5501</v>
      </c>
      <c r="J235" s="116">
        <f t="shared" si="71"/>
        <v>3.1052238805970145</v>
      </c>
      <c r="K235" s="115">
        <v>4568</v>
      </c>
      <c r="L235" s="116">
        <f t="shared" si="72"/>
        <v>-0.16960552626795133</v>
      </c>
      <c r="M235" s="115">
        <v>8513</v>
      </c>
      <c r="N235" s="116">
        <f t="shared" si="73"/>
        <v>0.86361646234676015</v>
      </c>
      <c r="O235" s="116">
        <f t="shared" si="75"/>
        <v>-7.1646673936750283E-2</v>
      </c>
    </row>
    <row r="236" spans="2:16" x14ac:dyDescent="0.25">
      <c r="B236" s="114" t="s">
        <v>85</v>
      </c>
      <c r="C236" s="115">
        <v>5429</v>
      </c>
      <c r="D236" s="116">
        <v>0.15609028960817728</v>
      </c>
      <c r="E236" s="115">
        <v>42</v>
      </c>
      <c r="F236" s="116">
        <f t="shared" si="69"/>
        <v>-0.99226376864984345</v>
      </c>
      <c r="G236" s="115">
        <v>1239</v>
      </c>
      <c r="H236" s="116">
        <f t="shared" si="70"/>
        <v>28.5</v>
      </c>
      <c r="I236" s="115">
        <v>3696</v>
      </c>
      <c r="J236" s="116">
        <f t="shared" si="71"/>
        <v>1.9830508474576272</v>
      </c>
      <c r="K236" s="115">
        <v>4628</v>
      </c>
      <c r="L236" s="116">
        <f t="shared" si="72"/>
        <v>0.25216450216450226</v>
      </c>
      <c r="M236" s="115">
        <v>4370</v>
      </c>
      <c r="N236" s="116">
        <f t="shared" si="73"/>
        <v>-5.5747623163353466E-2</v>
      </c>
      <c r="O236" s="116">
        <f t="shared" si="75"/>
        <v>-0.19506354761466205</v>
      </c>
    </row>
    <row r="237" spans="2:16" x14ac:dyDescent="0.25">
      <c r="B237" s="114" t="s">
        <v>87</v>
      </c>
      <c r="C237" s="115">
        <v>6957</v>
      </c>
      <c r="D237" s="116">
        <v>-8.9993459777632401E-2</v>
      </c>
      <c r="E237" s="115">
        <v>1</v>
      </c>
      <c r="F237" s="116">
        <f t="shared" si="69"/>
        <v>-0.99985625988213311</v>
      </c>
      <c r="G237" s="115">
        <v>1233</v>
      </c>
      <c r="H237" s="116">
        <f t="shared" si="70"/>
        <v>1232</v>
      </c>
      <c r="I237" s="115">
        <v>3488</v>
      </c>
      <c r="J237" s="116">
        <f t="shared" si="71"/>
        <v>1.8288726682887266</v>
      </c>
      <c r="K237" s="115">
        <v>4749</v>
      </c>
      <c r="L237" s="116">
        <f t="shared" si="72"/>
        <v>0.36152522935779818</v>
      </c>
      <c r="M237" s="115">
        <v>6214</v>
      </c>
      <c r="N237" s="116">
        <f t="shared" si="73"/>
        <v>0.30848599705201085</v>
      </c>
      <c r="O237" s="116">
        <f t="shared" si="75"/>
        <v>-0.10679890757510424</v>
      </c>
    </row>
    <row r="238" spans="2:16" x14ac:dyDescent="0.25">
      <c r="B238" s="114" t="s">
        <v>89</v>
      </c>
      <c r="C238" s="115">
        <v>16600</v>
      </c>
      <c r="D238" s="116">
        <v>0.2152269399707174</v>
      </c>
      <c r="E238" s="115">
        <v>76</v>
      </c>
      <c r="F238" s="116">
        <f t="shared" si="69"/>
        <v>-0.99542168674698794</v>
      </c>
      <c r="G238" s="115">
        <v>12796</v>
      </c>
      <c r="H238" s="116">
        <f t="shared" si="70"/>
        <v>167.36842105263159</v>
      </c>
      <c r="I238" s="115">
        <v>16522</v>
      </c>
      <c r="J238" s="116">
        <f t="shared" si="71"/>
        <v>0.29118474523288529</v>
      </c>
      <c r="K238" s="115">
        <v>13495</v>
      </c>
      <c r="L238" s="116">
        <f t="shared" si="72"/>
        <v>-0.1832102651010773</v>
      </c>
      <c r="M238" s="115">
        <v>14121</v>
      </c>
      <c r="N238" s="116">
        <f>IFERROR(M238/K238-1,"-")</f>
        <v>4.6387550944794409E-2</v>
      </c>
      <c r="O238" s="116">
        <f t="shared" si="75"/>
        <v>-0.14933734939759036</v>
      </c>
    </row>
    <row r="239" spans="2:16" x14ac:dyDescent="0.25">
      <c r="B239" s="114" t="s">
        <v>91</v>
      </c>
      <c r="C239" s="115">
        <v>24669</v>
      </c>
      <c r="D239" s="116">
        <v>0.1961307214895267</v>
      </c>
      <c r="E239" s="115">
        <v>66</v>
      </c>
      <c r="F239" s="116">
        <f t="shared" si="69"/>
        <v>-0.99732457740484004</v>
      </c>
      <c r="G239" s="115">
        <v>21197</v>
      </c>
      <c r="H239" s="116">
        <f t="shared" si="70"/>
        <v>320.16666666666669</v>
      </c>
      <c r="I239" s="115">
        <v>26271</v>
      </c>
      <c r="J239" s="116">
        <f t="shared" si="71"/>
        <v>0.23937349624946935</v>
      </c>
      <c r="K239" s="115">
        <v>23135</v>
      </c>
      <c r="L239" s="116">
        <f t="shared" si="72"/>
        <v>-0.11937116973088191</v>
      </c>
      <c r="M239" s="115">
        <v>24442</v>
      </c>
      <c r="N239" s="116">
        <f>IFERROR(M239/K239-1,"-")</f>
        <v>5.6494488869677895E-2</v>
      </c>
      <c r="O239" s="116">
        <f t="shared" si="75"/>
        <v>-9.2018322591106427E-3</v>
      </c>
    </row>
    <row r="240" spans="2:16" x14ac:dyDescent="0.25">
      <c r="B240" s="114" t="s">
        <v>93</v>
      </c>
      <c r="C240" s="115">
        <v>24560</v>
      </c>
      <c r="D240" s="116">
        <v>0.20575384162207278</v>
      </c>
      <c r="E240" s="115">
        <v>185</v>
      </c>
      <c r="F240" s="116">
        <f t="shared" si="69"/>
        <v>-0.99246742671009769</v>
      </c>
      <c r="G240" s="115">
        <v>19240</v>
      </c>
      <c r="H240" s="116">
        <f t="shared" si="70"/>
        <v>103</v>
      </c>
      <c r="I240" s="115">
        <v>20337</v>
      </c>
      <c r="J240" s="116">
        <f t="shared" si="71"/>
        <v>5.7016632016632096E-2</v>
      </c>
      <c r="K240" s="115">
        <v>18652</v>
      </c>
      <c r="L240" s="116">
        <f t="shared" si="72"/>
        <v>-8.2853911589713336E-2</v>
      </c>
      <c r="M240" s="115" t="s">
        <v>238</v>
      </c>
      <c r="N240" s="116" t="str">
        <f>IFERROR(M240/K240-1,"-")</f>
        <v>-</v>
      </c>
      <c r="O240" s="116" t="str">
        <f t="shared" si="75"/>
        <v>-</v>
      </c>
    </row>
    <row r="241" spans="2:16" ht="15.75" x14ac:dyDescent="0.25">
      <c r="B241" s="117" t="s">
        <v>30</v>
      </c>
      <c r="C241" s="118">
        <v>242464</v>
      </c>
      <c r="D241" s="119">
        <v>0.16065906501613192</v>
      </c>
      <c r="E241" s="118">
        <v>95128</v>
      </c>
      <c r="F241" s="119">
        <f t="shared" si="69"/>
        <v>-0.6076613435396595</v>
      </c>
      <c r="G241" s="118">
        <v>58069</v>
      </c>
      <c r="H241" s="119">
        <f t="shared" si="70"/>
        <v>-0.38956984273820539</v>
      </c>
      <c r="I241" s="118">
        <v>177706</v>
      </c>
      <c r="J241" s="119">
        <f t="shared" si="71"/>
        <v>2.0602559024608653</v>
      </c>
      <c r="K241" s="118">
        <v>184473</v>
      </c>
      <c r="L241" s="119">
        <f t="shared" si="72"/>
        <v>3.8079749698940901E-2</v>
      </c>
      <c r="M241" s="118">
        <v>166145</v>
      </c>
      <c r="N241" s="119">
        <v>1.9539141604500987E-3</v>
      </c>
      <c r="O241" s="119">
        <v>-0.23753120640281955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7" t="s">
        <v>286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251</v>
      </c>
      <c r="M254" s="113" t="s">
        <v>69</v>
      </c>
      <c r="N254" s="112" t="s">
        <v>275</v>
      </c>
      <c r="O254" s="112" t="s">
        <v>276</v>
      </c>
    </row>
    <row r="255" spans="2:16" x14ac:dyDescent="0.25">
      <c r="B255" s="114" t="s">
        <v>71</v>
      </c>
      <c r="C255" s="115">
        <v>41218</v>
      </c>
      <c r="D255" s="116">
        <v>-0.17946369916190552</v>
      </c>
      <c r="E255" s="115">
        <v>45748</v>
      </c>
      <c r="F255" s="116">
        <f t="shared" ref="F255:J267" si="76">IFERROR(E255/C255-1,"-")</f>
        <v>0.10990344024455334</v>
      </c>
      <c r="G255" s="115">
        <v>468</v>
      </c>
      <c r="H255" s="116">
        <f t="shared" si="76"/>
        <v>-0.98977004459211326</v>
      </c>
      <c r="I255" s="115">
        <v>14749</v>
      </c>
      <c r="J255" s="116">
        <f t="shared" si="76"/>
        <v>30.514957264957264</v>
      </c>
      <c r="K255" s="115">
        <v>32549</v>
      </c>
      <c r="L255" s="116">
        <f t="shared" ref="L255:L267" si="77">IFERROR(K255/I255-1,"-")</f>
        <v>1.2068614821343822</v>
      </c>
      <c r="M255" s="115">
        <v>31090</v>
      </c>
      <c r="N255" s="116">
        <f t="shared" ref="N255:N263" si="78">IFERROR(M255/K255-1,"-")</f>
        <v>-4.4824725798027543E-2</v>
      </c>
      <c r="O255" s="116">
        <f t="shared" ref="O255" si="79">M255/C255-1</f>
        <v>-0.2457178902421272</v>
      </c>
    </row>
    <row r="256" spans="2:16" x14ac:dyDescent="0.25">
      <c r="B256" s="114" t="s">
        <v>73</v>
      </c>
      <c r="C256" s="115">
        <v>35546</v>
      </c>
      <c r="D256" s="116">
        <v>-0.21570098406954685</v>
      </c>
      <c r="E256" s="115">
        <v>42210</v>
      </c>
      <c r="F256" s="116">
        <f t="shared" si="76"/>
        <v>0.18747538400945252</v>
      </c>
      <c r="G256" s="115">
        <v>734</v>
      </c>
      <c r="H256" s="116">
        <f t="shared" si="76"/>
        <v>-0.98261075574508405</v>
      </c>
      <c r="I256" s="115">
        <v>12480</v>
      </c>
      <c r="J256" s="116">
        <f t="shared" si="76"/>
        <v>16.002724795640326</v>
      </c>
      <c r="K256" s="115">
        <v>24810</v>
      </c>
      <c r="L256" s="116">
        <f t="shared" si="77"/>
        <v>0.98798076923076916</v>
      </c>
      <c r="M256" s="115">
        <v>27112</v>
      </c>
      <c r="N256" s="116">
        <f t="shared" si="78"/>
        <v>9.2785167271261626E-2</v>
      </c>
      <c r="O256" s="116">
        <f>IFERROR(M256/C256-1,"-")</f>
        <v>-0.23727001631688516</v>
      </c>
    </row>
    <row r="257" spans="2:15" x14ac:dyDescent="0.25">
      <c r="B257" s="114" t="s">
        <v>75</v>
      </c>
      <c r="C257" s="115">
        <v>38851</v>
      </c>
      <c r="D257" s="116">
        <v>-0.1602144262153341</v>
      </c>
      <c r="E257" s="115">
        <v>14945</v>
      </c>
      <c r="F257" s="116">
        <f t="shared" si="76"/>
        <v>-0.61532521685413499</v>
      </c>
      <c r="G257" s="115">
        <v>528</v>
      </c>
      <c r="H257" s="116">
        <f t="shared" si="76"/>
        <v>-0.96467045834727339</v>
      </c>
      <c r="I257" s="115">
        <v>19044</v>
      </c>
      <c r="J257" s="116">
        <f t="shared" si="76"/>
        <v>35.06818181818182</v>
      </c>
      <c r="K257" s="115">
        <v>25777</v>
      </c>
      <c r="L257" s="116">
        <f t="shared" si="77"/>
        <v>0.35354967443814322</v>
      </c>
      <c r="M257" s="115">
        <v>25157</v>
      </c>
      <c r="N257" s="116">
        <f t="shared" si="78"/>
        <v>-2.4052449858400937E-2</v>
      </c>
      <c r="O257" s="116">
        <f t="shared" ref="O257:O266" si="80">IFERROR(M257/C257-1,"-")</f>
        <v>-0.35247483977246408</v>
      </c>
    </row>
    <row r="258" spans="2:15" x14ac:dyDescent="0.25">
      <c r="B258" s="114" t="s">
        <v>77</v>
      </c>
      <c r="C258" s="115">
        <v>22080</v>
      </c>
      <c r="D258" s="116">
        <v>-0.13316582914572861</v>
      </c>
      <c r="E258" s="115">
        <v>0</v>
      </c>
      <c r="F258" s="116">
        <f t="shared" si="76"/>
        <v>-1</v>
      </c>
      <c r="G258" s="115">
        <v>543</v>
      </c>
      <c r="H258" s="116" t="str">
        <f t="shared" si="76"/>
        <v>-</v>
      </c>
      <c r="I258" s="115">
        <v>12416</v>
      </c>
      <c r="J258" s="116">
        <f t="shared" si="76"/>
        <v>21.865561694290975</v>
      </c>
      <c r="K258" s="115">
        <v>14217</v>
      </c>
      <c r="L258" s="116">
        <f t="shared" si="77"/>
        <v>0.14505476804123707</v>
      </c>
      <c r="M258" s="115">
        <v>12219</v>
      </c>
      <c r="N258" s="116">
        <f t="shared" si="78"/>
        <v>-0.14053597805444185</v>
      </c>
      <c r="O258" s="116">
        <f t="shared" si="80"/>
        <v>-0.44660326086956526</v>
      </c>
    </row>
    <row r="259" spans="2:15" x14ac:dyDescent="0.25">
      <c r="B259" s="114" t="s">
        <v>79</v>
      </c>
      <c r="C259" s="115">
        <v>4779</v>
      </c>
      <c r="D259" s="116">
        <v>0.43427370948379362</v>
      </c>
      <c r="E259" s="115">
        <v>0</v>
      </c>
      <c r="F259" s="116">
        <f t="shared" si="76"/>
        <v>-1</v>
      </c>
      <c r="G259" s="115">
        <v>150</v>
      </c>
      <c r="H259" s="116" t="str">
        <f t="shared" si="76"/>
        <v>-</v>
      </c>
      <c r="I259" s="115">
        <v>1729</v>
      </c>
      <c r="J259" s="116">
        <f t="shared" si="76"/>
        <v>10.526666666666667</v>
      </c>
      <c r="K259" s="115">
        <v>2049</v>
      </c>
      <c r="L259" s="116">
        <f t="shared" si="77"/>
        <v>0.18507807981492186</v>
      </c>
      <c r="M259" s="115">
        <v>1366</v>
      </c>
      <c r="N259" s="116">
        <f t="shared" si="78"/>
        <v>-0.33333333333333337</v>
      </c>
      <c r="O259" s="116">
        <f t="shared" si="80"/>
        <v>-0.71416614354467467</v>
      </c>
    </row>
    <row r="260" spans="2:15" x14ac:dyDescent="0.25">
      <c r="B260" s="114" t="s">
        <v>81</v>
      </c>
      <c r="C260" s="115">
        <v>7188</v>
      </c>
      <c r="D260" s="116">
        <v>0.53556932279427483</v>
      </c>
      <c r="E260" s="115">
        <v>0</v>
      </c>
      <c r="F260" s="116">
        <f t="shared" si="76"/>
        <v>-1</v>
      </c>
      <c r="G260" s="115">
        <v>332</v>
      </c>
      <c r="H260" s="116" t="str">
        <f t="shared" si="76"/>
        <v>-</v>
      </c>
      <c r="I260" s="115">
        <v>2016</v>
      </c>
      <c r="J260" s="116">
        <f t="shared" si="76"/>
        <v>5.072289156626506</v>
      </c>
      <c r="K260" s="115">
        <v>2910</v>
      </c>
      <c r="L260" s="116">
        <f t="shared" si="77"/>
        <v>0.44345238095238093</v>
      </c>
      <c r="M260" s="115">
        <v>1609</v>
      </c>
      <c r="N260" s="116">
        <f t="shared" si="78"/>
        <v>-0.44707903780068725</v>
      </c>
      <c r="O260" s="116">
        <f t="shared" si="80"/>
        <v>-0.77615470228158046</v>
      </c>
    </row>
    <row r="261" spans="2:15" x14ac:dyDescent="0.25">
      <c r="B261" s="114" t="s">
        <v>83</v>
      </c>
      <c r="C261" s="115">
        <v>5261</v>
      </c>
      <c r="D261" s="116">
        <v>0.23410743607787943</v>
      </c>
      <c r="E261" s="115">
        <v>0</v>
      </c>
      <c r="F261" s="116">
        <f t="shared" si="76"/>
        <v>-1</v>
      </c>
      <c r="G261" s="115">
        <v>602</v>
      </c>
      <c r="H261" s="116" t="str">
        <f t="shared" si="76"/>
        <v>-</v>
      </c>
      <c r="I261" s="115">
        <v>2205</v>
      </c>
      <c r="J261" s="116">
        <f t="shared" si="76"/>
        <v>2.6627906976744184</v>
      </c>
      <c r="K261" s="115">
        <v>2980</v>
      </c>
      <c r="L261" s="116">
        <f t="shared" si="77"/>
        <v>0.35147392290249435</v>
      </c>
      <c r="M261" s="115">
        <v>1521</v>
      </c>
      <c r="N261" s="116">
        <f t="shared" si="78"/>
        <v>-0.48959731543624163</v>
      </c>
      <c r="O261" s="116">
        <f t="shared" si="80"/>
        <v>-0.71089146550085536</v>
      </c>
    </row>
    <row r="262" spans="2:15" x14ac:dyDescent="0.25">
      <c r="B262" s="114" t="s">
        <v>85</v>
      </c>
      <c r="C262" s="115">
        <v>5354</v>
      </c>
      <c r="D262" s="116">
        <v>0.30649097120546598</v>
      </c>
      <c r="E262" s="115">
        <v>126</v>
      </c>
      <c r="F262" s="116">
        <f t="shared" si="76"/>
        <v>-0.97646619350018682</v>
      </c>
      <c r="G262" s="115">
        <v>334</v>
      </c>
      <c r="H262" s="116">
        <f t="shared" si="76"/>
        <v>1.6507936507936507</v>
      </c>
      <c r="I262" s="115">
        <v>2173</v>
      </c>
      <c r="J262" s="116">
        <f t="shared" si="76"/>
        <v>5.5059880239520957</v>
      </c>
      <c r="K262" s="115">
        <v>2492</v>
      </c>
      <c r="L262" s="116">
        <f t="shared" si="77"/>
        <v>0.14680165669581213</v>
      </c>
      <c r="M262" s="115">
        <v>1582</v>
      </c>
      <c r="N262" s="116">
        <f t="shared" si="78"/>
        <v>-0.3651685393258427</v>
      </c>
      <c r="O262" s="116">
        <f t="shared" si="80"/>
        <v>-0.7045199850579007</v>
      </c>
    </row>
    <row r="263" spans="2:15" x14ac:dyDescent="0.25">
      <c r="B263" s="114" t="s">
        <v>87</v>
      </c>
      <c r="C263" s="115">
        <v>4582</v>
      </c>
      <c r="D263" s="116">
        <v>-1.7370791336049796E-2</v>
      </c>
      <c r="E263" s="115">
        <v>110</v>
      </c>
      <c r="F263" s="116">
        <f t="shared" si="76"/>
        <v>-0.97599301615015277</v>
      </c>
      <c r="G263" s="115">
        <v>491</v>
      </c>
      <c r="H263" s="116">
        <f t="shared" si="76"/>
        <v>3.4636363636363638</v>
      </c>
      <c r="I263" s="115">
        <v>2693</v>
      </c>
      <c r="J263" s="116">
        <f t="shared" si="76"/>
        <v>4.4847250509164969</v>
      </c>
      <c r="K263" s="115">
        <v>3027</v>
      </c>
      <c r="L263" s="116">
        <f t="shared" si="77"/>
        <v>0.12402525064983294</v>
      </c>
      <c r="M263" s="115">
        <v>1246</v>
      </c>
      <c r="N263" s="116">
        <f t="shared" si="78"/>
        <v>-0.58837132474397091</v>
      </c>
      <c r="O263" s="116">
        <f t="shared" si="80"/>
        <v>-0.72806634657354863</v>
      </c>
    </row>
    <row r="264" spans="2:15" x14ac:dyDescent="0.25">
      <c r="B264" s="114" t="s">
        <v>89</v>
      </c>
      <c r="C264" s="115">
        <v>21791</v>
      </c>
      <c r="D264" s="116">
        <v>0.22235934257025858</v>
      </c>
      <c r="E264" s="115">
        <v>932</v>
      </c>
      <c r="F264" s="116">
        <f t="shared" si="76"/>
        <v>-0.9572300491028406</v>
      </c>
      <c r="G264" s="115">
        <v>3806</v>
      </c>
      <c r="H264" s="116">
        <f t="shared" si="76"/>
        <v>3.0836909871244638</v>
      </c>
      <c r="I264" s="115">
        <v>12360</v>
      </c>
      <c r="J264" s="116">
        <f t="shared" si="76"/>
        <v>2.2475039411455597</v>
      </c>
      <c r="K264" s="115">
        <v>12009</v>
      </c>
      <c r="L264" s="116">
        <f t="shared" si="77"/>
        <v>-2.8398058252427139E-2</v>
      </c>
      <c r="M264" s="115">
        <v>13301</v>
      </c>
      <c r="N264" s="116">
        <f>IFERROR(M264/K264-1,"-")</f>
        <v>0.10758597718377882</v>
      </c>
      <c r="O264" s="116">
        <f t="shared" si="80"/>
        <v>-0.38961038961038963</v>
      </c>
    </row>
    <row r="265" spans="2:15" x14ac:dyDescent="0.25">
      <c r="B265" s="114" t="s">
        <v>91</v>
      </c>
      <c r="C265" s="115">
        <v>44237</v>
      </c>
      <c r="D265" s="116">
        <v>4.3448519872626434E-2</v>
      </c>
      <c r="E265" s="115">
        <v>1845</v>
      </c>
      <c r="F265" s="116">
        <f t="shared" si="76"/>
        <v>-0.958292831792391</v>
      </c>
      <c r="G265" s="115">
        <v>18668</v>
      </c>
      <c r="H265" s="116">
        <f t="shared" si="76"/>
        <v>9.1181571815718154</v>
      </c>
      <c r="I265" s="115">
        <v>34739</v>
      </c>
      <c r="J265" s="116">
        <f t="shared" si="76"/>
        <v>0.86088493679022937</v>
      </c>
      <c r="K265" s="115">
        <v>31492</v>
      </c>
      <c r="L265" s="116">
        <f t="shared" si="77"/>
        <v>-9.3468436051699855E-2</v>
      </c>
      <c r="M265" s="115">
        <v>26031</v>
      </c>
      <c r="N265" s="116">
        <f>IFERROR(M265/K265-1,"-")</f>
        <v>-0.17340911977645113</v>
      </c>
      <c r="O265" s="116">
        <f t="shared" si="80"/>
        <v>-0.41155593733752294</v>
      </c>
    </row>
    <row r="266" spans="2:15" x14ac:dyDescent="0.25">
      <c r="B266" s="114" t="s">
        <v>93</v>
      </c>
      <c r="C266" s="115">
        <v>45566</v>
      </c>
      <c r="D266" s="116">
        <v>8.7571902522853629E-2</v>
      </c>
      <c r="E266" s="115">
        <v>625</v>
      </c>
      <c r="F266" s="116">
        <f t="shared" si="76"/>
        <v>-0.98628363253302898</v>
      </c>
      <c r="G266" s="115">
        <v>17228</v>
      </c>
      <c r="H266" s="116">
        <f t="shared" si="76"/>
        <v>26.564800000000002</v>
      </c>
      <c r="I266" s="115">
        <v>31233</v>
      </c>
      <c r="J266" s="116">
        <f t="shared" si="76"/>
        <v>0.81292082656141162</v>
      </c>
      <c r="K266" s="115">
        <v>33233</v>
      </c>
      <c r="L266" s="116">
        <f t="shared" si="77"/>
        <v>6.4034834950212893E-2</v>
      </c>
      <c r="M266" s="115" t="s">
        <v>238</v>
      </c>
      <c r="N266" s="116" t="str">
        <f>IFERROR(M266/K266-1,"-")</f>
        <v>-</v>
      </c>
      <c r="O266" s="116" t="str">
        <f t="shared" si="80"/>
        <v>-</v>
      </c>
    </row>
    <row r="267" spans="2:15" ht="15.75" x14ac:dyDescent="0.25">
      <c r="B267" s="117" t="s">
        <v>30</v>
      </c>
      <c r="C267" s="118">
        <v>276453</v>
      </c>
      <c r="D267" s="119">
        <v>-4.8177630265178406E-2</v>
      </c>
      <c r="E267" s="118">
        <v>106598</v>
      </c>
      <c r="F267" s="119">
        <f t="shared" si="76"/>
        <v>-0.61440823575797698</v>
      </c>
      <c r="G267" s="118">
        <v>43884</v>
      </c>
      <c r="H267" s="119">
        <f t="shared" si="76"/>
        <v>-0.58832248259817255</v>
      </c>
      <c r="I267" s="118">
        <v>147837</v>
      </c>
      <c r="J267" s="119">
        <f t="shared" si="76"/>
        <v>2.3688132348919879</v>
      </c>
      <c r="K267" s="118">
        <v>187545</v>
      </c>
      <c r="L267" s="119">
        <f t="shared" si="77"/>
        <v>0.26859311268491659</v>
      </c>
      <c r="M267" s="118">
        <v>142234</v>
      </c>
      <c r="N267" s="119">
        <v>-7.8269998444709388E-2</v>
      </c>
      <c r="O267" s="119">
        <v>-0.38396704881608756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27894-E9B4-42CE-B146-4751060E5E82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1109129</v>
      </c>
      <c r="D9" s="116">
        <v>4.8030894889719233E-2</v>
      </c>
      <c r="E9" s="115">
        <v>1154297</v>
      </c>
      <c r="F9" s="116">
        <f t="shared" ref="F9:L21" si="0">IFERROR(E9/C9-1,"-")</f>
        <v>4.0723847271147084E-2</v>
      </c>
      <c r="G9" s="115">
        <v>98412</v>
      </c>
      <c r="H9" s="116">
        <f t="shared" si="0"/>
        <v>-0.91474291278587749</v>
      </c>
      <c r="I9" s="115">
        <v>786358</v>
      </c>
      <c r="J9" s="116">
        <f t="shared" si="0"/>
        <v>6.9904686420355242</v>
      </c>
      <c r="K9" s="115">
        <v>1105557</v>
      </c>
      <c r="L9" s="116">
        <f t="shared" si="0"/>
        <v>0.40592071295771137</v>
      </c>
      <c r="M9" s="115">
        <v>1165181</v>
      </c>
      <c r="N9" s="116">
        <f t="shared" ref="N9:N17" si="1">IFERROR(M9/K9-1,"-")</f>
        <v>5.3931185818551164E-2</v>
      </c>
      <c r="O9" s="116">
        <f t="shared" ref="O9" si="2">IFERROR(M9/C9-1,"-")</f>
        <v>5.0536952870225305E-2</v>
      </c>
    </row>
    <row r="10" spans="1:16" x14ac:dyDescent="0.25">
      <c r="A10" s="1" t="s">
        <v>72</v>
      </c>
      <c r="B10" s="114" t="s">
        <v>73</v>
      </c>
      <c r="C10" s="115">
        <v>1015720</v>
      </c>
      <c r="D10" s="116">
        <v>5.6016363351951703E-3</v>
      </c>
      <c r="E10" s="115">
        <v>1115694</v>
      </c>
      <c r="F10" s="116">
        <f t="shared" si="0"/>
        <v>9.8426731776473764E-2</v>
      </c>
      <c r="G10" s="115">
        <v>103727</v>
      </c>
      <c r="H10" s="116">
        <f t="shared" si="0"/>
        <v>-0.90702916749574702</v>
      </c>
      <c r="I10" s="115">
        <v>912484</v>
      </c>
      <c r="J10" s="116">
        <f t="shared" si="0"/>
        <v>7.7969766791674306</v>
      </c>
      <c r="K10" s="115">
        <v>1077344</v>
      </c>
      <c r="L10" s="116">
        <f t="shared" si="0"/>
        <v>0.18067166109213972</v>
      </c>
      <c r="M10" s="115">
        <v>1114324</v>
      </c>
      <c r="N10" s="116">
        <f t="shared" si="1"/>
        <v>3.4325155196483159E-2</v>
      </c>
      <c r="O10" s="116">
        <f>IFERROR(M10/C10-1,"-")</f>
        <v>9.7077934863938786E-2</v>
      </c>
    </row>
    <row r="11" spans="1:16" x14ac:dyDescent="0.25">
      <c r="A11" s="1" t="s">
        <v>74</v>
      </c>
      <c r="B11" s="114" t="s">
        <v>75</v>
      </c>
      <c r="C11" s="115">
        <v>1118066</v>
      </c>
      <c r="D11" s="116">
        <v>4.0612193803045482E-2</v>
      </c>
      <c r="E11" s="115">
        <v>496315</v>
      </c>
      <c r="F11" s="116">
        <f t="shared" si="0"/>
        <v>-0.55609507846585093</v>
      </c>
      <c r="G11" s="115">
        <v>122878</v>
      </c>
      <c r="H11" s="116">
        <f t="shared" si="0"/>
        <v>-0.752419330465531</v>
      </c>
      <c r="I11" s="115">
        <v>1057048</v>
      </c>
      <c r="J11" s="116">
        <f t="shared" si="0"/>
        <v>7.6024186591578644</v>
      </c>
      <c r="K11" s="115">
        <v>1098201</v>
      </c>
      <c r="L11" s="116">
        <f t="shared" si="0"/>
        <v>3.8932006871968072E-2</v>
      </c>
      <c r="M11" s="115">
        <v>1198797</v>
      </c>
      <c r="N11" s="116">
        <f t="shared" si="1"/>
        <v>9.1600717901367812E-2</v>
      </c>
      <c r="O11" s="116">
        <f t="shared" ref="O11:O20" si="3">IFERROR(M11/C11-1,"-")</f>
        <v>7.2205934175621156E-2</v>
      </c>
    </row>
    <row r="12" spans="1:16" x14ac:dyDescent="0.25">
      <c r="A12" s="1" t="s">
        <v>76</v>
      </c>
      <c r="B12" s="114" t="s">
        <v>77</v>
      </c>
      <c r="C12" s="115">
        <v>1045451</v>
      </c>
      <c r="D12" s="116">
        <v>2.5187150777727485E-2</v>
      </c>
      <c r="E12" s="115">
        <v>0</v>
      </c>
      <c r="F12" s="116">
        <f t="shared" si="0"/>
        <v>-1</v>
      </c>
      <c r="G12" s="115">
        <v>154899</v>
      </c>
      <c r="H12" s="116" t="str">
        <f t="shared" si="0"/>
        <v>-</v>
      </c>
      <c r="I12" s="115">
        <v>1117075</v>
      </c>
      <c r="J12" s="116">
        <f t="shared" si="0"/>
        <v>6.2116346780805554</v>
      </c>
      <c r="K12" s="115">
        <v>1108018</v>
      </c>
      <c r="L12" s="116">
        <f t="shared" si="0"/>
        <v>-8.107781482890597E-3</v>
      </c>
      <c r="M12" s="115">
        <v>1093882</v>
      </c>
      <c r="N12" s="116">
        <f t="shared" si="1"/>
        <v>-1.2757915485127502E-2</v>
      </c>
      <c r="O12" s="116">
        <f t="shared" si="3"/>
        <v>4.6325461451564909E-2</v>
      </c>
    </row>
    <row r="13" spans="1:16" x14ac:dyDescent="0.25">
      <c r="A13" s="1" t="s">
        <v>78</v>
      </c>
      <c r="B13" s="114" t="s">
        <v>79</v>
      </c>
      <c r="C13" s="115">
        <v>983762</v>
      </c>
      <c r="D13" s="116">
        <v>4.0133050822369176E-2</v>
      </c>
      <c r="E13" s="115">
        <v>0</v>
      </c>
      <c r="F13" s="116">
        <f t="shared" si="0"/>
        <v>-1</v>
      </c>
      <c r="G13" s="115">
        <v>187306</v>
      </c>
      <c r="H13" s="116" t="str">
        <f t="shared" si="0"/>
        <v>-</v>
      </c>
      <c r="I13" s="115">
        <v>995707</v>
      </c>
      <c r="J13" s="116">
        <f t="shared" si="0"/>
        <v>4.3159375567253582</v>
      </c>
      <c r="K13" s="115">
        <v>1038688</v>
      </c>
      <c r="L13" s="116">
        <f t="shared" si="0"/>
        <v>4.3166312981630206E-2</v>
      </c>
      <c r="M13" s="115">
        <v>1088673</v>
      </c>
      <c r="N13" s="116">
        <f t="shared" si="1"/>
        <v>4.8123209279398615E-2</v>
      </c>
      <c r="O13" s="116">
        <f t="shared" si="3"/>
        <v>0.10664266357106689</v>
      </c>
    </row>
    <row r="14" spans="1:16" x14ac:dyDescent="0.25">
      <c r="A14" s="1" t="s">
        <v>80</v>
      </c>
      <c r="B14" s="114" t="s">
        <v>81</v>
      </c>
      <c r="C14" s="115">
        <v>1060003</v>
      </c>
      <c r="D14" s="116">
        <v>7.9954071517208902E-2</v>
      </c>
      <c r="E14" s="115">
        <v>0</v>
      </c>
      <c r="F14" s="116">
        <f t="shared" si="0"/>
        <v>-1</v>
      </c>
      <c r="G14" s="115">
        <v>274949</v>
      </c>
      <c r="H14" s="116" t="str">
        <f t="shared" si="0"/>
        <v>-</v>
      </c>
      <c r="I14" s="115">
        <v>1029864</v>
      </c>
      <c r="J14" s="116">
        <f t="shared" si="0"/>
        <v>2.7456546486803006</v>
      </c>
      <c r="K14" s="115">
        <v>1069466</v>
      </c>
      <c r="L14" s="116">
        <f t="shared" si="0"/>
        <v>3.8453621060644982E-2</v>
      </c>
      <c r="M14" s="115">
        <v>1059592</v>
      </c>
      <c r="N14" s="116">
        <f t="shared" si="1"/>
        <v>-9.232645077075885E-3</v>
      </c>
      <c r="O14" s="116">
        <f t="shared" si="3"/>
        <v>-3.8773475169406879E-4</v>
      </c>
    </row>
    <row r="15" spans="1:16" x14ac:dyDescent="0.25">
      <c r="A15" s="1" t="s">
        <v>82</v>
      </c>
      <c r="B15" s="114" t="s">
        <v>83</v>
      </c>
      <c r="C15" s="115">
        <v>1183065</v>
      </c>
      <c r="D15" s="116">
        <v>2.1789787154657514E-2</v>
      </c>
      <c r="E15" s="115">
        <v>0</v>
      </c>
      <c r="F15" s="116">
        <f t="shared" si="0"/>
        <v>-1</v>
      </c>
      <c r="G15" s="115">
        <v>553215</v>
      </c>
      <c r="H15" s="116" t="str">
        <f t="shared" si="0"/>
        <v>-</v>
      </c>
      <c r="I15" s="115">
        <v>1179956</v>
      </c>
      <c r="J15" s="116">
        <f t="shared" si="0"/>
        <v>1.1329067360791014</v>
      </c>
      <c r="K15" s="115">
        <v>1205442</v>
      </c>
      <c r="L15" s="116">
        <f t="shared" si="0"/>
        <v>2.1599110475305938E-2</v>
      </c>
      <c r="M15" s="115">
        <v>1224963</v>
      </c>
      <c r="N15" s="116">
        <f t="shared" si="1"/>
        <v>1.6194059938180461E-2</v>
      </c>
      <c r="O15" s="116">
        <f t="shared" si="3"/>
        <v>3.5414791241394239E-2</v>
      </c>
    </row>
    <row r="16" spans="1:16" x14ac:dyDescent="0.25">
      <c r="A16" s="1" t="s">
        <v>84</v>
      </c>
      <c r="B16" s="114" t="s">
        <v>85</v>
      </c>
      <c r="C16" s="115">
        <v>1271850</v>
      </c>
      <c r="D16" s="116">
        <v>2.5039874079309632E-2</v>
      </c>
      <c r="E16" s="115">
        <v>285142</v>
      </c>
      <c r="F16" s="116">
        <f t="shared" si="0"/>
        <v>-0.77580532295475102</v>
      </c>
      <c r="G16" s="115">
        <v>796040</v>
      </c>
      <c r="H16" s="116">
        <f t="shared" si="0"/>
        <v>1.7917318388732633</v>
      </c>
      <c r="I16" s="115">
        <v>1241553</v>
      </c>
      <c r="J16" s="116">
        <f t="shared" si="0"/>
        <v>0.55966157479523648</v>
      </c>
      <c r="K16" s="115">
        <v>1271908</v>
      </c>
      <c r="L16" s="116">
        <f t="shared" si="0"/>
        <v>2.4449218035798692E-2</v>
      </c>
      <c r="M16" s="115">
        <v>1304294</v>
      </c>
      <c r="N16" s="116">
        <f t="shared" si="1"/>
        <v>2.5462533453677549E-2</v>
      </c>
      <c r="O16" s="116">
        <f t="shared" si="3"/>
        <v>2.550929748004882E-2</v>
      </c>
    </row>
    <row r="17" spans="1:16" x14ac:dyDescent="0.25">
      <c r="A17" s="1" t="s">
        <v>86</v>
      </c>
      <c r="B17" s="114" t="s">
        <v>87</v>
      </c>
      <c r="C17" s="115">
        <v>1060717</v>
      </c>
      <c r="D17" s="116">
        <v>5.4685159837262187E-3</v>
      </c>
      <c r="E17" s="115">
        <v>176625</v>
      </c>
      <c r="F17" s="116">
        <f t="shared" si="0"/>
        <v>-0.83348527458313582</v>
      </c>
      <c r="G17" s="115">
        <v>762012</v>
      </c>
      <c r="H17" s="116">
        <f t="shared" si="0"/>
        <v>3.3142929936305734</v>
      </c>
      <c r="I17" s="115">
        <v>1013730</v>
      </c>
      <c r="J17" s="116">
        <f t="shared" si="0"/>
        <v>0.33033338057668393</v>
      </c>
      <c r="K17" s="115">
        <v>1102818</v>
      </c>
      <c r="L17" s="116">
        <f t="shared" si="0"/>
        <v>8.7881388535408833E-2</v>
      </c>
      <c r="M17" s="115">
        <v>1101231</v>
      </c>
      <c r="N17" s="116">
        <f t="shared" si="1"/>
        <v>-1.4390407120666859E-3</v>
      </c>
      <c r="O17" s="116">
        <f t="shared" si="3"/>
        <v>3.8194919097176649E-2</v>
      </c>
    </row>
    <row r="18" spans="1:16" x14ac:dyDescent="0.25">
      <c r="A18" s="1" t="s">
        <v>88</v>
      </c>
      <c r="B18" s="114" t="s">
        <v>89</v>
      </c>
      <c r="C18" s="115">
        <v>1159119</v>
      </c>
      <c r="D18" s="116">
        <v>-1.943336003742524E-2</v>
      </c>
      <c r="E18" s="115">
        <v>137871</v>
      </c>
      <c r="F18" s="116">
        <f t="shared" si="0"/>
        <v>-0.88105535324673312</v>
      </c>
      <c r="G18" s="115">
        <v>953288</v>
      </c>
      <c r="H18" s="116">
        <f t="shared" si="0"/>
        <v>5.9143474697362031</v>
      </c>
      <c r="I18" s="115">
        <v>1125132</v>
      </c>
      <c r="J18" s="116">
        <f t="shared" si="0"/>
        <v>0.18026451607489036</v>
      </c>
      <c r="K18" s="115">
        <v>1207802</v>
      </c>
      <c r="L18" s="116">
        <f t="shared" si="0"/>
        <v>7.3475823281179409E-2</v>
      </c>
      <c r="M18" s="115">
        <v>1223794</v>
      </c>
      <c r="N18" s="116">
        <f>IFERROR(M18/K18-1,"-")</f>
        <v>1.3240580823677961E-2</v>
      </c>
      <c r="O18" s="116">
        <f t="shared" si="3"/>
        <v>5.5796686966566922E-2</v>
      </c>
    </row>
    <row r="19" spans="1:16" x14ac:dyDescent="0.25">
      <c r="A19" s="1" t="s">
        <v>90</v>
      </c>
      <c r="B19" s="114" t="s">
        <v>91</v>
      </c>
      <c r="C19" s="115">
        <v>1024497</v>
      </c>
      <c r="D19" s="116">
        <v>1.0568336616415985E-2</v>
      </c>
      <c r="E19" s="115">
        <v>156929</v>
      </c>
      <c r="F19" s="116">
        <f t="shared" si="0"/>
        <v>-0.84682336795520141</v>
      </c>
      <c r="G19" s="115">
        <v>927095</v>
      </c>
      <c r="H19" s="116">
        <f t="shared" si="0"/>
        <v>4.9077353452835357</v>
      </c>
      <c r="I19" s="115">
        <v>1064158</v>
      </c>
      <c r="J19" s="116">
        <f t="shared" si="0"/>
        <v>0.14784137547931975</v>
      </c>
      <c r="K19" s="115">
        <v>1149433</v>
      </c>
      <c r="L19" s="116">
        <f t="shared" si="0"/>
        <v>8.0133777127080696E-2</v>
      </c>
      <c r="M19" s="115">
        <v>1124270</v>
      </c>
      <c r="N19" s="116">
        <f>IFERROR(M19/K19-1,"-")</f>
        <v>-2.1891663106940573E-2</v>
      </c>
      <c r="O19" s="116">
        <f t="shared" si="3"/>
        <v>9.7387303232708389E-2</v>
      </c>
    </row>
    <row r="20" spans="1:16" x14ac:dyDescent="0.25">
      <c r="A20" s="1" t="s">
        <v>92</v>
      </c>
      <c r="B20" s="114" t="s">
        <v>93</v>
      </c>
      <c r="C20" s="115">
        <v>1074566</v>
      </c>
      <c r="D20" s="116">
        <v>3.1620663403188587E-2</v>
      </c>
      <c r="E20" s="115">
        <v>196628</v>
      </c>
      <c r="F20" s="116">
        <f t="shared" si="0"/>
        <v>-0.81701635823206764</v>
      </c>
      <c r="G20" s="115">
        <v>829853</v>
      </c>
      <c r="H20" s="116">
        <f t="shared" si="0"/>
        <v>3.220421303171471</v>
      </c>
      <c r="I20" s="115">
        <v>1109322</v>
      </c>
      <c r="J20" s="116">
        <f t="shared" si="0"/>
        <v>0.33676928323450062</v>
      </c>
      <c r="K20" s="115">
        <v>1155840</v>
      </c>
      <c r="L20" s="116">
        <f t="shared" si="0"/>
        <v>4.1933721678647062E-2</v>
      </c>
      <c r="M20" s="115" t="s">
        <v>238</v>
      </c>
      <c r="N20" s="116" t="str">
        <f>IFERROR(M20/K20-1,"-")</f>
        <v>-</v>
      </c>
      <c r="O20" s="116" t="str">
        <f t="shared" si="3"/>
        <v>-</v>
      </c>
    </row>
    <row r="21" spans="1:16" ht="15.75" x14ac:dyDescent="0.25">
      <c r="A21" s="1"/>
      <c r="B21" s="117" t="s">
        <v>30</v>
      </c>
      <c r="C21" s="118">
        <v>13105945</v>
      </c>
      <c r="D21" s="119">
        <v>2.5427677352748645E-2</v>
      </c>
      <c r="E21" s="118">
        <v>3913809</v>
      </c>
      <c r="F21" s="119">
        <f t="shared" si="0"/>
        <v>-0.70137147683741996</v>
      </c>
      <c r="G21" s="118">
        <v>5763674</v>
      </c>
      <c r="H21" s="119">
        <f t="shared" si="0"/>
        <v>0.47265081152401667</v>
      </c>
      <c r="I21" s="118">
        <v>12632387</v>
      </c>
      <c r="J21" s="119">
        <f t="shared" si="0"/>
        <v>1.1917247575071039</v>
      </c>
      <c r="K21" s="118">
        <v>13590517</v>
      </c>
      <c r="L21" s="119">
        <f t="shared" si="0"/>
        <v>7.5847106330735325E-2</v>
      </c>
      <c r="M21" s="118">
        <v>12699001</v>
      </c>
      <c r="N21" s="119">
        <v>2.1257005710723309E-2</v>
      </c>
      <c r="O21" s="119">
        <v>5.5490064771461345E-2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290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856076</v>
      </c>
      <c r="D31" s="116">
        <v>6.5053303922556704E-2</v>
      </c>
      <c r="E31" s="115">
        <v>906100</v>
      </c>
      <c r="F31" s="116">
        <f t="shared" ref="F31:J43" si="4">IFERROR(E31/C31-1,"-")</f>
        <v>5.8434064265322272E-2</v>
      </c>
      <c r="G31" s="115">
        <v>76061</v>
      </c>
      <c r="H31" s="116">
        <f t="shared" si="4"/>
        <v>-0.91605672663061477</v>
      </c>
      <c r="I31" s="115">
        <v>648112</v>
      </c>
      <c r="J31" s="116">
        <f t="shared" si="4"/>
        <v>7.5209502898988969</v>
      </c>
      <c r="K31" s="115">
        <v>888772</v>
      </c>
      <c r="L31" s="116">
        <f t="shared" ref="L31:L43" si="5">IFERROR(K31/I31-1,"-")</f>
        <v>0.37132470930950201</v>
      </c>
      <c r="M31" s="115">
        <v>928991</v>
      </c>
      <c r="N31" s="116">
        <f t="shared" ref="N31:N39" si="6">IFERROR(M31/K31-1,"-")</f>
        <v>4.5252325680827044E-2</v>
      </c>
      <c r="O31" s="116">
        <f t="shared" ref="O31" si="7">IFERROR(M31/C31-1,"-")</f>
        <v>8.5173512632056081E-2</v>
      </c>
    </row>
    <row r="32" spans="1:16" x14ac:dyDescent="0.25">
      <c r="B32" s="114" t="s">
        <v>73</v>
      </c>
      <c r="C32" s="115">
        <v>779618</v>
      </c>
      <c r="D32" s="116">
        <v>1.077390614384921E-2</v>
      </c>
      <c r="E32" s="115">
        <v>871413</v>
      </c>
      <c r="F32" s="116">
        <f t="shared" si="4"/>
        <v>0.11774356159041988</v>
      </c>
      <c r="G32" s="115">
        <v>83867</v>
      </c>
      <c r="H32" s="116">
        <f t="shared" si="4"/>
        <v>-0.90375746058413176</v>
      </c>
      <c r="I32" s="115">
        <v>765644</v>
      </c>
      <c r="J32" s="116">
        <f t="shared" si="4"/>
        <v>8.1292641921137037</v>
      </c>
      <c r="K32" s="115">
        <v>857530</v>
      </c>
      <c r="L32" s="116">
        <f t="shared" si="5"/>
        <v>0.12001138910511933</v>
      </c>
      <c r="M32" s="115">
        <v>874198</v>
      </c>
      <c r="N32" s="116">
        <f t="shared" si="6"/>
        <v>1.9437220855247128E-2</v>
      </c>
      <c r="O32" s="116">
        <f>IFERROR(M32/C32-1,"-")</f>
        <v>0.12131582390350149</v>
      </c>
    </row>
    <row r="33" spans="2:16" x14ac:dyDescent="0.25">
      <c r="B33" s="114" t="s">
        <v>75</v>
      </c>
      <c r="C33" s="115">
        <v>868894</v>
      </c>
      <c r="D33" s="116">
        <v>7.1923887820398047E-2</v>
      </c>
      <c r="E33" s="115">
        <v>383942</v>
      </c>
      <c r="F33" s="116">
        <f t="shared" si="4"/>
        <v>-0.55812561716388887</v>
      </c>
      <c r="G33" s="115">
        <v>100959</v>
      </c>
      <c r="H33" s="116">
        <f t="shared" si="4"/>
        <v>-0.73704622052289148</v>
      </c>
      <c r="I33" s="115">
        <v>905647</v>
      </c>
      <c r="J33" s="116">
        <f t="shared" si="4"/>
        <v>7.9704434473400099</v>
      </c>
      <c r="K33" s="115">
        <v>882809</v>
      </c>
      <c r="L33" s="116">
        <f t="shared" si="5"/>
        <v>-2.5217330814323868E-2</v>
      </c>
      <c r="M33" s="115">
        <v>957437</v>
      </c>
      <c r="N33" s="116">
        <f t="shared" si="6"/>
        <v>8.4534706827864348E-2</v>
      </c>
      <c r="O33" s="116">
        <f t="shared" ref="O33:O42" si="8">IFERROR(M33/C33-1,"-")</f>
        <v>0.10190310900984478</v>
      </c>
    </row>
    <row r="34" spans="2:16" x14ac:dyDescent="0.25">
      <c r="B34" s="114" t="s">
        <v>77</v>
      </c>
      <c r="C34" s="115">
        <v>799151</v>
      </c>
      <c r="D34" s="116">
        <v>9.9344108986592072E-3</v>
      </c>
      <c r="E34" s="115">
        <v>0</v>
      </c>
      <c r="F34" s="116">
        <f t="shared" si="4"/>
        <v>-1</v>
      </c>
      <c r="G34" s="115">
        <v>123508</v>
      </c>
      <c r="H34" s="116" t="str">
        <f t="shared" si="4"/>
        <v>-</v>
      </c>
      <c r="I34" s="115">
        <v>937482</v>
      </c>
      <c r="J34" s="116">
        <f t="shared" si="4"/>
        <v>6.5904556789843571</v>
      </c>
      <c r="K34" s="115">
        <v>902599</v>
      </c>
      <c r="L34" s="116">
        <f t="shared" si="5"/>
        <v>-3.7209247750890184E-2</v>
      </c>
      <c r="M34" s="115">
        <v>891422</v>
      </c>
      <c r="N34" s="116">
        <f t="shared" si="6"/>
        <v>-1.2383129163670681E-2</v>
      </c>
      <c r="O34" s="116">
        <f t="shared" si="8"/>
        <v>0.11546128328688821</v>
      </c>
    </row>
    <row r="35" spans="2:16" x14ac:dyDescent="0.25">
      <c r="B35" s="114" t="s">
        <v>79</v>
      </c>
      <c r="C35" s="115">
        <v>772704</v>
      </c>
      <c r="D35" s="116">
        <v>4.2934616827778438E-2</v>
      </c>
      <c r="E35" s="115">
        <v>0</v>
      </c>
      <c r="F35" s="116">
        <f t="shared" si="4"/>
        <v>-1</v>
      </c>
      <c r="G35" s="115">
        <v>155069</v>
      </c>
      <c r="H35" s="116" t="str">
        <f t="shared" si="4"/>
        <v>-</v>
      </c>
      <c r="I35" s="115">
        <v>838796</v>
      </c>
      <c r="J35" s="116">
        <f t="shared" si="4"/>
        <v>4.4091791396088196</v>
      </c>
      <c r="K35" s="115">
        <v>859689</v>
      </c>
      <c r="L35" s="116">
        <f t="shared" si="5"/>
        <v>2.490832097434903E-2</v>
      </c>
      <c r="M35" s="115">
        <v>895119</v>
      </c>
      <c r="N35" s="116">
        <f t="shared" si="6"/>
        <v>4.1212578036941228E-2</v>
      </c>
      <c r="O35" s="116">
        <f t="shared" si="8"/>
        <v>0.15842418312833884</v>
      </c>
    </row>
    <row r="36" spans="2:16" x14ac:dyDescent="0.25">
      <c r="B36" s="114" t="s">
        <v>81</v>
      </c>
      <c r="C36" s="115">
        <v>805402</v>
      </c>
      <c r="D36" s="116">
        <v>7.2945169893664952E-2</v>
      </c>
      <c r="E36" s="115">
        <v>0</v>
      </c>
      <c r="F36" s="116">
        <f t="shared" si="4"/>
        <v>-1</v>
      </c>
      <c r="G36" s="115">
        <v>224555</v>
      </c>
      <c r="H36" s="116" t="str">
        <f t="shared" si="4"/>
        <v>-</v>
      </c>
      <c r="I36" s="115">
        <v>867296</v>
      </c>
      <c r="J36" s="116">
        <f t="shared" si="4"/>
        <v>2.8622876355458575</v>
      </c>
      <c r="K36" s="115">
        <v>877666</v>
      </c>
      <c r="L36" s="116">
        <f t="shared" si="5"/>
        <v>1.1956702210087489E-2</v>
      </c>
      <c r="M36" s="115">
        <v>863584</v>
      </c>
      <c r="N36" s="116">
        <f t="shared" si="6"/>
        <v>-1.6044827986956278E-2</v>
      </c>
      <c r="O36" s="116">
        <f t="shared" si="8"/>
        <v>7.2239701416187296E-2</v>
      </c>
    </row>
    <row r="37" spans="2:16" x14ac:dyDescent="0.25">
      <c r="B37" s="114" t="s">
        <v>83</v>
      </c>
      <c r="C37" s="115">
        <v>888075</v>
      </c>
      <c r="D37" s="116">
        <v>2.0808715682803625E-2</v>
      </c>
      <c r="E37" s="115">
        <v>0</v>
      </c>
      <c r="F37" s="116">
        <f t="shared" si="4"/>
        <v>-1</v>
      </c>
      <c r="G37" s="115">
        <v>471322</v>
      </c>
      <c r="H37" s="116" t="str">
        <f t="shared" si="4"/>
        <v>-</v>
      </c>
      <c r="I37" s="115">
        <v>975415</v>
      </c>
      <c r="J37" s="116">
        <f t="shared" si="4"/>
        <v>1.0695299604092319</v>
      </c>
      <c r="K37" s="115">
        <v>973051</v>
      </c>
      <c r="L37" s="116">
        <f t="shared" si="5"/>
        <v>-2.4235838079176286E-3</v>
      </c>
      <c r="M37" s="115">
        <v>973406</v>
      </c>
      <c r="N37" s="116">
        <f t="shared" si="6"/>
        <v>3.6483185362334858E-4</v>
      </c>
      <c r="O37" s="116">
        <f t="shared" si="8"/>
        <v>9.6085353151479369E-2</v>
      </c>
    </row>
    <row r="38" spans="2:16" x14ac:dyDescent="0.25">
      <c r="B38" s="114" t="s">
        <v>85</v>
      </c>
      <c r="C38" s="115">
        <v>963606</v>
      </c>
      <c r="D38" s="116">
        <v>3.6312659906371003E-2</v>
      </c>
      <c r="E38" s="115">
        <v>230640</v>
      </c>
      <c r="F38" s="116">
        <f t="shared" si="4"/>
        <v>-0.7606490619610089</v>
      </c>
      <c r="G38" s="115">
        <v>677761</v>
      </c>
      <c r="H38" s="116">
        <f t="shared" si="4"/>
        <v>1.938609954908082</v>
      </c>
      <c r="I38" s="115">
        <v>1027589</v>
      </c>
      <c r="J38" s="116">
        <f t="shared" si="4"/>
        <v>0.51615244901963964</v>
      </c>
      <c r="K38" s="115">
        <v>1013397</v>
      </c>
      <c r="L38" s="116">
        <f t="shared" si="5"/>
        <v>-1.3810969171526799E-2</v>
      </c>
      <c r="M38" s="115">
        <v>1040296</v>
      </c>
      <c r="N38" s="116">
        <f t="shared" si="6"/>
        <v>2.6543398095711712E-2</v>
      </c>
      <c r="O38" s="116">
        <f t="shared" si="8"/>
        <v>7.9586469988771391E-2</v>
      </c>
    </row>
    <row r="39" spans="2:16" x14ac:dyDescent="0.25">
      <c r="B39" s="114" t="s">
        <v>87</v>
      </c>
      <c r="C39" s="115">
        <v>817454</v>
      </c>
      <c r="D39" s="116">
        <v>5.3609721229452845E-4</v>
      </c>
      <c r="E39" s="115">
        <v>133948</v>
      </c>
      <c r="F39" s="116">
        <f t="shared" si="4"/>
        <v>-0.83614001521798165</v>
      </c>
      <c r="G39" s="115">
        <v>659282</v>
      </c>
      <c r="H39" s="116">
        <f t="shared" si="4"/>
        <v>3.9219249260907221</v>
      </c>
      <c r="I39" s="115">
        <v>842331</v>
      </c>
      <c r="J39" s="116">
        <f t="shared" si="4"/>
        <v>0.27764901817431697</v>
      </c>
      <c r="K39" s="115">
        <v>901945</v>
      </c>
      <c r="L39" s="116">
        <f t="shared" si="5"/>
        <v>7.0772653505569716E-2</v>
      </c>
      <c r="M39" s="115">
        <v>886452</v>
      </c>
      <c r="N39" s="116">
        <f t="shared" si="6"/>
        <v>-1.7177322342271428E-2</v>
      </c>
      <c r="O39" s="116">
        <f t="shared" si="8"/>
        <v>8.4405972690818176E-2</v>
      </c>
    </row>
    <row r="40" spans="2:16" x14ac:dyDescent="0.25">
      <c r="B40" s="114" t="s">
        <v>89</v>
      </c>
      <c r="C40" s="115">
        <v>904906</v>
      </c>
      <c r="D40" s="116">
        <v>-1.1136524324743768E-2</v>
      </c>
      <c r="E40" s="115">
        <v>101792</v>
      </c>
      <c r="F40" s="116">
        <f t="shared" si="4"/>
        <v>-0.88751096799004536</v>
      </c>
      <c r="G40" s="115">
        <v>827285</v>
      </c>
      <c r="H40" s="116">
        <f t="shared" si="4"/>
        <v>7.1272103898145236</v>
      </c>
      <c r="I40" s="115">
        <v>941161</v>
      </c>
      <c r="J40" s="116">
        <f t="shared" si="4"/>
        <v>0.13765026562792748</v>
      </c>
      <c r="K40" s="115">
        <v>991862</v>
      </c>
      <c r="L40" s="116">
        <f t="shared" si="5"/>
        <v>5.3870697999598427E-2</v>
      </c>
      <c r="M40" s="115">
        <v>982291</v>
      </c>
      <c r="N40" s="116">
        <f>IFERROR(M40/K40-1,"-")</f>
        <v>-9.6495278577060084E-3</v>
      </c>
      <c r="O40" s="116">
        <f t="shared" si="8"/>
        <v>8.5517169739177223E-2</v>
      </c>
    </row>
    <row r="41" spans="2:16" x14ac:dyDescent="0.25">
      <c r="B41" s="114" t="s">
        <v>91</v>
      </c>
      <c r="C41" s="115">
        <v>793329</v>
      </c>
      <c r="D41" s="116">
        <v>3.9217268712699038E-4</v>
      </c>
      <c r="E41" s="115">
        <v>116956</v>
      </c>
      <c r="F41" s="116">
        <f t="shared" si="4"/>
        <v>-0.85257566532926443</v>
      </c>
      <c r="G41" s="115">
        <v>794749</v>
      </c>
      <c r="H41" s="116">
        <f t="shared" si="4"/>
        <v>5.7952819863880434</v>
      </c>
      <c r="I41" s="115">
        <v>871062</v>
      </c>
      <c r="J41" s="116">
        <f t="shared" si="4"/>
        <v>9.6021511194100295E-2</v>
      </c>
      <c r="K41" s="115">
        <v>915264</v>
      </c>
      <c r="L41" s="116">
        <f t="shared" si="5"/>
        <v>5.0744952712895364E-2</v>
      </c>
      <c r="M41" s="115">
        <v>893464</v>
      </c>
      <c r="N41" s="116">
        <f>IFERROR(M41/K41-1,"-")</f>
        <v>-2.3818264457030947E-2</v>
      </c>
      <c r="O41" s="116">
        <f t="shared" si="8"/>
        <v>0.12622127767924773</v>
      </c>
    </row>
    <row r="42" spans="2:16" x14ac:dyDescent="0.25">
      <c r="B42" s="114" t="s">
        <v>93</v>
      </c>
      <c r="C42" s="115">
        <v>823014</v>
      </c>
      <c r="D42" s="116">
        <v>3.3267379437450062E-2</v>
      </c>
      <c r="E42" s="115">
        <v>156090</v>
      </c>
      <c r="F42" s="116">
        <f t="shared" si="4"/>
        <v>-0.81034344494747357</v>
      </c>
      <c r="G42" s="115">
        <v>703865</v>
      </c>
      <c r="H42" s="116">
        <f t="shared" si="4"/>
        <v>3.5093535780639371</v>
      </c>
      <c r="I42" s="115">
        <v>895820</v>
      </c>
      <c r="J42" s="116">
        <f t="shared" si="4"/>
        <v>0.27271564859738717</v>
      </c>
      <c r="K42" s="115">
        <v>916201</v>
      </c>
      <c r="L42" s="116">
        <f t="shared" si="5"/>
        <v>2.2751222343774469E-2</v>
      </c>
      <c r="M42" s="115" t="s">
        <v>238</v>
      </c>
      <c r="N42" s="116" t="str">
        <f>IFERROR(M42/K42-1,"-")</f>
        <v>-</v>
      </c>
      <c r="O42" s="116" t="str">
        <f t="shared" si="8"/>
        <v>-</v>
      </c>
    </row>
    <row r="43" spans="2:16" ht="15.75" x14ac:dyDescent="0.25">
      <c r="B43" s="117" t="s">
        <v>30</v>
      </c>
      <c r="C43" s="118">
        <v>10072229</v>
      </c>
      <c r="D43" s="119">
        <v>2.8830606156622585E-2</v>
      </c>
      <c r="E43" s="118">
        <v>3047683</v>
      </c>
      <c r="F43" s="119">
        <f t="shared" si="4"/>
        <v>-0.69741722512464721</v>
      </c>
      <c r="G43" s="118">
        <v>4898283</v>
      </c>
      <c r="H43" s="119">
        <f t="shared" si="4"/>
        <v>0.60721538296469801</v>
      </c>
      <c r="I43" s="118">
        <v>10516355</v>
      </c>
      <c r="J43" s="119">
        <f t="shared" si="4"/>
        <v>1.1469472057861907</v>
      </c>
      <c r="K43" s="118">
        <v>10980785</v>
      </c>
      <c r="L43" s="119">
        <f t="shared" si="5"/>
        <v>4.4162640002167963E-2</v>
      </c>
      <c r="M43" s="118">
        <v>10186660</v>
      </c>
      <c r="N43" s="119">
        <v>1.2129264359063363E-2</v>
      </c>
      <c r="O43" s="119">
        <v>0.10135400679949602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7" t="s">
        <v>291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707069</v>
      </c>
      <c r="D53" s="116">
        <v>8.217779655206181E-2</v>
      </c>
      <c r="E53" s="115">
        <v>780614</v>
      </c>
      <c r="F53" s="116">
        <f t="shared" ref="F53:J65" si="9">IFERROR(E53/C53-1,"-")</f>
        <v>0.10401389397640126</v>
      </c>
      <c r="G53" s="115">
        <v>66225</v>
      </c>
      <c r="H53" s="116">
        <f t="shared" si="9"/>
        <v>-0.91516293584281094</v>
      </c>
      <c r="I53" s="115">
        <v>578443</v>
      </c>
      <c r="J53" s="116">
        <f t="shared" si="9"/>
        <v>7.73451113627784</v>
      </c>
      <c r="K53" s="115">
        <v>769796</v>
      </c>
      <c r="L53" s="116">
        <f t="shared" ref="L53:L65" si="10">IFERROR(K53/I53-1,"-")</f>
        <v>0.3308070112353334</v>
      </c>
      <c r="M53" s="115">
        <v>831490</v>
      </c>
      <c r="N53" s="116">
        <f t="shared" ref="N53:N61" si="11">IFERROR(M53/K53-1,"-")</f>
        <v>8.0143310695301118E-2</v>
      </c>
      <c r="O53" s="116">
        <f t="shared" ref="O53" si="12">IFERROR(M53/C53-1,"-")</f>
        <v>0.17596726769240334</v>
      </c>
    </row>
    <row r="54" spans="1:16" x14ac:dyDescent="0.25">
      <c r="A54" s="1">
        <v>2</v>
      </c>
      <c r="B54" s="114" t="s">
        <v>73</v>
      </c>
      <c r="C54" s="115">
        <v>648824</v>
      </c>
      <c r="D54" s="116">
        <v>3.8666816078889665E-2</v>
      </c>
      <c r="E54" s="115">
        <v>747887</v>
      </c>
      <c r="F54" s="116">
        <f t="shared" si="9"/>
        <v>0.15268085027680844</v>
      </c>
      <c r="G54" s="115">
        <v>74502</v>
      </c>
      <c r="H54" s="116">
        <f t="shared" si="9"/>
        <v>-0.90038334668205222</v>
      </c>
      <c r="I54" s="115">
        <v>672985</v>
      </c>
      <c r="J54" s="116">
        <f t="shared" si="9"/>
        <v>8.0331132050146312</v>
      </c>
      <c r="K54" s="115">
        <v>750195</v>
      </c>
      <c r="L54" s="116">
        <f t="shared" si="10"/>
        <v>0.11472766852158656</v>
      </c>
      <c r="M54" s="115">
        <v>778455</v>
      </c>
      <c r="N54" s="116">
        <f t="shared" si="11"/>
        <v>3.7670205746505925E-2</v>
      </c>
      <c r="O54" s="116">
        <f>IFERROR(M54/C54-1,"-")</f>
        <v>0.19979378074793774</v>
      </c>
    </row>
    <row r="55" spans="1:16" x14ac:dyDescent="0.25">
      <c r="A55" s="1">
        <v>3</v>
      </c>
      <c r="B55" s="114" t="s">
        <v>75</v>
      </c>
      <c r="C55" s="115">
        <v>724718</v>
      </c>
      <c r="D55" s="116">
        <v>9.9518602749411045E-2</v>
      </c>
      <c r="E55" s="115">
        <v>324851</v>
      </c>
      <c r="F55" s="116">
        <f t="shared" si="9"/>
        <v>-0.5517553034421665</v>
      </c>
      <c r="G55" s="115">
        <v>94487</v>
      </c>
      <c r="H55" s="116">
        <f t="shared" si="9"/>
        <v>-0.70913741992482704</v>
      </c>
      <c r="I55" s="115">
        <v>799315</v>
      </c>
      <c r="J55" s="116">
        <f t="shared" si="9"/>
        <v>7.4595235323377818</v>
      </c>
      <c r="K55" s="115">
        <v>783877</v>
      </c>
      <c r="L55" s="116">
        <f t="shared" si="10"/>
        <v>-1.9314037644733273E-2</v>
      </c>
      <c r="M55" s="115">
        <v>859658</v>
      </c>
      <c r="N55" s="116">
        <f t="shared" si="11"/>
        <v>9.6674605837395511E-2</v>
      </c>
      <c r="O55" s="116">
        <f t="shared" ref="O55:O64" si="13">IFERROR(M55/C55-1,"-")</f>
        <v>0.186196561973071</v>
      </c>
    </row>
    <row r="56" spans="1:16" x14ac:dyDescent="0.25">
      <c r="A56" s="1">
        <v>4</v>
      </c>
      <c r="B56" s="114" t="s">
        <v>77</v>
      </c>
      <c r="C56" s="115">
        <v>661320</v>
      </c>
      <c r="D56" s="116">
        <v>1.3705223497384234E-2</v>
      </c>
      <c r="E56" s="115">
        <v>0</v>
      </c>
      <c r="F56" s="116">
        <f t="shared" si="9"/>
        <v>-1</v>
      </c>
      <c r="G56" s="115">
        <v>120142</v>
      </c>
      <c r="H56" s="116" t="str">
        <f t="shared" si="9"/>
        <v>-</v>
      </c>
      <c r="I56" s="115">
        <v>836000</v>
      </c>
      <c r="J56" s="116">
        <f t="shared" si="9"/>
        <v>5.9584325215162055</v>
      </c>
      <c r="K56" s="115">
        <v>807216</v>
      </c>
      <c r="L56" s="116">
        <f t="shared" si="10"/>
        <v>-3.4430622009569367E-2</v>
      </c>
      <c r="M56" s="115">
        <v>799218</v>
      </c>
      <c r="N56" s="116">
        <f t="shared" si="11"/>
        <v>-9.9081286793125667E-3</v>
      </c>
      <c r="O56" s="116">
        <f t="shared" si="13"/>
        <v>0.20851932498639081</v>
      </c>
    </row>
    <row r="57" spans="1:16" x14ac:dyDescent="0.25">
      <c r="A57" s="1">
        <v>5</v>
      </c>
      <c r="B57" s="114" t="s">
        <v>79</v>
      </c>
      <c r="C57" s="115">
        <v>639188</v>
      </c>
      <c r="D57" s="116">
        <v>3.4644738865462932E-2</v>
      </c>
      <c r="E57" s="115">
        <v>0</v>
      </c>
      <c r="F57" s="116">
        <f t="shared" si="9"/>
        <v>-1</v>
      </c>
      <c r="G57" s="115">
        <v>153471</v>
      </c>
      <c r="H57" s="116" t="str">
        <f t="shared" si="9"/>
        <v>-</v>
      </c>
      <c r="I57" s="115">
        <v>758829</v>
      </c>
      <c r="J57" s="116">
        <f t="shared" si="9"/>
        <v>3.944445530425944</v>
      </c>
      <c r="K57" s="115">
        <v>768623</v>
      </c>
      <c r="L57" s="116">
        <f t="shared" si="10"/>
        <v>1.2906728656917332E-2</v>
      </c>
      <c r="M57" s="115">
        <v>810790</v>
      </c>
      <c r="N57" s="116">
        <f t="shared" si="11"/>
        <v>5.4860445237782329E-2</v>
      </c>
      <c r="O57" s="116">
        <f t="shared" si="13"/>
        <v>0.26846874471986326</v>
      </c>
    </row>
    <row r="58" spans="1:16" x14ac:dyDescent="0.25">
      <c r="A58" s="1">
        <v>6</v>
      </c>
      <c r="B58" s="114" t="s">
        <v>81</v>
      </c>
      <c r="C58" s="115">
        <v>662766</v>
      </c>
      <c r="D58" s="116">
        <v>7.5239824201924543E-2</v>
      </c>
      <c r="E58" s="115">
        <v>0</v>
      </c>
      <c r="F58" s="116">
        <f t="shared" si="9"/>
        <v>-1</v>
      </c>
      <c r="G58" s="115">
        <v>216578</v>
      </c>
      <c r="H58" s="116" t="str">
        <f t="shared" si="9"/>
        <v>-</v>
      </c>
      <c r="I58" s="115">
        <v>771983</v>
      </c>
      <c r="J58" s="116">
        <f t="shared" si="9"/>
        <v>2.5644571470786506</v>
      </c>
      <c r="K58" s="115">
        <v>782837</v>
      </c>
      <c r="L58" s="116">
        <f t="shared" si="10"/>
        <v>1.4059895101316888E-2</v>
      </c>
      <c r="M58" s="115">
        <v>777387</v>
      </c>
      <c r="N58" s="116">
        <f t="shared" si="11"/>
        <v>-6.9618579602139796E-3</v>
      </c>
      <c r="O58" s="116">
        <f t="shared" si="13"/>
        <v>0.17294339178533602</v>
      </c>
    </row>
    <row r="59" spans="1:16" x14ac:dyDescent="0.25">
      <c r="A59" s="1">
        <v>7</v>
      </c>
      <c r="B59" s="114" t="s">
        <v>83</v>
      </c>
      <c r="C59" s="115">
        <v>734666</v>
      </c>
      <c r="D59" s="116">
        <v>4.8018202437928315E-2</v>
      </c>
      <c r="E59" s="115">
        <v>0</v>
      </c>
      <c r="F59" s="116">
        <f t="shared" si="9"/>
        <v>-1</v>
      </c>
      <c r="G59" s="115">
        <v>428769</v>
      </c>
      <c r="H59" s="116" t="str">
        <f t="shared" si="9"/>
        <v>-</v>
      </c>
      <c r="I59" s="115">
        <v>856910</v>
      </c>
      <c r="J59" s="116">
        <f t="shared" si="9"/>
        <v>0.99853534187406279</v>
      </c>
      <c r="K59" s="115">
        <v>861980</v>
      </c>
      <c r="L59" s="116">
        <f t="shared" si="10"/>
        <v>5.9166073449954393E-3</v>
      </c>
      <c r="M59" s="115">
        <v>876426</v>
      </c>
      <c r="N59" s="116">
        <f t="shared" si="11"/>
        <v>1.6759089538040284E-2</v>
      </c>
      <c r="O59" s="116">
        <f t="shared" si="13"/>
        <v>0.19295843281164493</v>
      </c>
    </row>
    <row r="60" spans="1:16" x14ac:dyDescent="0.25">
      <c r="A60" s="1">
        <v>8</v>
      </c>
      <c r="B60" s="114" t="s">
        <v>85</v>
      </c>
      <c r="C60" s="115">
        <v>803612</v>
      </c>
      <c r="D60" s="116">
        <v>7.0234060263026477E-2</v>
      </c>
      <c r="E60" s="115">
        <v>208352</v>
      </c>
      <c r="F60" s="116">
        <f t="shared" si="9"/>
        <v>-0.74073060133497259</v>
      </c>
      <c r="G60" s="115">
        <v>609870</v>
      </c>
      <c r="H60" s="116">
        <f t="shared" si="9"/>
        <v>1.9271137306097375</v>
      </c>
      <c r="I60" s="115">
        <v>899262</v>
      </c>
      <c r="J60" s="116">
        <f t="shared" si="9"/>
        <v>0.47451424073982973</v>
      </c>
      <c r="K60" s="115">
        <v>898641</v>
      </c>
      <c r="L60" s="116">
        <f t="shared" si="10"/>
        <v>-6.9056626433672275E-4</v>
      </c>
      <c r="M60" s="115">
        <v>938432</v>
      </c>
      <c r="N60" s="116">
        <f t="shared" si="11"/>
        <v>4.4279083638516292E-2</v>
      </c>
      <c r="O60" s="116">
        <f t="shared" si="13"/>
        <v>0.16776752960383856</v>
      </c>
    </row>
    <row r="61" spans="1:16" x14ac:dyDescent="0.25">
      <c r="A61" s="1">
        <v>9</v>
      </c>
      <c r="B61" s="114" t="s">
        <v>87</v>
      </c>
      <c r="C61" s="115">
        <v>693000</v>
      </c>
      <c r="D61" s="116">
        <v>3.188571530675155E-2</v>
      </c>
      <c r="E61" s="115">
        <v>128245</v>
      </c>
      <c r="F61" s="116">
        <f t="shared" si="9"/>
        <v>-0.81494227994227997</v>
      </c>
      <c r="G61" s="115">
        <v>592582</v>
      </c>
      <c r="H61" s="116">
        <f t="shared" si="9"/>
        <v>3.6207025615033723</v>
      </c>
      <c r="I61" s="115">
        <v>740905</v>
      </c>
      <c r="J61" s="116">
        <f t="shared" si="9"/>
        <v>0.25029953660421689</v>
      </c>
      <c r="K61" s="115">
        <v>804647</v>
      </c>
      <c r="L61" s="116">
        <f t="shared" si="10"/>
        <v>8.6032622266012604E-2</v>
      </c>
      <c r="M61" s="115">
        <v>798194</v>
      </c>
      <c r="N61" s="116">
        <f t="shared" si="11"/>
        <v>-8.019665766478945E-3</v>
      </c>
      <c r="O61" s="116">
        <f t="shared" si="13"/>
        <v>0.15179509379509382</v>
      </c>
    </row>
    <row r="62" spans="1:16" x14ac:dyDescent="0.25">
      <c r="A62" s="1">
        <v>10</v>
      </c>
      <c r="B62" s="114" t="s">
        <v>89</v>
      </c>
      <c r="C62" s="115">
        <v>761958</v>
      </c>
      <c r="D62" s="116">
        <v>1.1261186532231404E-2</v>
      </c>
      <c r="E62" s="115">
        <v>96621</v>
      </c>
      <c r="F62" s="116">
        <f t="shared" si="9"/>
        <v>-0.87319379808335895</v>
      </c>
      <c r="G62" s="115">
        <v>723435</v>
      </c>
      <c r="H62" s="116">
        <f t="shared" si="9"/>
        <v>6.4873474710466672</v>
      </c>
      <c r="I62" s="115">
        <v>827535</v>
      </c>
      <c r="J62" s="116">
        <f t="shared" si="9"/>
        <v>0.14389682556138417</v>
      </c>
      <c r="K62" s="115">
        <v>885886</v>
      </c>
      <c r="L62" s="116">
        <f t="shared" si="10"/>
        <v>7.0511821252273288E-2</v>
      </c>
      <c r="M62" s="115">
        <v>889814</v>
      </c>
      <c r="N62" s="116">
        <f>IFERROR(M62/K62-1,"-")</f>
        <v>4.4339790898604292E-3</v>
      </c>
      <c r="O62" s="116">
        <f t="shared" si="13"/>
        <v>0.16779927502565761</v>
      </c>
    </row>
    <row r="63" spans="1:16" x14ac:dyDescent="0.25">
      <c r="A63" s="1">
        <v>11</v>
      </c>
      <c r="B63" s="114" t="s">
        <v>91</v>
      </c>
      <c r="C63" s="115">
        <v>669122</v>
      </c>
      <c r="D63" s="116">
        <v>3.4703408177150896E-2</v>
      </c>
      <c r="E63" s="115">
        <v>110317</v>
      </c>
      <c r="F63" s="116">
        <f t="shared" si="9"/>
        <v>-0.83513170991239272</v>
      </c>
      <c r="G63" s="115">
        <v>693650</v>
      </c>
      <c r="H63" s="116">
        <f t="shared" si="9"/>
        <v>5.2877888267447446</v>
      </c>
      <c r="I63" s="115">
        <v>766204</v>
      </c>
      <c r="J63" s="116">
        <f t="shared" si="9"/>
        <v>0.10459741944784828</v>
      </c>
      <c r="K63" s="115">
        <v>815267</v>
      </c>
      <c r="L63" s="116">
        <f t="shared" si="10"/>
        <v>6.4033860434035805E-2</v>
      </c>
      <c r="M63" s="115">
        <v>804914</v>
      </c>
      <c r="N63" s="116">
        <f>IFERROR(M63/K63-1,"-")</f>
        <v>-1.2698907229165446E-2</v>
      </c>
      <c r="O63" s="116">
        <f t="shared" si="13"/>
        <v>0.20294056988112774</v>
      </c>
    </row>
    <row r="64" spans="1:16" x14ac:dyDescent="0.25">
      <c r="A64" s="1">
        <v>12</v>
      </c>
      <c r="B64" s="114" t="s">
        <v>93</v>
      </c>
      <c r="C64" s="115">
        <v>702533</v>
      </c>
      <c r="D64" s="116">
        <v>9.0598473699570858E-2</v>
      </c>
      <c r="E64" s="115">
        <v>149128</v>
      </c>
      <c r="F64" s="116">
        <f t="shared" si="9"/>
        <v>-0.78772812095659561</v>
      </c>
      <c r="G64" s="115">
        <v>621131</v>
      </c>
      <c r="H64" s="116">
        <f t="shared" si="9"/>
        <v>3.1650863687570405</v>
      </c>
      <c r="I64" s="115">
        <v>780462</v>
      </c>
      <c r="J64" s="116">
        <f t="shared" si="9"/>
        <v>0.25651754621810863</v>
      </c>
      <c r="K64" s="115">
        <v>814267</v>
      </c>
      <c r="L64" s="116">
        <f t="shared" si="10"/>
        <v>4.3314088322045086E-2</v>
      </c>
      <c r="M64" s="115" t="s">
        <v>238</v>
      </c>
      <c r="N64" s="116" t="str">
        <f>IFERROR(M64/K64-1,"-")</f>
        <v>-</v>
      </c>
      <c r="O64" s="116" t="str">
        <f t="shared" si="13"/>
        <v>-</v>
      </c>
    </row>
    <row r="65" spans="1:16" ht="15.75" x14ac:dyDescent="0.25">
      <c r="B65" s="117" t="s">
        <v>30</v>
      </c>
      <c r="C65" s="118">
        <v>8408776</v>
      </c>
      <c r="D65" s="119">
        <v>5.2213266749362663E-2</v>
      </c>
      <c r="E65" s="118">
        <v>2681566</v>
      </c>
      <c r="F65" s="119">
        <f t="shared" si="9"/>
        <v>-0.68109912786355586</v>
      </c>
      <c r="G65" s="118">
        <v>4394842</v>
      </c>
      <c r="H65" s="119">
        <f t="shared" si="9"/>
        <v>0.63890875704718808</v>
      </c>
      <c r="I65" s="118">
        <v>9288833</v>
      </c>
      <c r="J65" s="119">
        <f t="shared" si="9"/>
        <v>1.113576096706093</v>
      </c>
      <c r="K65" s="118">
        <v>9743232</v>
      </c>
      <c r="L65" s="119">
        <f t="shared" si="10"/>
        <v>4.8918846963875939E-2</v>
      </c>
      <c r="M65" s="118">
        <v>9164778</v>
      </c>
      <c r="N65" s="119">
        <v>2.6409891851967071E-2</v>
      </c>
      <c r="O65" s="119">
        <v>0.18926667638173367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292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149007</v>
      </c>
      <c r="D75" s="116">
        <v>-9.3344236791191859E-3</v>
      </c>
      <c r="E75" s="115">
        <v>125486</v>
      </c>
      <c r="F75" s="116">
        <f t="shared" ref="F75:J87" si="14">IFERROR(E75/C75-1,"-")</f>
        <v>-0.15785164455361156</v>
      </c>
      <c r="G75" s="115">
        <v>9836</v>
      </c>
      <c r="H75" s="116">
        <f t="shared" si="14"/>
        <v>-0.92161675406021393</v>
      </c>
      <c r="I75" s="115">
        <v>69669</v>
      </c>
      <c r="J75" s="116">
        <f t="shared" si="14"/>
        <v>6.0830622204148028</v>
      </c>
      <c r="K75" s="115">
        <v>118976</v>
      </c>
      <c r="L75" s="116">
        <f t="shared" ref="L75:L87" si="15">IFERROR(K75/I75-1,"-")</f>
        <v>0.70773227690938589</v>
      </c>
      <c r="M75" s="115">
        <v>97501</v>
      </c>
      <c r="N75" s="116">
        <f t="shared" ref="N75:N83" si="16">IFERROR(M75/K75-1,"-")</f>
        <v>-0.18049858795051099</v>
      </c>
      <c r="O75" s="116">
        <f t="shared" ref="O75" si="17">IFERROR(M75/C75-1,"-")</f>
        <v>-0.34566161321280209</v>
      </c>
    </row>
    <row r="76" spans="1:16" x14ac:dyDescent="0.25">
      <c r="A76" s="1">
        <v>2</v>
      </c>
      <c r="B76" s="114" t="s">
        <v>73</v>
      </c>
      <c r="C76" s="115">
        <v>130794</v>
      </c>
      <c r="D76" s="116">
        <v>-0.10804839127647681</v>
      </c>
      <c r="E76" s="115">
        <v>123526</v>
      </c>
      <c r="F76" s="116">
        <f t="shared" si="14"/>
        <v>-5.556829823998044E-2</v>
      </c>
      <c r="G76" s="115">
        <v>9365</v>
      </c>
      <c r="H76" s="116">
        <f t="shared" si="14"/>
        <v>-0.92418600132765572</v>
      </c>
      <c r="I76" s="115">
        <v>92659</v>
      </c>
      <c r="J76" s="116">
        <f t="shared" si="14"/>
        <v>8.8941804591564342</v>
      </c>
      <c r="K76" s="115">
        <v>107335</v>
      </c>
      <c r="L76" s="116">
        <f t="shared" si="15"/>
        <v>0.15838720469679135</v>
      </c>
      <c r="M76" s="115">
        <v>95743</v>
      </c>
      <c r="N76" s="116">
        <f t="shared" si="16"/>
        <v>-0.10799832300740675</v>
      </c>
      <c r="O76" s="116">
        <f>IFERROR(M76/C76-1,"-")</f>
        <v>-0.26798629906570637</v>
      </c>
    </row>
    <row r="77" spans="1:16" x14ac:dyDescent="0.25">
      <c r="A77" s="1">
        <v>3</v>
      </c>
      <c r="B77" s="114" t="s">
        <v>75</v>
      </c>
      <c r="C77" s="115">
        <v>144176</v>
      </c>
      <c r="D77" s="116">
        <v>-4.8154750115534384E-2</v>
      </c>
      <c r="E77" s="115">
        <v>59091</v>
      </c>
      <c r="F77" s="116">
        <f t="shared" si="14"/>
        <v>-0.59014676506492059</v>
      </c>
      <c r="G77" s="115">
        <v>6472</v>
      </c>
      <c r="H77" s="116">
        <f t="shared" si="14"/>
        <v>-0.89047401465536202</v>
      </c>
      <c r="I77" s="115">
        <v>106332</v>
      </c>
      <c r="J77" s="116">
        <f t="shared" si="14"/>
        <v>15.429542645241039</v>
      </c>
      <c r="K77" s="115">
        <v>98932</v>
      </c>
      <c r="L77" s="116">
        <f t="shared" si="15"/>
        <v>-6.9593349132904492E-2</v>
      </c>
      <c r="M77" s="115">
        <v>97779</v>
      </c>
      <c r="N77" s="116">
        <f t="shared" si="16"/>
        <v>-1.1654469736788853E-2</v>
      </c>
      <c r="O77" s="116">
        <f t="shared" ref="O77:O86" si="18">IFERROR(M77/C77-1,"-")</f>
        <v>-0.32180806791699035</v>
      </c>
    </row>
    <row r="78" spans="1:16" x14ac:dyDescent="0.25">
      <c r="A78" s="1">
        <v>4</v>
      </c>
      <c r="B78" s="114" t="s">
        <v>77</v>
      </c>
      <c r="C78" s="115">
        <v>137831</v>
      </c>
      <c r="D78" s="116">
        <v>-7.7747622578485664E-3</v>
      </c>
      <c r="E78" s="115">
        <v>0</v>
      </c>
      <c r="F78" s="116">
        <f t="shared" si="14"/>
        <v>-1</v>
      </c>
      <c r="G78" s="115">
        <v>3366</v>
      </c>
      <c r="H78" s="116" t="str">
        <f t="shared" si="14"/>
        <v>-</v>
      </c>
      <c r="I78" s="115">
        <v>101482</v>
      </c>
      <c r="J78" s="116">
        <f t="shared" si="14"/>
        <v>29.149138443256092</v>
      </c>
      <c r="K78" s="115">
        <v>95383</v>
      </c>
      <c r="L78" s="116">
        <f t="shared" si="15"/>
        <v>-6.0099327959638127E-2</v>
      </c>
      <c r="M78" s="115">
        <v>92204</v>
      </c>
      <c r="N78" s="116">
        <f t="shared" si="16"/>
        <v>-3.3328790245641282E-2</v>
      </c>
      <c r="O78" s="116">
        <f t="shared" si="18"/>
        <v>-0.33103583373841883</v>
      </c>
    </row>
    <row r="79" spans="1:16" x14ac:dyDescent="0.25">
      <c r="A79" s="1">
        <v>5</v>
      </c>
      <c r="B79" s="114" t="s">
        <v>79</v>
      </c>
      <c r="C79" s="115">
        <v>133516</v>
      </c>
      <c r="D79" s="116">
        <v>8.4534843106515378E-2</v>
      </c>
      <c r="E79" s="115">
        <v>0</v>
      </c>
      <c r="F79" s="116">
        <f t="shared" si="14"/>
        <v>-1</v>
      </c>
      <c r="G79" s="115">
        <v>1598</v>
      </c>
      <c r="H79" s="116" t="str">
        <f t="shared" si="14"/>
        <v>-</v>
      </c>
      <c r="I79" s="115">
        <v>79967</v>
      </c>
      <c r="J79" s="116">
        <f t="shared" si="14"/>
        <v>49.041927409261575</v>
      </c>
      <c r="K79" s="115">
        <v>91066</v>
      </c>
      <c r="L79" s="116">
        <f t="shared" si="15"/>
        <v>0.13879475283554465</v>
      </c>
      <c r="M79" s="115">
        <v>84329</v>
      </c>
      <c r="N79" s="116">
        <f t="shared" si="16"/>
        <v>-7.397931170799199E-2</v>
      </c>
      <c r="O79" s="116">
        <f t="shared" si="18"/>
        <v>-0.36839779502082148</v>
      </c>
    </row>
    <row r="80" spans="1:16" x14ac:dyDescent="0.25">
      <c r="A80" s="1">
        <v>6</v>
      </c>
      <c r="B80" s="114" t="s">
        <v>81</v>
      </c>
      <c r="C80" s="115">
        <v>142636</v>
      </c>
      <c r="D80" s="116">
        <v>6.2410153660516832E-2</v>
      </c>
      <c r="E80" s="115">
        <v>0</v>
      </c>
      <c r="F80" s="116">
        <f t="shared" si="14"/>
        <v>-1</v>
      </c>
      <c r="G80" s="115">
        <v>7977</v>
      </c>
      <c r="H80" s="116" t="str">
        <f t="shared" si="14"/>
        <v>-</v>
      </c>
      <c r="I80" s="115">
        <v>95313</v>
      </c>
      <c r="J80" s="116">
        <f t="shared" si="14"/>
        <v>10.948476871004138</v>
      </c>
      <c r="K80" s="115">
        <v>94829</v>
      </c>
      <c r="L80" s="116">
        <f t="shared" si="15"/>
        <v>-5.078006148164449E-3</v>
      </c>
      <c r="M80" s="115">
        <v>86197</v>
      </c>
      <c r="N80" s="116">
        <f t="shared" si="16"/>
        <v>-9.102700650644846E-2</v>
      </c>
      <c r="O80" s="116">
        <f t="shared" si="18"/>
        <v>-0.39568552118679712</v>
      </c>
    </row>
    <row r="81" spans="1:16" x14ac:dyDescent="0.25">
      <c r="A81" s="1">
        <v>7</v>
      </c>
      <c r="B81" s="114" t="s">
        <v>83</v>
      </c>
      <c r="C81" s="115">
        <v>153409</v>
      </c>
      <c r="D81" s="116">
        <v>-9.2077151159693948E-2</v>
      </c>
      <c r="E81" s="115">
        <v>0</v>
      </c>
      <c r="F81" s="116">
        <f t="shared" si="14"/>
        <v>-1</v>
      </c>
      <c r="G81" s="115">
        <v>42553</v>
      </c>
      <c r="H81" s="116" t="str">
        <f t="shared" si="14"/>
        <v>-</v>
      </c>
      <c r="I81" s="115">
        <v>118505</v>
      </c>
      <c r="J81" s="116">
        <f t="shared" si="14"/>
        <v>1.7848800319601437</v>
      </c>
      <c r="K81" s="115">
        <v>111071</v>
      </c>
      <c r="L81" s="116">
        <f t="shared" si="15"/>
        <v>-6.2731530315176531E-2</v>
      </c>
      <c r="M81" s="115">
        <v>96980</v>
      </c>
      <c r="N81" s="116">
        <f t="shared" si="16"/>
        <v>-0.12686479819214735</v>
      </c>
      <c r="O81" s="116">
        <f t="shared" si="18"/>
        <v>-0.36783369945700706</v>
      </c>
    </row>
    <row r="82" spans="1:16" x14ac:dyDescent="0.25">
      <c r="A82" s="1">
        <v>8</v>
      </c>
      <c r="B82" s="114" t="s">
        <v>85</v>
      </c>
      <c r="C82" s="115">
        <v>159994</v>
      </c>
      <c r="D82" s="116">
        <v>-0.10600896259624737</v>
      </c>
      <c r="E82" s="115">
        <v>22288</v>
      </c>
      <c r="F82" s="116">
        <f t="shared" si="14"/>
        <v>-0.86069477605410205</v>
      </c>
      <c r="G82" s="115">
        <v>67891</v>
      </c>
      <c r="H82" s="116">
        <f t="shared" si="14"/>
        <v>2.0460786073223258</v>
      </c>
      <c r="I82" s="115">
        <v>128327</v>
      </c>
      <c r="J82" s="116">
        <f t="shared" si="14"/>
        <v>0.8901916307021549</v>
      </c>
      <c r="K82" s="115">
        <v>114756</v>
      </c>
      <c r="L82" s="116">
        <f t="shared" si="15"/>
        <v>-0.1057532709406438</v>
      </c>
      <c r="M82" s="115">
        <v>101864</v>
      </c>
      <c r="N82" s="116">
        <f t="shared" si="16"/>
        <v>-0.11234270974938132</v>
      </c>
      <c r="O82" s="116">
        <f t="shared" si="18"/>
        <v>-0.3633261247296774</v>
      </c>
    </row>
    <row r="83" spans="1:16" x14ac:dyDescent="0.25">
      <c r="A83" s="1">
        <v>9</v>
      </c>
      <c r="B83" s="114" t="s">
        <v>87</v>
      </c>
      <c r="C83" s="115">
        <v>124454</v>
      </c>
      <c r="D83" s="116">
        <v>-0.14423433954479814</v>
      </c>
      <c r="E83" s="115">
        <v>5703</v>
      </c>
      <c r="F83" s="116">
        <f t="shared" si="14"/>
        <v>-0.95417584006942324</v>
      </c>
      <c r="G83" s="115">
        <v>66700</v>
      </c>
      <c r="H83" s="116">
        <f t="shared" si="14"/>
        <v>10.6955988076451</v>
      </c>
      <c r="I83" s="115">
        <v>101426</v>
      </c>
      <c r="J83" s="116">
        <f t="shared" si="14"/>
        <v>0.52062968515742125</v>
      </c>
      <c r="K83" s="115">
        <v>97298</v>
      </c>
      <c r="L83" s="116">
        <f t="shared" si="15"/>
        <v>-4.0699623370733296E-2</v>
      </c>
      <c r="M83" s="115">
        <v>88258</v>
      </c>
      <c r="N83" s="116">
        <f t="shared" si="16"/>
        <v>-9.2910440091266033E-2</v>
      </c>
      <c r="O83" s="116">
        <f t="shared" si="18"/>
        <v>-0.29083838205280665</v>
      </c>
    </row>
    <row r="84" spans="1:16" x14ac:dyDescent="0.25">
      <c r="A84" s="1">
        <v>10</v>
      </c>
      <c r="B84" s="114" t="s">
        <v>89</v>
      </c>
      <c r="C84" s="115">
        <v>142948</v>
      </c>
      <c r="D84" s="116">
        <v>-0.11555214572093253</v>
      </c>
      <c r="E84" s="115">
        <v>5171</v>
      </c>
      <c r="F84" s="116">
        <f t="shared" si="14"/>
        <v>-0.96382600665976437</v>
      </c>
      <c r="G84" s="115">
        <v>103850</v>
      </c>
      <c r="H84" s="116">
        <f t="shared" si="14"/>
        <v>19.083156062657125</v>
      </c>
      <c r="I84" s="115">
        <v>113626</v>
      </c>
      <c r="J84" s="116">
        <f t="shared" si="14"/>
        <v>9.4135772749157409E-2</v>
      </c>
      <c r="K84" s="115">
        <v>105976</v>
      </c>
      <c r="L84" s="116">
        <f t="shared" si="15"/>
        <v>-6.7326140143981084E-2</v>
      </c>
      <c r="M84" s="115">
        <v>92477</v>
      </c>
      <c r="N84" s="116">
        <f>IFERROR(M84/K84-1,"-")</f>
        <v>-0.12737789688231294</v>
      </c>
      <c r="O84" s="116">
        <f t="shared" si="18"/>
        <v>-0.35307244592439213</v>
      </c>
    </row>
    <row r="85" spans="1:16" x14ac:dyDescent="0.25">
      <c r="A85" s="1">
        <v>11</v>
      </c>
      <c r="B85" s="114" t="s">
        <v>91</v>
      </c>
      <c r="C85" s="115">
        <v>124207</v>
      </c>
      <c r="D85" s="116">
        <v>-0.15123207915920678</v>
      </c>
      <c r="E85" s="115">
        <v>6639</v>
      </c>
      <c r="F85" s="116">
        <f t="shared" si="14"/>
        <v>-0.94654890626132182</v>
      </c>
      <c r="G85" s="115">
        <v>101099</v>
      </c>
      <c r="H85" s="116">
        <f t="shared" si="14"/>
        <v>14.228046392528995</v>
      </c>
      <c r="I85" s="115">
        <v>104858</v>
      </c>
      <c r="J85" s="116">
        <f t="shared" si="14"/>
        <v>3.7181376670392341E-2</v>
      </c>
      <c r="K85" s="115">
        <v>99997</v>
      </c>
      <c r="L85" s="116">
        <f t="shared" si="15"/>
        <v>-4.6357931679032571E-2</v>
      </c>
      <c r="M85" s="115">
        <v>88550</v>
      </c>
      <c r="N85" s="116">
        <f>IFERROR(M85/K85-1,"-")</f>
        <v>-0.11447343420302614</v>
      </c>
      <c r="O85" s="116">
        <f t="shared" si="18"/>
        <v>-0.28707721787016838</v>
      </c>
    </row>
    <row r="86" spans="1:16" x14ac:dyDescent="0.25">
      <c r="A86" s="1">
        <v>12</v>
      </c>
      <c r="B86" s="114" t="s">
        <v>93</v>
      </c>
      <c r="C86" s="115">
        <v>120481</v>
      </c>
      <c r="D86" s="116">
        <v>-0.20915165677676839</v>
      </c>
      <c r="E86" s="115">
        <v>6962</v>
      </c>
      <c r="F86" s="116">
        <f t="shared" si="14"/>
        <v>-0.94221495505515396</v>
      </c>
      <c r="G86" s="115">
        <v>82734</v>
      </c>
      <c r="H86" s="116">
        <f t="shared" si="14"/>
        <v>10.883654122378626</v>
      </c>
      <c r="I86" s="115">
        <v>115358</v>
      </c>
      <c r="J86" s="116">
        <f t="shared" si="14"/>
        <v>0.39432397805013664</v>
      </c>
      <c r="K86" s="115">
        <v>101934</v>
      </c>
      <c r="L86" s="116">
        <f t="shared" si="15"/>
        <v>-0.11636817559250334</v>
      </c>
      <c r="M86" s="115" t="s">
        <v>238</v>
      </c>
      <c r="N86" s="116" t="str">
        <f>IFERROR(M86/K86-1,"-")</f>
        <v>-</v>
      </c>
      <c r="O86" s="116" t="str">
        <f t="shared" si="18"/>
        <v>-</v>
      </c>
    </row>
    <row r="87" spans="1:16" ht="15.75" x14ac:dyDescent="0.25">
      <c r="B87" s="117" t="s">
        <v>30</v>
      </c>
      <c r="C87" s="118">
        <v>1663453</v>
      </c>
      <c r="D87" s="119">
        <v>-7.5070685278834981E-2</v>
      </c>
      <c r="E87" s="118">
        <v>366117</v>
      </c>
      <c r="F87" s="119">
        <f t="shared" si="14"/>
        <v>-0.77990541361853927</v>
      </c>
      <c r="G87" s="118">
        <v>503441</v>
      </c>
      <c r="H87" s="119">
        <f t="shared" si="14"/>
        <v>0.3750822824397666</v>
      </c>
      <c r="I87" s="118">
        <v>1227522</v>
      </c>
      <c r="J87" s="119">
        <f t="shared" si="14"/>
        <v>1.4382638680600111</v>
      </c>
      <c r="K87" s="118">
        <v>1237553</v>
      </c>
      <c r="L87" s="119">
        <f t="shared" si="15"/>
        <v>8.1717476346656603E-3</v>
      </c>
      <c r="M87" s="118">
        <v>1021882</v>
      </c>
      <c r="N87" s="119">
        <v>-0.10015418903699214</v>
      </c>
      <c r="O87" s="119">
        <v>-0.33771837726154463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293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253053</v>
      </c>
      <c r="D97" s="116">
        <v>-5.7286325541922034E-3</v>
      </c>
      <c r="E97" s="115">
        <v>248197</v>
      </c>
      <c r="F97" s="116">
        <f t="shared" ref="F97:J109" si="19">IFERROR(E97/C97-1,"-")</f>
        <v>-1.9189655921881932E-2</v>
      </c>
      <c r="G97" s="115">
        <v>22351</v>
      </c>
      <c r="H97" s="116">
        <f t="shared" si="19"/>
        <v>-0.90994653440613704</v>
      </c>
      <c r="I97" s="115">
        <v>138246</v>
      </c>
      <c r="J97" s="116">
        <f t="shared" si="19"/>
        <v>5.1852266117847075</v>
      </c>
      <c r="K97" s="115">
        <v>216785</v>
      </c>
      <c r="L97" s="116">
        <f t="shared" ref="L97:L109" si="20">IFERROR(K97/I97-1,"-")</f>
        <v>0.56811046974234336</v>
      </c>
      <c r="M97" s="115">
        <v>236190</v>
      </c>
      <c r="N97" s="116">
        <f t="shared" ref="N97:N105" si="21">IFERROR(M97/K97-1,"-")</f>
        <v>8.9512650783033942E-2</v>
      </c>
      <c r="O97" s="116">
        <f t="shared" ref="O97" si="22">IFERROR(M97/C97-1,"-")</f>
        <v>-6.6638214129056017E-2</v>
      </c>
    </row>
    <row r="98" spans="2:15" x14ac:dyDescent="0.25">
      <c r="B98" s="114" t="s">
        <v>73</v>
      </c>
      <c r="C98" s="115">
        <v>236102</v>
      </c>
      <c r="D98" s="116">
        <v>-1.1107667306097468E-2</v>
      </c>
      <c r="E98" s="115">
        <v>244281</v>
      </c>
      <c r="F98" s="116">
        <f t="shared" si="19"/>
        <v>3.4641807354448551E-2</v>
      </c>
      <c r="G98" s="115">
        <v>19860</v>
      </c>
      <c r="H98" s="116">
        <f t="shared" si="19"/>
        <v>-0.91870018544217524</v>
      </c>
      <c r="I98" s="115">
        <v>146840</v>
      </c>
      <c r="J98" s="116">
        <f t="shared" si="19"/>
        <v>6.3937562940584085</v>
      </c>
      <c r="K98" s="115">
        <v>219814</v>
      </c>
      <c r="L98" s="116">
        <f t="shared" si="20"/>
        <v>0.4969626804685372</v>
      </c>
      <c r="M98" s="115">
        <v>240126</v>
      </c>
      <c r="N98" s="116">
        <f t="shared" si="21"/>
        <v>9.2405397290436397E-2</v>
      </c>
      <c r="O98" s="116">
        <f>IFERROR(M98/C98-1,"-")</f>
        <v>1.7043481207274835E-2</v>
      </c>
    </row>
    <row r="99" spans="2:15" x14ac:dyDescent="0.25">
      <c r="B99" s="114" t="s">
        <v>75</v>
      </c>
      <c r="C99" s="115">
        <v>249172</v>
      </c>
      <c r="D99" s="116">
        <v>-5.5587140593849282E-2</v>
      </c>
      <c r="E99" s="115">
        <v>112373</v>
      </c>
      <c r="F99" s="116">
        <f t="shared" si="19"/>
        <v>-0.54901433547910683</v>
      </c>
      <c r="G99" s="115">
        <v>21919</v>
      </c>
      <c r="H99" s="116">
        <f t="shared" si="19"/>
        <v>-0.80494424817349364</v>
      </c>
      <c r="I99" s="115">
        <v>151401</v>
      </c>
      <c r="J99" s="116">
        <f t="shared" si="19"/>
        <v>5.907295040832155</v>
      </c>
      <c r="K99" s="115">
        <v>215392</v>
      </c>
      <c r="L99" s="116">
        <f t="shared" si="20"/>
        <v>0.42265903131419202</v>
      </c>
      <c r="M99" s="115">
        <v>241360</v>
      </c>
      <c r="N99" s="116">
        <f t="shared" si="21"/>
        <v>0.12056158074580292</v>
      </c>
      <c r="O99" s="116">
        <f t="shared" ref="O99:O108" si="23">IFERROR(M99/C99-1,"-")</f>
        <v>-3.1351837285088169E-2</v>
      </c>
    </row>
    <row r="100" spans="2:15" x14ac:dyDescent="0.25">
      <c r="B100" s="114" t="s">
        <v>77</v>
      </c>
      <c r="C100" s="115">
        <v>246300</v>
      </c>
      <c r="D100" s="116">
        <v>7.8012570248078505E-2</v>
      </c>
      <c r="E100" s="115">
        <v>0</v>
      </c>
      <c r="F100" s="116">
        <f t="shared" si="19"/>
        <v>-1</v>
      </c>
      <c r="G100" s="115">
        <v>31391</v>
      </c>
      <c r="H100" s="116" t="str">
        <f t="shared" si="19"/>
        <v>-</v>
      </c>
      <c r="I100" s="115">
        <v>179593</v>
      </c>
      <c r="J100" s="116">
        <f t="shared" si="19"/>
        <v>4.7211621165302153</v>
      </c>
      <c r="K100" s="115">
        <v>205419</v>
      </c>
      <c r="L100" s="116">
        <f t="shared" si="20"/>
        <v>0.14380293218555296</v>
      </c>
      <c r="M100" s="115">
        <v>202460</v>
      </c>
      <c r="N100" s="116">
        <f t="shared" si="21"/>
        <v>-1.4404704530739609E-2</v>
      </c>
      <c r="O100" s="116">
        <f t="shared" si="23"/>
        <v>-0.17799431587494929</v>
      </c>
    </row>
    <row r="101" spans="2:15" x14ac:dyDescent="0.25">
      <c r="B101" s="114" t="s">
        <v>79</v>
      </c>
      <c r="C101" s="115">
        <v>211058</v>
      </c>
      <c r="D101" s="116">
        <v>3.0003416133912442E-2</v>
      </c>
      <c r="E101" s="115">
        <v>0</v>
      </c>
      <c r="F101" s="116">
        <f t="shared" si="19"/>
        <v>-1</v>
      </c>
      <c r="G101" s="115">
        <v>32237</v>
      </c>
      <c r="H101" s="116" t="str">
        <f t="shared" si="19"/>
        <v>-</v>
      </c>
      <c r="I101" s="115">
        <v>156911</v>
      </c>
      <c r="J101" s="116">
        <f t="shared" si="19"/>
        <v>3.8674194248844493</v>
      </c>
      <c r="K101" s="115">
        <v>178999</v>
      </c>
      <c r="L101" s="116">
        <f t="shared" si="20"/>
        <v>0.14076769633741426</v>
      </c>
      <c r="M101" s="115">
        <v>193554</v>
      </c>
      <c r="N101" s="116">
        <f t="shared" si="21"/>
        <v>8.1313303426276073E-2</v>
      </c>
      <c r="O101" s="116">
        <f t="shared" si="23"/>
        <v>-8.2934548797013119E-2</v>
      </c>
    </row>
    <row r="102" spans="2:15" x14ac:dyDescent="0.25">
      <c r="B102" s="114" t="s">
        <v>81</v>
      </c>
      <c r="C102" s="115">
        <v>254601</v>
      </c>
      <c r="D102" s="116">
        <v>0.10274168399168393</v>
      </c>
      <c r="E102" s="115">
        <v>0</v>
      </c>
      <c r="F102" s="116">
        <f t="shared" si="19"/>
        <v>-1</v>
      </c>
      <c r="G102" s="115">
        <v>50394</v>
      </c>
      <c r="H102" s="116" t="str">
        <f t="shared" si="19"/>
        <v>-</v>
      </c>
      <c r="I102" s="115">
        <v>162568</v>
      </c>
      <c r="J102" s="116">
        <f t="shared" si="19"/>
        <v>2.225939595983649</v>
      </c>
      <c r="K102" s="115">
        <v>191800</v>
      </c>
      <c r="L102" s="116">
        <f t="shared" si="20"/>
        <v>0.17981398553220806</v>
      </c>
      <c r="M102" s="115">
        <v>196008</v>
      </c>
      <c r="N102" s="116">
        <f t="shared" si="21"/>
        <v>2.1939520333680962E-2</v>
      </c>
      <c r="O102" s="116">
        <f t="shared" si="23"/>
        <v>-0.23013656662778226</v>
      </c>
    </row>
    <row r="103" spans="2:15" x14ac:dyDescent="0.25">
      <c r="B103" s="114" t="s">
        <v>83</v>
      </c>
      <c r="C103" s="115">
        <v>294990</v>
      </c>
      <c r="D103" s="116">
        <v>2.475474529638988E-2</v>
      </c>
      <c r="E103" s="115">
        <v>0</v>
      </c>
      <c r="F103" s="116">
        <f t="shared" si="19"/>
        <v>-1</v>
      </c>
      <c r="G103" s="115">
        <v>81893</v>
      </c>
      <c r="H103" s="116" t="str">
        <f t="shared" si="19"/>
        <v>-</v>
      </c>
      <c r="I103" s="115">
        <v>204541</v>
      </c>
      <c r="J103" s="116">
        <f t="shared" si="19"/>
        <v>1.4976615827970643</v>
      </c>
      <c r="K103" s="115">
        <v>232391</v>
      </c>
      <c r="L103" s="116">
        <f t="shared" si="20"/>
        <v>0.13615852078556379</v>
      </c>
      <c r="M103" s="115">
        <v>251557</v>
      </c>
      <c r="N103" s="116">
        <f t="shared" si="21"/>
        <v>8.2473073397850927E-2</v>
      </c>
      <c r="O103" s="116">
        <f t="shared" si="23"/>
        <v>-0.14723549950845793</v>
      </c>
    </row>
    <row r="104" spans="2:15" x14ac:dyDescent="0.25">
      <c r="B104" s="114" t="s">
        <v>85</v>
      </c>
      <c r="C104" s="115">
        <v>308244</v>
      </c>
      <c r="D104" s="116">
        <v>-8.670483051392508E-3</v>
      </c>
      <c r="E104" s="115">
        <v>54502</v>
      </c>
      <c r="F104" s="116">
        <f t="shared" si="19"/>
        <v>-0.82318552834767256</v>
      </c>
      <c r="G104" s="115">
        <v>118279</v>
      </c>
      <c r="H104" s="116">
        <f t="shared" si="19"/>
        <v>1.1701772412021576</v>
      </c>
      <c r="I104" s="115">
        <v>213964</v>
      </c>
      <c r="J104" s="116">
        <f t="shared" si="19"/>
        <v>0.80897707961683807</v>
      </c>
      <c r="K104" s="115">
        <v>258511</v>
      </c>
      <c r="L104" s="116">
        <f t="shared" si="20"/>
        <v>0.2081985754612925</v>
      </c>
      <c r="M104" s="115">
        <v>263998</v>
      </c>
      <c r="N104" s="116">
        <f t="shared" si="21"/>
        <v>2.12254024006715E-2</v>
      </c>
      <c r="O104" s="116">
        <f t="shared" si="23"/>
        <v>-0.14354212896276974</v>
      </c>
    </row>
    <row r="105" spans="2:15" x14ac:dyDescent="0.25">
      <c r="B105" s="114" t="s">
        <v>87</v>
      </c>
      <c r="C105" s="115">
        <v>243263</v>
      </c>
      <c r="D105" s="116">
        <v>2.2405561252794914E-2</v>
      </c>
      <c r="E105" s="115">
        <v>42677</v>
      </c>
      <c r="F105" s="116">
        <f t="shared" si="19"/>
        <v>-0.82456436038361769</v>
      </c>
      <c r="G105" s="115">
        <v>102730</v>
      </c>
      <c r="H105" s="116">
        <f t="shared" si="19"/>
        <v>1.4071513930220023</v>
      </c>
      <c r="I105" s="115">
        <v>171399</v>
      </c>
      <c r="J105" s="116">
        <f t="shared" si="19"/>
        <v>0.66844154579966908</v>
      </c>
      <c r="K105" s="115">
        <v>200873</v>
      </c>
      <c r="L105" s="116">
        <f t="shared" si="20"/>
        <v>0.17196132999609093</v>
      </c>
      <c r="M105" s="115">
        <v>214779</v>
      </c>
      <c r="N105" s="116">
        <f t="shared" si="21"/>
        <v>6.9227820563241504E-2</v>
      </c>
      <c r="O105" s="116">
        <f t="shared" si="23"/>
        <v>-0.11709137846692674</v>
      </c>
    </row>
    <row r="106" spans="2:15" x14ac:dyDescent="0.25">
      <c r="B106" s="114" t="s">
        <v>89</v>
      </c>
      <c r="C106" s="115">
        <v>254213</v>
      </c>
      <c r="D106" s="116">
        <v>-4.7869989587780992E-2</v>
      </c>
      <c r="E106" s="115">
        <v>36079</v>
      </c>
      <c r="F106" s="116">
        <f t="shared" si="19"/>
        <v>-0.85807570816598677</v>
      </c>
      <c r="G106" s="115">
        <v>126003</v>
      </c>
      <c r="H106" s="116">
        <f t="shared" si="19"/>
        <v>2.4924194129549044</v>
      </c>
      <c r="I106" s="115">
        <v>183971</v>
      </c>
      <c r="J106" s="116">
        <f t="shared" si="19"/>
        <v>0.46005253843162475</v>
      </c>
      <c r="K106" s="115">
        <v>215940</v>
      </c>
      <c r="L106" s="116">
        <f t="shared" si="20"/>
        <v>0.17377195318827421</v>
      </c>
      <c r="M106" s="115">
        <v>241503</v>
      </c>
      <c r="N106" s="116">
        <f>IFERROR(M106/K106-1,"-")</f>
        <v>0.11838010558488476</v>
      </c>
      <c r="O106" s="116">
        <f t="shared" si="23"/>
        <v>-4.9997443089063065E-2</v>
      </c>
    </row>
    <row r="107" spans="2:15" x14ac:dyDescent="0.25">
      <c r="B107" s="114" t="s">
        <v>91</v>
      </c>
      <c r="C107" s="115">
        <v>231168</v>
      </c>
      <c r="D107" s="116">
        <v>4.7122505831993289E-2</v>
      </c>
      <c r="E107" s="115">
        <v>39973</v>
      </c>
      <c r="F107" s="116">
        <f t="shared" si="19"/>
        <v>-0.82708246816168329</v>
      </c>
      <c r="G107" s="115">
        <v>132346</v>
      </c>
      <c r="H107" s="116">
        <f t="shared" si="19"/>
        <v>2.3108848472719083</v>
      </c>
      <c r="I107" s="115">
        <v>193096</v>
      </c>
      <c r="J107" s="116">
        <f t="shared" si="19"/>
        <v>0.45902407326250882</v>
      </c>
      <c r="K107" s="115">
        <v>234169</v>
      </c>
      <c r="L107" s="116">
        <f t="shared" si="20"/>
        <v>0.21270766872436497</v>
      </c>
      <c r="M107" s="115">
        <v>230806</v>
      </c>
      <c r="N107" s="116">
        <f>IFERROR(M107/K107-1,"-")</f>
        <v>-1.4361422733154217E-2</v>
      </c>
      <c r="O107" s="116">
        <f t="shared" si="23"/>
        <v>-1.5659606866001985E-3</v>
      </c>
    </row>
    <row r="108" spans="2:15" x14ac:dyDescent="0.25">
      <c r="B108" s="114" t="s">
        <v>93</v>
      </c>
      <c r="C108" s="115">
        <v>251552</v>
      </c>
      <c r="D108" s="116">
        <v>2.6269516508712343E-2</v>
      </c>
      <c r="E108" s="115">
        <v>40538</v>
      </c>
      <c r="F108" s="116">
        <f t="shared" si="19"/>
        <v>-0.83884842895305944</v>
      </c>
      <c r="G108" s="115">
        <v>125988</v>
      </c>
      <c r="H108" s="116">
        <f t="shared" si="19"/>
        <v>2.1078987616557305</v>
      </c>
      <c r="I108" s="115">
        <v>213502</v>
      </c>
      <c r="J108" s="116">
        <f t="shared" si="19"/>
        <v>0.69462171000412742</v>
      </c>
      <c r="K108" s="115">
        <v>239639</v>
      </c>
      <c r="L108" s="116">
        <f t="shared" si="20"/>
        <v>0.12242039887214173</v>
      </c>
      <c r="M108" s="115" t="s">
        <v>238</v>
      </c>
      <c r="N108" s="116" t="str">
        <f>IFERROR(M108/K108-1,"-")</f>
        <v>-</v>
      </c>
      <c r="O108" s="116" t="str">
        <f t="shared" si="23"/>
        <v>-</v>
      </c>
    </row>
    <row r="109" spans="2:15" ht="15.75" x14ac:dyDescent="0.25">
      <c r="B109" s="117" t="s">
        <v>30</v>
      </c>
      <c r="C109" s="118">
        <v>3033716</v>
      </c>
      <c r="D109" s="119">
        <v>1.4289310817167777E-2</v>
      </c>
      <c r="E109" s="118">
        <v>866126</v>
      </c>
      <c r="F109" s="119">
        <f t="shared" si="19"/>
        <v>-0.71449997297044288</v>
      </c>
      <c r="G109" s="118">
        <v>865391</v>
      </c>
      <c r="H109" s="119">
        <f t="shared" si="19"/>
        <v>-8.4860632286754001E-4</v>
      </c>
      <c r="I109" s="118">
        <v>2116032</v>
      </c>
      <c r="J109" s="119">
        <f t="shared" si="19"/>
        <v>1.4451744933792932</v>
      </c>
      <c r="K109" s="118">
        <v>2609732</v>
      </c>
      <c r="L109" s="119">
        <f t="shared" si="20"/>
        <v>0.23331405196140698</v>
      </c>
      <c r="M109" s="118">
        <v>2512341</v>
      </c>
      <c r="N109" s="119">
        <v>6.0017898031849315E-2</v>
      </c>
      <c r="O109" s="119">
        <v>-9.6983139743020197E-2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4F9B7-DC8A-427F-988D-E275425BD6E9}">
  <sheetPr>
    <tabColor rgb="FFF29140"/>
    <pageSetUpPr fitToPage="1"/>
  </sheetPr>
  <dimension ref="A1:P162"/>
  <sheetViews>
    <sheetView showGridLines="0" workbookViewId="0">
      <selection activeCell="C1" sqref="C1:H1048576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72" t="s">
        <v>294</v>
      </c>
      <c r="D6" s="172" t="s">
        <v>226</v>
      </c>
      <c r="E6" s="172" t="s">
        <v>236</v>
      </c>
      <c r="F6" s="172" t="s">
        <v>228</v>
      </c>
      <c r="G6" s="172" t="s">
        <v>229</v>
      </c>
      <c r="H6" s="172" t="s">
        <v>230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312">
        <v>2781751</v>
      </c>
      <c r="D8" s="312">
        <v>2752487</v>
      </c>
      <c r="E8" s="312">
        <v>400479</v>
      </c>
      <c r="F8" s="312">
        <v>2761571</v>
      </c>
      <c r="G8" s="312">
        <v>2964758</v>
      </c>
      <c r="H8" s="312">
        <v>2932229</v>
      </c>
      <c r="I8" s="177">
        <f>IFERROR(H8/G8-1,"-")</f>
        <v>-1.0971890454465449E-2</v>
      </c>
      <c r="J8" s="177">
        <f>IFERROR(H8/D8-1,"-")</f>
        <v>6.530167081624727E-2</v>
      </c>
      <c r="K8" s="176">
        <f>H8-G8</f>
        <v>-32529</v>
      </c>
      <c r="L8" s="176">
        <f>H8-D8</f>
        <v>179742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313">
        <v>268937</v>
      </c>
      <c r="D9" s="313">
        <v>282807</v>
      </c>
      <c r="E9" s="313">
        <v>73255</v>
      </c>
      <c r="F9" s="313">
        <v>276919</v>
      </c>
      <c r="G9" s="313">
        <v>240155</v>
      </c>
      <c r="H9" s="313">
        <v>262435</v>
      </c>
      <c r="I9" s="159">
        <f>IFERROR(H9/G9-1,"-")</f>
        <v>9.2773417168078964E-2</v>
      </c>
      <c r="J9" s="160">
        <f t="shared" ref="J9:J20" si="0">IFERROR(H9/D9-1,"-")</f>
        <v>-7.2034992061724035E-2</v>
      </c>
      <c r="K9" s="158">
        <f t="shared" ref="K9:K19" si="1">H9-G9</f>
        <v>22280</v>
      </c>
      <c r="L9" s="158">
        <f t="shared" ref="L9:L20" si="2">H9-D9</f>
        <v>-20372</v>
      </c>
      <c r="M9" s="159">
        <f>H9/H$8</f>
        <v>8.9500172053410557E-2</v>
      </c>
      <c r="N9" s="79"/>
    </row>
    <row r="10" spans="1:14" x14ac:dyDescent="0.25">
      <c r="A10" s="161" t="s">
        <v>103</v>
      </c>
      <c r="B10" s="162" t="s">
        <v>103</v>
      </c>
      <c r="C10" s="314">
        <v>72636</v>
      </c>
      <c r="D10" s="314">
        <v>66437</v>
      </c>
      <c r="E10" s="314">
        <v>36113</v>
      </c>
      <c r="F10" s="314">
        <v>75053</v>
      </c>
      <c r="G10" s="314">
        <v>74378</v>
      </c>
      <c r="H10" s="314">
        <v>75851</v>
      </c>
      <c r="I10" s="164">
        <f>IFERROR(H10/G10-1,"-")</f>
        <v>1.9804243190190585E-2</v>
      </c>
      <c r="J10" s="165">
        <f t="shared" si="0"/>
        <v>0.14169815012718812</v>
      </c>
      <c r="K10" s="163">
        <f t="shared" si="1"/>
        <v>1473</v>
      </c>
      <c r="L10" s="163">
        <f t="shared" si="2"/>
        <v>9414</v>
      </c>
      <c r="M10" s="164">
        <f>H10/H$8</f>
        <v>2.5868034181504924E-2</v>
      </c>
      <c r="N10" s="79"/>
    </row>
    <row r="11" spans="1:14" x14ac:dyDescent="0.25">
      <c r="A11" s="161" t="s">
        <v>100</v>
      </c>
      <c r="B11" s="162" t="s">
        <v>100</v>
      </c>
      <c r="C11" s="314">
        <v>196301</v>
      </c>
      <c r="D11" s="314">
        <v>216370</v>
      </c>
      <c r="E11" s="314">
        <v>37142</v>
      </c>
      <c r="F11" s="314">
        <v>201866</v>
      </c>
      <c r="G11" s="314">
        <v>165777</v>
      </c>
      <c r="H11" s="314">
        <v>186584</v>
      </c>
      <c r="I11" s="164">
        <f>IFERROR(H11/G11-1,"-")</f>
        <v>0.12551198296506749</v>
      </c>
      <c r="J11" s="165">
        <f t="shared" si="0"/>
        <v>-0.13766233766233771</v>
      </c>
      <c r="K11" s="163">
        <f t="shared" si="1"/>
        <v>20807</v>
      </c>
      <c r="L11" s="163">
        <f t="shared" si="2"/>
        <v>-29786</v>
      </c>
      <c r="M11" s="164">
        <f>H11/H$8</f>
        <v>6.3632137871905636E-2</v>
      </c>
      <c r="N11" s="79"/>
    </row>
    <row r="12" spans="1:14" x14ac:dyDescent="0.25">
      <c r="A12" s="1"/>
      <c r="B12" s="157" t="s">
        <v>107</v>
      </c>
      <c r="C12" s="313">
        <v>2512814</v>
      </c>
      <c r="D12" s="313">
        <v>2469680</v>
      </c>
      <c r="E12" s="313">
        <v>327224</v>
      </c>
      <c r="F12" s="313">
        <v>2484652</v>
      </c>
      <c r="G12" s="313">
        <v>2724603</v>
      </c>
      <c r="H12" s="313">
        <v>2669794</v>
      </c>
      <c r="I12" s="159">
        <f>IFERROR(H12/G12-1,"-")</f>
        <v>-2.011632520407558E-2</v>
      </c>
      <c r="J12" s="160">
        <f t="shared" si="0"/>
        <v>8.1028311360176186E-2</v>
      </c>
      <c r="K12" s="158">
        <f t="shared" si="1"/>
        <v>-54809</v>
      </c>
      <c r="L12" s="158">
        <f t="shared" si="2"/>
        <v>200114</v>
      </c>
      <c r="M12" s="159">
        <f>H12/H$8</f>
        <v>0.91049982794658946</v>
      </c>
      <c r="N12" s="79"/>
    </row>
    <row r="13" spans="1:14" s="56" customFormat="1" x14ac:dyDescent="0.25">
      <c r="A13" s="161"/>
      <c r="B13" s="162" t="s">
        <v>110</v>
      </c>
      <c r="C13" s="314">
        <v>949582</v>
      </c>
      <c r="D13" s="314">
        <v>954894</v>
      </c>
      <c r="E13" s="314">
        <v>161653</v>
      </c>
      <c r="F13" s="314">
        <v>999210</v>
      </c>
      <c r="G13" s="314">
        <v>1105039</v>
      </c>
      <c r="H13" s="314">
        <v>1089088</v>
      </c>
      <c r="I13" s="164">
        <f t="shared" ref="I13:I20" si="3">IFERROR(H13/G13-1,"-")</f>
        <v>-1.4434784654659194E-2</v>
      </c>
      <c r="J13" s="165">
        <f t="shared" si="0"/>
        <v>0.14053287590036168</v>
      </c>
      <c r="K13" s="163">
        <f t="shared" si="1"/>
        <v>-15951</v>
      </c>
      <c r="L13" s="163">
        <f t="shared" si="2"/>
        <v>134194</v>
      </c>
      <c r="M13" s="164">
        <f t="shared" ref="M13:M20" si="4">H13/H$8</f>
        <v>0.37141983112505877</v>
      </c>
      <c r="N13" s="166"/>
    </row>
    <row r="14" spans="1:14" s="56" customFormat="1" x14ac:dyDescent="0.25">
      <c r="A14" s="161"/>
      <c r="B14" s="162" t="s">
        <v>113</v>
      </c>
      <c r="C14" s="314">
        <v>484862</v>
      </c>
      <c r="D14" s="314">
        <v>411200</v>
      </c>
      <c r="E14" s="314">
        <v>56413</v>
      </c>
      <c r="F14" s="314">
        <v>367823</v>
      </c>
      <c r="G14" s="314">
        <v>398311</v>
      </c>
      <c r="H14" s="314">
        <v>400404</v>
      </c>
      <c r="I14" s="164">
        <f t="shared" si="3"/>
        <v>5.2546879197410412E-3</v>
      </c>
      <c r="J14" s="165">
        <f t="shared" si="0"/>
        <v>-2.6254863813229612E-2</v>
      </c>
      <c r="K14" s="163">
        <f t="shared" si="1"/>
        <v>2093</v>
      </c>
      <c r="L14" s="163">
        <f t="shared" si="2"/>
        <v>-10796</v>
      </c>
      <c r="M14" s="164">
        <f t="shared" si="4"/>
        <v>0.13655277265179494</v>
      </c>
      <c r="N14" s="166"/>
    </row>
    <row r="15" spans="1:14" x14ac:dyDescent="0.25">
      <c r="A15" s="161"/>
      <c r="B15" s="162" t="s">
        <v>116</v>
      </c>
      <c r="C15" s="314">
        <v>67593</v>
      </c>
      <c r="D15" s="314">
        <v>76005</v>
      </c>
      <c r="E15" s="314">
        <v>9336</v>
      </c>
      <c r="F15" s="314">
        <v>100560</v>
      </c>
      <c r="G15" s="314">
        <v>119696</v>
      </c>
      <c r="H15" s="314">
        <v>103217</v>
      </c>
      <c r="I15" s="164">
        <f t="shared" si="3"/>
        <v>-0.13767377355968458</v>
      </c>
      <c r="J15" s="165">
        <f t="shared" si="0"/>
        <v>0.35802907703440567</v>
      </c>
      <c r="K15" s="163">
        <f t="shared" si="1"/>
        <v>-16479</v>
      </c>
      <c r="L15" s="163">
        <f t="shared" si="2"/>
        <v>27212</v>
      </c>
      <c r="M15" s="164">
        <f t="shared" si="4"/>
        <v>3.5200865962378793E-2</v>
      </c>
      <c r="N15" s="79"/>
    </row>
    <row r="16" spans="1:14" x14ac:dyDescent="0.25">
      <c r="A16" s="161"/>
      <c r="B16" s="162" t="s">
        <v>123</v>
      </c>
      <c r="C16" s="314">
        <v>73520</v>
      </c>
      <c r="D16" s="314">
        <v>72557</v>
      </c>
      <c r="E16" s="314">
        <v>8403</v>
      </c>
      <c r="F16" s="314">
        <v>88047</v>
      </c>
      <c r="G16" s="314">
        <v>96802</v>
      </c>
      <c r="H16" s="314">
        <v>102985</v>
      </c>
      <c r="I16" s="164">
        <f t="shared" si="3"/>
        <v>6.3872647259354043E-2</v>
      </c>
      <c r="J16" s="165">
        <f t="shared" si="0"/>
        <v>0.41936684262028479</v>
      </c>
      <c r="K16" s="163">
        <f t="shared" si="1"/>
        <v>6183</v>
      </c>
      <c r="L16" s="163">
        <f t="shared" si="2"/>
        <v>30428</v>
      </c>
      <c r="M16" s="164">
        <f t="shared" si="4"/>
        <v>3.512174526614395E-2</v>
      </c>
      <c r="N16" s="79"/>
    </row>
    <row r="17" spans="1:14" x14ac:dyDescent="0.25">
      <c r="A17" s="161"/>
      <c r="B17" s="162" t="s">
        <v>119</v>
      </c>
      <c r="C17" s="314">
        <v>91023</v>
      </c>
      <c r="D17" s="314">
        <v>90274</v>
      </c>
      <c r="E17" s="314">
        <v>14569</v>
      </c>
      <c r="F17" s="314">
        <v>104326</v>
      </c>
      <c r="G17" s="314">
        <v>107436</v>
      </c>
      <c r="H17" s="314">
        <v>102723</v>
      </c>
      <c r="I17" s="164">
        <f t="shared" si="3"/>
        <v>-4.3867977214341547E-2</v>
      </c>
      <c r="J17" s="165">
        <f t="shared" si="0"/>
        <v>0.13790238606907868</v>
      </c>
      <c r="K17" s="163">
        <f t="shared" si="1"/>
        <v>-4713</v>
      </c>
      <c r="L17" s="163">
        <f t="shared" si="2"/>
        <v>12449</v>
      </c>
      <c r="M17" s="164">
        <f t="shared" si="4"/>
        <v>3.5032393445395979E-2</v>
      </c>
      <c r="N17" s="79"/>
    </row>
    <row r="18" spans="1:14" x14ac:dyDescent="0.25">
      <c r="A18" s="161"/>
      <c r="B18" s="162" t="s">
        <v>128</v>
      </c>
      <c r="C18" s="314">
        <v>64736</v>
      </c>
      <c r="D18" s="314">
        <v>66403</v>
      </c>
      <c r="E18" s="314">
        <v>387</v>
      </c>
      <c r="F18" s="314">
        <v>76519</v>
      </c>
      <c r="G18" s="314">
        <v>66235</v>
      </c>
      <c r="H18" s="314">
        <v>66898</v>
      </c>
      <c r="I18" s="164">
        <f t="shared" si="3"/>
        <v>1.0009813542688928E-2</v>
      </c>
      <c r="J18" s="165">
        <f t="shared" si="0"/>
        <v>7.4544824782012409E-3</v>
      </c>
      <c r="K18" s="163">
        <f t="shared" si="1"/>
        <v>663</v>
      </c>
      <c r="L18" s="163">
        <f t="shared" si="2"/>
        <v>495</v>
      </c>
      <c r="M18" s="164">
        <f t="shared" si="4"/>
        <v>2.2814725589304245E-2</v>
      </c>
      <c r="N18" s="79"/>
    </row>
    <row r="19" spans="1:14" x14ac:dyDescent="0.25">
      <c r="A19" s="161" t="s">
        <v>144</v>
      </c>
      <c r="B19" s="162" t="s">
        <v>131</v>
      </c>
      <c r="C19" s="314">
        <v>136760</v>
      </c>
      <c r="D19" s="314">
        <v>132175</v>
      </c>
      <c r="E19" s="314">
        <v>7605</v>
      </c>
      <c r="F19" s="314">
        <v>91214</v>
      </c>
      <c r="G19" s="314">
        <v>91937</v>
      </c>
      <c r="H19" s="314">
        <v>76854</v>
      </c>
      <c r="I19" s="164">
        <f t="shared" si="3"/>
        <v>-0.16405799623655326</v>
      </c>
      <c r="J19" s="165">
        <f t="shared" si="0"/>
        <v>-0.41854359750331005</v>
      </c>
      <c r="K19" s="163">
        <f t="shared" si="1"/>
        <v>-15083</v>
      </c>
      <c r="L19" s="163">
        <f t="shared" si="2"/>
        <v>-55321</v>
      </c>
      <c r="M19" s="164">
        <f t="shared" si="4"/>
        <v>2.6210094777727115E-2</v>
      </c>
      <c r="N19" s="79"/>
    </row>
    <row r="20" spans="1:14" x14ac:dyDescent="0.25">
      <c r="A20" s="161" t="s">
        <v>145</v>
      </c>
      <c r="B20" s="168" t="s">
        <v>145</v>
      </c>
      <c r="C20" s="315">
        <v>644738</v>
      </c>
      <c r="D20" s="315">
        <v>666172</v>
      </c>
      <c r="E20" s="315">
        <v>68858</v>
      </c>
      <c r="F20" s="315">
        <v>656953</v>
      </c>
      <c r="G20" s="315">
        <v>739147</v>
      </c>
      <c r="H20" s="315">
        <v>727625</v>
      </c>
      <c r="I20" s="170">
        <f t="shared" si="3"/>
        <v>-1.5588238875352212E-2</v>
      </c>
      <c r="J20" s="171">
        <f t="shared" si="0"/>
        <v>9.2247947977399214E-2</v>
      </c>
      <c r="K20" s="169">
        <f>H20-G20</f>
        <v>-11522</v>
      </c>
      <c r="L20" s="169">
        <f t="shared" si="2"/>
        <v>61453</v>
      </c>
      <c r="M20" s="170">
        <f t="shared" si="4"/>
        <v>0.24814739912878564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316">
        <v>1013783</v>
      </c>
      <c r="D22" s="316">
        <v>1024497</v>
      </c>
      <c r="E22" s="316">
        <v>156929</v>
      </c>
      <c r="F22" s="316">
        <v>1064158</v>
      </c>
      <c r="G22" s="316">
        <v>1149433</v>
      </c>
      <c r="H22" s="316">
        <v>1124270</v>
      </c>
      <c r="I22" s="177">
        <f>IFERROR(H22/G22-1,"-")</f>
        <v>-2.1891663106940573E-2</v>
      </c>
      <c r="J22" s="177">
        <f>IFERROR(H22/D22-1,"-")</f>
        <v>9.7387303232708389E-2</v>
      </c>
      <c r="K22" s="176">
        <f>H22-G22</f>
        <v>-25163</v>
      </c>
      <c r="L22" s="176">
        <f>H22-D22</f>
        <v>99773</v>
      </c>
      <c r="M22" s="177">
        <f>H22/H$8</f>
        <v>0.38341821187908587</v>
      </c>
      <c r="N22" s="79"/>
    </row>
    <row r="23" spans="1:14" x14ac:dyDescent="0.25">
      <c r="A23" s="161" t="s">
        <v>96</v>
      </c>
      <c r="B23" s="157" t="s">
        <v>97</v>
      </c>
      <c r="C23" s="317">
        <v>52819</v>
      </c>
      <c r="D23" s="317">
        <v>45987</v>
      </c>
      <c r="E23" s="317">
        <v>17324</v>
      </c>
      <c r="F23" s="317">
        <v>48949</v>
      </c>
      <c r="G23" s="317">
        <v>43524</v>
      </c>
      <c r="H23" s="317">
        <v>38079</v>
      </c>
      <c r="I23" s="159">
        <f>IFERROR(H23/G23-1,"-")</f>
        <v>-0.12510339123242353</v>
      </c>
      <c r="J23" s="160">
        <f t="shared" ref="J23:J34" si="5">IFERROR(H23/D23-1,"-")</f>
        <v>-0.17196164133342029</v>
      </c>
      <c r="K23" s="158">
        <f t="shared" ref="K23:K33" si="6">H23-G23</f>
        <v>-5445</v>
      </c>
      <c r="L23" s="158">
        <f t="shared" ref="L23:L34" si="7">H23-D23</f>
        <v>-7908</v>
      </c>
      <c r="M23" s="159">
        <f>H23/H$8</f>
        <v>1.2986366344511292E-2</v>
      </c>
      <c r="N23" s="79"/>
    </row>
    <row r="24" spans="1:14" x14ac:dyDescent="0.25">
      <c r="A24" s="161" t="s">
        <v>103</v>
      </c>
      <c r="B24" s="162" t="s">
        <v>103</v>
      </c>
      <c r="C24" s="318">
        <v>17955</v>
      </c>
      <c r="D24" s="318">
        <v>16032</v>
      </c>
      <c r="E24" s="318">
        <v>8795</v>
      </c>
      <c r="F24" s="318">
        <v>16263</v>
      </c>
      <c r="G24" s="318">
        <v>11300</v>
      </c>
      <c r="H24" s="318">
        <v>10788</v>
      </c>
      <c r="I24" s="164">
        <f>IFERROR(H24/G24-1,"-")</f>
        <v>-4.5309734513274358E-2</v>
      </c>
      <c r="J24" s="165">
        <f t="shared" si="5"/>
        <v>-0.32709580838323349</v>
      </c>
      <c r="K24" s="163">
        <f t="shared" si="6"/>
        <v>-512</v>
      </c>
      <c r="L24" s="163">
        <f t="shared" si="7"/>
        <v>-5244</v>
      </c>
      <c r="M24" s="164">
        <f>H24/H$8</f>
        <v>3.6791123749202398E-3</v>
      </c>
      <c r="N24" s="79"/>
    </row>
    <row r="25" spans="1:14" x14ac:dyDescent="0.25">
      <c r="A25" s="161" t="s">
        <v>100</v>
      </c>
      <c r="B25" s="162" t="s">
        <v>100</v>
      </c>
      <c r="C25" s="318">
        <v>34864</v>
      </c>
      <c r="D25" s="318">
        <v>29955</v>
      </c>
      <c r="E25" s="318">
        <v>8529</v>
      </c>
      <c r="F25" s="318">
        <v>32686</v>
      </c>
      <c r="G25" s="318">
        <v>32224</v>
      </c>
      <c r="H25" s="318">
        <v>27291</v>
      </c>
      <c r="I25" s="164">
        <f>IFERROR(H25/G25-1,"-")</f>
        <v>-0.15308465739821253</v>
      </c>
      <c r="J25" s="165">
        <f t="shared" si="5"/>
        <v>-8.8933400100150273E-2</v>
      </c>
      <c r="K25" s="163">
        <f t="shared" si="6"/>
        <v>-4933</v>
      </c>
      <c r="L25" s="163">
        <f t="shared" si="7"/>
        <v>-2664</v>
      </c>
      <c r="M25" s="164">
        <f>H25/H$8</f>
        <v>9.3072539695910513E-3</v>
      </c>
      <c r="N25" s="79"/>
    </row>
    <row r="26" spans="1:14" x14ac:dyDescent="0.25">
      <c r="A26" s="161"/>
      <c r="B26" s="157" t="s">
        <v>107</v>
      </c>
      <c r="C26" s="317">
        <v>960964</v>
      </c>
      <c r="D26" s="317">
        <v>978510</v>
      </c>
      <c r="E26" s="317">
        <v>139605</v>
      </c>
      <c r="F26" s="317">
        <v>1015209</v>
      </c>
      <c r="G26" s="317">
        <v>1105909</v>
      </c>
      <c r="H26" s="317">
        <v>1086191</v>
      </c>
      <c r="I26" s="159">
        <f>IFERROR(H26/G26-1,"-")</f>
        <v>-1.7829676763639668E-2</v>
      </c>
      <c r="J26" s="160">
        <f t="shared" si="5"/>
        <v>0.11004588609211963</v>
      </c>
      <c r="K26" s="158">
        <f t="shared" si="6"/>
        <v>-19718</v>
      </c>
      <c r="L26" s="158">
        <f t="shared" si="7"/>
        <v>107681</v>
      </c>
      <c r="M26" s="159">
        <f>H26/H$8</f>
        <v>0.37043184553457453</v>
      </c>
      <c r="N26" s="79"/>
    </row>
    <row r="27" spans="1:14" s="56" customFormat="1" x14ac:dyDescent="0.25">
      <c r="A27" s="161"/>
      <c r="B27" s="162" t="s">
        <v>110</v>
      </c>
      <c r="C27" s="318">
        <v>394273</v>
      </c>
      <c r="D27" s="318">
        <v>411956</v>
      </c>
      <c r="E27" s="318">
        <v>67172</v>
      </c>
      <c r="F27" s="318">
        <v>445764</v>
      </c>
      <c r="G27" s="318">
        <v>509079</v>
      </c>
      <c r="H27" s="318">
        <v>505691</v>
      </c>
      <c r="I27" s="164">
        <f t="shared" ref="I27:I34" si="8">IFERROR(H27/G27-1,"-")</f>
        <v>-6.6551556831061509E-3</v>
      </c>
      <c r="J27" s="165">
        <f t="shared" si="5"/>
        <v>0.22753643593005068</v>
      </c>
      <c r="K27" s="163">
        <f t="shared" si="6"/>
        <v>-3388</v>
      </c>
      <c r="L27" s="163">
        <f t="shared" si="7"/>
        <v>93735</v>
      </c>
      <c r="M27" s="164">
        <f t="shared" ref="M27:M34" si="9">H27/H$8</f>
        <v>0.17245958620557944</v>
      </c>
      <c r="N27" s="166"/>
    </row>
    <row r="28" spans="1:14" s="56" customFormat="1" x14ac:dyDescent="0.25">
      <c r="A28" s="161"/>
      <c r="B28" s="162" t="s">
        <v>113</v>
      </c>
      <c r="C28" s="318">
        <v>173890</v>
      </c>
      <c r="D28" s="318">
        <v>156127</v>
      </c>
      <c r="E28" s="318">
        <v>27044</v>
      </c>
      <c r="F28" s="318">
        <v>151513</v>
      </c>
      <c r="G28" s="318">
        <v>147547</v>
      </c>
      <c r="H28" s="318">
        <v>149252</v>
      </c>
      <c r="I28" s="164">
        <f t="shared" si="8"/>
        <v>1.1555639897795178E-2</v>
      </c>
      <c r="J28" s="165">
        <f t="shared" si="5"/>
        <v>-4.403466408756973E-2</v>
      </c>
      <c r="K28" s="163">
        <f t="shared" si="6"/>
        <v>1705</v>
      </c>
      <c r="L28" s="163">
        <f t="shared" si="7"/>
        <v>-6875</v>
      </c>
      <c r="M28" s="164">
        <f t="shared" si="9"/>
        <v>5.0900526527771196E-2</v>
      </c>
      <c r="N28" s="166"/>
    </row>
    <row r="29" spans="1:14" x14ac:dyDescent="0.25">
      <c r="A29" s="161"/>
      <c r="B29" s="162" t="s">
        <v>116</v>
      </c>
      <c r="C29" s="318">
        <v>24642</v>
      </c>
      <c r="D29" s="318">
        <v>30266</v>
      </c>
      <c r="E29" s="318">
        <v>5828</v>
      </c>
      <c r="F29" s="318">
        <v>31683</v>
      </c>
      <c r="G29" s="318">
        <v>47843</v>
      </c>
      <c r="H29" s="318">
        <v>28288</v>
      </c>
      <c r="I29" s="164">
        <f t="shared" si="8"/>
        <v>-0.40873272997094667</v>
      </c>
      <c r="J29" s="165">
        <f t="shared" si="5"/>
        <v>-6.5353862419877062E-2</v>
      </c>
      <c r="K29" s="163">
        <f t="shared" si="6"/>
        <v>-19555</v>
      </c>
      <c r="L29" s="163">
        <f t="shared" si="7"/>
        <v>-1978</v>
      </c>
      <c r="M29" s="164">
        <f t="shared" si="9"/>
        <v>9.647268340910618E-3</v>
      </c>
      <c r="N29" s="79"/>
    </row>
    <row r="30" spans="1:14" x14ac:dyDescent="0.25">
      <c r="A30" s="161"/>
      <c r="B30" s="162" t="s">
        <v>123</v>
      </c>
      <c r="C30" s="318">
        <v>33449</v>
      </c>
      <c r="D30" s="318">
        <v>33368</v>
      </c>
      <c r="E30" s="318">
        <v>2741</v>
      </c>
      <c r="F30" s="318">
        <v>36109</v>
      </c>
      <c r="G30" s="318">
        <v>38146</v>
      </c>
      <c r="H30" s="318">
        <v>42223</v>
      </c>
      <c r="I30" s="164">
        <f t="shared" si="8"/>
        <v>0.10687883395375652</v>
      </c>
      <c r="J30" s="165">
        <f t="shared" si="5"/>
        <v>0.26537401102853031</v>
      </c>
      <c r="K30" s="163">
        <f t="shared" si="6"/>
        <v>4077</v>
      </c>
      <c r="L30" s="163">
        <f t="shared" si="7"/>
        <v>8855</v>
      </c>
      <c r="M30" s="164">
        <f t="shared" si="9"/>
        <v>1.4399625677257813E-2</v>
      </c>
      <c r="N30" s="79"/>
    </row>
    <row r="31" spans="1:14" x14ac:dyDescent="0.25">
      <c r="A31" s="161"/>
      <c r="B31" s="162" t="s">
        <v>119</v>
      </c>
      <c r="C31" s="318">
        <v>50574</v>
      </c>
      <c r="D31" s="318">
        <v>46363</v>
      </c>
      <c r="E31" s="318">
        <v>8909</v>
      </c>
      <c r="F31" s="318">
        <v>61960</v>
      </c>
      <c r="G31" s="318">
        <v>61728</v>
      </c>
      <c r="H31" s="318">
        <v>57074</v>
      </c>
      <c r="I31" s="164">
        <f t="shared" si="8"/>
        <v>-7.5395282529808205E-2</v>
      </c>
      <c r="J31" s="165">
        <f t="shared" si="5"/>
        <v>0.23102473955524871</v>
      </c>
      <c r="K31" s="163">
        <f t="shared" si="6"/>
        <v>-4654</v>
      </c>
      <c r="L31" s="163">
        <f t="shared" si="7"/>
        <v>10711</v>
      </c>
      <c r="M31" s="164">
        <f t="shared" si="9"/>
        <v>1.9464373348739135E-2</v>
      </c>
      <c r="N31" s="79"/>
    </row>
    <row r="32" spans="1:14" x14ac:dyDescent="0.25">
      <c r="A32" s="161"/>
      <c r="B32" s="162" t="s">
        <v>128</v>
      </c>
      <c r="C32" s="318">
        <v>20624</v>
      </c>
      <c r="D32" s="318">
        <v>24669</v>
      </c>
      <c r="E32" s="318">
        <v>66</v>
      </c>
      <c r="F32" s="318">
        <v>26271</v>
      </c>
      <c r="G32" s="318">
        <v>23135</v>
      </c>
      <c r="H32" s="318">
        <v>24442</v>
      </c>
      <c r="I32" s="164">
        <f t="shared" si="8"/>
        <v>5.6494488869677895E-2</v>
      </c>
      <c r="J32" s="165">
        <f t="shared" si="5"/>
        <v>-9.2018322591106427E-3</v>
      </c>
      <c r="K32" s="163">
        <f t="shared" si="6"/>
        <v>1307</v>
      </c>
      <c r="L32" s="163">
        <f t="shared" si="7"/>
        <v>-227</v>
      </c>
      <c r="M32" s="164">
        <f t="shared" si="9"/>
        <v>8.3356381783278189E-3</v>
      </c>
      <c r="N32" s="79"/>
    </row>
    <row r="33" spans="1:14" x14ac:dyDescent="0.25">
      <c r="A33" s="161" t="s">
        <v>144</v>
      </c>
      <c r="B33" s="162" t="s">
        <v>131</v>
      </c>
      <c r="C33" s="318">
        <v>42395</v>
      </c>
      <c r="D33" s="318">
        <v>44237</v>
      </c>
      <c r="E33" s="318">
        <v>1845</v>
      </c>
      <c r="F33" s="318">
        <v>34739</v>
      </c>
      <c r="G33" s="318">
        <v>31492</v>
      </c>
      <c r="H33" s="318">
        <v>26031</v>
      </c>
      <c r="I33" s="164">
        <f t="shared" si="8"/>
        <v>-0.17340911977645113</v>
      </c>
      <c r="J33" s="165">
        <f t="shared" si="5"/>
        <v>-0.41155593733752294</v>
      </c>
      <c r="K33" s="163">
        <f t="shared" si="6"/>
        <v>-5461</v>
      </c>
      <c r="L33" s="163">
        <f t="shared" si="7"/>
        <v>-18206</v>
      </c>
      <c r="M33" s="164">
        <f t="shared" si="9"/>
        <v>8.8775467400397448E-3</v>
      </c>
      <c r="N33" s="79"/>
    </row>
    <row r="34" spans="1:14" x14ac:dyDescent="0.25">
      <c r="A34" s="161" t="s">
        <v>145</v>
      </c>
      <c r="B34" s="168" t="s">
        <v>145</v>
      </c>
      <c r="C34" s="319">
        <v>221117</v>
      </c>
      <c r="D34" s="319">
        <v>231524</v>
      </c>
      <c r="E34" s="319">
        <v>26000</v>
      </c>
      <c r="F34" s="319">
        <v>227170</v>
      </c>
      <c r="G34" s="319">
        <v>246939</v>
      </c>
      <c r="H34" s="319">
        <v>253190</v>
      </c>
      <c r="I34" s="170">
        <f t="shared" si="8"/>
        <v>2.5313943929472504E-2</v>
      </c>
      <c r="J34" s="171">
        <f t="shared" si="5"/>
        <v>9.3579931238230163E-2</v>
      </c>
      <c r="K34" s="169">
        <f>H34-G34</f>
        <v>6251</v>
      </c>
      <c r="L34" s="169">
        <f t="shared" si="7"/>
        <v>21666</v>
      </c>
      <c r="M34" s="170">
        <f t="shared" si="9"/>
        <v>8.6347280515948782E-2</v>
      </c>
      <c r="N34" s="79"/>
    </row>
    <row r="35" spans="1:14" s="144" customFormat="1" x14ac:dyDescent="0.25">
      <c r="A35" s="161"/>
      <c r="B35" s="153" t="s">
        <v>45</v>
      </c>
      <c r="C35" s="320"/>
      <c r="D35" s="320"/>
      <c r="E35" s="320"/>
      <c r="F35" s="320"/>
      <c r="G35" s="320"/>
      <c r="H35" s="320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316">
        <v>821314</v>
      </c>
      <c r="D36" s="316">
        <v>828275</v>
      </c>
      <c r="E36" s="316">
        <v>110775</v>
      </c>
      <c r="F36" s="316">
        <v>785918</v>
      </c>
      <c r="G36" s="316">
        <v>847777</v>
      </c>
      <c r="H36" s="316">
        <v>817457</v>
      </c>
      <c r="I36" s="177">
        <f>IFERROR(H36/G36-1,"-")</f>
        <v>-3.5764121933008375E-2</v>
      </c>
      <c r="J36" s="177">
        <f>IFERROR(H36/D36-1,"-")</f>
        <v>-1.3060879538800529E-2</v>
      </c>
      <c r="K36" s="176">
        <f>H36-G36</f>
        <v>-30320</v>
      </c>
      <c r="L36" s="176">
        <f>H36-D36</f>
        <v>-10818</v>
      </c>
      <c r="M36" s="177">
        <f>H36/H$8</f>
        <v>0.27878347837089124</v>
      </c>
      <c r="N36" s="79"/>
    </row>
    <row r="37" spans="1:14" x14ac:dyDescent="0.25">
      <c r="A37" s="161" t="s">
        <v>96</v>
      </c>
      <c r="B37" s="157" t="s">
        <v>97</v>
      </c>
      <c r="C37" s="317">
        <v>35429</v>
      </c>
      <c r="D37" s="317">
        <v>38894</v>
      </c>
      <c r="E37" s="317">
        <v>10757</v>
      </c>
      <c r="F37" s="317">
        <v>30570</v>
      </c>
      <c r="G37" s="317">
        <v>36335</v>
      </c>
      <c r="H37" s="317">
        <v>27880</v>
      </c>
      <c r="I37" s="159">
        <f>IFERROR(H37/G37-1,"-")</f>
        <v>-0.23269574790147241</v>
      </c>
      <c r="J37" s="160">
        <f t="shared" ref="J37:J48" si="10">IFERROR(H37/D37-1,"-")</f>
        <v>-0.28317992492415278</v>
      </c>
      <c r="K37" s="158">
        <f t="shared" ref="K37:K47" si="11">H37-G37</f>
        <v>-8455</v>
      </c>
      <c r="L37" s="158">
        <f t="shared" ref="L37:L48" si="12">H37-D37</f>
        <v>-11014</v>
      </c>
      <c r="M37" s="159">
        <f>H37/H$8</f>
        <v>9.508125047532099E-3</v>
      </c>
      <c r="N37" s="79"/>
    </row>
    <row r="38" spans="1:14" x14ac:dyDescent="0.25">
      <c r="A38" s="161" t="s">
        <v>103</v>
      </c>
      <c r="B38" s="162" t="s">
        <v>103</v>
      </c>
      <c r="C38" s="318">
        <v>10856</v>
      </c>
      <c r="D38" s="318">
        <v>12060</v>
      </c>
      <c r="E38" s="318">
        <v>5527</v>
      </c>
      <c r="F38" s="318">
        <v>6502</v>
      </c>
      <c r="G38" s="318">
        <v>16018</v>
      </c>
      <c r="H38" s="318">
        <v>7638</v>
      </c>
      <c r="I38" s="164">
        <f>IFERROR(H38/G38-1,"-")</f>
        <v>-0.52316144337620174</v>
      </c>
      <c r="J38" s="165">
        <f t="shared" si="10"/>
        <v>-0.3666666666666667</v>
      </c>
      <c r="K38" s="163">
        <f t="shared" si="11"/>
        <v>-8380</v>
      </c>
      <c r="L38" s="163">
        <f t="shared" si="12"/>
        <v>-4422</v>
      </c>
      <c r="M38" s="164">
        <f>H38/H$8</f>
        <v>2.604844301041972E-3</v>
      </c>
      <c r="N38" s="79"/>
    </row>
    <row r="39" spans="1:14" x14ac:dyDescent="0.25">
      <c r="A39" s="161" t="s">
        <v>100</v>
      </c>
      <c r="B39" s="162" t="s">
        <v>100</v>
      </c>
      <c r="C39" s="318">
        <v>24573</v>
      </c>
      <c r="D39" s="318">
        <v>26834</v>
      </c>
      <c r="E39" s="318">
        <v>5230</v>
      </c>
      <c r="F39" s="318">
        <v>24068</v>
      </c>
      <c r="G39" s="318">
        <v>20317</v>
      </c>
      <c r="H39" s="318">
        <v>20242</v>
      </c>
      <c r="I39" s="164">
        <f>IFERROR(H39/G39-1,"-")</f>
        <v>-3.6914898853177558E-3</v>
      </c>
      <c r="J39" s="165">
        <f t="shared" si="10"/>
        <v>-0.24565849295669673</v>
      </c>
      <c r="K39" s="163">
        <f t="shared" si="11"/>
        <v>-75</v>
      </c>
      <c r="L39" s="163">
        <f t="shared" si="12"/>
        <v>-6592</v>
      </c>
      <c r="M39" s="164">
        <f>H39/H$8</f>
        <v>6.9032807464901279E-3</v>
      </c>
      <c r="N39" s="79"/>
    </row>
    <row r="40" spans="1:14" x14ac:dyDescent="0.25">
      <c r="A40" s="161"/>
      <c r="B40" s="157" t="s">
        <v>107</v>
      </c>
      <c r="C40" s="317">
        <v>785885</v>
      </c>
      <c r="D40" s="317">
        <v>789381</v>
      </c>
      <c r="E40" s="317">
        <v>100018</v>
      </c>
      <c r="F40" s="317">
        <v>755348</v>
      </c>
      <c r="G40" s="317">
        <v>811442</v>
      </c>
      <c r="H40" s="317">
        <v>789577</v>
      </c>
      <c r="I40" s="159">
        <f>IFERROR(H40/G40-1,"-")</f>
        <v>-2.6945856881945951E-2</v>
      </c>
      <c r="J40" s="160">
        <f t="shared" si="10"/>
        <v>2.482958165954674E-4</v>
      </c>
      <c r="K40" s="158">
        <f t="shared" si="11"/>
        <v>-21865</v>
      </c>
      <c r="L40" s="158">
        <f t="shared" si="12"/>
        <v>196</v>
      </c>
      <c r="M40" s="159">
        <f>H40/H$8</f>
        <v>0.26927535332335911</v>
      </c>
      <c r="N40" s="79"/>
    </row>
    <row r="41" spans="1:14" s="56" customFormat="1" x14ac:dyDescent="0.25">
      <c r="A41" s="161"/>
      <c r="B41" s="162" t="s">
        <v>110</v>
      </c>
      <c r="C41" s="318">
        <v>342070</v>
      </c>
      <c r="D41" s="318">
        <v>351675</v>
      </c>
      <c r="E41" s="318">
        <v>58172</v>
      </c>
      <c r="F41" s="318">
        <v>344832</v>
      </c>
      <c r="G41" s="318">
        <v>355194</v>
      </c>
      <c r="H41" s="318">
        <v>349166</v>
      </c>
      <c r="I41" s="164">
        <f t="shared" ref="I41:I48" si="13">IFERROR(H41/G41-1,"-")</f>
        <v>-1.6971007393142945E-2</v>
      </c>
      <c r="J41" s="165">
        <f t="shared" si="10"/>
        <v>-7.1344280941210148E-3</v>
      </c>
      <c r="K41" s="163">
        <f t="shared" si="11"/>
        <v>-6028</v>
      </c>
      <c r="L41" s="163">
        <f t="shared" si="12"/>
        <v>-2509</v>
      </c>
      <c r="M41" s="164">
        <f t="shared" ref="M41:M48" si="14">H41/H$8</f>
        <v>0.11907869405834265</v>
      </c>
      <c r="N41" s="166"/>
    </row>
    <row r="42" spans="1:14" s="56" customFormat="1" x14ac:dyDescent="0.25">
      <c r="A42" s="161"/>
      <c r="B42" s="162" t="s">
        <v>113</v>
      </c>
      <c r="C42" s="318">
        <v>57484</v>
      </c>
      <c r="D42" s="318">
        <v>45345</v>
      </c>
      <c r="E42" s="318">
        <v>6113</v>
      </c>
      <c r="F42" s="318">
        <v>37132</v>
      </c>
      <c r="G42" s="318">
        <v>37370</v>
      </c>
      <c r="H42" s="318">
        <v>40648</v>
      </c>
      <c r="I42" s="164">
        <f t="shared" si="13"/>
        <v>8.7717420390687639E-2</v>
      </c>
      <c r="J42" s="165">
        <f t="shared" si="10"/>
        <v>-0.10358363656411951</v>
      </c>
      <c r="K42" s="163">
        <f t="shared" si="11"/>
        <v>3278</v>
      </c>
      <c r="L42" s="163">
        <f t="shared" si="12"/>
        <v>-4697</v>
      </c>
      <c r="M42" s="164">
        <f t="shared" si="14"/>
        <v>1.3862491640318679E-2</v>
      </c>
      <c r="N42" s="166"/>
    </row>
    <row r="43" spans="1:14" x14ac:dyDescent="0.25">
      <c r="A43" s="161"/>
      <c r="B43" s="162" t="s">
        <v>116</v>
      </c>
      <c r="C43" s="318">
        <v>11054</v>
      </c>
      <c r="D43" s="318">
        <v>13351</v>
      </c>
      <c r="E43" s="318">
        <v>1425</v>
      </c>
      <c r="F43" s="318">
        <v>14978</v>
      </c>
      <c r="G43" s="318">
        <v>20932</v>
      </c>
      <c r="H43" s="318">
        <v>18655</v>
      </c>
      <c r="I43" s="164">
        <f t="shared" si="13"/>
        <v>-0.10878081406459006</v>
      </c>
      <c r="J43" s="165">
        <f t="shared" si="10"/>
        <v>0.39727361246348591</v>
      </c>
      <c r="K43" s="163">
        <f t="shared" si="11"/>
        <v>-2277</v>
      </c>
      <c r="L43" s="163">
        <f t="shared" si="12"/>
        <v>5304</v>
      </c>
      <c r="M43" s="164">
        <f t="shared" si="14"/>
        <v>6.3620542597457429E-3</v>
      </c>
      <c r="N43" s="79"/>
    </row>
    <row r="44" spans="1:14" x14ac:dyDescent="0.25">
      <c r="A44" s="161"/>
      <c r="B44" s="162" t="s">
        <v>123</v>
      </c>
      <c r="C44" s="318">
        <v>28490</v>
      </c>
      <c r="D44" s="318">
        <v>28105</v>
      </c>
      <c r="E44" s="318">
        <v>3587</v>
      </c>
      <c r="F44" s="318">
        <v>31131</v>
      </c>
      <c r="G44" s="318">
        <v>36228</v>
      </c>
      <c r="H44" s="318">
        <v>38626</v>
      </c>
      <c r="I44" s="164">
        <f t="shared" si="13"/>
        <v>6.6191895771226639E-2</v>
      </c>
      <c r="J44" s="165">
        <f t="shared" si="10"/>
        <v>0.374346201743462</v>
      </c>
      <c r="K44" s="163">
        <f t="shared" si="11"/>
        <v>2398</v>
      </c>
      <c r="L44" s="163">
        <f t="shared" si="12"/>
        <v>10521</v>
      </c>
      <c r="M44" s="164">
        <f t="shared" si="14"/>
        <v>1.3172913848133962E-2</v>
      </c>
      <c r="N44" s="79"/>
    </row>
    <row r="45" spans="1:14" x14ac:dyDescent="0.25">
      <c r="A45" s="161"/>
      <c r="B45" s="162" t="s">
        <v>119</v>
      </c>
      <c r="C45" s="318">
        <v>26578</v>
      </c>
      <c r="D45" s="318">
        <v>29400</v>
      </c>
      <c r="E45" s="318">
        <v>3107</v>
      </c>
      <c r="F45" s="318">
        <v>29244</v>
      </c>
      <c r="G45" s="318">
        <v>31295</v>
      </c>
      <c r="H45" s="318">
        <v>30599</v>
      </c>
      <c r="I45" s="164">
        <f t="shared" si="13"/>
        <v>-2.2239974436811027E-2</v>
      </c>
      <c r="J45" s="165">
        <f t="shared" si="10"/>
        <v>4.0782312925170094E-2</v>
      </c>
      <c r="K45" s="163">
        <f t="shared" si="11"/>
        <v>-696</v>
      </c>
      <c r="L45" s="163">
        <f t="shared" si="12"/>
        <v>1199</v>
      </c>
      <c r="M45" s="164">
        <f t="shared" si="14"/>
        <v>1.0435405965905118E-2</v>
      </c>
      <c r="N45" s="79"/>
    </row>
    <row r="46" spans="1:14" x14ac:dyDescent="0.25">
      <c r="A46" s="161"/>
      <c r="B46" s="162" t="s">
        <v>128</v>
      </c>
      <c r="C46" s="318">
        <v>29033</v>
      </c>
      <c r="D46" s="318">
        <v>24911</v>
      </c>
      <c r="E46" s="318">
        <v>219</v>
      </c>
      <c r="F46" s="318">
        <v>25858</v>
      </c>
      <c r="G46" s="318">
        <v>23720</v>
      </c>
      <c r="H46" s="318">
        <v>24371</v>
      </c>
      <c r="I46" s="164">
        <f t="shared" si="13"/>
        <v>2.7445193929173772E-2</v>
      </c>
      <c r="J46" s="165">
        <f t="shared" si="10"/>
        <v>-2.1677170727790962E-2</v>
      </c>
      <c r="K46" s="163">
        <f t="shared" si="11"/>
        <v>651</v>
      </c>
      <c r="L46" s="163">
        <f t="shared" si="12"/>
        <v>-540</v>
      </c>
      <c r="M46" s="164">
        <f t="shared" si="14"/>
        <v>8.311424516980085E-3</v>
      </c>
      <c r="N46" s="79"/>
    </row>
    <row r="47" spans="1:14" x14ac:dyDescent="0.25">
      <c r="A47" s="161" t="s">
        <v>144</v>
      </c>
      <c r="B47" s="162" t="s">
        <v>131</v>
      </c>
      <c r="C47" s="318">
        <v>61561</v>
      </c>
      <c r="D47" s="318">
        <v>56528</v>
      </c>
      <c r="E47" s="318">
        <v>4827</v>
      </c>
      <c r="F47" s="318">
        <v>39258</v>
      </c>
      <c r="G47" s="318">
        <v>40654</v>
      </c>
      <c r="H47" s="318">
        <v>32066</v>
      </c>
      <c r="I47" s="164">
        <f t="shared" si="13"/>
        <v>-0.21124612584247549</v>
      </c>
      <c r="J47" s="165">
        <f t="shared" si="10"/>
        <v>-0.43274129634871217</v>
      </c>
      <c r="K47" s="163">
        <f t="shared" si="11"/>
        <v>-8588</v>
      </c>
      <c r="L47" s="163">
        <f t="shared" si="12"/>
        <v>-24462</v>
      </c>
      <c r="M47" s="164">
        <f t="shared" si="14"/>
        <v>1.0935707954596998E-2</v>
      </c>
      <c r="N47" s="79"/>
    </row>
    <row r="48" spans="1:14" x14ac:dyDescent="0.25">
      <c r="A48" s="161" t="s">
        <v>145</v>
      </c>
      <c r="B48" s="168" t="s">
        <v>145</v>
      </c>
      <c r="C48" s="319">
        <v>229615</v>
      </c>
      <c r="D48" s="319">
        <v>240066</v>
      </c>
      <c r="E48" s="319">
        <v>22568</v>
      </c>
      <c r="F48" s="319">
        <v>232915</v>
      </c>
      <c r="G48" s="319">
        <v>266049</v>
      </c>
      <c r="H48" s="319">
        <v>255446</v>
      </c>
      <c r="I48" s="170">
        <f t="shared" si="13"/>
        <v>-3.9853560810226729E-2</v>
      </c>
      <c r="J48" s="171">
        <f t="shared" si="10"/>
        <v>6.4065715261636402E-2</v>
      </c>
      <c r="K48" s="169">
        <f>H48-G48</f>
        <v>-10603</v>
      </c>
      <c r="L48" s="169">
        <f t="shared" si="12"/>
        <v>15380</v>
      </c>
      <c r="M48" s="170">
        <f t="shared" si="14"/>
        <v>8.7116661079335897E-2</v>
      </c>
      <c r="N48" s="79"/>
    </row>
    <row r="49" spans="1:14" s="144" customFormat="1" x14ac:dyDescent="0.25">
      <c r="A49" s="161"/>
      <c r="B49" s="153" t="s">
        <v>46</v>
      </c>
      <c r="C49" s="320"/>
      <c r="D49" s="320"/>
      <c r="E49" s="320"/>
      <c r="F49" s="320"/>
      <c r="G49" s="320"/>
      <c r="H49" s="320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316">
        <v>23499</v>
      </c>
      <c r="D50" s="316">
        <v>22771</v>
      </c>
      <c r="E50" s="316">
        <v>2386</v>
      </c>
      <c r="F50" s="316">
        <v>16513</v>
      </c>
      <c r="G50" s="316">
        <v>20095</v>
      </c>
      <c r="H50" s="316">
        <v>15945</v>
      </c>
      <c r="I50" s="177">
        <f>IFERROR(H50/G50-1,"-")</f>
        <v>-0.20651903458571785</v>
      </c>
      <c r="J50" s="177">
        <f>IFERROR(H50/D50-1,"-")</f>
        <v>-0.29976724781520359</v>
      </c>
      <c r="K50" s="176">
        <f>H50-G50</f>
        <v>-4150</v>
      </c>
      <c r="L50" s="176">
        <f>H50-D50</f>
        <v>-6826</v>
      </c>
      <c r="M50" s="177">
        <f>H50/H$8</f>
        <v>5.4378426787266617E-3</v>
      </c>
      <c r="N50" s="79"/>
    </row>
    <row r="51" spans="1:14" x14ac:dyDescent="0.25">
      <c r="A51" s="161" t="s">
        <v>96</v>
      </c>
      <c r="B51" s="157" t="s">
        <v>97</v>
      </c>
      <c r="C51" s="317">
        <v>2235</v>
      </c>
      <c r="D51" s="317">
        <v>1754</v>
      </c>
      <c r="E51" s="317">
        <v>509</v>
      </c>
      <c r="F51" s="317">
        <v>2957</v>
      </c>
      <c r="G51" s="317">
        <v>2171</v>
      </c>
      <c r="H51" s="317">
        <v>682</v>
      </c>
      <c r="I51" s="159">
        <f>IFERROR(H51/G51-1,"-")</f>
        <v>-0.6858590511285122</v>
      </c>
      <c r="J51" s="160">
        <f t="shared" ref="J51:J62" si="15">IFERROR(H51/D51-1,"-")</f>
        <v>-0.61117445838084383</v>
      </c>
      <c r="K51" s="158">
        <f t="shared" ref="K51:K61" si="16">H51-G51</f>
        <v>-1489</v>
      </c>
      <c r="L51" s="158">
        <f t="shared" ref="L51:L62" si="17">H51-D51</f>
        <v>-1072</v>
      </c>
      <c r="M51" s="159">
        <f>H51/H$8</f>
        <v>2.3258756393173931E-4</v>
      </c>
      <c r="N51" s="79"/>
    </row>
    <row r="52" spans="1:14" x14ac:dyDescent="0.25">
      <c r="A52" s="161" t="s">
        <v>103</v>
      </c>
      <c r="B52" s="162" t="s">
        <v>103</v>
      </c>
      <c r="C52" s="318">
        <v>985</v>
      </c>
      <c r="D52" s="318">
        <v>821</v>
      </c>
      <c r="E52" s="318">
        <v>410</v>
      </c>
      <c r="F52" s="318">
        <v>1064</v>
      </c>
      <c r="G52" s="318">
        <v>640</v>
      </c>
      <c r="H52" s="318">
        <v>116</v>
      </c>
      <c r="I52" s="164">
        <f>IFERROR(H52/G52-1,"-")</f>
        <v>-0.81874999999999998</v>
      </c>
      <c r="J52" s="165">
        <f t="shared" si="15"/>
        <v>-0.85870889159561514</v>
      </c>
      <c r="K52" s="163">
        <f t="shared" si="16"/>
        <v>-524</v>
      </c>
      <c r="L52" s="163">
        <f t="shared" si="17"/>
        <v>-705</v>
      </c>
      <c r="M52" s="164">
        <f>H52/H$8</f>
        <v>3.9560348117421934E-5</v>
      </c>
      <c r="N52" s="79"/>
    </row>
    <row r="53" spans="1:14" x14ac:dyDescent="0.25">
      <c r="A53" s="161" t="s">
        <v>100</v>
      </c>
      <c r="B53" s="162" t="s">
        <v>100</v>
      </c>
      <c r="C53" s="318">
        <v>1250</v>
      </c>
      <c r="D53" s="318">
        <v>933</v>
      </c>
      <c r="E53" s="318">
        <v>99</v>
      </c>
      <c r="F53" s="318">
        <v>1893</v>
      </c>
      <c r="G53" s="318">
        <v>1531</v>
      </c>
      <c r="H53" s="318">
        <v>566</v>
      </c>
      <c r="I53" s="164">
        <f>IFERROR(H53/G53-1,"-")</f>
        <v>-0.63030698889614634</v>
      </c>
      <c r="J53" s="165">
        <f t="shared" si="15"/>
        <v>-0.39335476956055737</v>
      </c>
      <c r="K53" s="163">
        <f t="shared" si="16"/>
        <v>-965</v>
      </c>
      <c r="L53" s="163">
        <f t="shared" si="17"/>
        <v>-367</v>
      </c>
      <c r="M53" s="164">
        <f>H53/H$8</f>
        <v>1.9302721581431737E-4</v>
      </c>
      <c r="N53" s="79"/>
    </row>
    <row r="54" spans="1:14" x14ac:dyDescent="0.25">
      <c r="A54" s="161"/>
      <c r="B54" s="157" t="s">
        <v>107</v>
      </c>
      <c r="C54" s="317">
        <v>21264</v>
      </c>
      <c r="D54" s="317">
        <v>21017</v>
      </c>
      <c r="E54" s="317">
        <v>1877</v>
      </c>
      <c r="F54" s="317">
        <v>13556</v>
      </c>
      <c r="G54" s="317">
        <v>17924</v>
      </c>
      <c r="H54" s="317">
        <v>15263</v>
      </c>
      <c r="I54" s="159">
        <f>IFERROR(H54/G54-1,"-")</f>
        <v>-0.14846016514170945</v>
      </c>
      <c r="J54" s="160">
        <f t="shared" si="15"/>
        <v>-0.27377836989104054</v>
      </c>
      <c r="K54" s="158">
        <f t="shared" si="16"/>
        <v>-2661</v>
      </c>
      <c r="L54" s="158">
        <f t="shared" si="17"/>
        <v>-5754</v>
      </c>
      <c r="M54" s="159">
        <f>H54/H$8</f>
        <v>5.2052551147949225E-3</v>
      </c>
      <c r="N54" s="79"/>
    </row>
    <row r="55" spans="1:14" s="56" customFormat="1" x14ac:dyDescent="0.25">
      <c r="A55" s="161"/>
      <c r="B55" s="162" t="s">
        <v>110</v>
      </c>
      <c r="C55" s="318">
        <v>6521</v>
      </c>
      <c r="D55" s="318">
        <v>5165</v>
      </c>
      <c r="E55" s="318">
        <v>164</v>
      </c>
      <c r="F55" s="318">
        <v>5060</v>
      </c>
      <c r="G55" s="318">
        <v>5036</v>
      </c>
      <c r="H55" s="318">
        <v>5563</v>
      </c>
      <c r="I55" s="164">
        <f t="shared" ref="I55:I62" si="18">IFERROR(H55/G55-1,"-")</f>
        <v>0.10464654487688652</v>
      </c>
      <c r="J55" s="165">
        <f t="shared" si="15"/>
        <v>7.7057115198451154E-2</v>
      </c>
      <c r="K55" s="163">
        <f t="shared" si="16"/>
        <v>527</v>
      </c>
      <c r="L55" s="163">
        <f t="shared" si="17"/>
        <v>398</v>
      </c>
      <c r="M55" s="164">
        <f t="shared" ref="M55:M62" si="19">H55/H$8</f>
        <v>1.8971915222173983E-3</v>
      </c>
      <c r="N55" s="166"/>
    </row>
    <row r="56" spans="1:14" s="56" customFormat="1" x14ac:dyDescent="0.25">
      <c r="A56" s="161"/>
      <c r="B56" s="162" t="s">
        <v>113</v>
      </c>
      <c r="C56" s="318">
        <v>8025</v>
      </c>
      <c r="D56" s="318">
        <v>9109</v>
      </c>
      <c r="E56" s="318">
        <v>1354</v>
      </c>
      <c r="F56" s="318">
        <v>3576</v>
      </c>
      <c r="G56" s="318">
        <v>6832</v>
      </c>
      <c r="H56" s="318">
        <v>4594</v>
      </c>
      <c r="I56" s="164">
        <f t="shared" si="18"/>
        <v>-0.32757611241217799</v>
      </c>
      <c r="J56" s="165">
        <f t="shared" si="15"/>
        <v>-0.49566362937753872</v>
      </c>
      <c r="K56" s="163">
        <f t="shared" si="16"/>
        <v>-2238</v>
      </c>
      <c r="L56" s="163">
        <f t="shared" si="17"/>
        <v>-4515</v>
      </c>
      <c r="M56" s="164">
        <f t="shared" si="19"/>
        <v>1.5667262004434169E-3</v>
      </c>
      <c r="N56" s="166"/>
    </row>
    <row r="57" spans="1:14" x14ac:dyDescent="0.25">
      <c r="A57" s="161"/>
      <c r="B57" s="162" t="s">
        <v>116</v>
      </c>
      <c r="C57" s="318">
        <v>278</v>
      </c>
      <c r="D57" s="318">
        <v>386</v>
      </c>
      <c r="E57" s="318">
        <v>17</v>
      </c>
      <c r="F57" s="318">
        <v>499</v>
      </c>
      <c r="G57" s="318">
        <v>631</v>
      </c>
      <c r="H57" s="318">
        <v>478</v>
      </c>
      <c r="I57" s="164">
        <f t="shared" si="18"/>
        <v>-0.24247226624405704</v>
      </c>
      <c r="J57" s="165">
        <f t="shared" si="15"/>
        <v>0.23834196891191706</v>
      </c>
      <c r="K57" s="163">
        <f t="shared" si="16"/>
        <v>-153</v>
      </c>
      <c r="L57" s="163">
        <f t="shared" si="17"/>
        <v>92</v>
      </c>
      <c r="M57" s="164">
        <f t="shared" si="19"/>
        <v>1.6301591724248005E-4</v>
      </c>
      <c r="N57" s="79"/>
    </row>
    <row r="58" spans="1:14" x14ac:dyDescent="0.25">
      <c r="A58" s="161"/>
      <c r="B58" s="162" t="s">
        <v>123</v>
      </c>
      <c r="C58" s="318">
        <v>255</v>
      </c>
      <c r="D58" s="318">
        <v>261</v>
      </c>
      <c r="E58" s="318">
        <v>2</v>
      </c>
      <c r="F58" s="318">
        <v>323</v>
      </c>
      <c r="G58" s="318">
        <v>698</v>
      </c>
      <c r="H58" s="318">
        <v>392</v>
      </c>
      <c r="I58" s="164">
        <f t="shared" si="18"/>
        <v>-0.43839541547277938</v>
      </c>
      <c r="J58" s="165">
        <f t="shared" si="15"/>
        <v>0.50191570881226055</v>
      </c>
      <c r="K58" s="163">
        <f t="shared" si="16"/>
        <v>-306</v>
      </c>
      <c r="L58" s="163">
        <f t="shared" si="17"/>
        <v>131</v>
      </c>
      <c r="M58" s="164">
        <f t="shared" si="19"/>
        <v>1.3368669363818445E-4</v>
      </c>
      <c r="N58" s="79"/>
    </row>
    <row r="59" spans="1:14" x14ac:dyDescent="0.25">
      <c r="A59" s="161"/>
      <c r="B59" s="162" t="s">
        <v>119</v>
      </c>
      <c r="C59" s="318">
        <v>183</v>
      </c>
      <c r="D59" s="318">
        <v>306</v>
      </c>
      <c r="E59" s="318">
        <v>42</v>
      </c>
      <c r="F59" s="318">
        <v>81</v>
      </c>
      <c r="G59" s="318">
        <v>301</v>
      </c>
      <c r="H59" s="318">
        <v>280</v>
      </c>
      <c r="I59" s="164">
        <f t="shared" si="18"/>
        <v>-6.9767441860465129E-2</v>
      </c>
      <c r="J59" s="165">
        <f t="shared" si="15"/>
        <v>-8.496732026143794E-2</v>
      </c>
      <c r="K59" s="163">
        <f t="shared" si="16"/>
        <v>-21</v>
      </c>
      <c r="L59" s="163">
        <f t="shared" si="17"/>
        <v>-26</v>
      </c>
      <c r="M59" s="164">
        <f t="shared" si="19"/>
        <v>9.549049545584605E-5</v>
      </c>
      <c r="N59" s="79"/>
    </row>
    <row r="60" spans="1:14" x14ac:dyDescent="0.25">
      <c r="A60" s="161"/>
      <c r="B60" s="162" t="s">
        <v>128</v>
      </c>
      <c r="C60" s="318">
        <v>479</v>
      </c>
      <c r="D60" s="318">
        <v>395</v>
      </c>
      <c r="E60" s="318">
        <v>0</v>
      </c>
      <c r="F60" s="318">
        <v>62</v>
      </c>
      <c r="G60" s="318">
        <v>62</v>
      </c>
      <c r="H60" s="318">
        <v>31</v>
      </c>
      <c r="I60" s="164">
        <f t="shared" si="18"/>
        <v>-0.5</v>
      </c>
      <c r="J60" s="165">
        <f t="shared" si="15"/>
        <v>-0.92151898734177218</v>
      </c>
      <c r="K60" s="163">
        <f t="shared" si="16"/>
        <v>-31</v>
      </c>
      <c r="L60" s="163">
        <f t="shared" si="17"/>
        <v>-364</v>
      </c>
      <c r="M60" s="164">
        <f t="shared" si="19"/>
        <v>1.0572161996897242E-5</v>
      </c>
      <c r="N60" s="79"/>
    </row>
    <row r="61" spans="1:14" x14ac:dyDescent="0.25">
      <c r="A61" s="161" t="s">
        <v>144</v>
      </c>
      <c r="B61" s="162" t="s">
        <v>131</v>
      </c>
      <c r="C61" s="318">
        <v>809</v>
      </c>
      <c r="D61" s="318">
        <v>637</v>
      </c>
      <c r="E61" s="318">
        <v>15</v>
      </c>
      <c r="F61" s="318">
        <v>16</v>
      </c>
      <c r="G61" s="318">
        <v>42</v>
      </c>
      <c r="H61" s="318">
        <v>56</v>
      </c>
      <c r="I61" s="164">
        <f t="shared" si="18"/>
        <v>0.33333333333333326</v>
      </c>
      <c r="J61" s="165">
        <f t="shared" si="15"/>
        <v>-0.91208791208791207</v>
      </c>
      <c r="K61" s="163">
        <f t="shared" si="16"/>
        <v>14</v>
      </c>
      <c r="L61" s="163">
        <f t="shared" si="17"/>
        <v>-581</v>
      </c>
      <c r="M61" s="164">
        <f t="shared" si="19"/>
        <v>1.9098099091169209E-5</v>
      </c>
      <c r="N61" s="79"/>
    </row>
    <row r="62" spans="1:14" x14ac:dyDescent="0.25">
      <c r="A62" s="161" t="s">
        <v>145</v>
      </c>
      <c r="B62" s="168" t="s">
        <v>145</v>
      </c>
      <c r="C62" s="319">
        <v>4714</v>
      </c>
      <c r="D62" s="319">
        <v>4758</v>
      </c>
      <c r="E62" s="319">
        <v>283</v>
      </c>
      <c r="F62" s="319">
        <v>3939</v>
      </c>
      <c r="G62" s="319">
        <v>4322</v>
      </c>
      <c r="H62" s="319">
        <v>3869</v>
      </c>
      <c r="I62" s="170">
        <f t="shared" si="18"/>
        <v>-0.10481258676538641</v>
      </c>
      <c r="J62" s="171">
        <f t="shared" si="15"/>
        <v>-0.18684321143337534</v>
      </c>
      <c r="K62" s="169">
        <f>H62-G62</f>
        <v>-453</v>
      </c>
      <c r="L62" s="169">
        <f t="shared" si="17"/>
        <v>-889</v>
      </c>
      <c r="M62" s="170">
        <f t="shared" si="19"/>
        <v>1.3194740247095299E-3</v>
      </c>
      <c r="N62" s="79"/>
    </row>
    <row r="63" spans="1:14" s="144" customFormat="1" x14ac:dyDescent="0.25">
      <c r="A63" s="161"/>
      <c r="B63" s="153" t="s">
        <v>47</v>
      </c>
      <c r="C63" s="320"/>
      <c r="D63" s="320"/>
      <c r="E63" s="320"/>
      <c r="F63" s="320"/>
      <c r="G63" s="320"/>
      <c r="H63" s="320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316">
        <v>69107</v>
      </c>
      <c r="D64" s="316">
        <v>64233</v>
      </c>
      <c r="E64" s="316">
        <v>14472</v>
      </c>
      <c r="F64" s="316">
        <v>96956</v>
      </c>
      <c r="G64" s="316">
        <v>70490</v>
      </c>
      <c r="H64" s="316">
        <v>89613</v>
      </c>
      <c r="I64" s="177">
        <f>IFERROR(H64/G64-1,"-")</f>
        <v>0.27128670733437366</v>
      </c>
      <c r="J64" s="177">
        <f>IFERROR(H64/D64-1,"-")</f>
        <v>0.39512400168137862</v>
      </c>
      <c r="K64" s="176">
        <f>H64-G64</f>
        <v>19123</v>
      </c>
      <c r="L64" s="176">
        <f>H64-D64</f>
        <v>25380</v>
      </c>
      <c r="M64" s="177">
        <f>H64/H$8</f>
        <v>3.0561392033159756E-2</v>
      </c>
      <c r="N64" s="79"/>
    </row>
    <row r="65" spans="1:14" x14ac:dyDescent="0.25">
      <c r="A65" s="161" t="s">
        <v>96</v>
      </c>
      <c r="B65" s="157" t="s">
        <v>97</v>
      </c>
      <c r="C65" s="317">
        <v>7299</v>
      </c>
      <c r="D65" s="317">
        <v>7970</v>
      </c>
      <c r="E65" s="317">
        <v>4504</v>
      </c>
      <c r="F65" s="317">
        <v>3869</v>
      </c>
      <c r="G65" s="317">
        <v>9833</v>
      </c>
      <c r="H65" s="317">
        <v>15098</v>
      </c>
      <c r="I65" s="159">
        <f>IFERROR(H65/G65-1,"-")</f>
        <v>0.53544187938574184</v>
      </c>
      <c r="J65" s="160">
        <f t="shared" ref="J65:J76" si="20">IFERROR(H65/D65-1,"-")</f>
        <v>0.89435382685069009</v>
      </c>
      <c r="K65" s="158">
        <f t="shared" ref="K65:K75" si="21">H65-G65</f>
        <v>5265</v>
      </c>
      <c r="L65" s="158">
        <f t="shared" ref="L65:L76" si="22">H65-D65</f>
        <v>7128</v>
      </c>
      <c r="M65" s="159">
        <f>H65/H$8</f>
        <v>5.1489839299727275E-3</v>
      </c>
      <c r="N65" s="79"/>
    </row>
    <row r="66" spans="1:14" x14ac:dyDescent="0.25">
      <c r="A66" s="161" t="s">
        <v>103</v>
      </c>
      <c r="B66" s="162" t="s">
        <v>103</v>
      </c>
      <c r="C66" s="318">
        <v>2753</v>
      </c>
      <c r="D66" s="318">
        <v>3344</v>
      </c>
      <c r="E66" s="318">
        <v>919</v>
      </c>
      <c r="F66" s="318">
        <v>207</v>
      </c>
      <c r="G66" s="318">
        <v>4787</v>
      </c>
      <c r="H66" s="318">
        <v>8603</v>
      </c>
      <c r="I66" s="164">
        <f>IFERROR(H66/G66-1,"-")</f>
        <v>0.7971589722164194</v>
      </c>
      <c r="J66" s="165">
        <f t="shared" si="20"/>
        <v>1.5726674641148324</v>
      </c>
      <c r="K66" s="163">
        <f t="shared" si="21"/>
        <v>3816</v>
      </c>
      <c r="L66" s="163">
        <f t="shared" si="22"/>
        <v>5259</v>
      </c>
      <c r="M66" s="164">
        <f>H66/H$8</f>
        <v>2.9339454728808697E-3</v>
      </c>
      <c r="N66" s="79"/>
    </row>
    <row r="67" spans="1:14" x14ac:dyDescent="0.25">
      <c r="A67" s="161" t="s">
        <v>100</v>
      </c>
      <c r="B67" s="162" t="s">
        <v>100</v>
      </c>
      <c r="C67" s="318">
        <v>4546</v>
      </c>
      <c r="D67" s="318">
        <v>4626</v>
      </c>
      <c r="E67" s="318">
        <v>3585</v>
      </c>
      <c r="F67" s="318">
        <v>3662</v>
      </c>
      <c r="G67" s="318">
        <v>5046</v>
      </c>
      <c r="H67" s="318">
        <v>6495</v>
      </c>
      <c r="I67" s="164">
        <f>IFERROR(H67/G67-1,"-")</f>
        <v>0.28715814506539838</v>
      </c>
      <c r="J67" s="165">
        <f t="shared" si="20"/>
        <v>0.4040207522697794</v>
      </c>
      <c r="K67" s="163">
        <f t="shared" si="21"/>
        <v>1449</v>
      </c>
      <c r="L67" s="163">
        <f t="shared" si="22"/>
        <v>1869</v>
      </c>
      <c r="M67" s="164">
        <f>H67/H$8</f>
        <v>2.2150384570918573E-3</v>
      </c>
      <c r="N67" s="79"/>
    </row>
    <row r="68" spans="1:14" x14ac:dyDescent="0.25">
      <c r="A68" s="161"/>
      <c r="B68" s="157" t="s">
        <v>107</v>
      </c>
      <c r="C68" s="317">
        <v>61808</v>
      </c>
      <c r="D68" s="317">
        <v>56263</v>
      </c>
      <c r="E68" s="317">
        <v>9968</v>
      </c>
      <c r="F68" s="317">
        <v>93087</v>
      </c>
      <c r="G68" s="317">
        <v>60657</v>
      </c>
      <c r="H68" s="317">
        <v>74515</v>
      </c>
      <c r="I68" s="159">
        <f>IFERROR(H68/G68-1,"-")</f>
        <v>0.22846497518835429</v>
      </c>
      <c r="J68" s="160">
        <f t="shared" si="20"/>
        <v>0.32440502639390001</v>
      </c>
      <c r="K68" s="158">
        <f t="shared" si="21"/>
        <v>13858</v>
      </c>
      <c r="L68" s="158">
        <f t="shared" si="22"/>
        <v>18252</v>
      </c>
      <c r="M68" s="159">
        <f>H68/H$8</f>
        <v>2.5412408103187029E-2</v>
      </c>
      <c r="N68" s="79"/>
    </row>
    <row r="69" spans="1:14" s="56" customFormat="1" x14ac:dyDescent="0.25">
      <c r="A69" s="161"/>
      <c r="B69" s="162" t="s">
        <v>110</v>
      </c>
      <c r="C69" s="318">
        <v>25907</v>
      </c>
      <c r="D69" s="318">
        <v>19942</v>
      </c>
      <c r="E69" s="318">
        <v>4366</v>
      </c>
      <c r="F69" s="318">
        <v>30508</v>
      </c>
      <c r="G69" s="318">
        <v>26952</v>
      </c>
      <c r="H69" s="318">
        <v>29038</v>
      </c>
      <c r="I69" s="164">
        <f t="shared" ref="I69:I76" si="23">IFERROR(H69/G69-1,"-")</f>
        <v>7.7396853665776089E-2</v>
      </c>
      <c r="J69" s="165">
        <f t="shared" si="20"/>
        <v>0.45612275599237795</v>
      </c>
      <c r="K69" s="163">
        <f t="shared" si="21"/>
        <v>2086</v>
      </c>
      <c r="L69" s="163">
        <f t="shared" si="22"/>
        <v>9096</v>
      </c>
      <c r="M69" s="164">
        <f t="shared" ref="M69:M76" si="24">H69/H$8</f>
        <v>9.9030464537387761E-3</v>
      </c>
      <c r="N69" s="166"/>
    </row>
    <row r="70" spans="1:14" s="56" customFormat="1" x14ac:dyDescent="0.25">
      <c r="A70" s="161"/>
      <c r="B70" s="162" t="s">
        <v>113</v>
      </c>
      <c r="C70" s="318">
        <v>13037</v>
      </c>
      <c r="D70" s="318">
        <v>10588</v>
      </c>
      <c r="E70" s="318">
        <v>2395</v>
      </c>
      <c r="F70" s="318">
        <v>6875</v>
      </c>
      <c r="G70" s="318">
        <v>14295</v>
      </c>
      <c r="H70" s="318">
        <v>10666</v>
      </c>
      <c r="I70" s="164">
        <f t="shared" si="23"/>
        <v>-0.25386498775795729</v>
      </c>
      <c r="J70" s="165">
        <f t="shared" si="20"/>
        <v>7.3668303740082042E-3</v>
      </c>
      <c r="K70" s="163">
        <f t="shared" si="21"/>
        <v>-3629</v>
      </c>
      <c r="L70" s="163">
        <f t="shared" si="22"/>
        <v>78</v>
      </c>
      <c r="M70" s="164">
        <f t="shared" si="24"/>
        <v>3.6375058019001926E-3</v>
      </c>
      <c r="N70" s="166"/>
    </row>
    <row r="71" spans="1:14" x14ac:dyDescent="0.25">
      <c r="A71" s="161"/>
      <c r="B71" s="162" t="s">
        <v>116</v>
      </c>
      <c r="C71" s="318">
        <v>2517</v>
      </c>
      <c r="D71" s="318">
        <v>5757</v>
      </c>
      <c r="E71" s="318">
        <v>245</v>
      </c>
      <c r="F71" s="318">
        <v>12938</v>
      </c>
      <c r="G71" s="318">
        <v>2422</v>
      </c>
      <c r="H71" s="318">
        <v>4058</v>
      </c>
      <c r="I71" s="164">
        <f t="shared" si="23"/>
        <v>0.67547481420313793</v>
      </c>
      <c r="J71" s="165">
        <f t="shared" si="20"/>
        <v>-0.29511898558276883</v>
      </c>
      <c r="K71" s="163">
        <f t="shared" si="21"/>
        <v>1636</v>
      </c>
      <c r="L71" s="163">
        <f t="shared" si="22"/>
        <v>-1699</v>
      </c>
      <c r="M71" s="164">
        <f t="shared" si="24"/>
        <v>1.3839301091422259E-3</v>
      </c>
      <c r="N71" s="79"/>
    </row>
    <row r="72" spans="1:14" x14ac:dyDescent="0.25">
      <c r="A72" s="161"/>
      <c r="B72" s="162" t="s">
        <v>123</v>
      </c>
      <c r="C72" s="318">
        <v>1605</v>
      </c>
      <c r="D72" s="318">
        <v>678</v>
      </c>
      <c r="E72" s="318">
        <v>140</v>
      </c>
      <c r="F72" s="318">
        <v>3258</v>
      </c>
      <c r="G72" s="318">
        <v>2229</v>
      </c>
      <c r="H72" s="318">
        <v>3034</v>
      </c>
      <c r="I72" s="164">
        <f t="shared" si="23"/>
        <v>0.36114849708389407</v>
      </c>
      <c r="J72" s="165">
        <f t="shared" si="20"/>
        <v>3.4749262536873156</v>
      </c>
      <c r="K72" s="163">
        <f t="shared" si="21"/>
        <v>805</v>
      </c>
      <c r="L72" s="163">
        <f t="shared" si="22"/>
        <v>2356</v>
      </c>
      <c r="M72" s="164">
        <f t="shared" si="24"/>
        <v>1.0347077257608461E-3</v>
      </c>
      <c r="N72" s="79"/>
    </row>
    <row r="73" spans="1:14" x14ac:dyDescent="0.25">
      <c r="A73" s="161"/>
      <c r="B73" s="162" t="s">
        <v>119</v>
      </c>
      <c r="C73" s="318">
        <v>2042</v>
      </c>
      <c r="D73" s="318">
        <v>3545</v>
      </c>
      <c r="E73" s="318">
        <v>685</v>
      </c>
      <c r="F73" s="318">
        <v>2063</v>
      </c>
      <c r="G73" s="318">
        <v>737</v>
      </c>
      <c r="H73" s="318">
        <v>1887</v>
      </c>
      <c r="I73" s="164">
        <f t="shared" si="23"/>
        <v>1.5603799185888736</v>
      </c>
      <c r="J73" s="165">
        <f t="shared" si="20"/>
        <v>-0.46770098730606491</v>
      </c>
      <c r="K73" s="163">
        <f t="shared" si="21"/>
        <v>1150</v>
      </c>
      <c r="L73" s="163">
        <f t="shared" si="22"/>
        <v>-1658</v>
      </c>
      <c r="M73" s="164">
        <f t="shared" si="24"/>
        <v>6.4353773187564821E-4</v>
      </c>
      <c r="N73" s="79"/>
    </row>
    <row r="74" spans="1:14" x14ac:dyDescent="0.25">
      <c r="A74" s="161"/>
      <c r="B74" s="162" t="s">
        <v>128</v>
      </c>
      <c r="C74" s="318">
        <v>1319</v>
      </c>
      <c r="D74" s="318">
        <v>2189</v>
      </c>
      <c r="E74" s="318">
        <v>24</v>
      </c>
      <c r="F74" s="318">
        <v>5199</v>
      </c>
      <c r="G74" s="318">
        <v>1099</v>
      </c>
      <c r="H74" s="318">
        <v>2349</v>
      </c>
      <c r="I74" s="164">
        <f t="shared" si="23"/>
        <v>1.1373976342129208</v>
      </c>
      <c r="J74" s="165">
        <f t="shared" si="20"/>
        <v>7.3092736409319237E-2</v>
      </c>
      <c r="K74" s="163">
        <f t="shared" si="21"/>
        <v>1250</v>
      </c>
      <c r="L74" s="163">
        <f t="shared" si="22"/>
        <v>160</v>
      </c>
      <c r="M74" s="164">
        <f t="shared" si="24"/>
        <v>8.0109704937779413E-4</v>
      </c>
      <c r="N74" s="79"/>
    </row>
    <row r="75" spans="1:14" x14ac:dyDescent="0.25">
      <c r="A75" s="161" t="s">
        <v>144</v>
      </c>
      <c r="B75" s="162" t="s">
        <v>131</v>
      </c>
      <c r="C75" s="318">
        <v>1632</v>
      </c>
      <c r="D75" s="318">
        <v>1877</v>
      </c>
      <c r="E75" s="318">
        <v>77</v>
      </c>
      <c r="F75" s="318">
        <v>1064</v>
      </c>
      <c r="G75" s="318">
        <v>135</v>
      </c>
      <c r="H75" s="318">
        <v>2687</v>
      </c>
      <c r="I75" s="164">
        <f t="shared" si="23"/>
        <v>18.903703703703705</v>
      </c>
      <c r="J75" s="165">
        <f t="shared" si="20"/>
        <v>0.43153969099627054</v>
      </c>
      <c r="K75" s="163">
        <f t="shared" si="21"/>
        <v>2552</v>
      </c>
      <c r="L75" s="163">
        <f t="shared" si="22"/>
        <v>810</v>
      </c>
      <c r="M75" s="164">
        <f t="shared" si="24"/>
        <v>9.1636771889235121E-4</v>
      </c>
      <c r="N75" s="79"/>
    </row>
    <row r="76" spans="1:14" x14ac:dyDescent="0.25">
      <c r="A76" s="161" t="s">
        <v>145</v>
      </c>
      <c r="B76" s="168" t="s">
        <v>145</v>
      </c>
      <c r="C76" s="319">
        <v>13749</v>
      </c>
      <c r="D76" s="319">
        <v>11687</v>
      </c>
      <c r="E76" s="319">
        <v>2036</v>
      </c>
      <c r="F76" s="319">
        <v>31182</v>
      </c>
      <c r="G76" s="319">
        <v>12788</v>
      </c>
      <c r="H76" s="319">
        <v>20796</v>
      </c>
      <c r="I76" s="170">
        <f t="shared" si="23"/>
        <v>0.62621207381920541</v>
      </c>
      <c r="J76" s="171">
        <f t="shared" si="20"/>
        <v>0.77941302301702753</v>
      </c>
      <c r="K76" s="169">
        <f>H76-G76</f>
        <v>8008</v>
      </c>
      <c r="L76" s="169">
        <f t="shared" si="22"/>
        <v>9109</v>
      </c>
      <c r="M76" s="170">
        <f t="shared" si="24"/>
        <v>7.0922155124991939E-3</v>
      </c>
      <c r="N76" s="79"/>
    </row>
    <row r="77" spans="1:14" s="144" customFormat="1" x14ac:dyDescent="0.25">
      <c r="A77" s="161"/>
      <c r="B77" s="153" t="s">
        <v>48</v>
      </c>
      <c r="C77" s="320"/>
      <c r="D77" s="320"/>
      <c r="E77" s="320"/>
      <c r="F77" s="320"/>
      <c r="G77" s="320"/>
      <c r="H77" s="320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316">
        <v>479257</v>
      </c>
      <c r="D78" s="316">
        <v>463764</v>
      </c>
      <c r="E78" s="316">
        <v>36828</v>
      </c>
      <c r="F78" s="316">
        <v>401911</v>
      </c>
      <c r="G78" s="316">
        <v>456108</v>
      </c>
      <c r="H78" s="316">
        <v>482914</v>
      </c>
      <c r="I78" s="177">
        <f>IFERROR(H78/G78-1,"-")</f>
        <v>5.877116823208528E-2</v>
      </c>
      <c r="J78" s="177">
        <f>IFERROR(H78/D78-1,"-")</f>
        <v>4.1292553971416401E-2</v>
      </c>
      <c r="K78" s="176">
        <f>H78-G78</f>
        <v>26806</v>
      </c>
      <c r="L78" s="176">
        <f>H78-D78</f>
        <v>19150</v>
      </c>
      <c r="M78" s="177">
        <f>H78/H$8</f>
        <v>0.16469177543773014</v>
      </c>
      <c r="N78" s="79"/>
    </row>
    <row r="79" spans="1:14" x14ac:dyDescent="0.25">
      <c r="A79" s="161" t="s">
        <v>96</v>
      </c>
      <c r="B79" s="157" t="s">
        <v>97</v>
      </c>
      <c r="C79" s="317">
        <v>105066</v>
      </c>
      <c r="D79" s="317">
        <v>123532</v>
      </c>
      <c r="E79" s="317">
        <v>14426</v>
      </c>
      <c r="F79" s="317">
        <v>108306</v>
      </c>
      <c r="G79" s="317">
        <v>80072</v>
      </c>
      <c r="H79" s="317">
        <v>107403</v>
      </c>
      <c r="I79" s="159">
        <f>IFERROR(H79/G79-1,"-")</f>
        <v>0.34133030272754517</v>
      </c>
      <c r="J79" s="160">
        <f t="shared" ref="J79:J90" si="25">IFERROR(H79/D79-1,"-")</f>
        <v>-0.13056535958294202</v>
      </c>
      <c r="K79" s="158">
        <f t="shared" ref="K79:K89" si="26">H79-G79</f>
        <v>27331</v>
      </c>
      <c r="L79" s="158">
        <f t="shared" ref="L79:L90" si="27">H79-D79</f>
        <v>-16129</v>
      </c>
      <c r="M79" s="159">
        <f>H79/H$8</f>
        <v>3.6628448869443692E-2</v>
      </c>
      <c r="N79" s="79"/>
    </row>
    <row r="80" spans="1:14" x14ac:dyDescent="0.25">
      <c r="A80" s="161" t="s">
        <v>103</v>
      </c>
      <c r="B80" s="162" t="s">
        <v>103</v>
      </c>
      <c r="C80" s="318">
        <v>11325</v>
      </c>
      <c r="D80" s="318">
        <v>14431</v>
      </c>
      <c r="E80" s="318">
        <v>4826</v>
      </c>
      <c r="F80" s="318">
        <v>13390</v>
      </c>
      <c r="G80" s="318">
        <v>10708</v>
      </c>
      <c r="H80" s="318">
        <v>17410</v>
      </c>
      <c r="I80" s="164">
        <f>IFERROR(H80/G80-1,"-")</f>
        <v>0.62588718714979463</v>
      </c>
      <c r="J80" s="165">
        <f t="shared" si="25"/>
        <v>0.20643060078996611</v>
      </c>
      <c r="K80" s="163">
        <f t="shared" si="26"/>
        <v>6702</v>
      </c>
      <c r="L80" s="163">
        <f t="shared" si="27"/>
        <v>2979</v>
      </c>
      <c r="M80" s="164">
        <f>H80/H$8</f>
        <v>5.937462592450999E-3</v>
      </c>
      <c r="N80" s="79"/>
    </row>
    <row r="81" spans="1:14" x14ac:dyDescent="0.25">
      <c r="A81" s="161" t="s">
        <v>100</v>
      </c>
      <c r="B81" s="162" t="s">
        <v>100</v>
      </c>
      <c r="C81" s="318">
        <v>93741</v>
      </c>
      <c r="D81" s="318">
        <v>109101</v>
      </c>
      <c r="E81" s="318">
        <v>9600</v>
      </c>
      <c r="F81" s="318">
        <v>94916</v>
      </c>
      <c r="G81" s="318">
        <v>69364</v>
      </c>
      <c r="H81" s="318">
        <v>89993</v>
      </c>
      <c r="I81" s="164">
        <f>IFERROR(H81/G81-1,"-")</f>
        <v>0.29740211060492472</v>
      </c>
      <c r="J81" s="165">
        <f t="shared" si="25"/>
        <v>-0.17514046617354562</v>
      </c>
      <c r="K81" s="163">
        <f t="shared" si="26"/>
        <v>20629</v>
      </c>
      <c r="L81" s="163">
        <f t="shared" si="27"/>
        <v>-19108</v>
      </c>
      <c r="M81" s="164">
        <f>H81/H$8</f>
        <v>3.0690986276992689E-2</v>
      </c>
      <c r="N81" s="79"/>
    </row>
    <row r="82" spans="1:14" x14ac:dyDescent="0.25">
      <c r="A82" s="161"/>
      <c r="B82" s="157" t="s">
        <v>107</v>
      </c>
      <c r="C82" s="317">
        <v>374191</v>
      </c>
      <c r="D82" s="317">
        <v>340232</v>
      </c>
      <c r="E82" s="317">
        <v>22402</v>
      </c>
      <c r="F82" s="317">
        <v>293605</v>
      </c>
      <c r="G82" s="317">
        <v>376036</v>
      </c>
      <c r="H82" s="317">
        <v>375511</v>
      </c>
      <c r="I82" s="159">
        <f>IFERROR(H82/G82-1,"-")</f>
        <v>-1.3961429224861321E-3</v>
      </c>
      <c r="J82" s="160">
        <f t="shared" si="25"/>
        <v>0.10369101083966226</v>
      </c>
      <c r="K82" s="158">
        <f t="shared" si="26"/>
        <v>-525</v>
      </c>
      <c r="L82" s="158">
        <f t="shared" si="27"/>
        <v>35279</v>
      </c>
      <c r="M82" s="159">
        <f>H82/H$8</f>
        <v>0.12806332656828645</v>
      </c>
      <c r="N82" s="79"/>
    </row>
    <row r="83" spans="1:14" s="56" customFormat="1" x14ac:dyDescent="0.25">
      <c r="A83" s="161"/>
      <c r="B83" s="162" t="s">
        <v>110</v>
      </c>
      <c r="C83" s="318">
        <v>49985</v>
      </c>
      <c r="D83" s="318">
        <v>47549</v>
      </c>
      <c r="E83" s="318">
        <v>4492</v>
      </c>
      <c r="F83" s="318">
        <v>45348</v>
      </c>
      <c r="G83" s="318">
        <v>60886</v>
      </c>
      <c r="H83" s="318">
        <v>60088</v>
      </c>
      <c r="I83" s="164">
        <f t="shared" ref="I83:I90" si="28">IFERROR(H83/G83-1,"-")</f>
        <v>-1.3106461255460999E-2</v>
      </c>
      <c r="J83" s="165">
        <f t="shared" si="25"/>
        <v>0.26370691286883008</v>
      </c>
      <c r="K83" s="163">
        <f t="shared" si="26"/>
        <v>-798</v>
      </c>
      <c r="L83" s="163">
        <f t="shared" si="27"/>
        <v>12539</v>
      </c>
      <c r="M83" s="164">
        <f t="shared" ref="M83:M90" si="29">H83/H$8</f>
        <v>2.0492260324824561E-2</v>
      </c>
      <c r="N83" s="166"/>
    </row>
    <row r="84" spans="1:14" s="56" customFormat="1" x14ac:dyDescent="0.25">
      <c r="A84" s="161"/>
      <c r="B84" s="162" t="s">
        <v>113</v>
      </c>
      <c r="C84" s="318">
        <v>184199</v>
      </c>
      <c r="D84" s="318">
        <v>145880</v>
      </c>
      <c r="E84" s="318">
        <v>11037</v>
      </c>
      <c r="F84" s="318">
        <v>123598</v>
      </c>
      <c r="G84" s="318">
        <v>146312</v>
      </c>
      <c r="H84" s="318">
        <v>147372</v>
      </c>
      <c r="I84" s="164">
        <f t="shared" si="28"/>
        <v>7.2447919514462278E-3</v>
      </c>
      <c r="J84" s="165">
        <f t="shared" si="25"/>
        <v>1.0227584315876115E-2</v>
      </c>
      <c r="K84" s="163">
        <f t="shared" si="26"/>
        <v>1060</v>
      </c>
      <c r="L84" s="163">
        <f t="shared" si="27"/>
        <v>1492</v>
      </c>
      <c r="M84" s="164">
        <f t="shared" si="29"/>
        <v>5.0259376058281943E-2</v>
      </c>
      <c r="N84" s="166"/>
    </row>
    <row r="85" spans="1:14" x14ac:dyDescent="0.25">
      <c r="A85" s="161"/>
      <c r="B85" s="162" t="s">
        <v>116</v>
      </c>
      <c r="C85" s="318">
        <v>8020</v>
      </c>
      <c r="D85" s="318">
        <v>11373</v>
      </c>
      <c r="E85" s="318">
        <v>612</v>
      </c>
      <c r="F85" s="318">
        <v>15008</v>
      </c>
      <c r="G85" s="318">
        <v>22746</v>
      </c>
      <c r="H85" s="318">
        <v>24750</v>
      </c>
      <c r="I85" s="164">
        <f t="shared" si="28"/>
        <v>8.8103402796096075E-2</v>
      </c>
      <c r="J85" s="165">
        <f t="shared" si="25"/>
        <v>1.1762068055921922</v>
      </c>
      <c r="K85" s="163">
        <f t="shared" si="26"/>
        <v>2004</v>
      </c>
      <c r="L85" s="163">
        <f t="shared" si="27"/>
        <v>13377</v>
      </c>
      <c r="M85" s="164">
        <f t="shared" si="29"/>
        <v>8.4406777233292495E-3</v>
      </c>
      <c r="N85" s="79"/>
    </row>
    <row r="86" spans="1:14" x14ac:dyDescent="0.25">
      <c r="A86" s="161"/>
      <c r="B86" s="162" t="s">
        <v>123</v>
      </c>
      <c r="C86" s="318">
        <v>4211</v>
      </c>
      <c r="D86" s="318">
        <v>4824</v>
      </c>
      <c r="E86" s="318">
        <v>367</v>
      </c>
      <c r="F86" s="318">
        <v>6967</v>
      </c>
      <c r="G86" s="318">
        <v>8087</v>
      </c>
      <c r="H86" s="318">
        <v>8957</v>
      </c>
      <c r="I86" s="164">
        <f t="shared" si="28"/>
        <v>0.10758006677383447</v>
      </c>
      <c r="J86" s="165">
        <f t="shared" si="25"/>
        <v>0.85675787728026531</v>
      </c>
      <c r="K86" s="163">
        <f t="shared" si="26"/>
        <v>870</v>
      </c>
      <c r="L86" s="163">
        <f t="shared" si="27"/>
        <v>4133</v>
      </c>
      <c r="M86" s="164">
        <f t="shared" si="29"/>
        <v>3.0546727421357609E-3</v>
      </c>
      <c r="N86" s="79"/>
    </row>
    <row r="87" spans="1:14" x14ac:dyDescent="0.25">
      <c r="A87" s="161"/>
      <c r="B87" s="162" t="s">
        <v>119</v>
      </c>
      <c r="C87" s="318">
        <v>3737</v>
      </c>
      <c r="D87" s="318">
        <v>2939</v>
      </c>
      <c r="E87" s="318">
        <v>671</v>
      </c>
      <c r="F87" s="318">
        <v>3174</v>
      </c>
      <c r="G87" s="318">
        <v>3953</v>
      </c>
      <c r="H87" s="318">
        <v>4388</v>
      </c>
      <c r="I87" s="164">
        <f t="shared" si="28"/>
        <v>0.11004300531242084</v>
      </c>
      <c r="J87" s="165">
        <f t="shared" si="25"/>
        <v>0.49302483838040145</v>
      </c>
      <c r="K87" s="163">
        <f t="shared" si="26"/>
        <v>435</v>
      </c>
      <c r="L87" s="163">
        <f t="shared" si="27"/>
        <v>1449</v>
      </c>
      <c r="M87" s="164">
        <f t="shared" si="29"/>
        <v>1.4964724787866158E-3</v>
      </c>
      <c r="N87" s="79"/>
    </row>
    <row r="88" spans="1:14" x14ac:dyDescent="0.25">
      <c r="A88" s="161"/>
      <c r="B88" s="162" t="s">
        <v>128</v>
      </c>
      <c r="C88" s="318">
        <v>9249</v>
      </c>
      <c r="D88" s="318">
        <v>10434</v>
      </c>
      <c r="E88" s="318">
        <v>25</v>
      </c>
      <c r="F88" s="318">
        <v>11430</v>
      </c>
      <c r="G88" s="318">
        <v>10498</v>
      </c>
      <c r="H88" s="318">
        <v>10590</v>
      </c>
      <c r="I88" s="164">
        <f t="shared" si="28"/>
        <v>8.7635740140978857E-3</v>
      </c>
      <c r="J88" s="165">
        <f t="shared" si="25"/>
        <v>1.4951121334100037E-2</v>
      </c>
      <c r="K88" s="163">
        <f t="shared" si="26"/>
        <v>92</v>
      </c>
      <c r="L88" s="163">
        <f t="shared" si="27"/>
        <v>156</v>
      </c>
      <c r="M88" s="164">
        <f t="shared" si="29"/>
        <v>3.6115869531336059E-3</v>
      </c>
      <c r="N88" s="79"/>
    </row>
    <row r="89" spans="1:14" x14ac:dyDescent="0.25">
      <c r="A89" s="161" t="s">
        <v>144</v>
      </c>
      <c r="B89" s="162" t="s">
        <v>131</v>
      </c>
      <c r="C89" s="318">
        <v>16212</v>
      </c>
      <c r="D89" s="318">
        <v>18767</v>
      </c>
      <c r="E89" s="318">
        <v>431</v>
      </c>
      <c r="F89" s="318">
        <v>10845</v>
      </c>
      <c r="G89" s="318">
        <v>12717</v>
      </c>
      <c r="H89" s="318">
        <v>10546</v>
      </c>
      <c r="I89" s="164">
        <f t="shared" si="28"/>
        <v>-0.17071636392230871</v>
      </c>
      <c r="J89" s="165">
        <f t="shared" si="25"/>
        <v>-0.43805616241274581</v>
      </c>
      <c r="K89" s="163">
        <f t="shared" si="26"/>
        <v>-2171</v>
      </c>
      <c r="L89" s="163">
        <f t="shared" si="27"/>
        <v>-8221</v>
      </c>
      <c r="M89" s="164">
        <f t="shared" si="29"/>
        <v>3.5965813038476872E-3</v>
      </c>
      <c r="N89" s="79"/>
    </row>
    <row r="90" spans="1:14" x14ac:dyDescent="0.25">
      <c r="A90" s="161" t="s">
        <v>145</v>
      </c>
      <c r="B90" s="168" t="s">
        <v>145</v>
      </c>
      <c r="C90" s="319">
        <v>98578</v>
      </c>
      <c r="D90" s="319">
        <v>98466</v>
      </c>
      <c r="E90" s="319">
        <v>4767</v>
      </c>
      <c r="F90" s="319">
        <v>77235</v>
      </c>
      <c r="G90" s="319">
        <v>110837</v>
      </c>
      <c r="H90" s="319">
        <v>108820</v>
      </c>
      <c r="I90" s="170">
        <f t="shared" si="28"/>
        <v>-1.8197894205003728E-2</v>
      </c>
      <c r="J90" s="171">
        <f t="shared" si="25"/>
        <v>0.10515304775252377</v>
      </c>
      <c r="K90" s="169">
        <f>H90-G90</f>
        <v>-2017</v>
      </c>
      <c r="L90" s="169">
        <f t="shared" si="27"/>
        <v>10354</v>
      </c>
      <c r="M90" s="170">
        <f t="shared" si="29"/>
        <v>3.7111698983947027E-2</v>
      </c>
      <c r="N90" s="79"/>
    </row>
    <row r="91" spans="1:14" s="144" customFormat="1" x14ac:dyDescent="0.25">
      <c r="A91" s="161"/>
      <c r="B91" s="153" t="s">
        <v>49</v>
      </c>
      <c r="C91" s="320"/>
      <c r="D91" s="320"/>
      <c r="E91" s="320"/>
      <c r="F91" s="320"/>
      <c r="G91" s="320"/>
      <c r="H91" s="320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316">
        <v>13946</v>
      </c>
      <c r="D92" s="316">
        <v>14162</v>
      </c>
      <c r="E92" s="316">
        <v>3555</v>
      </c>
      <c r="F92" s="316">
        <v>13053</v>
      </c>
      <c r="G92" s="316">
        <v>13216</v>
      </c>
      <c r="H92" s="316">
        <v>14972</v>
      </c>
      <c r="I92" s="177">
        <f>IFERROR(H92/G92-1,"-")</f>
        <v>0.13286924939467304</v>
      </c>
      <c r="J92" s="177">
        <f>IFERROR(H92/D92-1,"-")</f>
        <v>5.7195311396695425E-2</v>
      </c>
      <c r="K92" s="176">
        <f>H92-G92</f>
        <v>1756</v>
      </c>
      <c r="L92" s="176">
        <f>H92-D92</f>
        <v>810</v>
      </c>
      <c r="M92" s="177">
        <f>H92/H$8</f>
        <v>5.1060132070175962E-3</v>
      </c>
      <c r="N92" s="79"/>
    </row>
    <row r="93" spans="1:14" x14ac:dyDescent="0.25">
      <c r="A93" s="161" t="s">
        <v>96</v>
      </c>
      <c r="B93" s="157" t="s">
        <v>97</v>
      </c>
      <c r="C93" s="317">
        <v>6800</v>
      </c>
      <c r="D93" s="317">
        <v>6593</v>
      </c>
      <c r="E93" s="317">
        <v>2443</v>
      </c>
      <c r="F93" s="317">
        <v>5918</v>
      </c>
      <c r="G93" s="317">
        <v>4448</v>
      </c>
      <c r="H93" s="317">
        <v>7338</v>
      </c>
      <c r="I93" s="159">
        <f>IFERROR(H93/G93-1,"-")</f>
        <v>0.64973021582733814</v>
      </c>
      <c r="J93" s="160">
        <f t="shared" ref="J93:J104" si="30">IFERROR(H93/D93-1,"-")</f>
        <v>0.11299863491581985</v>
      </c>
      <c r="K93" s="158">
        <f t="shared" ref="K93:K103" si="31">H93-G93</f>
        <v>2890</v>
      </c>
      <c r="L93" s="158">
        <f t="shared" ref="L93:L104" si="32">H93-D93</f>
        <v>745</v>
      </c>
      <c r="M93" s="159">
        <f>H93/H$8</f>
        <v>2.5025330559107083E-3</v>
      </c>
      <c r="N93" s="79"/>
    </row>
    <row r="94" spans="1:14" x14ac:dyDescent="0.25">
      <c r="A94" s="161" t="s">
        <v>103</v>
      </c>
      <c r="B94" s="162" t="s">
        <v>103</v>
      </c>
      <c r="C94" s="318">
        <v>2390</v>
      </c>
      <c r="D94" s="318">
        <v>3310</v>
      </c>
      <c r="E94" s="318">
        <v>1374</v>
      </c>
      <c r="F94" s="318">
        <v>2569</v>
      </c>
      <c r="G94" s="318">
        <v>1075</v>
      </c>
      <c r="H94" s="318">
        <v>3117</v>
      </c>
      <c r="I94" s="164">
        <f>IFERROR(H94/G94-1,"-")</f>
        <v>1.8995348837209303</v>
      </c>
      <c r="J94" s="165">
        <f t="shared" si="30"/>
        <v>-5.8308157099697833E-2</v>
      </c>
      <c r="K94" s="163">
        <f t="shared" si="31"/>
        <v>2042</v>
      </c>
      <c r="L94" s="163">
        <f t="shared" si="32"/>
        <v>-193</v>
      </c>
      <c r="M94" s="164">
        <f>H94/H$8</f>
        <v>1.0630138369138291E-3</v>
      </c>
      <c r="N94" s="79"/>
    </row>
    <row r="95" spans="1:14" x14ac:dyDescent="0.25">
      <c r="A95" s="161" t="s">
        <v>100</v>
      </c>
      <c r="B95" s="162" t="s">
        <v>100</v>
      </c>
      <c r="C95" s="318">
        <v>4410</v>
      </c>
      <c r="D95" s="318">
        <v>3283</v>
      </c>
      <c r="E95" s="318">
        <v>1069</v>
      </c>
      <c r="F95" s="318">
        <v>3349</v>
      </c>
      <c r="G95" s="318">
        <v>3373</v>
      </c>
      <c r="H95" s="318">
        <v>4221</v>
      </c>
      <c r="I95" s="164">
        <f>IFERROR(H95/G95-1,"-")</f>
        <v>0.25140824192113853</v>
      </c>
      <c r="J95" s="165">
        <f t="shared" si="30"/>
        <v>0.28571428571428581</v>
      </c>
      <c r="K95" s="163">
        <f t="shared" si="31"/>
        <v>848</v>
      </c>
      <c r="L95" s="163">
        <f t="shared" si="32"/>
        <v>938</v>
      </c>
      <c r="M95" s="164">
        <f>H95/H$8</f>
        <v>1.4395192189968792E-3</v>
      </c>
      <c r="N95" s="79"/>
    </row>
    <row r="96" spans="1:14" x14ac:dyDescent="0.25">
      <c r="A96" s="161"/>
      <c r="B96" s="157" t="s">
        <v>107</v>
      </c>
      <c r="C96" s="317">
        <v>7146</v>
      </c>
      <c r="D96" s="317">
        <v>7569</v>
      </c>
      <c r="E96" s="317">
        <v>1112</v>
      </c>
      <c r="F96" s="317">
        <v>7135</v>
      </c>
      <c r="G96" s="317">
        <v>8768</v>
      </c>
      <c r="H96" s="317">
        <v>7634</v>
      </c>
      <c r="I96" s="159">
        <f>IFERROR(H96/G96-1,"-")</f>
        <v>-0.12933394160583944</v>
      </c>
      <c r="J96" s="160">
        <f t="shared" si="30"/>
        <v>8.5876601928920326E-3</v>
      </c>
      <c r="K96" s="158">
        <f t="shared" si="31"/>
        <v>-1134</v>
      </c>
      <c r="L96" s="158">
        <f t="shared" si="32"/>
        <v>65</v>
      </c>
      <c r="M96" s="159">
        <f>H96/H$8</f>
        <v>2.6034801511068883E-3</v>
      </c>
      <c r="N96" s="79"/>
    </row>
    <row r="97" spans="1:14" s="56" customFormat="1" x14ac:dyDescent="0.25">
      <c r="A97" s="161"/>
      <c r="B97" s="162" t="s">
        <v>110</v>
      </c>
      <c r="C97" s="318">
        <v>747</v>
      </c>
      <c r="D97" s="318">
        <v>765</v>
      </c>
      <c r="E97" s="318">
        <v>206</v>
      </c>
      <c r="F97" s="318">
        <v>947</v>
      </c>
      <c r="G97" s="318">
        <v>849</v>
      </c>
      <c r="H97" s="318">
        <v>1075</v>
      </c>
      <c r="I97" s="164">
        <f t="shared" ref="I97:I104" si="33">IFERROR(H97/G97-1,"-")</f>
        <v>0.26619552414605407</v>
      </c>
      <c r="J97" s="165">
        <f t="shared" si="30"/>
        <v>0.40522875816993453</v>
      </c>
      <c r="K97" s="163">
        <f t="shared" si="31"/>
        <v>226</v>
      </c>
      <c r="L97" s="163">
        <f t="shared" si="32"/>
        <v>310</v>
      </c>
      <c r="M97" s="164">
        <f t="shared" ref="M97:M104" si="34">H97/H$8</f>
        <v>3.6661529505369462E-4</v>
      </c>
      <c r="N97" s="166"/>
    </row>
    <row r="98" spans="1:14" s="56" customFormat="1" x14ac:dyDescent="0.25">
      <c r="A98" s="161"/>
      <c r="B98" s="162" t="s">
        <v>113</v>
      </c>
      <c r="C98" s="318">
        <v>3033</v>
      </c>
      <c r="D98" s="318">
        <v>3204</v>
      </c>
      <c r="E98" s="318">
        <v>210</v>
      </c>
      <c r="F98" s="318">
        <v>2423</v>
      </c>
      <c r="G98" s="318">
        <v>2908</v>
      </c>
      <c r="H98" s="318">
        <v>2912</v>
      </c>
      <c r="I98" s="164">
        <f t="shared" si="33"/>
        <v>1.3755158184318717E-3</v>
      </c>
      <c r="J98" s="165">
        <f t="shared" si="30"/>
        <v>-9.1136079900124844E-2</v>
      </c>
      <c r="K98" s="163">
        <f t="shared" si="31"/>
        <v>4</v>
      </c>
      <c r="L98" s="163">
        <f t="shared" si="32"/>
        <v>-292</v>
      </c>
      <c r="M98" s="164">
        <f t="shared" si="34"/>
        <v>9.9310115274079888E-4</v>
      </c>
      <c r="N98" s="166"/>
    </row>
    <row r="99" spans="1:14" x14ac:dyDescent="0.25">
      <c r="A99" s="161"/>
      <c r="B99" s="162" t="s">
        <v>116</v>
      </c>
      <c r="C99" s="318">
        <v>540</v>
      </c>
      <c r="D99" s="318">
        <v>727</v>
      </c>
      <c r="E99" s="318">
        <v>143</v>
      </c>
      <c r="F99" s="318">
        <v>676</v>
      </c>
      <c r="G99" s="318">
        <v>1140</v>
      </c>
      <c r="H99" s="318">
        <v>772</v>
      </c>
      <c r="I99" s="164">
        <f t="shared" si="33"/>
        <v>-0.32280701754385965</v>
      </c>
      <c r="J99" s="165">
        <f t="shared" si="30"/>
        <v>6.1898211829436001E-2</v>
      </c>
      <c r="K99" s="163">
        <f t="shared" si="31"/>
        <v>-368</v>
      </c>
      <c r="L99" s="163">
        <f t="shared" si="32"/>
        <v>45</v>
      </c>
      <c r="M99" s="164">
        <f t="shared" si="34"/>
        <v>2.6328093747111838E-4</v>
      </c>
      <c r="N99" s="79"/>
    </row>
    <row r="100" spans="1:14" x14ac:dyDescent="0.25">
      <c r="A100" s="161"/>
      <c r="B100" s="162" t="s">
        <v>123</v>
      </c>
      <c r="C100" s="318">
        <v>131</v>
      </c>
      <c r="D100" s="318">
        <v>220</v>
      </c>
      <c r="E100" s="318">
        <v>24</v>
      </c>
      <c r="F100" s="318">
        <v>713</v>
      </c>
      <c r="G100" s="318">
        <v>322</v>
      </c>
      <c r="H100" s="318">
        <v>268</v>
      </c>
      <c r="I100" s="164">
        <f t="shared" si="33"/>
        <v>-0.16770186335403725</v>
      </c>
      <c r="J100" s="165">
        <f t="shared" si="30"/>
        <v>0.21818181818181825</v>
      </c>
      <c r="K100" s="163">
        <f t="shared" si="31"/>
        <v>-54</v>
      </c>
      <c r="L100" s="163">
        <f t="shared" si="32"/>
        <v>48</v>
      </c>
      <c r="M100" s="164">
        <f t="shared" si="34"/>
        <v>9.1398045650595508E-5</v>
      </c>
      <c r="N100" s="79"/>
    </row>
    <row r="101" spans="1:14" x14ac:dyDescent="0.25">
      <c r="A101" s="161"/>
      <c r="B101" s="162" t="s">
        <v>119</v>
      </c>
      <c r="C101" s="318">
        <v>181</v>
      </c>
      <c r="D101" s="318">
        <v>121</v>
      </c>
      <c r="E101" s="318">
        <v>125</v>
      </c>
      <c r="F101" s="318">
        <v>157</v>
      </c>
      <c r="G101" s="318">
        <v>311</v>
      </c>
      <c r="H101" s="318">
        <v>161</v>
      </c>
      <c r="I101" s="164">
        <f t="shared" si="33"/>
        <v>-0.48231511254019288</v>
      </c>
      <c r="J101" s="165">
        <f t="shared" si="30"/>
        <v>0.33057851239669422</v>
      </c>
      <c r="K101" s="163">
        <f t="shared" si="31"/>
        <v>-150</v>
      </c>
      <c r="L101" s="163">
        <f t="shared" si="32"/>
        <v>40</v>
      </c>
      <c r="M101" s="164">
        <f t="shared" si="34"/>
        <v>5.4907034887111478E-5</v>
      </c>
      <c r="N101" s="79"/>
    </row>
    <row r="102" spans="1:14" x14ac:dyDescent="0.25">
      <c r="A102" s="161"/>
      <c r="B102" s="162" t="s">
        <v>128</v>
      </c>
      <c r="C102" s="318">
        <v>82</v>
      </c>
      <c r="D102" s="318">
        <v>39</v>
      </c>
      <c r="E102" s="318">
        <v>18</v>
      </c>
      <c r="F102" s="318">
        <v>40</v>
      </c>
      <c r="G102" s="318">
        <v>82</v>
      </c>
      <c r="H102" s="318">
        <v>116</v>
      </c>
      <c r="I102" s="164">
        <f t="shared" si="33"/>
        <v>0.41463414634146334</v>
      </c>
      <c r="J102" s="165">
        <f t="shared" si="30"/>
        <v>1.9743589743589745</v>
      </c>
      <c r="K102" s="163">
        <f t="shared" si="31"/>
        <v>34</v>
      </c>
      <c r="L102" s="163">
        <f t="shared" si="32"/>
        <v>77</v>
      </c>
      <c r="M102" s="164">
        <f t="shared" si="34"/>
        <v>3.9560348117421934E-5</v>
      </c>
      <c r="N102" s="79"/>
    </row>
    <row r="103" spans="1:14" x14ac:dyDescent="0.25">
      <c r="A103" s="161" t="s">
        <v>144</v>
      </c>
      <c r="B103" s="162" t="s">
        <v>131</v>
      </c>
      <c r="C103" s="318">
        <v>316</v>
      </c>
      <c r="D103" s="318">
        <v>158</v>
      </c>
      <c r="E103" s="318">
        <v>20</v>
      </c>
      <c r="F103" s="318">
        <v>24</v>
      </c>
      <c r="G103" s="318">
        <v>97</v>
      </c>
      <c r="H103" s="318">
        <v>91</v>
      </c>
      <c r="I103" s="164">
        <f t="shared" si="33"/>
        <v>-6.1855670103092786E-2</v>
      </c>
      <c r="J103" s="165">
        <f t="shared" si="30"/>
        <v>-0.42405063291139244</v>
      </c>
      <c r="K103" s="163">
        <f t="shared" si="31"/>
        <v>-6</v>
      </c>
      <c r="L103" s="163">
        <f t="shared" si="32"/>
        <v>-67</v>
      </c>
      <c r="M103" s="164">
        <f t="shared" si="34"/>
        <v>3.1034411023149965E-5</v>
      </c>
      <c r="N103" s="79"/>
    </row>
    <row r="104" spans="1:14" x14ac:dyDescent="0.25">
      <c r="A104" s="161" t="s">
        <v>145</v>
      </c>
      <c r="B104" s="168" t="s">
        <v>145</v>
      </c>
      <c r="C104" s="319">
        <v>2116</v>
      </c>
      <c r="D104" s="319">
        <v>2335</v>
      </c>
      <c r="E104" s="319">
        <v>366</v>
      </c>
      <c r="F104" s="319">
        <v>2155</v>
      </c>
      <c r="G104" s="319">
        <v>3059</v>
      </c>
      <c r="H104" s="319">
        <v>2239</v>
      </c>
      <c r="I104" s="170">
        <f t="shared" si="33"/>
        <v>-0.26806145799280812</v>
      </c>
      <c r="J104" s="171">
        <f t="shared" si="30"/>
        <v>-4.1113490364025673E-2</v>
      </c>
      <c r="K104" s="169">
        <f>H104-G104</f>
        <v>-820</v>
      </c>
      <c r="L104" s="169">
        <f t="shared" si="32"/>
        <v>-96</v>
      </c>
      <c r="M104" s="170">
        <f t="shared" si="34"/>
        <v>7.6358292616299749E-4</v>
      </c>
      <c r="N104" s="79"/>
    </row>
    <row r="105" spans="1:14" s="144" customFormat="1" x14ac:dyDescent="0.25">
      <c r="A105" s="161"/>
      <c r="B105" s="153" t="s">
        <v>50</v>
      </c>
      <c r="C105" s="320"/>
      <c r="D105" s="320"/>
      <c r="E105" s="320"/>
      <c r="F105" s="320"/>
      <c r="G105" s="320"/>
      <c r="H105" s="320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316">
        <v>92913</v>
      </c>
      <c r="D106" s="316">
        <v>86307</v>
      </c>
      <c r="E106" s="316">
        <v>22189</v>
      </c>
      <c r="F106" s="316">
        <v>113773</v>
      </c>
      <c r="G106" s="316">
        <v>116842</v>
      </c>
      <c r="H106" s="316">
        <v>109675</v>
      </c>
      <c r="I106" s="177">
        <f>IFERROR(H106/G106-1,"-")</f>
        <v>-6.1339244449769792E-2</v>
      </c>
      <c r="J106" s="177">
        <f>IFERROR(H106/D106-1,"-")</f>
        <v>0.2707543999907307</v>
      </c>
      <c r="K106" s="176">
        <f>H106-G106</f>
        <v>-7167</v>
      </c>
      <c r="L106" s="176">
        <f>H106-D106</f>
        <v>23368</v>
      </c>
      <c r="M106" s="177">
        <f>H106/H$8</f>
        <v>3.7403286032571127E-2</v>
      </c>
      <c r="N106" s="79"/>
    </row>
    <row r="107" spans="1:14" x14ac:dyDescent="0.25">
      <c r="A107" s="161" t="s">
        <v>96</v>
      </c>
      <c r="B107" s="157" t="s">
        <v>97</v>
      </c>
      <c r="C107" s="317">
        <v>6452</v>
      </c>
      <c r="D107" s="317">
        <v>15599</v>
      </c>
      <c r="E107" s="317">
        <v>4225</v>
      </c>
      <c r="F107" s="317">
        <v>28104</v>
      </c>
      <c r="G107" s="317">
        <v>11487</v>
      </c>
      <c r="H107" s="317">
        <v>9819</v>
      </c>
      <c r="I107" s="159">
        <f>IFERROR(H107/G107-1,"-")</f>
        <v>-0.14520762601201354</v>
      </c>
      <c r="J107" s="160">
        <f t="shared" ref="J107:J118" si="35">IFERROR(H107/D107-1,"-")</f>
        <v>-0.3705365728572344</v>
      </c>
      <c r="K107" s="158">
        <f t="shared" ref="K107:K117" si="36">H107-G107</f>
        <v>-1668</v>
      </c>
      <c r="L107" s="158">
        <f t="shared" ref="L107:L118" si="37">H107-D107</f>
        <v>-5780</v>
      </c>
      <c r="M107" s="159">
        <f>H107/H$8</f>
        <v>3.3486470531462584E-3</v>
      </c>
      <c r="N107" s="79"/>
    </row>
    <row r="108" spans="1:14" x14ac:dyDescent="0.25">
      <c r="A108" s="161" t="s">
        <v>103</v>
      </c>
      <c r="B108" s="162" t="s">
        <v>103</v>
      </c>
      <c r="C108" s="318">
        <v>728</v>
      </c>
      <c r="D108" s="318">
        <v>2262</v>
      </c>
      <c r="E108" s="318">
        <v>2855</v>
      </c>
      <c r="F108" s="318">
        <v>10954</v>
      </c>
      <c r="G108" s="318">
        <v>2063</v>
      </c>
      <c r="H108" s="318">
        <v>2770</v>
      </c>
      <c r="I108" s="164">
        <f>IFERROR(H108/G108-1,"-")</f>
        <v>0.34270479883664562</v>
      </c>
      <c r="J108" s="165">
        <f t="shared" si="35"/>
        <v>0.22458001768346603</v>
      </c>
      <c r="K108" s="163">
        <f t="shared" si="36"/>
        <v>707</v>
      </c>
      <c r="L108" s="163">
        <f t="shared" si="37"/>
        <v>508</v>
      </c>
      <c r="M108" s="164">
        <f>H108/H$8</f>
        <v>9.4467383004533416E-4</v>
      </c>
      <c r="N108" s="79"/>
    </row>
    <row r="109" spans="1:14" x14ac:dyDescent="0.25">
      <c r="A109" s="161" t="s">
        <v>100</v>
      </c>
      <c r="B109" s="162" t="s">
        <v>100</v>
      </c>
      <c r="C109" s="318">
        <v>5724</v>
      </c>
      <c r="D109" s="318">
        <v>13337</v>
      </c>
      <c r="E109" s="318">
        <v>1370</v>
      </c>
      <c r="F109" s="318">
        <v>17150</v>
      </c>
      <c r="G109" s="318">
        <v>9424</v>
      </c>
      <c r="H109" s="318">
        <v>7049</v>
      </c>
      <c r="I109" s="164">
        <f>IFERROR(H109/G109-1,"-")</f>
        <v>-0.25201612903225812</v>
      </c>
      <c r="J109" s="165">
        <f t="shared" si="35"/>
        <v>-0.47147034565494494</v>
      </c>
      <c r="K109" s="163">
        <f t="shared" si="36"/>
        <v>-2375</v>
      </c>
      <c r="L109" s="163">
        <f t="shared" si="37"/>
        <v>-6288</v>
      </c>
      <c r="M109" s="164">
        <f>H109/H$8</f>
        <v>2.4039732231009242E-3</v>
      </c>
      <c r="N109" s="79"/>
    </row>
    <row r="110" spans="1:14" x14ac:dyDescent="0.25">
      <c r="A110" s="161"/>
      <c r="B110" s="157" t="s">
        <v>107</v>
      </c>
      <c r="C110" s="317">
        <v>86461</v>
      </c>
      <c r="D110" s="317">
        <v>70708</v>
      </c>
      <c r="E110" s="317">
        <v>17964</v>
      </c>
      <c r="F110" s="317">
        <v>85669</v>
      </c>
      <c r="G110" s="317">
        <v>105355</v>
      </c>
      <c r="H110" s="317">
        <v>99856</v>
      </c>
      <c r="I110" s="159">
        <f>IFERROR(H110/G110-1,"-")</f>
        <v>-5.2194959897489457E-2</v>
      </c>
      <c r="J110" s="160">
        <f t="shared" si="35"/>
        <v>0.41223058211234931</v>
      </c>
      <c r="K110" s="158">
        <f t="shared" si="36"/>
        <v>-5499</v>
      </c>
      <c r="L110" s="158">
        <f t="shared" si="37"/>
        <v>29148</v>
      </c>
      <c r="M110" s="159">
        <f>H110/H$8</f>
        <v>3.4054638979424866E-2</v>
      </c>
      <c r="N110" s="79"/>
    </row>
    <row r="111" spans="1:14" s="56" customFormat="1" x14ac:dyDescent="0.25">
      <c r="A111" s="161"/>
      <c r="B111" s="162" t="s">
        <v>110</v>
      </c>
      <c r="C111" s="318">
        <v>41044</v>
      </c>
      <c r="D111" s="318">
        <v>37032</v>
      </c>
      <c r="E111" s="318">
        <v>13929</v>
      </c>
      <c r="F111" s="318">
        <v>51768</v>
      </c>
      <c r="G111" s="318">
        <v>62736</v>
      </c>
      <c r="H111" s="318">
        <v>58789</v>
      </c>
      <c r="I111" s="164">
        <f t="shared" ref="I111:I118" si="38">IFERROR(H111/G111-1,"-")</f>
        <v>-6.2914435093088472E-2</v>
      </c>
      <c r="J111" s="165">
        <f t="shared" si="35"/>
        <v>0.58751890257074968</v>
      </c>
      <c r="K111" s="163">
        <f t="shared" si="36"/>
        <v>-3947</v>
      </c>
      <c r="L111" s="163">
        <f t="shared" si="37"/>
        <v>21757</v>
      </c>
      <c r="M111" s="164">
        <f t="shared" ref="M111:M118" si="39">H111/H$8</f>
        <v>2.0049252633406189E-2</v>
      </c>
      <c r="N111" s="166"/>
    </row>
    <row r="112" spans="1:14" s="56" customFormat="1" x14ac:dyDescent="0.25">
      <c r="A112" s="161"/>
      <c r="B112" s="162" t="s">
        <v>113</v>
      </c>
      <c r="C112" s="318">
        <v>12422</v>
      </c>
      <c r="D112" s="318">
        <v>10270</v>
      </c>
      <c r="E112" s="318">
        <v>1738</v>
      </c>
      <c r="F112" s="318">
        <v>5078</v>
      </c>
      <c r="G112" s="318">
        <v>5984</v>
      </c>
      <c r="H112" s="318">
        <v>7349</v>
      </c>
      <c r="I112" s="164">
        <f t="shared" si="38"/>
        <v>0.2281082887700534</v>
      </c>
      <c r="J112" s="165">
        <f t="shared" si="35"/>
        <v>-0.28442064264849076</v>
      </c>
      <c r="K112" s="163">
        <f t="shared" si="36"/>
        <v>1365</v>
      </c>
      <c r="L112" s="163">
        <f t="shared" si="37"/>
        <v>-2921</v>
      </c>
      <c r="M112" s="164">
        <f t="shared" si="39"/>
        <v>2.5062844682321879E-3</v>
      </c>
      <c r="N112" s="166"/>
    </row>
    <row r="113" spans="1:14" x14ac:dyDescent="0.25">
      <c r="A113" s="161"/>
      <c r="B113" s="162" t="s">
        <v>116</v>
      </c>
      <c r="C113" s="318">
        <v>7124</v>
      </c>
      <c r="D113" s="318">
        <v>2375</v>
      </c>
      <c r="E113" s="318">
        <v>274</v>
      </c>
      <c r="F113" s="318">
        <v>4995</v>
      </c>
      <c r="G113" s="318">
        <v>4070</v>
      </c>
      <c r="H113" s="318">
        <v>7615</v>
      </c>
      <c r="I113" s="164">
        <f t="shared" si="38"/>
        <v>0.87100737100737091</v>
      </c>
      <c r="J113" s="165">
        <f t="shared" si="35"/>
        <v>2.2063157894736842</v>
      </c>
      <c r="K113" s="163">
        <f t="shared" si="36"/>
        <v>3545</v>
      </c>
      <c r="L113" s="163">
        <f t="shared" si="37"/>
        <v>5240</v>
      </c>
      <c r="M113" s="164">
        <f t="shared" si="39"/>
        <v>2.5970004389152417E-3</v>
      </c>
      <c r="N113" s="79"/>
    </row>
    <row r="114" spans="1:14" x14ac:dyDescent="0.25">
      <c r="A114" s="161"/>
      <c r="B114" s="162" t="s">
        <v>123</v>
      </c>
      <c r="C114" s="318">
        <v>1392</v>
      </c>
      <c r="D114" s="318">
        <v>1551</v>
      </c>
      <c r="E114" s="318">
        <v>711</v>
      </c>
      <c r="F114" s="318">
        <v>3898</v>
      </c>
      <c r="G114" s="318">
        <v>3172</v>
      </c>
      <c r="H114" s="318">
        <v>4236</v>
      </c>
      <c r="I114" s="164">
        <f t="shared" si="38"/>
        <v>0.33543505674653207</v>
      </c>
      <c r="J114" s="165">
        <f t="shared" si="35"/>
        <v>1.7311411992263057</v>
      </c>
      <c r="K114" s="163">
        <f t="shared" si="36"/>
        <v>1064</v>
      </c>
      <c r="L114" s="163">
        <f t="shared" si="37"/>
        <v>2685</v>
      </c>
      <c r="M114" s="164">
        <f t="shared" si="39"/>
        <v>1.4446347812534423E-3</v>
      </c>
      <c r="N114" s="79"/>
    </row>
    <row r="115" spans="1:14" x14ac:dyDescent="0.25">
      <c r="A115" s="161"/>
      <c r="B115" s="162" t="s">
        <v>119</v>
      </c>
      <c r="C115" s="318">
        <v>2708</v>
      </c>
      <c r="D115" s="318">
        <v>2532</v>
      </c>
      <c r="E115" s="318">
        <v>419</v>
      </c>
      <c r="F115" s="318">
        <v>2267</v>
      </c>
      <c r="G115" s="318">
        <v>3491</v>
      </c>
      <c r="H115" s="318">
        <v>3622</v>
      </c>
      <c r="I115" s="164">
        <f t="shared" si="38"/>
        <v>3.7525064451446655E-2</v>
      </c>
      <c r="J115" s="165">
        <f t="shared" si="35"/>
        <v>0.43048973143759883</v>
      </c>
      <c r="K115" s="163">
        <f t="shared" si="36"/>
        <v>131</v>
      </c>
      <c r="L115" s="163">
        <f t="shared" si="37"/>
        <v>1090</v>
      </c>
      <c r="M115" s="164">
        <f t="shared" si="39"/>
        <v>1.2352377662181227E-3</v>
      </c>
      <c r="N115" s="79"/>
    </row>
    <row r="116" spans="1:14" x14ac:dyDescent="0.25">
      <c r="A116" s="161"/>
      <c r="B116" s="162" t="s">
        <v>128</v>
      </c>
      <c r="C116" s="318">
        <v>773</v>
      </c>
      <c r="D116" s="318">
        <v>940</v>
      </c>
      <c r="E116" s="318">
        <v>0</v>
      </c>
      <c r="F116" s="318">
        <v>1469</v>
      </c>
      <c r="G116" s="318">
        <v>1847</v>
      </c>
      <c r="H116" s="318">
        <v>405</v>
      </c>
      <c r="I116" s="164">
        <f t="shared" si="38"/>
        <v>-0.78072550081212777</v>
      </c>
      <c r="J116" s="165">
        <f t="shared" si="35"/>
        <v>-0.56914893617021278</v>
      </c>
      <c r="K116" s="163">
        <f t="shared" si="36"/>
        <v>-1442</v>
      </c>
      <c r="L116" s="163">
        <f t="shared" si="37"/>
        <v>-535</v>
      </c>
      <c r="M116" s="164">
        <f t="shared" si="39"/>
        <v>1.381201809272059E-4</v>
      </c>
      <c r="N116" s="79"/>
    </row>
    <row r="117" spans="1:14" x14ac:dyDescent="0.25">
      <c r="A117" s="161" t="s">
        <v>144</v>
      </c>
      <c r="B117" s="162" t="s">
        <v>131</v>
      </c>
      <c r="C117" s="318">
        <v>2102</v>
      </c>
      <c r="D117" s="318">
        <v>2170</v>
      </c>
      <c r="E117" s="318">
        <v>0</v>
      </c>
      <c r="F117" s="318">
        <v>980</v>
      </c>
      <c r="G117" s="318">
        <v>1434</v>
      </c>
      <c r="H117" s="318">
        <v>662</v>
      </c>
      <c r="I117" s="164">
        <f t="shared" si="38"/>
        <v>-0.53835425383542534</v>
      </c>
      <c r="J117" s="165">
        <f t="shared" si="35"/>
        <v>-0.69493087557603683</v>
      </c>
      <c r="K117" s="163">
        <f t="shared" si="36"/>
        <v>-772</v>
      </c>
      <c r="L117" s="163">
        <f t="shared" si="37"/>
        <v>-1508</v>
      </c>
      <c r="M117" s="164">
        <f t="shared" si="39"/>
        <v>2.2576681425632173E-4</v>
      </c>
      <c r="N117" s="79"/>
    </row>
    <row r="118" spans="1:14" x14ac:dyDescent="0.25">
      <c r="A118" s="161" t="s">
        <v>145</v>
      </c>
      <c r="B118" s="168" t="s">
        <v>145</v>
      </c>
      <c r="C118" s="319">
        <v>18896</v>
      </c>
      <c r="D118" s="319">
        <v>13838</v>
      </c>
      <c r="E118" s="319">
        <v>893</v>
      </c>
      <c r="F118" s="319">
        <v>15214</v>
      </c>
      <c r="G118" s="319">
        <v>22621</v>
      </c>
      <c r="H118" s="319">
        <v>17178</v>
      </c>
      <c r="I118" s="170">
        <f t="shared" si="38"/>
        <v>-0.24061712567967819</v>
      </c>
      <c r="J118" s="171">
        <f t="shared" si="35"/>
        <v>0.24136435901141784</v>
      </c>
      <c r="K118" s="169">
        <f>H118-G118</f>
        <v>-5443</v>
      </c>
      <c r="L118" s="169">
        <f t="shared" si="37"/>
        <v>3340</v>
      </c>
      <c r="M118" s="170">
        <f t="shared" si="39"/>
        <v>5.8583418962161547E-3</v>
      </c>
      <c r="N118" s="79"/>
    </row>
    <row r="119" spans="1:14" s="144" customFormat="1" x14ac:dyDescent="0.25">
      <c r="A119" s="161"/>
      <c r="B119" s="153" t="s">
        <v>51</v>
      </c>
      <c r="C119" s="320"/>
      <c r="D119" s="320"/>
      <c r="E119" s="320"/>
      <c r="F119" s="320"/>
      <c r="G119" s="320"/>
      <c r="H119" s="320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316">
        <v>50471</v>
      </c>
      <c r="D120" s="316">
        <v>47646</v>
      </c>
      <c r="E120" s="316">
        <v>14807</v>
      </c>
      <c r="F120" s="316">
        <v>56046</v>
      </c>
      <c r="G120" s="316">
        <v>55991</v>
      </c>
      <c r="H120" s="316">
        <v>53169</v>
      </c>
      <c r="I120" s="177">
        <f>IFERROR(H120/G120-1,"-")</f>
        <v>-5.0400957296708349E-2</v>
      </c>
      <c r="J120" s="177">
        <f>IFERROR(H120/D120-1,"-")</f>
        <v>0.11591739075683161</v>
      </c>
      <c r="K120" s="176">
        <f>H120-G120</f>
        <v>-2822</v>
      </c>
      <c r="L120" s="176">
        <f>H120-D120</f>
        <v>5523</v>
      </c>
      <c r="M120" s="177">
        <f>H120/H$8</f>
        <v>1.8132621974613853E-2</v>
      </c>
      <c r="N120" s="79"/>
    </row>
    <row r="121" spans="1:14" x14ac:dyDescent="0.25">
      <c r="A121" s="161" t="s">
        <v>96</v>
      </c>
      <c r="B121" s="157" t="s">
        <v>97</v>
      </c>
      <c r="C121" s="317">
        <v>22770</v>
      </c>
      <c r="D121" s="317">
        <v>22096</v>
      </c>
      <c r="E121" s="317">
        <v>9442</v>
      </c>
      <c r="F121" s="317">
        <v>25866</v>
      </c>
      <c r="G121" s="317">
        <v>26745</v>
      </c>
      <c r="H121" s="317">
        <v>29114</v>
      </c>
      <c r="I121" s="159">
        <f>IFERROR(H121/G121-1,"-")</f>
        <v>8.8577304169003446E-2</v>
      </c>
      <c r="J121" s="160">
        <f t="shared" ref="J121:J132" si="40">IFERROR(H121/D121-1,"-")</f>
        <v>0.31761404779145552</v>
      </c>
      <c r="K121" s="158">
        <f t="shared" ref="K121:K131" si="41">H121-G121</f>
        <v>2369</v>
      </c>
      <c r="L121" s="158">
        <f t="shared" ref="L121:L132" si="42">H121-D121</f>
        <v>7018</v>
      </c>
      <c r="M121" s="159">
        <f>H121/H$8</f>
        <v>9.9289653025053642E-3</v>
      </c>
      <c r="N121" s="79"/>
    </row>
    <row r="122" spans="1:14" x14ac:dyDescent="0.25">
      <c r="A122" s="161" t="s">
        <v>103</v>
      </c>
      <c r="B122" s="162" t="s">
        <v>103</v>
      </c>
      <c r="C122" s="318">
        <v>11203</v>
      </c>
      <c r="D122" s="318">
        <v>9417</v>
      </c>
      <c r="E122" s="318">
        <v>3606</v>
      </c>
      <c r="F122" s="318">
        <v>11650</v>
      </c>
      <c r="G122" s="318">
        <v>8893</v>
      </c>
      <c r="H122" s="318">
        <v>9954</v>
      </c>
      <c r="I122" s="164">
        <f>IFERROR(H122/G122-1,"-")</f>
        <v>0.11930732036433156</v>
      </c>
      <c r="J122" s="165">
        <f t="shared" si="40"/>
        <v>5.702453010512909E-2</v>
      </c>
      <c r="K122" s="163">
        <f t="shared" si="41"/>
        <v>1061</v>
      </c>
      <c r="L122" s="163">
        <f t="shared" si="42"/>
        <v>537</v>
      </c>
      <c r="M122" s="164">
        <f>H122/H$8</f>
        <v>3.3946871134553271E-3</v>
      </c>
      <c r="N122" s="79"/>
    </row>
    <row r="123" spans="1:14" x14ac:dyDescent="0.25">
      <c r="A123" s="161" t="s">
        <v>100</v>
      </c>
      <c r="B123" s="162" t="s">
        <v>100</v>
      </c>
      <c r="C123" s="318">
        <v>11567</v>
      </c>
      <c r="D123" s="318">
        <v>12679</v>
      </c>
      <c r="E123" s="318">
        <v>5836</v>
      </c>
      <c r="F123" s="318">
        <v>14216</v>
      </c>
      <c r="G123" s="318">
        <v>17852</v>
      </c>
      <c r="H123" s="318">
        <v>19160</v>
      </c>
      <c r="I123" s="164">
        <f>IFERROR(H123/G123-1,"-")</f>
        <v>7.3269101501232337E-2</v>
      </c>
      <c r="J123" s="165">
        <f t="shared" si="40"/>
        <v>0.51116018613455316</v>
      </c>
      <c r="K123" s="163">
        <f t="shared" si="41"/>
        <v>1308</v>
      </c>
      <c r="L123" s="163">
        <f t="shared" si="42"/>
        <v>6481</v>
      </c>
      <c r="M123" s="164">
        <f>H123/H$8</f>
        <v>6.534278189050037E-3</v>
      </c>
      <c r="N123" s="79"/>
    </row>
    <row r="124" spans="1:14" x14ac:dyDescent="0.25">
      <c r="A124" s="161"/>
      <c r="B124" s="157" t="s">
        <v>107</v>
      </c>
      <c r="C124" s="317">
        <v>27701</v>
      </c>
      <c r="D124" s="317">
        <v>25550</v>
      </c>
      <c r="E124" s="317">
        <v>5365</v>
      </c>
      <c r="F124" s="317">
        <v>30180</v>
      </c>
      <c r="G124" s="317">
        <v>29246</v>
      </c>
      <c r="H124" s="317">
        <v>24055</v>
      </c>
      <c r="I124" s="159">
        <f>IFERROR(H124/G124-1,"-")</f>
        <v>-0.1774943582028311</v>
      </c>
      <c r="J124" s="160">
        <f t="shared" si="40"/>
        <v>-5.8512720156555731E-2</v>
      </c>
      <c r="K124" s="158">
        <f t="shared" si="41"/>
        <v>-5191</v>
      </c>
      <c r="L124" s="158">
        <f t="shared" si="42"/>
        <v>-1495</v>
      </c>
      <c r="M124" s="159">
        <f>H124/H$8</f>
        <v>8.2036566721084888E-3</v>
      </c>
      <c r="N124" s="79"/>
    </row>
    <row r="125" spans="1:14" s="56" customFormat="1" x14ac:dyDescent="0.25">
      <c r="A125" s="161"/>
      <c r="B125" s="162" t="s">
        <v>110</v>
      </c>
      <c r="C125" s="318">
        <v>3312</v>
      </c>
      <c r="D125" s="318">
        <v>3126</v>
      </c>
      <c r="E125" s="318">
        <v>586</v>
      </c>
      <c r="F125" s="318">
        <v>2705</v>
      </c>
      <c r="G125" s="318">
        <v>3283</v>
      </c>
      <c r="H125" s="318">
        <v>2998</v>
      </c>
      <c r="I125" s="164">
        <f t="shared" ref="I125:I132" si="43">IFERROR(H125/G125-1,"-")</f>
        <v>-8.6810843740481314E-2</v>
      </c>
      <c r="J125" s="165">
        <f t="shared" si="40"/>
        <v>-4.0946896992962278E-2</v>
      </c>
      <c r="K125" s="163">
        <f t="shared" si="41"/>
        <v>-285</v>
      </c>
      <c r="L125" s="163">
        <f t="shared" si="42"/>
        <v>-128</v>
      </c>
      <c r="M125" s="164">
        <f t="shared" ref="M125:M132" si="44">H125/H$8</f>
        <v>1.0224303763450944E-3</v>
      </c>
      <c r="N125" s="166"/>
    </row>
    <row r="126" spans="1:14" s="56" customFormat="1" x14ac:dyDescent="0.25">
      <c r="A126" s="161"/>
      <c r="B126" s="162" t="s">
        <v>113</v>
      </c>
      <c r="C126" s="318">
        <v>3784</v>
      </c>
      <c r="D126" s="318">
        <v>3469</v>
      </c>
      <c r="E126" s="318">
        <v>688</v>
      </c>
      <c r="F126" s="318">
        <v>4788</v>
      </c>
      <c r="G126" s="318">
        <v>4616</v>
      </c>
      <c r="H126" s="318">
        <v>4412</v>
      </c>
      <c r="I126" s="164">
        <f t="shared" si="43"/>
        <v>-4.4194107452339648E-2</v>
      </c>
      <c r="J126" s="165">
        <f t="shared" si="40"/>
        <v>0.27183626405304118</v>
      </c>
      <c r="K126" s="163">
        <f t="shared" si="41"/>
        <v>-204</v>
      </c>
      <c r="L126" s="163">
        <f t="shared" si="42"/>
        <v>943</v>
      </c>
      <c r="M126" s="164">
        <f t="shared" si="44"/>
        <v>1.504657378397117E-3</v>
      </c>
      <c r="N126" s="166"/>
    </row>
    <row r="127" spans="1:14" x14ac:dyDescent="0.25">
      <c r="A127" s="161"/>
      <c r="B127" s="162" t="s">
        <v>116</v>
      </c>
      <c r="C127" s="318">
        <v>1444</v>
      </c>
      <c r="D127" s="318">
        <v>1784</v>
      </c>
      <c r="E127" s="318">
        <v>204</v>
      </c>
      <c r="F127" s="318">
        <v>2465</v>
      </c>
      <c r="G127" s="318">
        <v>2852</v>
      </c>
      <c r="H127" s="318">
        <v>2022</v>
      </c>
      <c r="I127" s="164">
        <f t="shared" si="43"/>
        <v>-0.29102384291725103</v>
      </c>
      <c r="J127" s="165">
        <f t="shared" si="40"/>
        <v>0.13340807174887903</v>
      </c>
      <c r="K127" s="163">
        <f t="shared" si="41"/>
        <v>-830</v>
      </c>
      <c r="L127" s="163">
        <f t="shared" si="42"/>
        <v>238</v>
      </c>
      <c r="M127" s="164">
        <f t="shared" si="44"/>
        <v>6.8957779218471683E-4</v>
      </c>
      <c r="N127" s="79"/>
    </row>
    <row r="128" spans="1:14" x14ac:dyDescent="0.25">
      <c r="A128" s="161"/>
      <c r="B128" s="162" t="s">
        <v>123</v>
      </c>
      <c r="C128" s="318">
        <v>400</v>
      </c>
      <c r="D128" s="318">
        <v>367</v>
      </c>
      <c r="E128" s="318">
        <v>129</v>
      </c>
      <c r="F128" s="318">
        <v>765</v>
      </c>
      <c r="G128" s="318">
        <v>827</v>
      </c>
      <c r="H128" s="318">
        <v>704</v>
      </c>
      <c r="I128" s="164">
        <f t="shared" si="43"/>
        <v>-0.14873035066505447</v>
      </c>
      <c r="J128" s="165">
        <f t="shared" si="40"/>
        <v>0.91825613079019064</v>
      </c>
      <c r="K128" s="163">
        <f t="shared" si="41"/>
        <v>-123</v>
      </c>
      <c r="L128" s="163">
        <f t="shared" si="42"/>
        <v>337</v>
      </c>
      <c r="M128" s="164">
        <f t="shared" si="44"/>
        <v>2.4009038857469864E-4</v>
      </c>
      <c r="N128" s="79"/>
    </row>
    <row r="129" spans="1:14" x14ac:dyDescent="0.25">
      <c r="A129" s="161"/>
      <c r="B129" s="162" t="s">
        <v>119</v>
      </c>
      <c r="C129" s="318">
        <v>451</v>
      </c>
      <c r="D129" s="318">
        <v>523</v>
      </c>
      <c r="E129" s="318">
        <v>98</v>
      </c>
      <c r="F129" s="318">
        <v>472</v>
      </c>
      <c r="G129" s="318">
        <v>961</v>
      </c>
      <c r="H129" s="318">
        <v>532</v>
      </c>
      <c r="I129" s="164">
        <f t="shared" si="43"/>
        <v>-0.44640998959417277</v>
      </c>
      <c r="J129" s="165">
        <f t="shared" si="40"/>
        <v>1.7208413001912115E-2</v>
      </c>
      <c r="K129" s="163">
        <f t="shared" si="41"/>
        <v>-429</v>
      </c>
      <c r="L129" s="163">
        <f t="shared" si="42"/>
        <v>9</v>
      </c>
      <c r="M129" s="164">
        <f t="shared" si="44"/>
        <v>1.8143194136610748E-4</v>
      </c>
      <c r="N129" s="79"/>
    </row>
    <row r="130" spans="1:14" x14ac:dyDescent="0.25">
      <c r="A130" s="161"/>
      <c r="B130" s="162" t="s">
        <v>128</v>
      </c>
      <c r="C130" s="318">
        <v>591</v>
      </c>
      <c r="D130" s="318">
        <v>317</v>
      </c>
      <c r="E130" s="318">
        <v>18</v>
      </c>
      <c r="F130" s="318">
        <v>369</v>
      </c>
      <c r="G130" s="318">
        <v>445</v>
      </c>
      <c r="H130" s="318">
        <v>252</v>
      </c>
      <c r="I130" s="164">
        <f t="shared" si="43"/>
        <v>-0.43370786516853932</v>
      </c>
      <c r="J130" s="165">
        <f t="shared" si="40"/>
        <v>-0.20504731861198733</v>
      </c>
      <c r="K130" s="163">
        <f t="shared" si="41"/>
        <v>-193</v>
      </c>
      <c r="L130" s="163">
        <f t="shared" si="42"/>
        <v>-65</v>
      </c>
      <c r="M130" s="164">
        <f t="shared" si="44"/>
        <v>8.5941445910261443E-5</v>
      </c>
      <c r="N130" s="79"/>
    </row>
    <row r="131" spans="1:14" x14ac:dyDescent="0.25">
      <c r="A131" s="161" t="s">
        <v>144</v>
      </c>
      <c r="B131" s="162" t="s">
        <v>131</v>
      </c>
      <c r="C131" s="318">
        <v>1311</v>
      </c>
      <c r="D131" s="318">
        <v>649</v>
      </c>
      <c r="E131" s="318">
        <v>49</v>
      </c>
      <c r="F131" s="318">
        <v>541</v>
      </c>
      <c r="G131" s="318">
        <v>635</v>
      </c>
      <c r="H131" s="318">
        <v>655</v>
      </c>
      <c r="I131" s="164">
        <f t="shared" si="43"/>
        <v>3.1496062992125928E-2</v>
      </c>
      <c r="J131" s="165">
        <f t="shared" si="40"/>
        <v>9.244992295839749E-3</v>
      </c>
      <c r="K131" s="163">
        <f t="shared" si="41"/>
        <v>20</v>
      </c>
      <c r="L131" s="163">
        <f t="shared" si="42"/>
        <v>6</v>
      </c>
      <c r="M131" s="164">
        <f t="shared" si="44"/>
        <v>2.2337955186992558E-4</v>
      </c>
      <c r="N131" s="79"/>
    </row>
    <row r="132" spans="1:14" x14ac:dyDescent="0.25">
      <c r="A132" s="161" t="s">
        <v>145</v>
      </c>
      <c r="B132" s="168" t="s">
        <v>145</v>
      </c>
      <c r="C132" s="319">
        <v>16408</v>
      </c>
      <c r="D132" s="319">
        <v>15315</v>
      </c>
      <c r="E132" s="319">
        <v>3593</v>
      </c>
      <c r="F132" s="319">
        <v>18075</v>
      </c>
      <c r="G132" s="319">
        <v>15627</v>
      </c>
      <c r="H132" s="319">
        <v>12480</v>
      </c>
      <c r="I132" s="170">
        <f t="shared" si="43"/>
        <v>-0.2013822230754464</v>
      </c>
      <c r="J132" s="171">
        <f t="shared" si="40"/>
        <v>-0.18511263467189032</v>
      </c>
      <c r="K132" s="169">
        <f>H132-G132</f>
        <v>-3147</v>
      </c>
      <c r="L132" s="169">
        <f t="shared" si="42"/>
        <v>-2835</v>
      </c>
      <c r="M132" s="170">
        <f t="shared" si="44"/>
        <v>4.2561477974605664E-3</v>
      </c>
      <c r="N132" s="79"/>
    </row>
    <row r="133" spans="1:14" s="144" customFormat="1" x14ac:dyDescent="0.25">
      <c r="A133" s="161"/>
      <c r="B133" s="153" t="s">
        <v>52</v>
      </c>
      <c r="C133" s="320"/>
      <c r="D133" s="320"/>
      <c r="E133" s="320"/>
      <c r="F133" s="320"/>
      <c r="G133" s="320"/>
      <c r="H133" s="320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316">
        <v>148693</v>
      </c>
      <c r="D134" s="316">
        <v>145313</v>
      </c>
      <c r="E134" s="316">
        <v>30656</v>
      </c>
      <c r="F134" s="316">
        <v>153023</v>
      </c>
      <c r="G134" s="316">
        <v>164389</v>
      </c>
      <c r="H134" s="316">
        <v>162641</v>
      </c>
      <c r="I134" s="177">
        <f>IFERROR(H134/G134-1,"-")</f>
        <v>-1.0633314881166034E-2</v>
      </c>
      <c r="J134" s="177">
        <f>IFERROR(H134/D134-1,"-")</f>
        <v>0.11924604130394401</v>
      </c>
      <c r="K134" s="176">
        <f>H134-G134</f>
        <v>-1748</v>
      </c>
      <c r="L134" s="176">
        <f>H134-D134</f>
        <v>17328</v>
      </c>
      <c r="M134" s="177">
        <f>H134/H$8</f>
        <v>5.5466677397979489E-2</v>
      </c>
      <c r="N134" s="79"/>
    </row>
    <row r="135" spans="1:14" x14ac:dyDescent="0.25">
      <c r="A135" s="161" t="s">
        <v>96</v>
      </c>
      <c r="B135" s="157" t="s">
        <v>97</v>
      </c>
      <c r="C135" s="317">
        <v>7212</v>
      </c>
      <c r="D135" s="317">
        <v>6884</v>
      </c>
      <c r="E135" s="317">
        <v>6163</v>
      </c>
      <c r="F135" s="317">
        <v>3929</v>
      </c>
      <c r="G135" s="317">
        <v>4428</v>
      </c>
      <c r="H135" s="317">
        <v>5701</v>
      </c>
      <c r="I135" s="159">
        <f>IFERROR(H135/G135-1,"-")</f>
        <v>0.28748870822041561</v>
      </c>
      <c r="J135" s="160">
        <f t="shared" ref="J135:J146" si="45">IFERROR(H135/D135-1,"-")</f>
        <v>-0.17184776292852988</v>
      </c>
      <c r="K135" s="158">
        <f t="shared" ref="K135:K145" si="46">H135-G135</f>
        <v>1273</v>
      </c>
      <c r="L135" s="158">
        <f t="shared" ref="L135:L146" si="47">H135-D135</f>
        <v>-1183</v>
      </c>
      <c r="M135" s="159">
        <f>H135/H$8</f>
        <v>1.9442546949777796E-3</v>
      </c>
      <c r="N135" s="79"/>
    </row>
    <row r="136" spans="1:14" x14ac:dyDescent="0.25">
      <c r="A136" s="161" t="s">
        <v>103</v>
      </c>
      <c r="B136" s="162" t="s">
        <v>103</v>
      </c>
      <c r="C136" s="318">
        <v>4514</v>
      </c>
      <c r="D136" s="318">
        <v>2534</v>
      </c>
      <c r="E136" s="318">
        <v>4984</v>
      </c>
      <c r="F136" s="318">
        <v>1849</v>
      </c>
      <c r="G136" s="318">
        <v>1747</v>
      </c>
      <c r="H136" s="318">
        <v>1477</v>
      </c>
      <c r="I136" s="164">
        <f>IFERROR(H136/G136-1,"-")</f>
        <v>-0.15455065827132231</v>
      </c>
      <c r="J136" s="165">
        <f t="shared" si="45"/>
        <v>-0.41712707182320441</v>
      </c>
      <c r="K136" s="163">
        <f t="shared" si="46"/>
        <v>-270</v>
      </c>
      <c r="L136" s="163">
        <f t="shared" si="47"/>
        <v>-1057</v>
      </c>
      <c r="M136" s="164">
        <f>H136/H$8</f>
        <v>5.0371236352958785E-4</v>
      </c>
      <c r="N136" s="79"/>
    </row>
    <row r="137" spans="1:14" x14ac:dyDescent="0.25">
      <c r="A137" s="161" t="s">
        <v>100</v>
      </c>
      <c r="B137" s="162" t="s">
        <v>100</v>
      </c>
      <c r="C137" s="318">
        <v>2698</v>
      </c>
      <c r="D137" s="318">
        <v>4350</v>
      </c>
      <c r="E137" s="318">
        <v>1179</v>
      </c>
      <c r="F137" s="318">
        <v>2080</v>
      </c>
      <c r="G137" s="318">
        <v>2681</v>
      </c>
      <c r="H137" s="318">
        <v>4224</v>
      </c>
      <c r="I137" s="164">
        <f>IFERROR(H137/G137-1,"-")</f>
        <v>0.57553151809026493</v>
      </c>
      <c r="J137" s="165">
        <f t="shared" si="45"/>
        <v>-2.8965517241379302E-2</v>
      </c>
      <c r="K137" s="163">
        <f t="shared" si="46"/>
        <v>1543</v>
      </c>
      <c r="L137" s="163">
        <f t="shared" si="47"/>
        <v>-126</v>
      </c>
      <c r="M137" s="164">
        <f>H137/H$8</f>
        <v>1.4405423314481918E-3</v>
      </c>
      <c r="N137" s="79"/>
    </row>
    <row r="138" spans="1:14" x14ac:dyDescent="0.25">
      <c r="A138" s="161"/>
      <c r="B138" s="157" t="s">
        <v>107</v>
      </c>
      <c r="C138" s="317">
        <v>141481</v>
      </c>
      <c r="D138" s="317">
        <v>138429</v>
      </c>
      <c r="E138" s="317">
        <v>24493</v>
      </c>
      <c r="F138" s="317">
        <v>149094</v>
      </c>
      <c r="G138" s="317">
        <v>159961</v>
      </c>
      <c r="H138" s="317">
        <v>156940</v>
      </c>
      <c r="I138" s="159">
        <f>IFERROR(H138/G138-1,"-")</f>
        <v>-1.8885853426772736E-2</v>
      </c>
      <c r="J138" s="160">
        <f t="shared" si="45"/>
        <v>0.13372198022090753</v>
      </c>
      <c r="K138" s="158">
        <f t="shared" si="46"/>
        <v>-3021</v>
      </c>
      <c r="L138" s="158">
        <f t="shared" si="47"/>
        <v>18511</v>
      </c>
      <c r="M138" s="159">
        <f>H138/H$8</f>
        <v>5.3522422703001712E-2</v>
      </c>
      <c r="N138" s="79"/>
    </row>
    <row r="139" spans="1:14" s="56" customFormat="1" x14ac:dyDescent="0.25">
      <c r="A139" s="161"/>
      <c r="B139" s="162" t="s">
        <v>110</v>
      </c>
      <c r="C139" s="318">
        <v>71959</v>
      </c>
      <c r="D139" s="318">
        <v>66892</v>
      </c>
      <c r="E139" s="318">
        <v>10487</v>
      </c>
      <c r="F139" s="318">
        <v>58033</v>
      </c>
      <c r="G139" s="318">
        <v>64734</v>
      </c>
      <c r="H139" s="318">
        <v>69290</v>
      </c>
      <c r="I139" s="164">
        <f t="shared" ref="I139:I146" si="48">IFERROR(H139/G139-1,"-")</f>
        <v>7.0380325640312602E-2</v>
      </c>
      <c r="J139" s="165">
        <f t="shared" si="45"/>
        <v>3.5848830951384247E-2</v>
      </c>
      <c r="K139" s="163">
        <f t="shared" si="46"/>
        <v>4556</v>
      </c>
      <c r="L139" s="163">
        <f t="shared" si="47"/>
        <v>2398</v>
      </c>
      <c r="M139" s="164">
        <f t="shared" ref="M139:M146" si="49">H139/H$8</f>
        <v>2.3630487250484188E-2</v>
      </c>
      <c r="N139" s="166"/>
    </row>
    <row r="140" spans="1:14" s="56" customFormat="1" x14ac:dyDescent="0.25">
      <c r="A140" s="161"/>
      <c r="B140" s="162" t="s">
        <v>113</v>
      </c>
      <c r="C140" s="318">
        <v>11185</v>
      </c>
      <c r="D140" s="318">
        <v>10620</v>
      </c>
      <c r="E140" s="318">
        <v>4663</v>
      </c>
      <c r="F140" s="318">
        <v>19260</v>
      </c>
      <c r="G140" s="318">
        <v>19377</v>
      </c>
      <c r="H140" s="318">
        <v>20409</v>
      </c>
      <c r="I140" s="164">
        <f t="shared" si="48"/>
        <v>5.3259018423904569E-2</v>
      </c>
      <c r="J140" s="165">
        <f t="shared" si="45"/>
        <v>0.92175141242937864</v>
      </c>
      <c r="K140" s="163">
        <f t="shared" si="46"/>
        <v>1032</v>
      </c>
      <c r="L140" s="163">
        <f t="shared" si="47"/>
        <v>9789</v>
      </c>
      <c r="M140" s="164">
        <f t="shared" si="49"/>
        <v>6.9602340062798638E-3</v>
      </c>
      <c r="N140" s="166"/>
    </row>
    <row r="141" spans="1:14" x14ac:dyDescent="0.25">
      <c r="A141" s="161"/>
      <c r="B141" s="162" t="s">
        <v>116</v>
      </c>
      <c r="C141" s="318">
        <v>7754</v>
      </c>
      <c r="D141" s="318">
        <v>5968</v>
      </c>
      <c r="E141" s="318">
        <v>480</v>
      </c>
      <c r="F141" s="318">
        <v>12685</v>
      </c>
      <c r="G141" s="318">
        <v>10572</v>
      </c>
      <c r="H141" s="318">
        <v>7982</v>
      </c>
      <c r="I141" s="164">
        <f t="shared" si="48"/>
        <v>-0.24498675747256904</v>
      </c>
      <c r="J141" s="165">
        <f t="shared" si="45"/>
        <v>0.33746648793565681</v>
      </c>
      <c r="K141" s="163">
        <f t="shared" si="46"/>
        <v>-2590</v>
      </c>
      <c r="L141" s="163">
        <f t="shared" si="47"/>
        <v>2014</v>
      </c>
      <c r="M141" s="164">
        <f t="shared" si="49"/>
        <v>2.7221611954591539E-3</v>
      </c>
      <c r="N141" s="79"/>
    </row>
    <row r="142" spans="1:14" x14ac:dyDescent="0.25">
      <c r="A142" s="161"/>
      <c r="B142" s="162" t="s">
        <v>123</v>
      </c>
      <c r="C142" s="318">
        <v>2907</v>
      </c>
      <c r="D142" s="318">
        <v>2361</v>
      </c>
      <c r="E142" s="318">
        <v>659</v>
      </c>
      <c r="F142" s="318">
        <v>3763</v>
      </c>
      <c r="G142" s="318">
        <v>5727</v>
      </c>
      <c r="H142" s="318">
        <v>3398</v>
      </c>
      <c r="I142" s="164">
        <f t="shared" si="48"/>
        <v>-0.40667015889645541</v>
      </c>
      <c r="J142" s="165">
        <f t="shared" si="45"/>
        <v>0.43922066920796277</v>
      </c>
      <c r="K142" s="163">
        <f t="shared" si="46"/>
        <v>-2329</v>
      </c>
      <c r="L142" s="163">
        <f t="shared" si="47"/>
        <v>1037</v>
      </c>
      <c r="M142" s="164">
        <f t="shared" si="49"/>
        <v>1.158845369853446E-3</v>
      </c>
      <c r="N142" s="79"/>
    </row>
    <row r="143" spans="1:14" x14ac:dyDescent="0.25">
      <c r="A143" s="161"/>
      <c r="B143" s="162" t="s">
        <v>119</v>
      </c>
      <c r="C143" s="318">
        <v>3078</v>
      </c>
      <c r="D143" s="318">
        <v>2799</v>
      </c>
      <c r="E143" s="318">
        <v>395</v>
      </c>
      <c r="F143" s="318">
        <v>3088</v>
      </c>
      <c r="G143" s="318">
        <v>3416</v>
      </c>
      <c r="H143" s="318">
        <v>2752</v>
      </c>
      <c r="I143" s="164">
        <f t="shared" si="48"/>
        <v>-0.19437939110070257</v>
      </c>
      <c r="J143" s="165">
        <f t="shared" si="45"/>
        <v>-1.6791711325473413E-2</v>
      </c>
      <c r="K143" s="163">
        <f t="shared" si="46"/>
        <v>-664</v>
      </c>
      <c r="L143" s="163">
        <f t="shared" si="47"/>
        <v>-47</v>
      </c>
      <c r="M143" s="164">
        <f t="shared" si="49"/>
        <v>9.3853515533745828E-4</v>
      </c>
      <c r="N143" s="79"/>
    </row>
    <row r="144" spans="1:14" x14ac:dyDescent="0.25">
      <c r="A144" s="161"/>
      <c r="B144" s="162" t="s">
        <v>128</v>
      </c>
      <c r="C144" s="318">
        <v>2365</v>
      </c>
      <c r="D144" s="318">
        <v>2411</v>
      </c>
      <c r="E144" s="318">
        <v>11</v>
      </c>
      <c r="F144" s="318">
        <v>5248</v>
      </c>
      <c r="G144" s="318">
        <v>4889</v>
      </c>
      <c r="H144" s="318">
        <v>3947</v>
      </c>
      <c r="I144" s="164">
        <f t="shared" si="48"/>
        <v>-0.19267743914911029</v>
      </c>
      <c r="J144" s="165">
        <f t="shared" si="45"/>
        <v>0.63708004977187893</v>
      </c>
      <c r="K144" s="163">
        <f t="shared" si="46"/>
        <v>-942</v>
      </c>
      <c r="L144" s="163">
        <f t="shared" si="47"/>
        <v>1536</v>
      </c>
      <c r="M144" s="164">
        <f t="shared" si="49"/>
        <v>1.3460749484436583E-3</v>
      </c>
      <c r="N144" s="79"/>
    </row>
    <row r="145" spans="1:14" x14ac:dyDescent="0.25">
      <c r="A145" s="161" t="s">
        <v>144</v>
      </c>
      <c r="B145" s="162" t="s">
        <v>131</v>
      </c>
      <c r="C145" s="318">
        <v>9560</v>
      </c>
      <c r="D145" s="318">
        <v>6286</v>
      </c>
      <c r="E145" s="318">
        <v>300</v>
      </c>
      <c r="F145" s="318">
        <v>2952</v>
      </c>
      <c r="G145" s="318">
        <v>3991</v>
      </c>
      <c r="H145" s="318">
        <v>3568</v>
      </c>
      <c r="I145" s="164">
        <f t="shared" si="48"/>
        <v>-0.10598847406664991</v>
      </c>
      <c r="J145" s="165">
        <f t="shared" si="45"/>
        <v>-0.43238943684377984</v>
      </c>
      <c r="K145" s="163">
        <f t="shared" si="46"/>
        <v>-423</v>
      </c>
      <c r="L145" s="163">
        <f t="shared" si="47"/>
        <v>-2718</v>
      </c>
      <c r="M145" s="164">
        <f t="shared" si="49"/>
        <v>1.2168217420944953E-3</v>
      </c>
      <c r="N145" s="79"/>
    </row>
    <row r="146" spans="1:14" x14ac:dyDescent="0.25">
      <c r="A146" s="161" t="s">
        <v>145</v>
      </c>
      <c r="B146" s="168" t="s">
        <v>145</v>
      </c>
      <c r="C146" s="319">
        <v>32673</v>
      </c>
      <c r="D146" s="319">
        <v>41092</v>
      </c>
      <c r="E146" s="319">
        <v>7498</v>
      </c>
      <c r="F146" s="319">
        <v>44065</v>
      </c>
      <c r="G146" s="319">
        <v>47255</v>
      </c>
      <c r="H146" s="319">
        <v>45594</v>
      </c>
      <c r="I146" s="170">
        <f t="shared" si="48"/>
        <v>-3.5149719606390906E-2</v>
      </c>
      <c r="J146" s="171">
        <f t="shared" si="45"/>
        <v>0.10955903825562152</v>
      </c>
      <c r="K146" s="169">
        <f>H146-G146</f>
        <v>-1661</v>
      </c>
      <c r="L146" s="169">
        <f t="shared" si="47"/>
        <v>4502</v>
      </c>
      <c r="M146" s="170">
        <f t="shared" si="49"/>
        <v>1.5549263035049445E-2</v>
      </c>
      <c r="N146" s="79"/>
    </row>
    <row r="147" spans="1:14" s="144" customFormat="1" x14ac:dyDescent="0.25">
      <c r="A147" s="161"/>
      <c r="B147" s="153" t="s">
        <v>53</v>
      </c>
      <c r="C147" s="320"/>
      <c r="D147" s="320"/>
      <c r="E147" s="320"/>
      <c r="F147" s="320"/>
      <c r="G147" s="320"/>
      <c r="H147" s="320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316">
        <v>68768</v>
      </c>
      <c r="D148" s="316">
        <v>55519</v>
      </c>
      <c r="E148" s="316">
        <v>7882</v>
      </c>
      <c r="F148" s="316">
        <v>60220</v>
      </c>
      <c r="G148" s="316">
        <v>70417</v>
      </c>
      <c r="H148" s="316">
        <v>61573</v>
      </c>
      <c r="I148" s="177">
        <f>IFERROR(H148/G148-1,"-")</f>
        <v>-0.12559467174119887</v>
      </c>
      <c r="J148" s="177">
        <f>IFERROR(H148/D148-1,"-")</f>
        <v>0.10904375078801842</v>
      </c>
      <c r="K148" s="176">
        <f>H148-G148</f>
        <v>-8844</v>
      </c>
      <c r="L148" s="176">
        <f>H148-D148</f>
        <v>6054</v>
      </c>
      <c r="M148" s="177">
        <f>H148/H$8</f>
        <v>2.0998700988224317E-2</v>
      </c>
      <c r="N148" s="79"/>
    </row>
    <row r="149" spans="1:14" x14ac:dyDescent="0.25">
      <c r="A149" s="161" t="s">
        <v>96</v>
      </c>
      <c r="B149" s="157" t="s">
        <v>97</v>
      </c>
      <c r="C149" s="317">
        <v>22855</v>
      </c>
      <c r="D149" s="317">
        <v>13498</v>
      </c>
      <c r="E149" s="317">
        <v>3462</v>
      </c>
      <c r="F149" s="317">
        <v>18451</v>
      </c>
      <c r="G149" s="317">
        <v>21112</v>
      </c>
      <c r="H149" s="317">
        <v>21321</v>
      </c>
      <c r="I149" s="159">
        <f>IFERROR(H149/G149-1,"-")</f>
        <v>9.899583175445148E-3</v>
      </c>
      <c r="J149" s="160">
        <f t="shared" ref="J149:J160" si="50">IFERROR(H149/D149-1,"-")</f>
        <v>0.57956734331012005</v>
      </c>
      <c r="K149" s="158">
        <f t="shared" ref="K149:K159" si="51">H149-G149</f>
        <v>209</v>
      </c>
      <c r="L149" s="158">
        <f t="shared" ref="L149:L160" si="52">H149-D149</f>
        <v>7823</v>
      </c>
      <c r="M149" s="159">
        <f>H149/H$8</f>
        <v>7.2712601914789055E-3</v>
      </c>
      <c r="N149" s="79"/>
    </row>
    <row r="150" spans="1:14" x14ac:dyDescent="0.25">
      <c r="A150" s="161" t="s">
        <v>103</v>
      </c>
      <c r="B150" s="162" t="s">
        <v>103</v>
      </c>
      <c r="C150" s="318">
        <v>9927</v>
      </c>
      <c r="D150" s="318">
        <v>2226</v>
      </c>
      <c r="E150" s="318">
        <v>2817</v>
      </c>
      <c r="F150" s="318">
        <v>10605</v>
      </c>
      <c r="G150" s="318">
        <v>17147</v>
      </c>
      <c r="H150" s="318">
        <v>13978</v>
      </c>
      <c r="I150" s="164">
        <f>IFERROR(H150/G150-1,"-")</f>
        <v>-0.1848136700297428</v>
      </c>
      <c r="J150" s="165">
        <f t="shared" si="50"/>
        <v>5.2794249775381852</v>
      </c>
      <c r="K150" s="163">
        <f t="shared" si="51"/>
        <v>-3169</v>
      </c>
      <c r="L150" s="163">
        <f t="shared" si="52"/>
        <v>11752</v>
      </c>
      <c r="M150" s="164">
        <f>H150/H$8</f>
        <v>4.7670219481493427E-3</v>
      </c>
      <c r="N150" s="79"/>
    </row>
    <row r="151" spans="1:14" x14ac:dyDescent="0.25">
      <c r="A151" s="161" t="s">
        <v>100</v>
      </c>
      <c r="B151" s="162" t="s">
        <v>100</v>
      </c>
      <c r="C151" s="318">
        <v>12928</v>
      </c>
      <c r="D151" s="318">
        <v>11272</v>
      </c>
      <c r="E151" s="318">
        <v>645</v>
      </c>
      <c r="F151" s="318">
        <v>7846</v>
      </c>
      <c r="G151" s="318">
        <v>3965</v>
      </c>
      <c r="H151" s="318">
        <v>7343</v>
      </c>
      <c r="I151" s="164">
        <f>IFERROR(H151/G151-1,"-")</f>
        <v>0.85195460277427482</v>
      </c>
      <c r="J151" s="165">
        <f t="shared" si="50"/>
        <v>-0.34856281050390348</v>
      </c>
      <c r="K151" s="163">
        <f t="shared" si="51"/>
        <v>3378</v>
      </c>
      <c r="L151" s="163">
        <f t="shared" si="52"/>
        <v>-3929</v>
      </c>
      <c r="M151" s="164">
        <f>H151/H$8</f>
        <v>2.5042382433295624E-3</v>
      </c>
      <c r="N151" s="79"/>
    </row>
    <row r="152" spans="1:14" x14ac:dyDescent="0.25">
      <c r="A152" s="161"/>
      <c r="B152" s="157" t="s">
        <v>107</v>
      </c>
      <c r="C152" s="317">
        <v>45913</v>
      </c>
      <c r="D152" s="317">
        <v>42021</v>
      </c>
      <c r="E152" s="317">
        <v>4420</v>
      </c>
      <c r="F152" s="317">
        <v>41769</v>
      </c>
      <c r="G152" s="317">
        <v>49305</v>
      </c>
      <c r="H152" s="317">
        <v>40252</v>
      </c>
      <c r="I152" s="159">
        <f>IFERROR(H152/G152-1,"-")</f>
        <v>-0.183612209715039</v>
      </c>
      <c r="J152" s="160">
        <f t="shared" si="50"/>
        <v>-4.2097998619737731E-2</v>
      </c>
      <c r="K152" s="158">
        <f t="shared" si="51"/>
        <v>-9053</v>
      </c>
      <c r="L152" s="158">
        <f t="shared" si="52"/>
        <v>-1769</v>
      </c>
      <c r="M152" s="159">
        <f>H152/H$8</f>
        <v>1.3727440796745411E-2</v>
      </c>
      <c r="N152" s="79"/>
    </row>
    <row r="153" spans="1:14" s="56" customFormat="1" x14ac:dyDescent="0.25">
      <c r="A153" s="161"/>
      <c r="B153" s="162" t="s">
        <v>110</v>
      </c>
      <c r="C153" s="318">
        <v>13764</v>
      </c>
      <c r="D153" s="318">
        <v>10792</v>
      </c>
      <c r="E153" s="318">
        <v>2079</v>
      </c>
      <c r="F153" s="318">
        <v>14245</v>
      </c>
      <c r="G153" s="318">
        <v>16290</v>
      </c>
      <c r="H153" s="318">
        <v>7390</v>
      </c>
      <c r="I153" s="164">
        <f t="shared" ref="I153:I160" si="53">IFERROR(H153/G153-1,"-")</f>
        <v>-0.54634745242480043</v>
      </c>
      <c r="J153" s="165">
        <f t="shared" si="50"/>
        <v>-0.3152335063009637</v>
      </c>
      <c r="K153" s="163">
        <f t="shared" si="51"/>
        <v>-8900</v>
      </c>
      <c r="L153" s="163">
        <f t="shared" si="52"/>
        <v>-3402</v>
      </c>
      <c r="M153" s="164">
        <f t="shared" ref="M153:M160" si="54">H153/H$8</f>
        <v>2.5202670050667939E-3</v>
      </c>
      <c r="N153" s="166"/>
    </row>
    <row r="154" spans="1:14" s="56" customFormat="1" x14ac:dyDescent="0.25">
      <c r="A154" s="161"/>
      <c r="B154" s="162" t="s">
        <v>113</v>
      </c>
      <c r="C154" s="318">
        <v>17803</v>
      </c>
      <c r="D154" s="318">
        <v>16588</v>
      </c>
      <c r="E154" s="318">
        <v>1171</v>
      </c>
      <c r="F154" s="318">
        <v>13580</v>
      </c>
      <c r="G154" s="318">
        <v>13070</v>
      </c>
      <c r="H154" s="318">
        <v>12790</v>
      </c>
      <c r="I154" s="164">
        <f t="shared" si="53"/>
        <v>-2.1423106350420773E-2</v>
      </c>
      <c r="J154" s="165">
        <f t="shared" si="50"/>
        <v>-0.22896069447793588</v>
      </c>
      <c r="K154" s="163">
        <f t="shared" si="51"/>
        <v>-280</v>
      </c>
      <c r="L154" s="163">
        <f t="shared" si="52"/>
        <v>-3798</v>
      </c>
      <c r="M154" s="164">
        <f t="shared" si="54"/>
        <v>4.3618694174295388E-3</v>
      </c>
      <c r="N154" s="166"/>
    </row>
    <row r="155" spans="1:14" x14ac:dyDescent="0.25">
      <c r="A155" s="161"/>
      <c r="B155" s="162" t="s">
        <v>116</v>
      </c>
      <c r="C155" s="318">
        <v>4220</v>
      </c>
      <c r="D155" s="318">
        <v>4018</v>
      </c>
      <c r="E155" s="318">
        <v>108</v>
      </c>
      <c r="F155" s="318">
        <v>4633</v>
      </c>
      <c r="G155" s="318">
        <v>6488</v>
      </c>
      <c r="H155" s="318">
        <v>8597</v>
      </c>
      <c r="I155" s="164">
        <f t="shared" si="53"/>
        <v>0.32506165228113448</v>
      </c>
      <c r="J155" s="165">
        <f t="shared" si="50"/>
        <v>1.1396217023394724</v>
      </c>
      <c r="K155" s="163">
        <f t="shared" si="51"/>
        <v>2109</v>
      </c>
      <c r="L155" s="163">
        <f t="shared" si="52"/>
        <v>4579</v>
      </c>
      <c r="M155" s="164">
        <f t="shared" si="54"/>
        <v>2.9318992479782447E-3</v>
      </c>
      <c r="N155" s="79"/>
    </row>
    <row r="156" spans="1:14" x14ac:dyDescent="0.25">
      <c r="A156" s="161"/>
      <c r="B156" s="162" t="s">
        <v>123</v>
      </c>
      <c r="C156" s="318">
        <v>680</v>
      </c>
      <c r="D156" s="318">
        <v>822</v>
      </c>
      <c r="E156" s="318">
        <v>43</v>
      </c>
      <c r="F156" s="318">
        <v>1120</v>
      </c>
      <c r="G156" s="318">
        <v>1366</v>
      </c>
      <c r="H156" s="318">
        <v>1147</v>
      </c>
      <c r="I156" s="164">
        <f t="shared" si="53"/>
        <v>-0.1603221083455344</v>
      </c>
      <c r="J156" s="165">
        <f t="shared" si="50"/>
        <v>0.39537712895377131</v>
      </c>
      <c r="K156" s="163">
        <f t="shared" si="51"/>
        <v>-219</v>
      </c>
      <c r="L156" s="163">
        <f t="shared" si="52"/>
        <v>325</v>
      </c>
      <c r="M156" s="164">
        <f t="shared" si="54"/>
        <v>3.9116999388519791E-4</v>
      </c>
      <c r="N156" s="79"/>
    </row>
    <row r="157" spans="1:14" x14ac:dyDescent="0.25">
      <c r="A157" s="161"/>
      <c r="B157" s="162" t="s">
        <v>119</v>
      </c>
      <c r="C157" s="318">
        <v>1491</v>
      </c>
      <c r="D157" s="318">
        <v>1746</v>
      </c>
      <c r="E157" s="318">
        <v>118</v>
      </c>
      <c r="F157" s="318">
        <v>1820</v>
      </c>
      <c r="G157" s="318">
        <v>1243</v>
      </c>
      <c r="H157" s="318">
        <v>1428</v>
      </c>
      <c r="I157" s="164">
        <f t="shared" si="53"/>
        <v>0.14883346741753822</v>
      </c>
      <c r="J157" s="165">
        <f t="shared" si="50"/>
        <v>-0.18213058419243988</v>
      </c>
      <c r="K157" s="163">
        <f t="shared" si="51"/>
        <v>185</v>
      </c>
      <c r="L157" s="163">
        <f t="shared" si="52"/>
        <v>-318</v>
      </c>
      <c r="M157" s="164">
        <f t="shared" si="54"/>
        <v>4.8700152682481482E-4</v>
      </c>
      <c r="N157" s="79"/>
    </row>
    <row r="158" spans="1:14" x14ac:dyDescent="0.25">
      <c r="A158" s="161"/>
      <c r="B158" s="162" t="s">
        <v>128</v>
      </c>
      <c r="C158" s="318">
        <v>221</v>
      </c>
      <c r="D158" s="318">
        <v>98</v>
      </c>
      <c r="E158" s="318">
        <v>6</v>
      </c>
      <c r="F158" s="318">
        <v>573</v>
      </c>
      <c r="G158" s="318">
        <v>458</v>
      </c>
      <c r="H158" s="318">
        <v>395</v>
      </c>
      <c r="I158" s="164">
        <f t="shared" si="53"/>
        <v>-0.13755458515283847</v>
      </c>
      <c r="J158" s="165">
        <f t="shared" si="50"/>
        <v>3.0306122448979593</v>
      </c>
      <c r="K158" s="163">
        <f t="shared" si="51"/>
        <v>-63</v>
      </c>
      <c r="L158" s="163">
        <f t="shared" si="52"/>
        <v>297</v>
      </c>
      <c r="M158" s="164">
        <f t="shared" si="54"/>
        <v>1.347098060894971E-4</v>
      </c>
      <c r="N158" s="79"/>
    </row>
    <row r="159" spans="1:14" x14ac:dyDescent="0.25">
      <c r="A159" s="161" t="s">
        <v>144</v>
      </c>
      <c r="B159" s="162" t="s">
        <v>131</v>
      </c>
      <c r="C159" s="318">
        <v>862</v>
      </c>
      <c r="D159" s="318">
        <v>866</v>
      </c>
      <c r="E159" s="318">
        <v>41</v>
      </c>
      <c r="F159" s="318">
        <v>795</v>
      </c>
      <c r="G159" s="318">
        <v>740</v>
      </c>
      <c r="H159" s="318">
        <v>492</v>
      </c>
      <c r="I159" s="164">
        <f t="shared" si="53"/>
        <v>-0.33513513513513515</v>
      </c>
      <c r="J159" s="165">
        <f t="shared" si="50"/>
        <v>-0.43187066974595845</v>
      </c>
      <c r="K159" s="163">
        <f t="shared" si="51"/>
        <v>-248</v>
      </c>
      <c r="L159" s="163">
        <f t="shared" si="52"/>
        <v>-374</v>
      </c>
      <c r="M159" s="164">
        <f t="shared" si="54"/>
        <v>1.6779044201527233E-4</v>
      </c>
      <c r="N159" s="79"/>
    </row>
    <row r="160" spans="1:14" x14ac:dyDescent="0.25">
      <c r="A160" s="161" t="s">
        <v>145</v>
      </c>
      <c r="B160" s="168" t="s">
        <v>145</v>
      </c>
      <c r="C160" s="319">
        <v>6872</v>
      </c>
      <c r="D160" s="319">
        <v>7091</v>
      </c>
      <c r="E160" s="319">
        <v>854</v>
      </c>
      <c r="F160" s="319">
        <v>5003</v>
      </c>
      <c r="G160" s="319">
        <v>9650</v>
      </c>
      <c r="H160" s="319">
        <v>8013</v>
      </c>
      <c r="I160" s="170">
        <f t="shared" si="53"/>
        <v>-0.16963730569948188</v>
      </c>
      <c r="J160" s="171">
        <f t="shared" si="50"/>
        <v>0.1300239740516147</v>
      </c>
      <c r="K160" s="169">
        <f>H160-G160</f>
        <v>-1637</v>
      </c>
      <c r="L160" s="169">
        <f t="shared" si="52"/>
        <v>922</v>
      </c>
      <c r="M160" s="170">
        <f t="shared" si="54"/>
        <v>2.7327333574560515E-3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AC618-E688-41F8-BB0D-614CBD373645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263</v>
      </c>
      <c r="D6" s="172" t="s">
        <v>264</v>
      </c>
      <c r="E6" s="172" t="s">
        <v>265</v>
      </c>
      <c r="F6" s="172" t="s">
        <v>266</v>
      </c>
      <c r="G6" s="172" t="s">
        <v>267</v>
      </c>
      <c r="H6" s="172" t="s">
        <v>268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31702320</v>
      </c>
      <c r="D8" s="176">
        <v>31179964</v>
      </c>
      <c r="E8" s="176">
        <v>9716391</v>
      </c>
      <c r="F8" s="176">
        <v>28587017</v>
      </c>
      <c r="G8" s="176">
        <v>31577415</v>
      </c>
      <c r="H8" s="176">
        <v>33142771</v>
      </c>
      <c r="I8" s="177">
        <f>IFERROR(H8/G8-1,"-")</f>
        <v>4.957201214855611E-2</v>
      </c>
      <c r="J8" s="177">
        <f>IFERROR(H8/D8-1,"-")</f>
        <v>6.2950906550116592E-2</v>
      </c>
      <c r="K8" s="176">
        <f>H8-G8</f>
        <v>1565356</v>
      </c>
      <c r="L8" s="176">
        <f>H8-D8</f>
        <v>1962807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4344185</v>
      </c>
      <c r="D9" s="158">
        <v>4318664</v>
      </c>
      <c r="E9" s="158">
        <v>1585605</v>
      </c>
      <c r="F9" s="158">
        <v>3852092</v>
      </c>
      <c r="G9" s="158">
        <v>3978716</v>
      </c>
      <c r="H9" s="158">
        <v>3956479</v>
      </c>
      <c r="I9" s="159">
        <f>IFERROR(H9/G9-1,"-")</f>
        <v>-5.5889890105249584E-3</v>
      </c>
      <c r="J9" s="160">
        <f t="shared" ref="J9:J20" si="0">IFERROR(H9/D9-1,"-")</f>
        <v>-8.3865056415595163E-2</v>
      </c>
      <c r="K9" s="158">
        <f t="shared" ref="K9:K19" si="1">H9-G9</f>
        <v>-22237</v>
      </c>
      <c r="L9" s="158">
        <f t="shared" ref="L9:L20" si="2">H9-D9</f>
        <v>-362185</v>
      </c>
      <c r="M9" s="159">
        <f>H9/H$8</f>
        <v>0.11937683182857584</v>
      </c>
      <c r="N9" s="79"/>
    </row>
    <row r="10" spans="1:14" x14ac:dyDescent="0.25">
      <c r="A10" s="161" t="s">
        <v>103</v>
      </c>
      <c r="B10" s="162" t="s">
        <v>103</v>
      </c>
      <c r="C10" s="163">
        <v>1340044</v>
      </c>
      <c r="D10" s="163">
        <v>1221805</v>
      </c>
      <c r="E10" s="163">
        <v>526363</v>
      </c>
      <c r="F10" s="163">
        <v>1129251</v>
      </c>
      <c r="G10" s="163">
        <v>1231008</v>
      </c>
      <c r="H10" s="163">
        <v>1248169</v>
      </c>
      <c r="I10" s="164">
        <f>IFERROR(H10/G10-1,"-")</f>
        <v>1.3940608022043666E-2</v>
      </c>
      <c r="J10" s="165">
        <f t="shared" si="0"/>
        <v>2.1577911368835467E-2</v>
      </c>
      <c r="K10" s="163">
        <f t="shared" si="1"/>
        <v>17161</v>
      </c>
      <c r="L10" s="163">
        <f t="shared" si="2"/>
        <v>26364</v>
      </c>
      <c r="M10" s="164">
        <f>H10/H$8</f>
        <v>3.7660369436218838E-2</v>
      </c>
      <c r="N10" s="79"/>
    </row>
    <row r="11" spans="1:14" x14ac:dyDescent="0.25">
      <c r="A11" s="161" t="s">
        <v>100</v>
      </c>
      <c r="B11" s="162" t="s">
        <v>100</v>
      </c>
      <c r="C11" s="163">
        <v>3004141</v>
      </c>
      <c r="D11" s="163">
        <v>3096859</v>
      </c>
      <c r="E11" s="163">
        <v>1059242</v>
      </c>
      <c r="F11" s="163">
        <v>2722841</v>
      </c>
      <c r="G11" s="163">
        <v>2747708</v>
      </c>
      <c r="H11" s="163">
        <v>2708310</v>
      </c>
      <c r="I11" s="164">
        <f>IFERROR(H11/G11-1,"-")</f>
        <v>-1.4338495939160922E-2</v>
      </c>
      <c r="J11" s="165">
        <f t="shared" si="0"/>
        <v>-0.12546551199134348</v>
      </c>
      <c r="K11" s="163">
        <f t="shared" si="1"/>
        <v>-39398</v>
      </c>
      <c r="L11" s="163">
        <f t="shared" si="2"/>
        <v>-388549</v>
      </c>
      <c r="M11" s="164">
        <f>H11/H$8</f>
        <v>8.1716462392356998E-2</v>
      </c>
      <c r="N11" s="79"/>
    </row>
    <row r="12" spans="1:14" x14ac:dyDescent="0.25">
      <c r="A12" s="1"/>
      <c r="B12" s="157" t="s">
        <v>107</v>
      </c>
      <c r="C12" s="158">
        <v>27358135</v>
      </c>
      <c r="D12" s="158">
        <v>26861300</v>
      </c>
      <c r="E12" s="158">
        <v>8130786</v>
      </c>
      <c r="F12" s="158">
        <v>24734925</v>
      </c>
      <c r="G12" s="158">
        <v>27598699</v>
      </c>
      <c r="H12" s="158">
        <v>29186292</v>
      </c>
      <c r="I12" s="159">
        <f>IFERROR(H12/G12-1,"-")</f>
        <v>5.7524197064506621E-2</v>
      </c>
      <c r="J12" s="160">
        <f t="shared" si="0"/>
        <v>8.6555453384609127E-2</v>
      </c>
      <c r="K12" s="158">
        <f t="shared" si="1"/>
        <v>1587593</v>
      </c>
      <c r="L12" s="158">
        <f t="shared" si="2"/>
        <v>2324992</v>
      </c>
      <c r="M12" s="159">
        <f>H12/H$8</f>
        <v>0.88062316817142416</v>
      </c>
      <c r="N12" s="79"/>
    </row>
    <row r="13" spans="1:14" s="56" customFormat="1" x14ac:dyDescent="0.25">
      <c r="A13" s="161"/>
      <c r="B13" s="162" t="s">
        <v>110</v>
      </c>
      <c r="C13" s="163">
        <v>11826567</v>
      </c>
      <c r="D13" s="163">
        <v>12141781</v>
      </c>
      <c r="E13" s="163">
        <v>3163601</v>
      </c>
      <c r="F13" s="163">
        <v>11614607</v>
      </c>
      <c r="G13" s="163">
        <v>12780108</v>
      </c>
      <c r="H13" s="163">
        <v>13589317</v>
      </c>
      <c r="I13" s="164">
        <f t="shared" ref="I13:I20" si="3">IFERROR(H13/G13-1,"-")</f>
        <v>6.3317853025968152E-2</v>
      </c>
      <c r="J13" s="165">
        <f t="shared" si="0"/>
        <v>0.11921941270395164</v>
      </c>
      <c r="K13" s="163">
        <f t="shared" si="1"/>
        <v>809209</v>
      </c>
      <c r="L13" s="163">
        <f t="shared" si="2"/>
        <v>1447536</v>
      </c>
      <c r="M13" s="164">
        <f t="shared" ref="M13:M20" si="4">H13/H$8</f>
        <v>0.41002356139744622</v>
      </c>
      <c r="N13" s="166"/>
    </row>
    <row r="14" spans="1:14" s="56" customFormat="1" x14ac:dyDescent="0.25">
      <c r="A14" s="161"/>
      <c r="B14" s="162" t="s">
        <v>113</v>
      </c>
      <c r="C14" s="163">
        <v>4731730</v>
      </c>
      <c r="D14" s="163">
        <v>4020432</v>
      </c>
      <c r="E14" s="163">
        <v>1217121</v>
      </c>
      <c r="F14" s="163">
        <v>2838477</v>
      </c>
      <c r="G14" s="163">
        <v>3230831</v>
      </c>
      <c r="H14" s="163">
        <v>3383396</v>
      </c>
      <c r="I14" s="164">
        <f t="shared" si="3"/>
        <v>4.7221597168035201E-2</v>
      </c>
      <c r="J14" s="165">
        <f t="shared" si="0"/>
        <v>-0.15844963924274802</v>
      </c>
      <c r="K14" s="163">
        <f t="shared" si="1"/>
        <v>152565</v>
      </c>
      <c r="L14" s="163">
        <f t="shared" si="2"/>
        <v>-637036</v>
      </c>
      <c r="M14" s="164">
        <f t="shared" si="4"/>
        <v>0.10208548947219893</v>
      </c>
      <c r="N14" s="166"/>
    </row>
    <row r="15" spans="1:14" x14ac:dyDescent="0.25">
      <c r="A15" s="161"/>
      <c r="B15" s="162" t="s">
        <v>116</v>
      </c>
      <c r="C15" s="163">
        <v>1074796</v>
      </c>
      <c r="D15" s="163">
        <v>1106611</v>
      </c>
      <c r="E15" s="163">
        <v>368376</v>
      </c>
      <c r="F15" s="163">
        <v>1172673</v>
      </c>
      <c r="G15" s="163">
        <v>1415965</v>
      </c>
      <c r="H15" s="163">
        <v>1479728</v>
      </c>
      <c r="I15" s="164">
        <f t="shared" si="3"/>
        <v>4.5031480297888615E-2</v>
      </c>
      <c r="J15" s="165">
        <f t="shared" si="0"/>
        <v>0.33717087576393157</v>
      </c>
      <c r="K15" s="163">
        <f t="shared" si="1"/>
        <v>63763</v>
      </c>
      <c r="L15" s="163">
        <f t="shared" si="2"/>
        <v>373117</v>
      </c>
      <c r="M15" s="164">
        <f t="shared" si="4"/>
        <v>4.4647081561164578E-2</v>
      </c>
      <c r="N15" s="79"/>
    </row>
    <row r="16" spans="1:14" x14ac:dyDescent="0.25">
      <c r="A16" s="161"/>
      <c r="B16" s="162" t="s">
        <v>123</v>
      </c>
      <c r="C16" s="163">
        <v>1110124</v>
      </c>
      <c r="D16" s="163">
        <v>1034714</v>
      </c>
      <c r="E16" s="163">
        <v>291181</v>
      </c>
      <c r="F16" s="163">
        <v>1198675</v>
      </c>
      <c r="G16" s="163">
        <v>1216207</v>
      </c>
      <c r="H16" s="163">
        <v>1269760</v>
      </c>
      <c r="I16" s="164">
        <f t="shared" si="3"/>
        <v>4.4032800337442612E-2</v>
      </c>
      <c r="J16" s="165">
        <f t="shared" si="0"/>
        <v>0.22716035542188462</v>
      </c>
      <c r="K16" s="163">
        <f t="shared" si="1"/>
        <v>53553</v>
      </c>
      <c r="L16" s="163">
        <f t="shared" si="2"/>
        <v>235046</v>
      </c>
      <c r="M16" s="164">
        <f t="shared" si="4"/>
        <v>3.831182371564526E-2</v>
      </c>
      <c r="N16" s="79"/>
    </row>
    <row r="17" spans="1:14" x14ac:dyDescent="0.25">
      <c r="A17" s="161"/>
      <c r="B17" s="162" t="s">
        <v>119</v>
      </c>
      <c r="C17" s="163">
        <v>1007558</v>
      </c>
      <c r="D17" s="163">
        <v>974238</v>
      </c>
      <c r="E17" s="163">
        <v>424045</v>
      </c>
      <c r="F17" s="163">
        <v>1019020</v>
      </c>
      <c r="G17" s="163">
        <v>1058652</v>
      </c>
      <c r="H17" s="163">
        <v>1086204</v>
      </c>
      <c r="I17" s="164">
        <f t="shared" si="3"/>
        <v>2.6025549472347809E-2</v>
      </c>
      <c r="J17" s="165">
        <f t="shared" si="0"/>
        <v>0.11492674274663894</v>
      </c>
      <c r="K17" s="163">
        <f t="shared" si="1"/>
        <v>27552</v>
      </c>
      <c r="L17" s="163">
        <f t="shared" si="2"/>
        <v>111966</v>
      </c>
      <c r="M17" s="164">
        <f t="shared" si="4"/>
        <v>3.2773481734523643E-2</v>
      </c>
      <c r="N17" s="79"/>
    </row>
    <row r="18" spans="1:14" x14ac:dyDescent="0.25">
      <c r="A18" s="161"/>
      <c r="B18" s="162" t="s">
        <v>128</v>
      </c>
      <c r="C18" s="163">
        <v>491558</v>
      </c>
      <c r="D18" s="163">
        <v>522744</v>
      </c>
      <c r="E18" s="163">
        <v>240659</v>
      </c>
      <c r="F18" s="163">
        <v>426084</v>
      </c>
      <c r="G18" s="163">
        <v>464724</v>
      </c>
      <c r="H18" s="163">
        <v>450882</v>
      </c>
      <c r="I18" s="164">
        <f t="shared" si="3"/>
        <v>-2.9785421024091763E-2</v>
      </c>
      <c r="J18" s="165">
        <f t="shared" si="0"/>
        <v>-0.13747073137137877</v>
      </c>
      <c r="K18" s="163">
        <f t="shared" si="1"/>
        <v>-13842</v>
      </c>
      <c r="L18" s="163">
        <f t="shared" si="2"/>
        <v>-71862</v>
      </c>
      <c r="M18" s="164">
        <f t="shared" si="4"/>
        <v>1.3604233635141733E-2</v>
      </c>
      <c r="N18" s="79"/>
    </row>
    <row r="19" spans="1:14" x14ac:dyDescent="0.25">
      <c r="A19" s="161" t="s">
        <v>144</v>
      </c>
      <c r="B19" s="162" t="s">
        <v>131</v>
      </c>
      <c r="C19" s="163">
        <v>810508</v>
      </c>
      <c r="D19" s="163">
        <v>709037</v>
      </c>
      <c r="E19" s="163">
        <v>350868</v>
      </c>
      <c r="F19" s="163">
        <v>344430</v>
      </c>
      <c r="G19" s="163">
        <v>449818</v>
      </c>
      <c r="H19" s="163">
        <v>444252</v>
      </c>
      <c r="I19" s="164">
        <f t="shared" si="3"/>
        <v>-1.2373893441347428E-2</v>
      </c>
      <c r="J19" s="165">
        <f t="shared" si="0"/>
        <v>-0.3734431348434567</v>
      </c>
      <c r="K19" s="163">
        <f t="shared" si="1"/>
        <v>-5566</v>
      </c>
      <c r="L19" s="163">
        <f t="shared" si="2"/>
        <v>-264785</v>
      </c>
      <c r="M19" s="164">
        <f t="shared" si="4"/>
        <v>1.3404190011752488E-2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6305294</v>
      </c>
      <c r="D20" s="169">
        <f t="shared" si="5"/>
        <v>6351743</v>
      </c>
      <c r="E20" s="169">
        <f t="shared" si="5"/>
        <v>2074935</v>
      </c>
      <c r="F20" s="169">
        <f t="shared" si="5"/>
        <v>6120959</v>
      </c>
      <c r="G20" s="169">
        <f t="shared" si="5"/>
        <v>6982394</v>
      </c>
      <c r="H20" s="169">
        <f t="shared" si="5"/>
        <v>7482753</v>
      </c>
      <c r="I20" s="170">
        <f t="shared" si="3"/>
        <v>7.1660092512682683E-2</v>
      </c>
      <c r="J20" s="171">
        <f t="shared" si="0"/>
        <v>0.17806293485111091</v>
      </c>
      <c r="K20" s="169">
        <f>H20-G20</f>
        <v>500359</v>
      </c>
      <c r="L20" s="169">
        <f t="shared" si="2"/>
        <v>1131010</v>
      </c>
      <c r="M20" s="170">
        <f t="shared" si="4"/>
        <v>0.22577330664355133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11739326</v>
      </c>
      <c r="D22" s="176">
        <v>12031379</v>
      </c>
      <c r="E22" s="176">
        <v>3522873</v>
      </c>
      <c r="F22" s="176">
        <v>11523065</v>
      </c>
      <c r="G22" s="176">
        <v>12434677</v>
      </c>
      <c r="H22" s="176">
        <v>12699001</v>
      </c>
      <c r="I22" s="177">
        <f>IFERROR(H22/G22-1,"-")</f>
        <v>2.1257005710723309E-2</v>
      </c>
      <c r="J22" s="177">
        <f>IFERROR(H22/D22-1,"-")</f>
        <v>5.5490064771461345E-2</v>
      </c>
      <c r="K22" s="176">
        <f>H22-G22</f>
        <v>264324</v>
      </c>
      <c r="L22" s="176">
        <f>H22-D22</f>
        <v>667622</v>
      </c>
      <c r="M22" s="177">
        <f>H22/H$8</f>
        <v>0.38316050881804664</v>
      </c>
      <c r="N22" s="79"/>
    </row>
    <row r="23" spans="1:14" x14ac:dyDescent="0.25">
      <c r="A23" s="161" t="s">
        <v>96</v>
      </c>
      <c r="B23" s="157" t="s">
        <v>97</v>
      </c>
      <c r="C23" s="158">
        <v>818740</v>
      </c>
      <c r="D23" s="158">
        <v>957923</v>
      </c>
      <c r="E23" s="158">
        <v>346690</v>
      </c>
      <c r="F23" s="158">
        <v>854322</v>
      </c>
      <c r="G23" s="158">
        <v>758828</v>
      </c>
      <c r="H23" s="158">
        <v>690819</v>
      </c>
      <c r="I23" s="159">
        <f>IFERROR(H23/G23-1,"-")</f>
        <v>-8.9623735550085182E-2</v>
      </c>
      <c r="J23" s="160">
        <f t="shared" ref="J23:J34" si="6">IFERROR(H23/D23-1,"-")</f>
        <v>-0.27883660795283127</v>
      </c>
      <c r="K23" s="158">
        <f t="shared" ref="K23:K33" si="7">H23-G23</f>
        <v>-68009</v>
      </c>
      <c r="L23" s="158">
        <f t="shared" ref="L23:L34" si="8">H23-D23</f>
        <v>-267104</v>
      </c>
      <c r="M23" s="159">
        <f>H23/H$8</f>
        <v>2.0843730899869538E-2</v>
      </c>
      <c r="N23" s="79"/>
    </row>
    <row r="24" spans="1:14" x14ac:dyDescent="0.25">
      <c r="A24" s="161" t="s">
        <v>103</v>
      </c>
      <c r="B24" s="162" t="s">
        <v>103</v>
      </c>
      <c r="C24" s="163">
        <v>301722</v>
      </c>
      <c r="D24" s="163">
        <v>389143</v>
      </c>
      <c r="E24" s="163">
        <v>162914</v>
      </c>
      <c r="F24" s="163">
        <v>262200</v>
      </c>
      <c r="G24" s="163">
        <v>238828</v>
      </c>
      <c r="H24" s="163">
        <v>206904</v>
      </c>
      <c r="I24" s="164">
        <f>IFERROR(H24/G24-1,"-")</f>
        <v>-0.13366941899609763</v>
      </c>
      <c r="J24" s="165">
        <f t="shared" si="6"/>
        <v>-0.4683085652318042</v>
      </c>
      <c r="K24" s="163">
        <f t="shared" si="7"/>
        <v>-31924</v>
      </c>
      <c r="L24" s="163">
        <f t="shared" si="8"/>
        <v>-182239</v>
      </c>
      <c r="M24" s="164">
        <f>H24/H$8</f>
        <v>6.2428093293707999E-3</v>
      </c>
      <c r="N24" s="79"/>
    </row>
    <row r="25" spans="1:14" x14ac:dyDescent="0.25">
      <c r="A25" s="161" t="s">
        <v>100</v>
      </c>
      <c r="B25" s="162" t="s">
        <v>100</v>
      </c>
      <c r="C25" s="163">
        <v>517018</v>
      </c>
      <c r="D25" s="163">
        <v>568780</v>
      </c>
      <c r="E25" s="163">
        <v>183776</v>
      </c>
      <c r="F25" s="163">
        <v>592122</v>
      </c>
      <c r="G25" s="163">
        <v>520000</v>
      </c>
      <c r="H25" s="163">
        <v>483915</v>
      </c>
      <c r="I25" s="164">
        <f>IFERROR(H25/G25-1,"-")</f>
        <v>-6.9394230769230791E-2</v>
      </c>
      <c r="J25" s="165">
        <f t="shared" si="6"/>
        <v>-0.14920531664263859</v>
      </c>
      <c r="K25" s="163">
        <f t="shared" si="7"/>
        <v>-36085</v>
      </c>
      <c r="L25" s="163">
        <f t="shared" si="8"/>
        <v>-84865</v>
      </c>
      <c r="M25" s="164">
        <f>H25/H$8</f>
        <v>1.4600921570498738E-2</v>
      </c>
      <c r="N25" s="79"/>
    </row>
    <row r="26" spans="1:14" x14ac:dyDescent="0.25">
      <c r="A26" s="161"/>
      <c r="B26" s="157" t="s">
        <v>107</v>
      </c>
      <c r="C26" s="158">
        <v>10920586</v>
      </c>
      <c r="D26" s="158">
        <v>11073456</v>
      </c>
      <c r="E26" s="158">
        <v>3176183</v>
      </c>
      <c r="F26" s="158">
        <v>10668743</v>
      </c>
      <c r="G26" s="158">
        <v>11675849</v>
      </c>
      <c r="H26" s="158">
        <v>12008182</v>
      </c>
      <c r="I26" s="159">
        <f>IFERROR(H26/G26-1,"-")</f>
        <v>2.8463283483710633E-2</v>
      </c>
      <c r="J26" s="160">
        <f t="shared" si="6"/>
        <v>8.4411406881464979E-2</v>
      </c>
      <c r="K26" s="158">
        <f t="shared" si="7"/>
        <v>332333</v>
      </c>
      <c r="L26" s="158">
        <f t="shared" si="8"/>
        <v>934726</v>
      </c>
      <c r="M26" s="159">
        <f>H26/H$8</f>
        <v>0.36231677791817707</v>
      </c>
      <c r="N26" s="79"/>
    </row>
    <row r="27" spans="1:14" s="56" customFormat="1" x14ac:dyDescent="0.25">
      <c r="A27" s="161"/>
      <c r="B27" s="162" t="s">
        <v>110</v>
      </c>
      <c r="C27" s="163">
        <v>4966380</v>
      </c>
      <c r="D27" s="163">
        <v>5209815</v>
      </c>
      <c r="E27" s="163">
        <v>1346039</v>
      </c>
      <c r="F27" s="163">
        <v>5350626</v>
      </c>
      <c r="G27" s="163">
        <v>5943152</v>
      </c>
      <c r="H27" s="163">
        <v>6172960</v>
      </c>
      <c r="I27" s="164">
        <f t="shared" ref="I27:I34" si="9">IFERROR(H27/G27-1,"-")</f>
        <v>3.8667696871962809E-2</v>
      </c>
      <c r="J27" s="165">
        <f t="shared" si="6"/>
        <v>0.18487124782741815</v>
      </c>
      <c r="K27" s="163">
        <f t="shared" si="7"/>
        <v>229808</v>
      </c>
      <c r="L27" s="163">
        <f t="shared" si="8"/>
        <v>963145</v>
      </c>
      <c r="M27" s="164">
        <f t="shared" ref="M27:M34" si="10">H27/H$8</f>
        <v>0.18625358754704005</v>
      </c>
      <c r="N27" s="166"/>
    </row>
    <row r="28" spans="1:14" s="56" customFormat="1" x14ac:dyDescent="0.25">
      <c r="A28" s="161"/>
      <c r="B28" s="162" t="s">
        <v>113</v>
      </c>
      <c r="C28" s="163">
        <v>1811866</v>
      </c>
      <c r="D28" s="163">
        <v>1662606</v>
      </c>
      <c r="E28" s="163">
        <v>445822</v>
      </c>
      <c r="F28" s="163">
        <v>1291269</v>
      </c>
      <c r="G28" s="163">
        <v>1359675</v>
      </c>
      <c r="H28" s="163">
        <v>1346792</v>
      </c>
      <c r="I28" s="164">
        <f t="shared" si="9"/>
        <v>-9.475058377921175E-3</v>
      </c>
      <c r="J28" s="165">
        <f t="shared" si="6"/>
        <v>-0.18995119709660613</v>
      </c>
      <c r="K28" s="163">
        <f t="shared" si="7"/>
        <v>-12883</v>
      </c>
      <c r="L28" s="163">
        <f t="shared" si="8"/>
        <v>-315814</v>
      </c>
      <c r="M28" s="164">
        <f t="shared" si="10"/>
        <v>4.0636071135995239E-2</v>
      </c>
      <c r="N28" s="166"/>
    </row>
    <row r="29" spans="1:14" x14ac:dyDescent="0.25">
      <c r="A29" s="161"/>
      <c r="B29" s="162" t="s">
        <v>116</v>
      </c>
      <c r="C29" s="163">
        <v>375161</v>
      </c>
      <c r="D29" s="163">
        <v>397797</v>
      </c>
      <c r="E29" s="163">
        <v>156355</v>
      </c>
      <c r="F29" s="163">
        <v>426028</v>
      </c>
      <c r="G29" s="163">
        <v>501173</v>
      </c>
      <c r="H29" s="163">
        <v>430355</v>
      </c>
      <c r="I29" s="164">
        <f t="shared" si="9"/>
        <v>-0.14130449964383551</v>
      </c>
      <c r="J29" s="165">
        <f t="shared" si="6"/>
        <v>8.184576555378742E-2</v>
      </c>
      <c r="K29" s="163">
        <f t="shared" si="7"/>
        <v>-70818</v>
      </c>
      <c r="L29" s="163">
        <f t="shared" si="8"/>
        <v>32558</v>
      </c>
      <c r="M29" s="164">
        <f t="shared" si="10"/>
        <v>1.2984882887432677E-2</v>
      </c>
      <c r="N29" s="79"/>
    </row>
    <row r="30" spans="1:14" x14ac:dyDescent="0.25">
      <c r="A30" s="161"/>
      <c r="B30" s="162" t="s">
        <v>123</v>
      </c>
      <c r="C30" s="163">
        <v>495832</v>
      </c>
      <c r="D30" s="163">
        <v>464702</v>
      </c>
      <c r="E30" s="163">
        <v>125188</v>
      </c>
      <c r="F30" s="163">
        <v>548206</v>
      </c>
      <c r="G30" s="163">
        <v>513032</v>
      </c>
      <c r="H30" s="163">
        <v>520618</v>
      </c>
      <c r="I30" s="164">
        <f t="shared" si="9"/>
        <v>1.4786602005333105E-2</v>
      </c>
      <c r="J30" s="165">
        <f t="shared" si="6"/>
        <v>0.12032657488024578</v>
      </c>
      <c r="K30" s="163">
        <f t="shared" si="7"/>
        <v>7586</v>
      </c>
      <c r="L30" s="163">
        <f t="shared" si="8"/>
        <v>55916</v>
      </c>
      <c r="M30" s="164">
        <f t="shared" si="10"/>
        <v>1.5708342552286893E-2</v>
      </c>
      <c r="N30" s="79"/>
    </row>
    <row r="31" spans="1:14" x14ac:dyDescent="0.25">
      <c r="A31" s="161"/>
      <c r="B31" s="162" t="s">
        <v>119</v>
      </c>
      <c r="C31" s="163">
        <v>533233</v>
      </c>
      <c r="D31" s="163">
        <v>511817</v>
      </c>
      <c r="E31" s="163">
        <v>212389</v>
      </c>
      <c r="F31" s="163">
        <v>583582</v>
      </c>
      <c r="G31" s="163">
        <v>559371</v>
      </c>
      <c r="H31" s="163">
        <v>571858</v>
      </c>
      <c r="I31" s="164">
        <f t="shared" si="9"/>
        <v>2.2323288121836926E-2</v>
      </c>
      <c r="J31" s="165">
        <f t="shared" si="6"/>
        <v>0.11730950710898624</v>
      </c>
      <c r="K31" s="163">
        <f t="shared" si="7"/>
        <v>12487</v>
      </c>
      <c r="L31" s="163">
        <f t="shared" si="8"/>
        <v>60041</v>
      </c>
      <c r="M31" s="164">
        <f t="shared" si="10"/>
        <v>1.7254381053412825E-2</v>
      </c>
      <c r="N31" s="79"/>
    </row>
    <row r="32" spans="1:14" x14ac:dyDescent="0.25">
      <c r="A32" s="161"/>
      <c r="B32" s="162" t="s">
        <v>128</v>
      </c>
      <c r="C32" s="163">
        <v>188533</v>
      </c>
      <c r="D32" s="163">
        <v>217904</v>
      </c>
      <c r="E32" s="163">
        <v>94601</v>
      </c>
      <c r="F32" s="163">
        <v>157369</v>
      </c>
      <c r="G32" s="163">
        <v>165821</v>
      </c>
      <c r="H32" s="163">
        <v>166145</v>
      </c>
      <c r="I32" s="164">
        <f t="shared" si="9"/>
        <v>1.9539141604500987E-3</v>
      </c>
      <c r="J32" s="165">
        <f t="shared" si="6"/>
        <v>-0.23753120640281955</v>
      </c>
      <c r="K32" s="163">
        <f t="shared" si="7"/>
        <v>324</v>
      </c>
      <c r="L32" s="163">
        <f t="shared" si="8"/>
        <v>-51759</v>
      </c>
      <c r="M32" s="164">
        <f t="shared" si="10"/>
        <v>5.0130087191562834E-3</v>
      </c>
      <c r="N32" s="79"/>
    </row>
    <row r="33" spans="1:14" x14ac:dyDescent="0.25">
      <c r="A33" s="161" t="s">
        <v>144</v>
      </c>
      <c r="B33" s="162" t="s">
        <v>131</v>
      </c>
      <c r="C33" s="163">
        <v>248549</v>
      </c>
      <c r="D33" s="163">
        <v>230887</v>
      </c>
      <c r="E33" s="163">
        <v>105916</v>
      </c>
      <c r="F33" s="163">
        <v>116604</v>
      </c>
      <c r="G33" s="163">
        <v>154312</v>
      </c>
      <c r="H33" s="163">
        <v>142234</v>
      </c>
      <c r="I33" s="164">
        <f t="shared" si="9"/>
        <v>-7.8269998444709388E-2</v>
      </c>
      <c r="J33" s="165">
        <f t="shared" si="6"/>
        <v>-0.38396704881608756</v>
      </c>
      <c r="K33" s="163">
        <f t="shared" si="7"/>
        <v>-12078</v>
      </c>
      <c r="L33" s="163">
        <f t="shared" si="8"/>
        <v>-88653</v>
      </c>
      <c r="M33" s="164">
        <f t="shared" si="10"/>
        <v>4.29155425778973E-3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2301032</v>
      </c>
      <c r="D34" s="169">
        <f t="shared" si="11"/>
        <v>2377928</v>
      </c>
      <c r="E34" s="169">
        <f t="shared" si="11"/>
        <v>689873</v>
      </c>
      <c r="F34" s="169">
        <f t="shared" si="11"/>
        <v>2195059</v>
      </c>
      <c r="G34" s="169">
        <f t="shared" si="11"/>
        <v>2479313</v>
      </c>
      <c r="H34" s="169">
        <f t="shared" si="11"/>
        <v>2657220</v>
      </c>
      <c r="I34" s="170">
        <f t="shared" si="9"/>
        <v>7.1756571275994663E-2</v>
      </c>
      <c r="J34" s="171">
        <f t="shared" si="6"/>
        <v>0.11745183201509879</v>
      </c>
      <c r="K34" s="169">
        <f>H34-G34</f>
        <v>177907</v>
      </c>
      <c r="L34" s="169">
        <f t="shared" si="8"/>
        <v>279292</v>
      </c>
      <c r="M34" s="170">
        <f t="shared" si="10"/>
        <v>8.0174949765063397E-2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9348136</v>
      </c>
      <c r="D36" s="176">
        <v>9230169</v>
      </c>
      <c r="E36" s="176">
        <v>2617242</v>
      </c>
      <c r="F36" s="176">
        <v>8074932</v>
      </c>
      <c r="G36" s="176">
        <v>8907531</v>
      </c>
      <c r="H36" s="176">
        <v>9180026</v>
      </c>
      <c r="I36" s="177">
        <f>IFERROR(H36/G36-1,"-")</f>
        <v>3.059152979652846E-2</v>
      </c>
      <c r="J36" s="177">
        <f>IFERROR(H36/D36-1,"-")</f>
        <v>-5.4325115823989911E-3</v>
      </c>
      <c r="K36" s="176">
        <f>H36-G36</f>
        <v>272495</v>
      </c>
      <c r="L36" s="176">
        <f>H36-D36</f>
        <v>-50143</v>
      </c>
      <c r="M36" s="177">
        <f>H36/H$8</f>
        <v>0.27698426302375262</v>
      </c>
      <c r="N36" s="79"/>
    </row>
    <row r="37" spans="1:14" x14ac:dyDescent="0.25">
      <c r="A37" s="161" t="s">
        <v>96</v>
      </c>
      <c r="B37" s="157" t="s">
        <v>97</v>
      </c>
      <c r="C37" s="158">
        <v>635129</v>
      </c>
      <c r="D37" s="158">
        <v>574491</v>
      </c>
      <c r="E37" s="158">
        <v>214024</v>
      </c>
      <c r="F37" s="158">
        <v>476529</v>
      </c>
      <c r="G37" s="158">
        <v>531215</v>
      </c>
      <c r="H37" s="158">
        <v>510299</v>
      </c>
      <c r="I37" s="159">
        <f>IFERROR(H37/G37-1,"-")</f>
        <v>-3.9373888162043569E-2</v>
      </c>
      <c r="J37" s="160">
        <f t="shared" ref="J37:J48" si="12">IFERROR(H37/D37-1,"-")</f>
        <v>-0.11173717255796867</v>
      </c>
      <c r="K37" s="158">
        <f t="shared" ref="K37:K47" si="13">H37-G37</f>
        <v>-20916</v>
      </c>
      <c r="L37" s="158">
        <f t="shared" ref="L37:L48" si="14">H37-D37</f>
        <v>-64192</v>
      </c>
      <c r="M37" s="159">
        <f>H37/H$8</f>
        <v>1.53969926051144E-2</v>
      </c>
      <c r="N37" s="79"/>
    </row>
    <row r="38" spans="1:14" x14ac:dyDescent="0.25">
      <c r="A38" s="161" t="s">
        <v>103</v>
      </c>
      <c r="B38" s="162" t="s">
        <v>103</v>
      </c>
      <c r="C38" s="163">
        <v>193828</v>
      </c>
      <c r="D38" s="163">
        <v>197768</v>
      </c>
      <c r="E38" s="163">
        <v>84119</v>
      </c>
      <c r="F38" s="163">
        <v>148779</v>
      </c>
      <c r="G38" s="163">
        <v>203712</v>
      </c>
      <c r="H38" s="163">
        <v>222378</v>
      </c>
      <c r="I38" s="164">
        <f>IFERROR(H38/G38-1,"-")</f>
        <v>9.1629359095193319E-2</v>
      </c>
      <c r="J38" s="165">
        <f t="shared" si="12"/>
        <v>0.12443873629707536</v>
      </c>
      <c r="K38" s="163">
        <f t="shared" si="13"/>
        <v>18666</v>
      </c>
      <c r="L38" s="163">
        <f t="shared" si="14"/>
        <v>24610</v>
      </c>
      <c r="M38" s="164">
        <f>H38/H$8</f>
        <v>6.7096984739145682E-3</v>
      </c>
      <c r="N38" s="79"/>
    </row>
    <row r="39" spans="1:14" x14ac:dyDescent="0.25">
      <c r="A39" s="161" t="s">
        <v>100</v>
      </c>
      <c r="B39" s="162" t="s">
        <v>100</v>
      </c>
      <c r="C39" s="163">
        <v>441301</v>
      </c>
      <c r="D39" s="163">
        <v>376723</v>
      </c>
      <c r="E39" s="163">
        <v>129905</v>
      </c>
      <c r="F39" s="163">
        <v>327750</v>
      </c>
      <c r="G39" s="163">
        <v>327503</v>
      </c>
      <c r="H39" s="163">
        <v>287921</v>
      </c>
      <c r="I39" s="164">
        <f>IFERROR(H39/G39-1,"-")</f>
        <v>-0.12085996158813817</v>
      </c>
      <c r="J39" s="165">
        <f t="shared" si="12"/>
        <v>-0.23572226808556951</v>
      </c>
      <c r="K39" s="163">
        <f t="shared" si="13"/>
        <v>-39582</v>
      </c>
      <c r="L39" s="163">
        <f t="shared" si="14"/>
        <v>-88802</v>
      </c>
      <c r="M39" s="164">
        <f>H39/H$8</f>
        <v>8.6872941311998322E-3</v>
      </c>
      <c r="N39" s="79"/>
    </row>
    <row r="40" spans="1:14" x14ac:dyDescent="0.25">
      <c r="A40" s="161"/>
      <c r="B40" s="157" t="s">
        <v>107</v>
      </c>
      <c r="C40" s="158">
        <v>8713007</v>
      </c>
      <c r="D40" s="158">
        <v>8655678</v>
      </c>
      <c r="E40" s="158">
        <v>2403218</v>
      </c>
      <c r="F40" s="158">
        <v>7598403</v>
      </c>
      <c r="G40" s="158">
        <v>8376316</v>
      </c>
      <c r="H40" s="158">
        <v>8669727</v>
      </c>
      <c r="I40" s="159">
        <f>IFERROR(H40/G40-1,"-")</f>
        <v>3.5028645051117913E-2</v>
      </c>
      <c r="J40" s="160">
        <f t="shared" si="12"/>
        <v>1.6230964229491107E-3</v>
      </c>
      <c r="K40" s="158">
        <f t="shared" si="13"/>
        <v>293411</v>
      </c>
      <c r="L40" s="158">
        <f t="shared" si="14"/>
        <v>14049</v>
      </c>
      <c r="M40" s="159">
        <f>H40/H$8</f>
        <v>0.26158727041863822</v>
      </c>
      <c r="N40" s="79"/>
    </row>
    <row r="41" spans="1:14" s="56" customFormat="1" x14ac:dyDescent="0.25">
      <c r="A41" s="161"/>
      <c r="B41" s="162" t="s">
        <v>110</v>
      </c>
      <c r="C41" s="163">
        <v>4426349</v>
      </c>
      <c r="D41" s="163">
        <v>4719628</v>
      </c>
      <c r="E41" s="163">
        <v>1063896</v>
      </c>
      <c r="F41" s="163">
        <v>3921226</v>
      </c>
      <c r="G41" s="163">
        <v>4275194</v>
      </c>
      <c r="H41" s="163">
        <v>4510953</v>
      </c>
      <c r="I41" s="164">
        <f t="shared" ref="I41:I48" si="15">IFERROR(H41/G41-1,"-")</f>
        <v>5.5145801570642083E-2</v>
      </c>
      <c r="J41" s="165">
        <f t="shared" si="12"/>
        <v>-4.4214289770295401E-2</v>
      </c>
      <c r="K41" s="163">
        <f t="shared" si="13"/>
        <v>235759</v>
      </c>
      <c r="L41" s="163">
        <f t="shared" si="14"/>
        <v>-208675</v>
      </c>
      <c r="M41" s="164">
        <f t="shared" ref="M41:M48" si="16">H41/H$8</f>
        <v>0.13610669427731314</v>
      </c>
      <c r="N41" s="166"/>
    </row>
    <row r="42" spans="1:14" s="56" customFormat="1" x14ac:dyDescent="0.25">
      <c r="A42" s="161"/>
      <c r="B42" s="162" t="s">
        <v>113</v>
      </c>
      <c r="C42" s="163">
        <v>590625</v>
      </c>
      <c r="D42" s="163">
        <v>429683</v>
      </c>
      <c r="E42" s="163">
        <v>125547</v>
      </c>
      <c r="F42" s="163">
        <v>275623</v>
      </c>
      <c r="G42" s="163">
        <v>320696</v>
      </c>
      <c r="H42" s="163">
        <v>316211</v>
      </c>
      <c r="I42" s="164">
        <f t="shared" si="15"/>
        <v>-1.3985207174395664E-2</v>
      </c>
      <c r="J42" s="165">
        <f t="shared" si="12"/>
        <v>-0.26408305657891984</v>
      </c>
      <c r="K42" s="163">
        <f t="shared" si="13"/>
        <v>-4485</v>
      </c>
      <c r="L42" s="163">
        <f t="shared" si="14"/>
        <v>-113472</v>
      </c>
      <c r="M42" s="164">
        <f t="shared" si="16"/>
        <v>9.5408739359783765E-3</v>
      </c>
      <c r="N42" s="166"/>
    </row>
    <row r="43" spans="1:14" x14ac:dyDescent="0.25">
      <c r="A43" s="161"/>
      <c r="B43" s="162" t="s">
        <v>116</v>
      </c>
      <c r="C43" s="163">
        <v>169168</v>
      </c>
      <c r="D43" s="163">
        <v>166344</v>
      </c>
      <c r="E43" s="163">
        <v>62473</v>
      </c>
      <c r="F43" s="163">
        <v>178851</v>
      </c>
      <c r="G43" s="163">
        <v>228793</v>
      </c>
      <c r="H43" s="163">
        <v>225966</v>
      </c>
      <c r="I43" s="164">
        <f t="shared" si="15"/>
        <v>-1.2356147259750094E-2</v>
      </c>
      <c r="J43" s="165">
        <f t="shared" si="12"/>
        <v>0.35842591256672929</v>
      </c>
      <c r="K43" s="163">
        <f t="shared" si="13"/>
        <v>-2827</v>
      </c>
      <c r="L43" s="163">
        <f t="shared" si="14"/>
        <v>59622</v>
      </c>
      <c r="M43" s="164">
        <f t="shared" si="16"/>
        <v>6.817957375984042E-3</v>
      </c>
      <c r="N43" s="79"/>
    </row>
    <row r="44" spans="1:14" x14ac:dyDescent="0.25">
      <c r="A44" s="161"/>
      <c r="B44" s="162" t="s">
        <v>123</v>
      </c>
      <c r="C44" s="163">
        <v>438870</v>
      </c>
      <c r="D44" s="163">
        <v>419302</v>
      </c>
      <c r="E44" s="163">
        <v>107400</v>
      </c>
      <c r="F44" s="163">
        <v>442436</v>
      </c>
      <c r="G44" s="163">
        <v>461221</v>
      </c>
      <c r="H44" s="163">
        <v>460634</v>
      </c>
      <c r="I44" s="164">
        <f t="shared" si="15"/>
        <v>-1.2727087448316521E-3</v>
      </c>
      <c r="J44" s="165">
        <f t="shared" si="12"/>
        <v>9.8573343318181239E-2</v>
      </c>
      <c r="K44" s="163">
        <f t="shared" si="13"/>
        <v>-587</v>
      </c>
      <c r="L44" s="163">
        <f t="shared" si="14"/>
        <v>41332</v>
      </c>
      <c r="M44" s="164">
        <f t="shared" si="16"/>
        <v>1.3898475779227995E-2</v>
      </c>
      <c r="N44" s="79"/>
    </row>
    <row r="45" spans="1:14" x14ac:dyDescent="0.25">
      <c r="A45" s="161"/>
      <c r="B45" s="162" t="s">
        <v>119</v>
      </c>
      <c r="C45" s="163">
        <v>318508</v>
      </c>
      <c r="D45" s="163">
        <v>311765</v>
      </c>
      <c r="E45" s="163">
        <v>120608</v>
      </c>
      <c r="F45" s="163">
        <v>282514</v>
      </c>
      <c r="G45" s="163">
        <v>334986</v>
      </c>
      <c r="H45" s="163">
        <v>332030</v>
      </c>
      <c r="I45" s="164">
        <f t="shared" si="15"/>
        <v>-8.8242493716155224E-3</v>
      </c>
      <c r="J45" s="165">
        <f t="shared" si="12"/>
        <v>6.5000882074639499E-2</v>
      </c>
      <c r="K45" s="163">
        <f t="shared" si="13"/>
        <v>-2956</v>
      </c>
      <c r="L45" s="163">
        <f t="shared" si="14"/>
        <v>20265</v>
      </c>
      <c r="M45" s="164">
        <f t="shared" si="16"/>
        <v>1.0018172590336516E-2</v>
      </c>
      <c r="N45" s="79"/>
    </row>
    <row r="46" spans="1:14" x14ac:dyDescent="0.25">
      <c r="A46" s="161"/>
      <c r="B46" s="162" t="s">
        <v>128</v>
      </c>
      <c r="C46" s="163">
        <v>208345</v>
      </c>
      <c r="D46" s="163">
        <v>195248</v>
      </c>
      <c r="E46" s="163">
        <v>86225</v>
      </c>
      <c r="F46" s="163">
        <v>162789</v>
      </c>
      <c r="G46" s="163">
        <v>166390</v>
      </c>
      <c r="H46" s="163">
        <v>161535</v>
      </c>
      <c r="I46" s="164">
        <f t="shared" si="15"/>
        <v>-2.9178436204098768E-2</v>
      </c>
      <c r="J46" s="165">
        <f t="shared" si="12"/>
        <v>-0.17266758174219454</v>
      </c>
      <c r="K46" s="163">
        <f t="shared" si="13"/>
        <v>-4855</v>
      </c>
      <c r="L46" s="163">
        <f t="shared" si="14"/>
        <v>-33713</v>
      </c>
      <c r="M46" s="164">
        <f t="shared" si="16"/>
        <v>4.873913530042494E-3</v>
      </c>
      <c r="N46" s="79"/>
    </row>
    <row r="47" spans="1:14" x14ac:dyDescent="0.25">
      <c r="A47" s="161" t="s">
        <v>144</v>
      </c>
      <c r="B47" s="162" t="s">
        <v>131</v>
      </c>
      <c r="C47" s="163">
        <v>352245</v>
      </c>
      <c r="D47" s="163">
        <v>306980</v>
      </c>
      <c r="E47" s="163">
        <v>146031</v>
      </c>
      <c r="F47" s="163">
        <v>153047</v>
      </c>
      <c r="G47" s="163">
        <v>186203</v>
      </c>
      <c r="H47" s="163">
        <v>182938</v>
      </c>
      <c r="I47" s="164">
        <f t="shared" si="15"/>
        <v>-1.7534626187547975E-2</v>
      </c>
      <c r="J47" s="165">
        <f t="shared" si="12"/>
        <v>-0.40407192650987034</v>
      </c>
      <c r="K47" s="163">
        <f t="shared" si="13"/>
        <v>-3265</v>
      </c>
      <c r="L47" s="163">
        <f t="shared" si="14"/>
        <v>-124042</v>
      </c>
      <c r="M47" s="164">
        <f t="shared" si="16"/>
        <v>5.5196953809323913E-3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2208897</v>
      </c>
      <c r="D48" s="169">
        <f t="shared" si="17"/>
        <v>2106728</v>
      </c>
      <c r="E48" s="169">
        <f t="shared" si="17"/>
        <v>691038</v>
      </c>
      <c r="F48" s="169">
        <f t="shared" si="17"/>
        <v>2181917</v>
      </c>
      <c r="G48" s="169">
        <f t="shared" si="17"/>
        <v>2402833</v>
      </c>
      <c r="H48" s="169">
        <f t="shared" si="17"/>
        <v>2479460</v>
      </c>
      <c r="I48" s="170">
        <f t="shared" si="15"/>
        <v>3.189027285708157E-2</v>
      </c>
      <c r="J48" s="171">
        <f t="shared" si="12"/>
        <v>0.17692459586619624</v>
      </c>
      <c r="K48" s="169">
        <f>H48-G48</f>
        <v>76627</v>
      </c>
      <c r="L48" s="169">
        <f t="shared" si="14"/>
        <v>372732</v>
      </c>
      <c r="M48" s="170">
        <f t="shared" si="16"/>
        <v>7.4811487548823247E-2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219030</v>
      </c>
      <c r="D50" s="176">
        <v>212798</v>
      </c>
      <c r="E50" s="176">
        <v>61892</v>
      </c>
      <c r="F50" s="176">
        <v>150269</v>
      </c>
      <c r="G50" s="176">
        <v>162108</v>
      </c>
      <c r="H50" s="176">
        <v>176128</v>
      </c>
      <c r="I50" s="177">
        <f>IFERROR(H50/G50-1,"-")</f>
        <v>8.648555284131576E-2</v>
      </c>
      <c r="J50" s="177">
        <f>IFERROR(H50/D50-1,"-")</f>
        <v>-0.17232304814894872</v>
      </c>
      <c r="K50" s="176">
        <f>H50-G50</f>
        <v>14020</v>
      </c>
      <c r="L50" s="176">
        <f>H50-D50</f>
        <v>-36670</v>
      </c>
      <c r="M50" s="177">
        <f>H50/H$8</f>
        <v>5.314220708944343E-3</v>
      </c>
      <c r="N50" s="79"/>
    </row>
    <row r="51" spans="1:14" x14ac:dyDescent="0.25">
      <c r="A51" s="161" t="s">
        <v>96</v>
      </c>
      <c r="B51" s="157" t="s">
        <v>97</v>
      </c>
      <c r="C51" s="158">
        <v>31303</v>
      </c>
      <c r="D51" s="158">
        <v>29792</v>
      </c>
      <c r="E51" s="158">
        <v>6919</v>
      </c>
      <c r="F51" s="158">
        <v>18299</v>
      </c>
      <c r="G51" s="158">
        <v>36206</v>
      </c>
      <c r="H51" s="158">
        <v>23758</v>
      </c>
      <c r="I51" s="159">
        <f>IFERROR(H51/G51-1,"-")</f>
        <v>-0.3438104181627355</v>
      </c>
      <c r="J51" s="160">
        <f t="shared" ref="J51:J62" si="18">IFERROR(H51/D51-1,"-")</f>
        <v>-0.20253759398496241</v>
      </c>
      <c r="K51" s="158">
        <f t="shared" ref="K51:K61" si="19">H51-G51</f>
        <v>-12448</v>
      </c>
      <c r="L51" s="158">
        <f t="shared" ref="L51:L62" si="20">H51-D51</f>
        <v>-6034</v>
      </c>
      <c r="M51" s="159">
        <f>H51/H$8</f>
        <v>7.1683807005757001E-4</v>
      </c>
      <c r="N51" s="79"/>
    </row>
    <row r="52" spans="1:14" x14ac:dyDescent="0.25">
      <c r="A52" s="161" t="s">
        <v>103</v>
      </c>
      <c r="B52" s="162" t="s">
        <v>103</v>
      </c>
      <c r="C52" s="163">
        <v>17573</v>
      </c>
      <c r="D52" s="163">
        <v>12410</v>
      </c>
      <c r="E52" s="163">
        <v>4981</v>
      </c>
      <c r="F52" s="163">
        <v>5683</v>
      </c>
      <c r="G52" s="163">
        <v>22823</v>
      </c>
      <c r="H52" s="163">
        <v>13336</v>
      </c>
      <c r="I52" s="164">
        <f>IFERROR(H52/G52-1,"-")</f>
        <v>-0.41567716776935548</v>
      </c>
      <c r="J52" s="165">
        <f t="shared" si="18"/>
        <v>7.4617244157937135E-2</v>
      </c>
      <c r="K52" s="163">
        <f t="shared" si="19"/>
        <v>-9487</v>
      </c>
      <c r="L52" s="163">
        <f t="shared" si="20"/>
        <v>926</v>
      </c>
      <c r="M52" s="164">
        <f>H52/H$8</f>
        <v>4.0238035618687403E-4</v>
      </c>
      <c r="N52" s="79"/>
    </row>
    <row r="53" spans="1:14" x14ac:dyDescent="0.25">
      <c r="A53" s="161" t="s">
        <v>100</v>
      </c>
      <c r="B53" s="162" t="s">
        <v>100</v>
      </c>
      <c r="C53" s="163">
        <v>13730</v>
      </c>
      <c r="D53" s="163">
        <v>17382</v>
      </c>
      <c r="E53" s="163">
        <v>1938</v>
      </c>
      <c r="F53" s="163">
        <v>12616</v>
      </c>
      <c r="G53" s="163">
        <v>13383</v>
      </c>
      <c r="H53" s="163">
        <v>10422</v>
      </c>
      <c r="I53" s="164">
        <f>IFERROR(H53/G53-1,"-")</f>
        <v>-0.22125084061869538</v>
      </c>
      <c r="J53" s="165">
        <f t="shared" si="18"/>
        <v>-0.40041422160856055</v>
      </c>
      <c r="K53" s="163">
        <f t="shared" si="19"/>
        <v>-2961</v>
      </c>
      <c r="L53" s="163">
        <f t="shared" si="20"/>
        <v>-6960</v>
      </c>
      <c r="M53" s="164">
        <f>H53/H$8</f>
        <v>3.1445771387069598E-4</v>
      </c>
      <c r="N53" s="79"/>
    </row>
    <row r="54" spans="1:14" x14ac:dyDescent="0.25">
      <c r="A54" s="161"/>
      <c r="B54" s="157" t="s">
        <v>107</v>
      </c>
      <c r="C54" s="158">
        <v>187727</v>
      </c>
      <c r="D54" s="158">
        <v>183006</v>
      </c>
      <c r="E54" s="158">
        <v>54973</v>
      </c>
      <c r="F54" s="158">
        <v>131970</v>
      </c>
      <c r="G54" s="158">
        <v>125902</v>
      </c>
      <c r="H54" s="158">
        <v>152370</v>
      </c>
      <c r="I54" s="159">
        <f>IFERROR(H54/G54-1,"-")</f>
        <v>0.21022700195390076</v>
      </c>
      <c r="J54" s="160">
        <f t="shared" si="18"/>
        <v>-0.16740434739844601</v>
      </c>
      <c r="K54" s="158">
        <f t="shared" si="19"/>
        <v>26468</v>
      </c>
      <c r="L54" s="158">
        <f t="shared" si="20"/>
        <v>-30636</v>
      </c>
      <c r="M54" s="159">
        <f>H54/H$8</f>
        <v>4.597382638886773E-3</v>
      </c>
      <c r="N54" s="79"/>
    </row>
    <row r="55" spans="1:14" s="56" customFormat="1" x14ac:dyDescent="0.25">
      <c r="A55" s="161"/>
      <c r="B55" s="162" t="s">
        <v>110</v>
      </c>
      <c r="C55" s="163">
        <v>61499</v>
      </c>
      <c r="D55" s="163">
        <v>62219</v>
      </c>
      <c r="E55" s="163">
        <v>19382</v>
      </c>
      <c r="F55" s="163">
        <v>59922</v>
      </c>
      <c r="G55" s="163">
        <v>50021</v>
      </c>
      <c r="H55" s="163">
        <v>63858</v>
      </c>
      <c r="I55" s="164">
        <f t="shared" ref="I55:I62" si="21">IFERROR(H55/G55-1,"-")</f>
        <v>0.27662381799644153</v>
      </c>
      <c r="J55" s="165">
        <f t="shared" si="18"/>
        <v>2.6342435590414492E-2</v>
      </c>
      <c r="K55" s="163">
        <f t="shared" si="19"/>
        <v>13837</v>
      </c>
      <c r="L55" s="163">
        <f t="shared" si="20"/>
        <v>1639</v>
      </c>
      <c r="M55" s="164">
        <f t="shared" ref="M55:M62" si="22">H55/H$8</f>
        <v>1.9267550079020248E-3</v>
      </c>
      <c r="N55" s="166"/>
    </row>
    <row r="56" spans="1:14" s="56" customFormat="1" x14ac:dyDescent="0.25">
      <c r="A56" s="161"/>
      <c r="B56" s="162" t="s">
        <v>113</v>
      </c>
      <c r="C56" s="163">
        <v>73996</v>
      </c>
      <c r="D56" s="163">
        <v>60893</v>
      </c>
      <c r="E56" s="163">
        <v>16673</v>
      </c>
      <c r="F56" s="163">
        <v>29530</v>
      </c>
      <c r="G56" s="163">
        <v>29660</v>
      </c>
      <c r="H56" s="163">
        <v>34906</v>
      </c>
      <c r="I56" s="164">
        <f t="shared" si="21"/>
        <v>0.17687120701281178</v>
      </c>
      <c r="J56" s="165">
        <f t="shared" si="18"/>
        <v>-0.42676498119652506</v>
      </c>
      <c r="K56" s="163">
        <f t="shared" si="19"/>
        <v>5246</v>
      </c>
      <c r="L56" s="163">
        <f t="shared" si="20"/>
        <v>-25987</v>
      </c>
      <c r="M56" s="164">
        <f t="shared" si="22"/>
        <v>1.0532010132767715E-3</v>
      </c>
      <c r="N56" s="166"/>
    </row>
    <row r="57" spans="1:14" x14ac:dyDescent="0.25">
      <c r="A57" s="161"/>
      <c r="B57" s="162" t="s">
        <v>116</v>
      </c>
      <c r="C57" s="163">
        <v>4445</v>
      </c>
      <c r="D57" s="163">
        <v>6556</v>
      </c>
      <c r="E57" s="163">
        <v>1432</v>
      </c>
      <c r="F57" s="163">
        <v>5567</v>
      </c>
      <c r="G57" s="163">
        <v>6185</v>
      </c>
      <c r="H57" s="163">
        <v>6199</v>
      </c>
      <c r="I57" s="164">
        <f t="shared" si="21"/>
        <v>2.2635408245756938E-3</v>
      </c>
      <c r="J57" s="165">
        <f t="shared" si="18"/>
        <v>-5.4453935326418512E-2</v>
      </c>
      <c r="K57" s="163">
        <f t="shared" si="19"/>
        <v>14</v>
      </c>
      <c r="L57" s="163">
        <f t="shared" si="20"/>
        <v>-357</v>
      </c>
      <c r="M57" s="164">
        <f t="shared" si="22"/>
        <v>1.8703927924433356E-4</v>
      </c>
      <c r="N57" s="79"/>
    </row>
    <row r="58" spans="1:14" x14ac:dyDescent="0.25">
      <c r="A58" s="161"/>
      <c r="B58" s="162" t="s">
        <v>123</v>
      </c>
      <c r="C58" s="163">
        <v>2989</v>
      </c>
      <c r="D58" s="163">
        <v>3628</v>
      </c>
      <c r="E58" s="163">
        <v>930</v>
      </c>
      <c r="F58" s="163">
        <v>2786</v>
      </c>
      <c r="G58" s="163">
        <v>2547</v>
      </c>
      <c r="H58" s="163">
        <v>4367</v>
      </c>
      <c r="I58" s="164">
        <f t="shared" si="21"/>
        <v>0.71456615626226938</v>
      </c>
      <c r="J58" s="165">
        <f t="shared" si="18"/>
        <v>0.20369349503858869</v>
      </c>
      <c r="K58" s="163">
        <f t="shared" si="19"/>
        <v>1820</v>
      </c>
      <c r="L58" s="163">
        <f t="shared" si="20"/>
        <v>739</v>
      </c>
      <c r="M58" s="164">
        <f t="shared" si="22"/>
        <v>1.3176327350540484E-4</v>
      </c>
      <c r="N58" s="79"/>
    </row>
    <row r="59" spans="1:14" x14ac:dyDescent="0.25">
      <c r="A59" s="161"/>
      <c r="B59" s="162" t="s">
        <v>119</v>
      </c>
      <c r="C59" s="163">
        <v>2854</v>
      </c>
      <c r="D59" s="163">
        <v>4147</v>
      </c>
      <c r="E59" s="163">
        <v>870</v>
      </c>
      <c r="F59" s="163">
        <v>2031</v>
      </c>
      <c r="G59" s="163">
        <v>2374</v>
      </c>
      <c r="H59" s="163">
        <v>2945</v>
      </c>
      <c r="I59" s="164">
        <f t="shared" si="21"/>
        <v>0.24052232518955341</v>
      </c>
      <c r="J59" s="165">
        <f t="shared" si="18"/>
        <v>-0.28984808295153119</v>
      </c>
      <c r="K59" s="163">
        <f t="shared" si="19"/>
        <v>571</v>
      </c>
      <c r="L59" s="163">
        <f t="shared" si="20"/>
        <v>-1202</v>
      </c>
      <c r="M59" s="164">
        <f t="shared" si="22"/>
        <v>8.8857989574860836E-5</v>
      </c>
      <c r="N59" s="79"/>
    </row>
    <row r="60" spans="1:14" x14ac:dyDescent="0.25">
      <c r="A60" s="161"/>
      <c r="B60" s="162" t="s">
        <v>128</v>
      </c>
      <c r="C60" s="163">
        <v>1392</v>
      </c>
      <c r="D60" s="163">
        <v>1501</v>
      </c>
      <c r="E60" s="163">
        <v>713</v>
      </c>
      <c r="F60" s="163">
        <v>377</v>
      </c>
      <c r="G60" s="163">
        <v>665</v>
      </c>
      <c r="H60" s="163">
        <v>491</v>
      </c>
      <c r="I60" s="164">
        <f t="shared" si="21"/>
        <v>-0.26165413533834592</v>
      </c>
      <c r="J60" s="165">
        <f t="shared" si="18"/>
        <v>-0.67288474350433047</v>
      </c>
      <c r="K60" s="163">
        <f t="shared" si="19"/>
        <v>-174</v>
      </c>
      <c r="L60" s="163">
        <f t="shared" si="20"/>
        <v>-1010</v>
      </c>
      <c r="M60" s="164">
        <f t="shared" si="22"/>
        <v>1.4814693677846068E-5</v>
      </c>
      <c r="N60" s="79"/>
    </row>
    <row r="61" spans="1:14" x14ac:dyDescent="0.25">
      <c r="A61" s="161" t="s">
        <v>144</v>
      </c>
      <c r="B61" s="162" t="s">
        <v>131</v>
      </c>
      <c r="C61" s="163">
        <v>1832</v>
      </c>
      <c r="D61" s="163">
        <v>2459</v>
      </c>
      <c r="E61" s="163">
        <v>1509</v>
      </c>
      <c r="F61" s="163">
        <v>287</v>
      </c>
      <c r="G61" s="163">
        <v>562</v>
      </c>
      <c r="H61" s="163">
        <v>469</v>
      </c>
      <c r="I61" s="164">
        <f t="shared" si="21"/>
        <v>-0.16548042704626331</v>
      </c>
      <c r="J61" s="165">
        <f t="shared" si="18"/>
        <v>-0.80927206181374545</v>
      </c>
      <c r="K61" s="163">
        <f t="shared" si="19"/>
        <v>-93</v>
      </c>
      <c r="L61" s="163">
        <f t="shared" si="20"/>
        <v>-1990</v>
      </c>
      <c r="M61" s="164">
        <f t="shared" si="22"/>
        <v>1.4150898849103473E-5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38720</v>
      </c>
      <c r="D62" s="169">
        <f t="shared" si="23"/>
        <v>41603</v>
      </c>
      <c r="E62" s="169">
        <f t="shared" si="23"/>
        <v>13464</v>
      </c>
      <c r="F62" s="169">
        <f t="shared" si="23"/>
        <v>31470</v>
      </c>
      <c r="G62" s="169">
        <f t="shared" si="23"/>
        <v>33888</v>
      </c>
      <c r="H62" s="169">
        <f t="shared" si="23"/>
        <v>39135</v>
      </c>
      <c r="I62" s="170">
        <f t="shared" si="21"/>
        <v>0.15483356940509907</v>
      </c>
      <c r="J62" s="171">
        <f t="shared" si="18"/>
        <v>-5.9322645001562369E-2</v>
      </c>
      <c r="K62" s="169">
        <f>H62-G62</f>
        <v>5247</v>
      </c>
      <c r="L62" s="169">
        <f t="shared" si="20"/>
        <v>-2468</v>
      </c>
      <c r="M62" s="170">
        <f t="shared" si="22"/>
        <v>1.1808004828564274E-3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820158</v>
      </c>
      <c r="D64" s="176">
        <v>768859</v>
      </c>
      <c r="E64" s="176">
        <v>225497</v>
      </c>
      <c r="F64" s="176">
        <v>921871</v>
      </c>
      <c r="G64" s="176">
        <v>963307</v>
      </c>
      <c r="H64" s="176">
        <v>1275215</v>
      </c>
      <c r="I64" s="177">
        <f>IFERROR(H64/G64-1,"-")</f>
        <v>0.32378878176946713</v>
      </c>
      <c r="J64" s="177">
        <f>IFERROR(H64/D64-1,"-")</f>
        <v>0.65858109224188044</v>
      </c>
      <c r="K64" s="176">
        <f>H64-G64</f>
        <v>311908</v>
      </c>
      <c r="L64" s="176">
        <f>H64-D64</f>
        <v>506356</v>
      </c>
      <c r="M64" s="177">
        <f>H64/H$8</f>
        <v>3.8476414660681212E-2</v>
      </c>
      <c r="N64" s="79"/>
    </row>
    <row r="65" spans="1:14" x14ac:dyDescent="0.25">
      <c r="A65" s="161" t="s">
        <v>96</v>
      </c>
      <c r="B65" s="157" t="s">
        <v>97</v>
      </c>
      <c r="C65" s="158">
        <v>136537</v>
      </c>
      <c r="D65" s="158">
        <v>148155</v>
      </c>
      <c r="E65" s="158">
        <v>70513</v>
      </c>
      <c r="F65" s="158">
        <v>114654</v>
      </c>
      <c r="G65" s="158">
        <v>158352</v>
      </c>
      <c r="H65" s="158">
        <v>240141</v>
      </c>
      <c r="I65" s="159">
        <f>IFERROR(H65/G65-1,"-")</f>
        <v>0.51650121248863301</v>
      </c>
      <c r="J65" s="160">
        <f t="shared" ref="J65:J76" si="24">IFERROR(H65/D65-1,"-")</f>
        <v>0.6208767844487193</v>
      </c>
      <c r="K65" s="158">
        <f t="shared" ref="K65:K75" si="25">H65-G65</f>
        <v>81789</v>
      </c>
      <c r="L65" s="158">
        <f t="shared" ref="L65:L76" si="26">H65-D65</f>
        <v>91986</v>
      </c>
      <c r="M65" s="159">
        <f>H65/H$8</f>
        <v>7.2456524531397809E-3</v>
      </c>
      <c r="N65" s="79"/>
    </row>
    <row r="66" spans="1:14" x14ac:dyDescent="0.25">
      <c r="A66" s="161" t="s">
        <v>103</v>
      </c>
      <c r="B66" s="162" t="s">
        <v>103</v>
      </c>
      <c r="C66" s="163">
        <v>67423</v>
      </c>
      <c r="D66" s="163">
        <v>64985</v>
      </c>
      <c r="E66" s="163">
        <v>20663</v>
      </c>
      <c r="F66" s="163">
        <v>71749</v>
      </c>
      <c r="G66" s="163">
        <v>85334</v>
      </c>
      <c r="H66" s="163">
        <v>119986</v>
      </c>
      <c r="I66" s="164">
        <f>IFERROR(H66/G66-1,"-")</f>
        <v>0.40607495253943338</v>
      </c>
      <c r="J66" s="165">
        <f t="shared" si="24"/>
        <v>0.84636454566438402</v>
      </c>
      <c r="K66" s="163">
        <f t="shared" si="25"/>
        <v>34652</v>
      </c>
      <c r="L66" s="163">
        <f t="shared" si="26"/>
        <v>55001</v>
      </c>
      <c r="M66" s="164">
        <f>H66/H$8</f>
        <v>3.6202766509776749E-3</v>
      </c>
      <c r="N66" s="79"/>
    </row>
    <row r="67" spans="1:14" x14ac:dyDescent="0.25">
      <c r="A67" s="161" t="s">
        <v>100</v>
      </c>
      <c r="B67" s="162" t="s">
        <v>100</v>
      </c>
      <c r="C67" s="163">
        <v>69114</v>
      </c>
      <c r="D67" s="163">
        <v>83170</v>
      </c>
      <c r="E67" s="163">
        <v>49850</v>
      </c>
      <c r="F67" s="163">
        <v>42905</v>
      </c>
      <c r="G67" s="163">
        <v>73018</v>
      </c>
      <c r="H67" s="163">
        <v>120155</v>
      </c>
      <c r="I67" s="164">
        <f>IFERROR(H67/G67-1,"-")</f>
        <v>0.64555315127776702</v>
      </c>
      <c r="J67" s="165">
        <f t="shared" si="24"/>
        <v>0.44469159552723347</v>
      </c>
      <c r="K67" s="163">
        <f t="shared" si="25"/>
        <v>47137</v>
      </c>
      <c r="L67" s="163">
        <f t="shared" si="26"/>
        <v>36985</v>
      </c>
      <c r="M67" s="164">
        <f>H67/H$8</f>
        <v>3.6253758021621064E-3</v>
      </c>
      <c r="N67" s="79"/>
    </row>
    <row r="68" spans="1:14" x14ac:dyDescent="0.25">
      <c r="A68" s="161"/>
      <c r="B68" s="157" t="s">
        <v>107</v>
      </c>
      <c r="C68" s="158">
        <v>683621</v>
      </c>
      <c r="D68" s="158">
        <v>620704</v>
      </c>
      <c r="E68" s="158">
        <v>154984</v>
      </c>
      <c r="F68" s="158">
        <v>807217</v>
      </c>
      <c r="G68" s="158">
        <v>804955</v>
      </c>
      <c r="H68" s="158">
        <v>1035074</v>
      </c>
      <c r="I68" s="159">
        <f>IFERROR(H68/G68-1,"-")</f>
        <v>0.28587809256418062</v>
      </c>
      <c r="J68" s="160">
        <f t="shared" si="24"/>
        <v>0.66758068257978032</v>
      </c>
      <c r="K68" s="158">
        <f t="shared" si="25"/>
        <v>230119</v>
      </c>
      <c r="L68" s="158">
        <f t="shared" si="26"/>
        <v>414370</v>
      </c>
      <c r="M68" s="159">
        <f>H68/H$8</f>
        <v>3.1230762207541427E-2</v>
      </c>
      <c r="N68" s="79"/>
    </row>
    <row r="69" spans="1:14" s="56" customFormat="1" x14ac:dyDescent="0.25">
      <c r="A69" s="161"/>
      <c r="B69" s="162" t="s">
        <v>110</v>
      </c>
      <c r="C69" s="163">
        <v>310741</v>
      </c>
      <c r="D69" s="163">
        <v>262161</v>
      </c>
      <c r="E69" s="163">
        <v>56757</v>
      </c>
      <c r="F69" s="163">
        <v>370003</v>
      </c>
      <c r="G69" s="163">
        <v>298835</v>
      </c>
      <c r="H69" s="163">
        <v>429677</v>
      </c>
      <c r="I69" s="164">
        <f t="shared" ref="I69:I76" si="27">IFERROR(H69/G69-1,"-")</f>
        <v>0.43784027975304096</v>
      </c>
      <c r="J69" s="165">
        <f t="shared" si="24"/>
        <v>0.63898138929894222</v>
      </c>
      <c r="K69" s="163">
        <f t="shared" si="25"/>
        <v>130842</v>
      </c>
      <c r="L69" s="163">
        <f t="shared" si="26"/>
        <v>167516</v>
      </c>
      <c r="M69" s="164">
        <f t="shared" ref="M69:M76" si="28">H69/H$8</f>
        <v>1.2964425937710519E-2</v>
      </c>
      <c r="N69" s="166"/>
    </row>
    <row r="70" spans="1:14" s="56" customFormat="1" x14ac:dyDescent="0.25">
      <c r="A70" s="161"/>
      <c r="B70" s="162" t="s">
        <v>113</v>
      </c>
      <c r="C70" s="163">
        <v>109686</v>
      </c>
      <c r="D70" s="163">
        <v>87623</v>
      </c>
      <c r="E70" s="163">
        <v>23679</v>
      </c>
      <c r="F70" s="163">
        <v>52934</v>
      </c>
      <c r="G70" s="163">
        <v>76712</v>
      </c>
      <c r="H70" s="163">
        <v>70984</v>
      </c>
      <c r="I70" s="164">
        <f t="shared" si="27"/>
        <v>-7.4668891438106177E-2</v>
      </c>
      <c r="J70" s="165">
        <f t="shared" si="24"/>
        <v>-0.18989306460632482</v>
      </c>
      <c r="K70" s="163">
        <f t="shared" si="25"/>
        <v>-5728</v>
      </c>
      <c r="L70" s="163">
        <f t="shared" si="26"/>
        <v>-16639</v>
      </c>
      <c r="M70" s="164">
        <f t="shared" si="28"/>
        <v>2.1417641874301942E-3</v>
      </c>
      <c r="N70" s="166"/>
    </row>
    <row r="71" spans="1:14" x14ac:dyDescent="0.25">
      <c r="A71" s="161"/>
      <c r="B71" s="162" t="s">
        <v>116</v>
      </c>
      <c r="C71" s="163">
        <v>42156</v>
      </c>
      <c r="D71" s="163">
        <v>70387</v>
      </c>
      <c r="E71" s="163">
        <v>18156</v>
      </c>
      <c r="F71" s="163">
        <v>113645</v>
      </c>
      <c r="G71" s="163">
        <v>105442</v>
      </c>
      <c r="H71" s="163">
        <v>127838</v>
      </c>
      <c r="I71" s="164">
        <f t="shared" si="27"/>
        <v>0.21240113047931564</v>
      </c>
      <c r="J71" s="165">
        <f t="shared" si="24"/>
        <v>0.81621606262520063</v>
      </c>
      <c r="K71" s="163">
        <f t="shared" si="25"/>
        <v>22396</v>
      </c>
      <c r="L71" s="163">
        <f t="shared" si="26"/>
        <v>57451</v>
      </c>
      <c r="M71" s="164">
        <f t="shared" si="28"/>
        <v>3.8571910598543496E-3</v>
      </c>
      <c r="N71" s="79"/>
    </row>
    <row r="72" spans="1:14" x14ac:dyDescent="0.25">
      <c r="A72" s="161"/>
      <c r="B72" s="162" t="s">
        <v>123</v>
      </c>
      <c r="C72" s="163">
        <v>16782</v>
      </c>
      <c r="D72" s="163">
        <v>10533</v>
      </c>
      <c r="E72" s="163">
        <v>1753</v>
      </c>
      <c r="F72" s="163">
        <v>22868</v>
      </c>
      <c r="G72" s="163">
        <v>24425</v>
      </c>
      <c r="H72" s="163">
        <v>44498</v>
      </c>
      <c r="I72" s="164">
        <f t="shared" si="27"/>
        <v>0.82182190378710329</v>
      </c>
      <c r="J72" s="165">
        <f t="shared" si="24"/>
        <v>3.2246273616253678</v>
      </c>
      <c r="K72" s="163">
        <f t="shared" si="25"/>
        <v>20073</v>
      </c>
      <c r="L72" s="163">
        <f t="shared" si="26"/>
        <v>33965</v>
      </c>
      <c r="M72" s="164">
        <f t="shared" si="28"/>
        <v>1.3426155586085424E-3</v>
      </c>
      <c r="N72" s="79"/>
    </row>
    <row r="73" spans="1:14" x14ac:dyDescent="0.25">
      <c r="A73" s="161"/>
      <c r="B73" s="162" t="s">
        <v>119</v>
      </c>
      <c r="C73" s="163">
        <v>17420</v>
      </c>
      <c r="D73" s="163">
        <v>15166</v>
      </c>
      <c r="E73" s="163">
        <v>6622</v>
      </c>
      <c r="F73" s="163">
        <v>21282</v>
      </c>
      <c r="G73" s="163">
        <v>16769</v>
      </c>
      <c r="H73" s="163">
        <v>25868</v>
      </c>
      <c r="I73" s="164">
        <f t="shared" si="27"/>
        <v>0.54260838451905302</v>
      </c>
      <c r="J73" s="165">
        <f t="shared" si="24"/>
        <v>0.70565739153369389</v>
      </c>
      <c r="K73" s="163">
        <f t="shared" si="25"/>
        <v>9099</v>
      </c>
      <c r="L73" s="163">
        <f t="shared" si="26"/>
        <v>10702</v>
      </c>
      <c r="M73" s="164">
        <f t="shared" si="28"/>
        <v>7.8050202863242789E-4</v>
      </c>
      <c r="N73" s="79"/>
    </row>
    <row r="74" spans="1:14" x14ac:dyDescent="0.25">
      <c r="A74" s="161"/>
      <c r="B74" s="162" t="s">
        <v>128</v>
      </c>
      <c r="C74" s="163">
        <v>8619</v>
      </c>
      <c r="D74" s="163">
        <v>13497</v>
      </c>
      <c r="E74" s="163">
        <v>5478</v>
      </c>
      <c r="F74" s="163">
        <v>15252</v>
      </c>
      <c r="G74" s="163">
        <v>25611</v>
      </c>
      <c r="H74" s="163">
        <v>21610</v>
      </c>
      <c r="I74" s="164">
        <f t="shared" si="27"/>
        <v>-0.15622193588692357</v>
      </c>
      <c r="J74" s="165">
        <f t="shared" si="24"/>
        <v>0.60109653997184553</v>
      </c>
      <c r="K74" s="163">
        <f t="shared" si="25"/>
        <v>-4001</v>
      </c>
      <c r="L74" s="163">
        <f t="shared" si="26"/>
        <v>8113</v>
      </c>
      <c r="M74" s="164">
        <f t="shared" si="28"/>
        <v>6.5202755677852043E-4</v>
      </c>
      <c r="N74" s="79"/>
    </row>
    <row r="75" spans="1:14" x14ac:dyDescent="0.25">
      <c r="A75" s="161" t="s">
        <v>144</v>
      </c>
      <c r="B75" s="162" t="s">
        <v>131</v>
      </c>
      <c r="C75" s="163">
        <v>12182</v>
      </c>
      <c r="D75" s="163">
        <v>10652</v>
      </c>
      <c r="E75" s="163">
        <v>4879</v>
      </c>
      <c r="F75" s="163">
        <v>4152</v>
      </c>
      <c r="G75" s="163">
        <v>7389</v>
      </c>
      <c r="H75" s="163">
        <v>15821</v>
      </c>
      <c r="I75" s="164">
        <f t="shared" si="27"/>
        <v>1.1411557720936529</v>
      </c>
      <c r="J75" s="165">
        <f t="shared" si="24"/>
        <v>0.4852609838527977</v>
      </c>
      <c r="K75" s="163">
        <f t="shared" si="25"/>
        <v>8432</v>
      </c>
      <c r="L75" s="163">
        <f t="shared" si="26"/>
        <v>5169</v>
      </c>
      <c r="M75" s="164">
        <f t="shared" si="28"/>
        <v>4.7735899934257158E-4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166035</v>
      </c>
      <c r="D76" s="169">
        <f t="shared" si="29"/>
        <v>150685</v>
      </c>
      <c r="E76" s="169">
        <f t="shared" si="29"/>
        <v>37660</v>
      </c>
      <c r="F76" s="169">
        <f t="shared" si="29"/>
        <v>207081</v>
      </c>
      <c r="G76" s="169">
        <f t="shared" si="29"/>
        <v>249772</v>
      </c>
      <c r="H76" s="169">
        <f t="shared" si="29"/>
        <v>298778</v>
      </c>
      <c r="I76" s="170">
        <f t="shared" si="27"/>
        <v>0.1962029370786158</v>
      </c>
      <c r="J76" s="171">
        <f t="shared" si="24"/>
        <v>0.98279855327338494</v>
      </c>
      <c r="K76" s="169">
        <f>H76-G76</f>
        <v>49006</v>
      </c>
      <c r="L76" s="169">
        <f t="shared" si="26"/>
        <v>148093</v>
      </c>
      <c r="M76" s="170">
        <f t="shared" si="28"/>
        <v>9.0148768791843015E-3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5341541</v>
      </c>
      <c r="D78" s="176">
        <v>5031510</v>
      </c>
      <c r="E78" s="176">
        <v>1431589</v>
      </c>
      <c r="F78" s="176">
        <v>3942356</v>
      </c>
      <c r="G78" s="176">
        <v>4682492</v>
      </c>
      <c r="H78" s="176">
        <v>5282925</v>
      </c>
      <c r="I78" s="177">
        <f>IFERROR(H78/G78-1,"-")</f>
        <v>0.1282293701729762</v>
      </c>
      <c r="J78" s="177">
        <f>IFERROR(H78/D78-1,"-")</f>
        <v>4.9968101027325851E-2</v>
      </c>
      <c r="K78" s="176">
        <f>H78-G78</f>
        <v>600433</v>
      </c>
      <c r="L78" s="176">
        <f>H78-D78</f>
        <v>251415</v>
      </c>
      <c r="M78" s="177">
        <f>H78/H$8</f>
        <v>0.15939901343795304</v>
      </c>
      <c r="N78" s="79"/>
    </row>
    <row r="79" spans="1:14" x14ac:dyDescent="0.25">
      <c r="A79" s="161" t="s">
        <v>96</v>
      </c>
      <c r="B79" s="157" t="s">
        <v>97</v>
      </c>
      <c r="C79" s="158">
        <v>1818715</v>
      </c>
      <c r="D79" s="158">
        <v>1758577</v>
      </c>
      <c r="E79" s="158">
        <v>421574</v>
      </c>
      <c r="F79" s="158">
        <v>1546636</v>
      </c>
      <c r="G79" s="158">
        <v>1556157</v>
      </c>
      <c r="H79" s="158">
        <v>1590942</v>
      </c>
      <c r="I79" s="159">
        <f>IFERROR(H79/G79-1,"-")</f>
        <v>2.2353143031198064E-2</v>
      </c>
      <c r="J79" s="160">
        <f t="shared" ref="J79:J90" si="30">IFERROR(H79/D79-1,"-")</f>
        <v>-9.5324230898049978E-2</v>
      </c>
      <c r="K79" s="158">
        <f t="shared" ref="K79:K89" si="31">H79-G79</f>
        <v>34785</v>
      </c>
      <c r="L79" s="158">
        <f t="shared" ref="L79:L90" si="32">H79-D79</f>
        <v>-167635</v>
      </c>
      <c r="M79" s="159">
        <f>H79/H$8</f>
        <v>4.8002685110427247E-2</v>
      </c>
      <c r="N79" s="79"/>
    </row>
    <row r="80" spans="1:14" x14ac:dyDescent="0.25">
      <c r="A80" s="161" t="s">
        <v>103</v>
      </c>
      <c r="B80" s="162" t="s">
        <v>103</v>
      </c>
      <c r="C80" s="163">
        <v>310509</v>
      </c>
      <c r="D80" s="163">
        <v>197371</v>
      </c>
      <c r="E80" s="163">
        <v>56288</v>
      </c>
      <c r="F80" s="163">
        <v>232664</v>
      </c>
      <c r="G80" s="163">
        <v>242597</v>
      </c>
      <c r="H80" s="163">
        <v>271780</v>
      </c>
      <c r="I80" s="164">
        <f>IFERROR(H80/G80-1,"-")</f>
        <v>0.1202941503810846</v>
      </c>
      <c r="J80" s="165">
        <f t="shared" si="30"/>
        <v>0.37700067385786151</v>
      </c>
      <c r="K80" s="163">
        <f t="shared" si="31"/>
        <v>29183</v>
      </c>
      <c r="L80" s="163">
        <f t="shared" si="32"/>
        <v>74409</v>
      </c>
      <c r="M80" s="164">
        <f>H80/H$8</f>
        <v>8.2002799343482771E-3</v>
      </c>
      <c r="N80" s="79"/>
    </row>
    <row r="81" spans="1:14" x14ac:dyDescent="0.25">
      <c r="A81" s="161" t="s">
        <v>100</v>
      </c>
      <c r="B81" s="162" t="s">
        <v>100</v>
      </c>
      <c r="C81" s="163">
        <v>1508206</v>
      </c>
      <c r="D81" s="163">
        <v>1561206</v>
      </c>
      <c r="E81" s="163">
        <v>365286</v>
      </c>
      <c r="F81" s="163">
        <v>1313972</v>
      </c>
      <c r="G81" s="163">
        <v>1313560</v>
      </c>
      <c r="H81" s="163">
        <v>1319162</v>
      </c>
      <c r="I81" s="164">
        <f>IFERROR(H81/G81-1,"-")</f>
        <v>4.2647461859375291E-3</v>
      </c>
      <c r="J81" s="165">
        <f t="shared" si="30"/>
        <v>-0.1550365550734496</v>
      </c>
      <c r="K81" s="163">
        <f t="shared" si="31"/>
        <v>5602</v>
      </c>
      <c r="L81" s="163">
        <f t="shared" si="32"/>
        <v>-242044</v>
      </c>
      <c r="M81" s="164">
        <f>H81/H$8</f>
        <v>3.980240517607897E-2</v>
      </c>
      <c r="N81" s="79"/>
    </row>
    <row r="82" spans="1:14" x14ac:dyDescent="0.25">
      <c r="A82" s="161"/>
      <c r="B82" s="157" t="s">
        <v>107</v>
      </c>
      <c r="C82" s="158">
        <v>3522826</v>
      </c>
      <c r="D82" s="158">
        <v>3272933</v>
      </c>
      <c r="E82" s="158">
        <v>1010015</v>
      </c>
      <c r="F82" s="158">
        <v>2395720</v>
      </c>
      <c r="G82" s="158">
        <v>3126335</v>
      </c>
      <c r="H82" s="158">
        <v>3691983</v>
      </c>
      <c r="I82" s="159">
        <f>IFERROR(H82/G82-1,"-")</f>
        <v>0.18093006667551625</v>
      </c>
      <c r="J82" s="160">
        <f t="shared" si="30"/>
        <v>0.12803500713274607</v>
      </c>
      <c r="K82" s="158">
        <f t="shared" si="31"/>
        <v>565648</v>
      </c>
      <c r="L82" s="158">
        <f t="shared" si="32"/>
        <v>419050</v>
      </c>
      <c r="M82" s="159">
        <f>H82/H$8</f>
        <v>0.11139632832752579</v>
      </c>
      <c r="N82" s="79"/>
    </row>
    <row r="83" spans="1:14" s="56" customFormat="1" x14ac:dyDescent="0.25">
      <c r="A83" s="161"/>
      <c r="B83" s="162" t="s">
        <v>110</v>
      </c>
      <c r="C83" s="163">
        <v>474688</v>
      </c>
      <c r="D83" s="163">
        <v>520973</v>
      </c>
      <c r="E83" s="163">
        <v>148137</v>
      </c>
      <c r="F83" s="163">
        <v>456263</v>
      </c>
      <c r="G83" s="163">
        <v>603794</v>
      </c>
      <c r="H83" s="163">
        <v>719188</v>
      </c>
      <c r="I83" s="164">
        <f t="shared" ref="I83:I90" si="33">IFERROR(H83/G83-1,"-")</f>
        <v>0.1911148504291198</v>
      </c>
      <c r="J83" s="165">
        <f t="shared" si="30"/>
        <v>0.38047077295752363</v>
      </c>
      <c r="K83" s="163">
        <f t="shared" si="31"/>
        <v>115394</v>
      </c>
      <c r="L83" s="163">
        <f t="shared" si="32"/>
        <v>198215</v>
      </c>
      <c r="M83" s="164">
        <f t="shared" ref="M83:M90" si="34">H83/H$8</f>
        <v>2.1699694331533112E-2</v>
      </c>
      <c r="N83" s="166"/>
    </row>
    <row r="84" spans="1:14" s="56" customFormat="1" x14ac:dyDescent="0.25">
      <c r="A84" s="161"/>
      <c r="B84" s="162" t="s">
        <v>113</v>
      </c>
      <c r="C84" s="163">
        <v>1699062</v>
      </c>
      <c r="D84" s="163">
        <v>1410965</v>
      </c>
      <c r="E84" s="163">
        <v>420132</v>
      </c>
      <c r="F84" s="163">
        <v>893951</v>
      </c>
      <c r="G84" s="163">
        <v>1074196</v>
      </c>
      <c r="H84" s="163">
        <v>1232697</v>
      </c>
      <c r="I84" s="164">
        <f t="shared" si="33"/>
        <v>0.14755314672555109</v>
      </c>
      <c r="J84" s="165">
        <f t="shared" si="30"/>
        <v>-0.12634473569507398</v>
      </c>
      <c r="K84" s="163">
        <f t="shared" si="31"/>
        <v>158501</v>
      </c>
      <c r="L84" s="163">
        <f t="shared" si="32"/>
        <v>-178268</v>
      </c>
      <c r="M84" s="164">
        <f t="shared" si="34"/>
        <v>3.71935406366595E-2</v>
      </c>
      <c r="N84" s="166"/>
    </row>
    <row r="85" spans="1:14" x14ac:dyDescent="0.25">
      <c r="A85" s="161"/>
      <c r="B85" s="162" t="s">
        <v>116</v>
      </c>
      <c r="C85" s="163">
        <v>146510</v>
      </c>
      <c r="D85" s="163">
        <v>162959</v>
      </c>
      <c r="E85" s="163">
        <v>46150</v>
      </c>
      <c r="F85" s="163">
        <v>164528</v>
      </c>
      <c r="G85" s="163">
        <v>251767</v>
      </c>
      <c r="H85" s="163">
        <v>358727</v>
      </c>
      <c r="I85" s="164">
        <f t="shared" si="33"/>
        <v>0.42483725031477526</v>
      </c>
      <c r="J85" s="165">
        <f t="shared" si="30"/>
        <v>1.2013328505943215</v>
      </c>
      <c r="K85" s="163">
        <f t="shared" si="31"/>
        <v>106960</v>
      </c>
      <c r="L85" s="163">
        <f t="shared" si="32"/>
        <v>195768</v>
      </c>
      <c r="M85" s="164">
        <f t="shared" si="34"/>
        <v>1.0823687615015655E-2</v>
      </c>
      <c r="N85" s="79"/>
    </row>
    <row r="86" spans="1:14" x14ac:dyDescent="0.25">
      <c r="A86" s="161"/>
      <c r="B86" s="162" t="s">
        <v>123</v>
      </c>
      <c r="C86" s="163">
        <v>92652</v>
      </c>
      <c r="D86" s="163">
        <v>70517</v>
      </c>
      <c r="E86" s="163">
        <v>13347</v>
      </c>
      <c r="F86" s="163">
        <v>68640</v>
      </c>
      <c r="G86" s="163">
        <v>82815</v>
      </c>
      <c r="H86" s="163">
        <v>121963</v>
      </c>
      <c r="I86" s="164">
        <f t="shared" si="33"/>
        <v>0.47271629535712134</v>
      </c>
      <c r="J86" s="165">
        <f t="shared" si="30"/>
        <v>0.72955457549243441</v>
      </c>
      <c r="K86" s="163">
        <f t="shared" si="31"/>
        <v>39148</v>
      </c>
      <c r="L86" s="163">
        <f t="shared" si="32"/>
        <v>51446</v>
      </c>
      <c r="M86" s="164">
        <f t="shared" si="34"/>
        <v>3.6799276680878614E-3</v>
      </c>
      <c r="N86" s="79"/>
    </row>
    <row r="87" spans="1:14" x14ac:dyDescent="0.25">
      <c r="A87" s="161"/>
      <c r="B87" s="162" t="s">
        <v>119</v>
      </c>
      <c r="C87" s="163">
        <v>52998</v>
      </c>
      <c r="D87" s="163">
        <v>43867</v>
      </c>
      <c r="E87" s="163">
        <v>14404</v>
      </c>
      <c r="F87" s="163">
        <v>29868</v>
      </c>
      <c r="G87" s="163">
        <v>41952</v>
      </c>
      <c r="H87" s="163">
        <v>53988</v>
      </c>
      <c r="I87" s="164">
        <f t="shared" si="33"/>
        <v>0.28689931350114417</v>
      </c>
      <c r="J87" s="165">
        <f t="shared" si="30"/>
        <v>0.23072013130599323</v>
      </c>
      <c r="K87" s="163">
        <f t="shared" si="31"/>
        <v>12036</v>
      </c>
      <c r="L87" s="163">
        <f t="shared" si="32"/>
        <v>10121</v>
      </c>
      <c r="M87" s="164">
        <f t="shared" si="34"/>
        <v>1.6289525097343248E-3</v>
      </c>
      <c r="N87" s="79"/>
    </row>
    <row r="88" spans="1:14" x14ac:dyDescent="0.25">
      <c r="A88" s="161"/>
      <c r="B88" s="162" t="s">
        <v>128</v>
      </c>
      <c r="C88" s="163">
        <v>59719</v>
      </c>
      <c r="D88" s="163">
        <v>66337</v>
      </c>
      <c r="E88" s="163">
        <v>30334</v>
      </c>
      <c r="F88" s="163">
        <v>53280</v>
      </c>
      <c r="G88" s="163">
        <v>65323</v>
      </c>
      <c r="H88" s="163">
        <v>61758</v>
      </c>
      <c r="I88" s="164">
        <f t="shared" si="33"/>
        <v>-5.4574958284218433E-2</v>
      </c>
      <c r="J88" s="165">
        <f t="shared" si="30"/>
        <v>-6.9026335227700963E-2</v>
      </c>
      <c r="K88" s="163">
        <f t="shared" si="31"/>
        <v>-3565</v>
      </c>
      <c r="L88" s="163">
        <f t="shared" si="32"/>
        <v>-4579</v>
      </c>
      <c r="M88" s="164">
        <f t="shared" si="34"/>
        <v>1.8633927742493228E-3</v>
      </c>
      <c r="N88" s="79"/>
    </row>
    <row r="89" spans="1:14" x14ac:dyDescent="0.25">
      <c r="A89" s="161" t="s">
        <v>144</v>
      </c>
      <c r="B89" s="162" t="s">
        <v>131</v>
      </c>
      <c r="C89" s="163">
        <v>105299</v>
      </c>
      <c r="D89" s="163">
        <v>93474</v>
      </c>
      <c r="E89" s="163">
        <v>49510</v>
      </c>
      <c r="F89" s="163">
        <v>46315</v>
      </c>
      <c r="G89" s="163">
        <v>67587</v>
      </c>
      <c r="H89" s="163">
        <v>67540</v>
      </c>
      <c r="I89" s="164">
        <f t="shared" si="33"/>
        <v>-6.9540000295920112E-4</v>
      </c>
      <c r="J89" s="165">
        <f t="shared" si="30"/>
        <v>-0.27744613475404922</v>
      </c>
      <c r="K89" s="163">
        <f t="shared" si="31"/>
        <v>-47</v>
      </c>
      <c r="L89" s="163">
        <f t="shared" si="32"/>
        <v>-25934</v>
      </c>
      <c r="M89" s="164">
        <f t="shared" si="34"/>
        <v>2.0378501242397625E-3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891898</v>
      </c>
      <c r="D90" s="169">
        <f t="shared" si="35"/>
        <v>903841</v>
      </c>
      <c r="E90" s="169">
        <f t="shared" si="35"/>
        <v>288001</v>
      </c>
      <c r="F90" s="169">
        <f t="shared" si="35"/>
        <v>682875</v>
      </c>
      <c r="G90" s="169">
        <f t="shared" si="35"/>
        <v>938901</v>
      </c>
      <c r="H90" s="169">
        <f t="shared" si="35"/>
        <v>1076122</v>
      </c>
      <c r="I90" s="170">
        <f t="shared" si="33"/>
        <v>0.14615065912167524</v>
      </c>
      <c r="J90" s="171">
        <f t="shared" si="30"/>
        <v>0.19060985283916088</v>
      </c>
      <c r="K90" s="169">
        <f>H90-G90</f>
        <v>137221</v>
      </c>
      <c r="L90" s="169">
        <f t="shared" si="32"/>
        <v>172281</v>
      </c>
      <c r="M90" s="170">
        <f t="shared" si="34"/>
        <v>3.2469282668006243E-2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126063</v>
      </c>
      <c r="D92" s="176">
        <v>123106</v>
      </c>
      <c r="E92" s="176">
        <v>51525</v>
      </c>
      <c r="F92" s="176">
        <v>125643</v>
      </c>
      <c r="G92" s="176">
        <v>136470</v>
      </c>
      <c r="H92" s="176">
        <v>138981</v>
      </c>
      <c r="I92" s="177">
        <f>IFERROR(H92/G92-1,"-")</f>
        <v>1.8399648274346037E-2</v>
      </c>
      <c r="J92" s="177">
        <f>IFERROR(H92/D92-1,"-")</f>
        <v>0.1289539096388479</v>
      </c>
      <c r="K92" s="176">
        <f>H92-G92</f>
        <v>2511</v>
      </c>
      <c r="L92" s="176">
        <f>H92-D92</f>
        <v>15875</v>
      </c>
      <c r="M92" s="177">
        <f>H92/H$8</f>
        <v>4.1934031406124731E-3</v>
      </c>
      <c r="N92" s="79"/>
    </row>
    <row r="93" spans="1:14" x14ac:dyDescent="0.25">
      <c r="A93" s="161" t="s">
        <v>96</v>
      </c>
      <c r="B93" s="157" t="s">
        <v>97</v>
      </c>
      <c r="C93" s="158">
        <v>64827</v>
      </c>
      <c r="D93" s="158">
        <v>66026</v>
      </c>
      <c r="E93" s="158">
        <v>26693</v>
      </c>
      <c r="F93" s="158">
        <v>64831</v>
      </c>
      <c r="G93" s="158">
        <v>67632</v>
      </c>
      <c r="H93" s="158">
        <v>64778</v>
      </c>
      <c r="I93" s="159">
        <f>IFERROR(H93/G93-1,"-")</f>
        <v>-4.2198959072628384E-2</v>
      </c>
      <c r="J93" s="160">
        <f t="shared" ref="J93:J104" si="36">IFERROR(H93/D93-1,"-")</f>
        <v>-1.8901644806591289E-2</v>
      </c>
      <c r="K93" s="158">
        <f t="shared" ref="K93:K103" si="37">H93-G93</f>
        <v>-2854</v>
      </c>
      <c r="L93" s="158">
        <f t="shared" ref="L93:L104" si="38">H93-D93</f>
        <v>-1248</v>
      </c>
      <c r="M93" s="159">
        <f>H93/H$8</f>
        <v>1.9545137007403513E-3</v>
      </c>
      <c r="N93" s="79"/>
    </row>
    <row r="94" spans="1:14" x14ac:dyDescent="0.25">
      <c r="A94" s="161" t="s">
        <v>103</v>
      </c>
      <c r="B94" s="162" t="s">
        <v>103</v>
      </c>
      <c r="C94" s="163">
        <v>27247</v>
      </c>
      <c r="D94" s="163">
        <v>28890</v>
      </c>
      <c r="E94" s="163">
        <v>12284</v>
      </c>
      <c r="F94" s="163">
        <v>27229</v>
      </c>
      <c r="G94" s="163">
        <v>17692</v>
      </c>
      <c r="H94" s="163">
        <v>19072</v>
      </c>
      <c r="I94" s="164">
        <f>IFERROR(H94/G94-1,"-")</f>
        <v>7.8001356545331246E-2</v>
      </c>
      <c r="J94" s="165">
        <f t="shared" si="36"/>
        <v>-0.33984077535479407</v>
      </c>
      <c r="K94" s="163">
        <f t="shared" si="37"/>
        <v>1380</v>
      </c>
      <c r="L94" s="163">
        <f t="shared" si="38"/>
        <v>-9818</v>
      </c>
      <c r="M94" s="164">
        <f>H94/H$8</f>
        <v>5.7544977153539754E-4</v>
      </c>
      <c r="N94" s="79"/>
    </row>
    <row r="95" spans="1:14" x14ac:dyDescent="0.25">
      <c r="A95" s="161" t="s">
        <v>100</v>
      </c>
      <c r="B95" s="162" t="s">
        <v>100</v>
      </c>
      <c r="C95" s="163">
        <v>37580</v>
      </c>
      <c r="D95" s="163">
        <v>37136</v>
      </c>
      <c r="E95" s="163">
        <v>14409</v>
      </c>
      <c r="F95" s="163">
        <v>37602</v>
      </c>
      <c r="G95" s="163">
        <v>49940</v>
      </c>
      <c r="H95" s="163">
        <v>45706</v>
      </c>
      <c r="I95" s="164">
        <f>IFERROR(H95/G95-1,"-")</f>
        <v>-8.4781738085702885E-2</v>
      </c>
      <c r="J95" s="165">
        <f t="shared" si="36"/>
        <v>0.23077337354588545</v>
      </c>
      <c r="K95" s="163">
        <f t="shared" si="37"/>
        <v>-4234</v>
      </c>
      <c r="L95" s="163">
        <f t="shared" si="38"/>
        <v>8570</v>
      </c>
      <c r="M95" s="164">
        <f>H95/H$8</f>
        <v>1.3790639292049539E-3</v>
      </c>
      <c r="N95" s="79"/>
    </row>
    <row r="96" spans="1:14" x14ac:dyDescent="0.25">
      <c r="A96" s="161"/>
      <c r="B96" s="157" t="s">
        <v>107</v>
      </c>
      <c r="C96" s="158">
        <v>61236</v>
      </c>
      <c r="D96" s="158">
        <v>57080</v>
      </c>
      <c r="E96" s="158">
        <v>24832</v>
      </c>
      <c r="F96" s="158">
        <v>60812</v>
      </c>
      <c r="G96" s="158">
        <v>68838</v>
      </c>
      <c r="H96" s="158">
        <v>74203</v>
      </c>
      <c r="I96" s="159">
        <f>IFERROR(H96/G96-1,"-")</f>
        <v>7.7936604782242291E-2</v>
      </c>
      <c r="J96" s="160">
        <f t="shared" si="36"/>
        <v>0.29998248072880163</v>
      </c>
      <c r="K96" s="158">
        <f t="shared" si="37"/>
        <v>5365</v>
      </c>
      <c r="L96" s="158">
        <f t="shared" si="38"/>
        <v>17123</v>
      </c>
      <c r="M96" s="159">
        <f>H96/H$8</f>
        <v>2.2388894398721218E-3</v>
      </c>
      <c r="N96" s="79"/>
    </row>
    <row r="97" spans="1:14" s="56" customFormat="1" x14ac:dyDescent="0.25">
      <c r="A97" s="161"/>
      <c r="B97" s="162" t="s">
        <v>110</v>
      </c>
      <c r="C97" s="163">
        <v>6532</v>
      </c>
      <c r="D97" s="163">
        <v>7315</v>
      </c>
      <c r="E97" s="163">
        <v>4845</v>
      </c>
      <c r="F97" s="163">
        <v>8301</v>
      </c>
      <c r="G97" s="163">
        <v>9944</v>
      </c>
      <c r="H97" s="163">
        <v>11437</v>
      </c>
      <c r="I97" s="164">
        <f t="shared" ref="I97:I104" si="39">IFERROR(H97/G97-1,"-")</f>
        <v>0.15014078841512468</v>
      </c>
      <c r="J97" s="165">
        <f t="shared" si="36"/>
        <v>0.56349965823650039</v>
      </c>
      <c r="K97" s="163">
        <f t="shared" si="37"/>
        <v>1493</v>
      </c>
      <c r="L97" s="163">
        <f t="shared" si="38"/>
        <v>4122</v>
      </c>
      <c r="M97" s="164">
        <f t="shared" ref="M97:M104" si="40">H97/H$8</f>
        <v>3.4508279346950199E-4</v>
      </c>
      <c r="N97" s="166"/>
    </row>
    <row r="98" spans="1:14" s="56" customFormat="1" x14ac:dyDescent="0.25">
      <c r="A98" s="161"/>
      <c r="B98" s="162" t="s">
        <v>113</v>
      </c>
      <c r="C98" s="163">
        <v>23104</v>
      </c>
      <c r="D98" s="163">
        <v>19109</v>
      </c>
      <c r="E98" s="163">
        <v>7178</v>
      </c>
      <c r="F98" s="163">
        <v>19217</v>
      </c>
      <c r="G98" s="163">
        <v>20603</v>
      </c>
      <c r="H98" s="163">
        <v>22579</v>
      </c>
      <c r="I98" s="164">
        <f t="shared" si="39"/>
        <v>9.5908362859777663E-2</v>
      </c>
      <c r="J98" s="165">
        <f t="shared" si="36"/>
        <v>0.18158982678319124</v>
      </c>
      <c r="K98" s="163">
        <f t="shared" si="37"/>
        <v>1976</v>
      </c>
      <c r="L98" s="163">
        <f t="shared" si="38"/>
        <v>3470</v>
      </c>
      <c r="M98" s="164">
        <f t="shared" si="40"/>
        <v>6.8126470173541012E-4</v>
      </c>
      <c r="N98" s="166"/>
    </row>
    <row r="99" spans="1:14" x14ac:dyDescent="0.25">
      <c r="A99" s="161"/>
      <c r="B99" s="162" t="s">
        <v>116</v>
      </c>
      <c r="C99" s="163">
        <v>7747</v>
      </c>
      <c r="D99" s="163">
        <v>7822</v>
      </c>
      <c r="E99" s="163">
        <v>4081</v>
      </c>
      <c r="F99" s="163">
        <v>7164</v>
      </c>
      <c r="G99" s="163">
        <v>8223</v>
      </c>
      <c r="H99" s="163">
        <v>9036</v>
      </c>
      <c r="I99" s="164">
        <f t="shared" si="39"/>
        <v>9.886902590295521E-2</v>
      </c>
      <c r="J99" s="165">
        <f t="shared" si="36"/>
        <v>0.15520327282025059</v>
      </c>
      <c r="K99" s="163">
        <f t="shared" si="37"/>
        <v>813</v>
      </c>
      <c r="L99" s="163">
        <f t="shared" si="38"/>
        <v>1214</v>
      </c>
      <c r="M99" s="164">
        <f t="shared" si="40"/>
        <v>2.7263863965991256E-4</v>
      </c>
      <c r="N99" s="79"/>
    </row>
    <row r="100" spans="1:14" x14ac:dyDescent="0.25">
      <c r="A100" s="161"/>
      <c r="B100" s="162" t="s">
        <v>123</v>
      </c>
      <c r="C100" s="163">
        <v>2012</v>
      </c>
      <c r="D100" s="163">
        <v>2193</v>
      </c>
      <c r="E100" s="163">
        <v>893</v>
      </c>
      <c r="F100" s="163">
        <v>4607</v>
      </c>
      <c r="G100" s="163">
        <v>3258</v>
      </c>
      <c r="H100" s="163">
        <v>3585</v>
      </c>
      <c r="I100" s="164">
        <f t="shared" si="39"/>
        <v>0.10036832412523022</v>
      </c>
      <c r="J100" s="165">
        <f t="shared" si="36"/>
        <v>0.63474692202462379</v>
      </c>
      <c r="K100" s="163">
        <f t="shared" si="37"/>
        <v>327</v>
      </c>
      <c r="L100" s="163">
        <f t="shared" si="38"/>
        <v>1392</v>
      </c>
      <c r="M100" s="164">
        <f t="shared" si="40"/>
        <v>1.081683845928272E-4</v>
      </c>
      <c r="N100" s="79"/>
    </row>
    <row r="101" spans="1:14" x14ac:dyDescent="0.25">
      <c r="A101" s="161"/>
      <c r="B101" s="162" t="s">
        <v>119</v>
      </c>
      <c r="C101" s="163">
        <v>1383</v>
      </c>
      <c r="D101" s="163">
        <v>1184</v>
      </c>
      <c r="E101" s="163">
        <v>699</v>
      </c>
      <c r="F101" s="163">
        <v>1780</v>
      </c>
      <c r="G101" s="163">
        <v>1650</v>
      </c>
      <c r="H101" s="163">
        <v>2010</v>
      </c>
      <c r="I101" s="164">
        <f t="shared" si="39"/>
        <v>0.21818181818181825</v>
      </c>
      <c r="J101" s="165">
        <f t="shared" si="36"/>
        <v>0.69763513513513509</v>
      </c>
      <c r="K101" s="163">
        <f t="shared" si="37"/>
        <v>360</v>
      </c>
      <c r="L101" s="163">
        <f t="shared" si="38"/>
        <v>826</v>
      </c>
      <c r="M101" s="164">
        <f t="shared" si="40"/>
        <v>6.0646709353300601E-5</v>
      </c>
      <c r="N101" s="79"/>
    </row>
    <row r="102" spans="1:14" x14ac:dyDescent="0.25">
      <c r="A102" s="161"/>
      <c r="B102" s="162" t="s">
        <v>128</v>
      </c>
      <c r="C102" s="163">
        <v>324</v>
      </c>
      <c r="D102" s="163">
        <v>370</v>
      </c>
      <c r="E102" s="163">
        <v>586</v>
      </c>
      <c r="F102" s="163">
        <v>716</v>
      </c>
      <c r="G102" s="163">
        <v>386</v>
      </c>
      <c r="H102" s="163">
        <v>772</v>
      </c>
      <c r="I102" s="164">
        <f t="shared" si="39"/>
        <v>1</v>
      </c>
      <c r="J102" s="165">
        <f t="shared" si="36"/>
        <v>1.0864864864864865</v>
      </c>
      <c r="K102" s="163">
        <f t="shared" si="37"/>
        <v>386</v>
      </c>
      <c r="L102" s="163">
        <f t="shared" si="38"/>
        <v>402</v>
      </c>
      <c r="M102" s="164">
        <f t="shared" si="40"/>
        <v>2.3293163990421925E-5</v>
      </c>
      <c r="N102" s="79"/>
    </row>
    <row r="103" spans="1:14" x14ac:dyDescent="0.25">
      <c r="A103" s="161" t="s">
        <v>144</v>
      </c>
      <c r="B103" s="162" t="s">
        <v>131</v>
      </c>
      <c r="C103" s="163">
        <v>1061</v>
      </c>
      <c r="D103" s="163">
        <v>589</v>
      </c>
      <c r="E103" s="163">
        <v>245</v>
      </c>
      <c r="F103" s="163">
        <v>291</v>
      </c>
      <c r="G103" s="163">
        <v>803</v>
      </c>
      <c r="H103" s="163">
        <v>1084</v>
      </c>
      <c r="I103" s="164">
        <f t="shared" si="39"/>
        <v>0.3499377334993774</v>
      </c>
      <c r="J103" s="165">
        <f t="shared" si="36"/>
        <v>0.84040747028862484</v>
      </c>
      <c r="K103" s="163">
        <f t="shared" si="37"/>
        <v>281</v>
      </c>
      <c r="L103" s="163">
        <f t="shared" si="38"/>
        <v>495</v>
      </c>
      <c r="M103" s="164">
        <f t="shared" si="40"/>
        <v>3.2706981561680522E-5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19073</v>
      </c>
      <c r="D104" s="169">
        <f t="shared" si="41"/>
        <v>18498</v>
      </c>
      <c r="E104" s="169">
        <f t="shared" si="41"/>
        <v>6305</v>
      </c>
      <c r="F104" s="169">
        <f t="shared" si="41"/>
        <v>18736</v>
      </c>
      <c r="G104" s="169">
        <f t="shared" si="41"/>
        <v>23971</v>
      </c>
      <c r="H104" s="169">
        <f t="shared" si="41"/>
        <v>23700</v>
      </c>
      <c r="I104" s="170">
        <f t="shared" si="39"/>
        <v>-1.1305327270451748E-2</v>
      </c>
      <c r="J104" s="171">
        <f t="shared" si="36"/>
        <v>0.28121959130716845</v>
      </c>
      <c r="K104" s="169">
        <f>H104-G104</f>
        <v>-271</v>
      </c>
      <c r="L104" s="169">
        <f t="shared" si="38"/>
        <v>5202</v>
      </c>
      <c r="M104" s="170">
        <f t="shared" si="40"/>
        <v>7.1508806550906682E-4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980110</v>
      </c>
      <c r="D106" s="176">
        <v>966565</v>
      </c>
      <c r="E106" s="176">
        <v>392854</v>
      </c>
      <c r="F106" s="176">
        <v>1207077</v>
      </c>
      <c r="G106" s="176">
        <v>1327472</v>
      </c>
      <c r="H106" s="176">
        <v>1355457</v>
      </c>
      <c r="I106" s="177">
        <f>IFERROR(H106/G106-1,"-")</f>
        <v>2.1081423939638633E-2</v>
      </c>
      <c r="J106" s="177">
        <f>IFERROR(H106/D106-1,"-")</f>
        <v>0.40234438449561072</v>
      </c>
      <c r="K106" s="176">
        <f>H106-G106</f>
        <v>27985</v>
      </c>
      <c r="L106" s="176">
        <f>H106-D106</f>
        <v>388892</v>
      </c>
      <c r="M106" s="177">
        <f>H106/H$8</f>
        <v>4.089751578104317E-2</v>
      </c>
      <c r="N106" s="79"/>
    </row>
    <row r="107" spans="1:14" x14ac:dyDescent="0.25">
      <c r="A107" s="161" t="s">
        <v>96</v>
      </c>
      <c r="B107" s="157" t="s">
        <v>97</v>
      </c>
      <c r="C107" s="158">
        <v>144712</v>
      </c>
      <c r="D107" s="158">
        <v>147587</v>
      </c>
      <c r="E107" s="158">
        <v>116788</v>
      </c>
      <c r="F107" s="158">
        <v>199059</v>
      </c>
      <c r="G107" s="158">
        <v>203699</v>
      </c>
      <c r="H107" s="158">
        <v>194338</v>
      </c>
      <c r="I107" s="159">
        <f>IFERROR(H107/G107-1,"-")</f>
        <v>-4.5955061144139164E-2</v>
      </c>
      <c r="J107" s="160">
        <f t="shared" ref="J107:J118" si="42">IFERROR(H107/D107-1,"-")</f>
        <v>0.31676909212871052</v>
      </c>
      <c r="K107" s="158">
        <f t="shared" ref="K107:K117" si="43">H107-G107</f>
        <v>-9361</v>
      </c>
      <c r="L107" s="158">
        <f t="shared" ref="L107:L118" si="44">H107-D107</f>
        <v>46751</v>
      </c>
      <c r="M107" s="159">
        <f>H107/H$8</f>
        <v>5.863661792189917E-3</v>
      </c>
      <c r="N107" s="79"/>
    </row>
    <row r="108" spans="1:14" x14ac:dyDescent="0.25">
      <c r="A108" s="161" t="s">
        <v>103</v>
      </c>
      <c r="B108" s="162" t="s">
        <v>103</v>
      </c>
      <c r="C108" s="163">
        <v>48197</v>
      </c>
      <c r="D108" s="163">
        <v>39991</v>
      </c>
      <c r="E108" s="163">
        <v>11237</v>
      </c>
      <c r="F108" s="163">
        <v>70139</v>
      </c>
      <c r="G108" s="163">
        <v>55244</v>
      </c>
      <c r="H108" s="163">
        <v>55578</v>
      </c>
      <c r="I108" s="164">
        <f>IFERROR(H108/G108-1,"-")</f>
        <v>6.0459054376946764E-3</v>
      </c>
      <c r="J108" s="165">
        <f t="shared" si="42"/>
        <v>0.38976269660673646</v>
      </c>
      <c r="K108" s="163">
        <f t="shared" si="43"/>
        <v>334</v>
      </c>
      <c r="L108" s="163">
        <f t="shared" si="44"/>
        <v>15587</v>
      </c>
      <c r="M108" s="164">
        <f>H108/H$8</f>
        <v>1.676926772357085E-3</v>
      </c>
      <c r="N108" s="79"/>
    </row>
    <row r="109" spans="1:14" x14ac:dyDescent="0.25">
      <c r="A109" s="161" t="s">
        <v>100</v>
      </c>
      <c r="B109" s="162" t="s">
        <v>100</v>
      </c>
      <c r="C109" s="163">
        <v>96515</v>
      </c>
      <c r="D109" s="163">
        <v>107596</v>
      </c>
      <c r="E109" s="163">
        <v>105551</v>
      </c>
      <c r="F109" s="163">
        <v>128920</v>
      </c>
      <c r="G109" s="163">
        <v>148455</v>
      </c>
      <c r="H109" s="163">
        <v>138760</v>
      </c>
      <c r="I109" s="164">
        <f>IFERROR(H109/G109-1,"-")</f>
        <v>-6.5305984978613063E-2</v>
      </c>
      <c r="J109" s="165">
        <f t="shared" si="42"/>
        <v>0.28963902003791953</v>
      </c>
      <c r="K109" s="163">
        <f t="shared" si="43"/>
        <v>-9695</v>
      </c>
      <c r="L109" s="163">
        <f t="shared" si="44"/>
        <v>31164</v>
      </c>
      <c r="M109" s="164">
        <f>H109/H$8</f>
        <v>4.186735019832832E-3</v>
      </c>
      <c r="N109" s="79"/>
    </row>
    <row r="110" spans="1:14" x14ac:dyDescent="0.25">
      <c r="A110" s="161"/>
      <c r="B110" s="157" t="s">
        <v>107</v>
      </c>
      <c r="C110" s="158">
        <v>835398</v>
      </c>
      <c r="D110" s="158">
        <v>818978</v>
      </c>
      <c r="E110" s="158">
        <v>276066</v>
      </c>
      <c r="F110" s="158">
        <v>1008018</v>
      </c>
      <c r="G110" s="158">
        <v>1123773</v>
      </c>
      <c r="H110" s="158">
        <v>1161119</v>
      </c>
      <c r="I110" s="159">
        <f>IFERROR(H110/G110-1,"-")</f>
        <v>3.3232690231923989E-2</v>
      </c>
      <c r="J110" s="160">
        <f t="shared" si="42"/>
        <v>0.41776580079074166</v>
      </c>
      <c r="K110" s="158">
        <f t="shared" si="43"/>
        <v>37346</v>
      </c>
      <c r="L110" s="158">
        <f t="shared" si="44"/>
        <v>342141</v>
      </c>
      <c r="M110" s="159">
        <f>H110/H$8</f>
        <v>3.5033853988853253E-2</v>
      </c>
      <c r="N110" s="79"/>
    </row>
    <row r="111" spans="1:14" s="56" customFormat="1" x14ac:dyDescent="0.25">
      <c r="A111" s="161"/>
      <c r="B111" s="162" t="s">
        <v>110</v>
      </c>
      <c r="C111" s="163">
        <v>460921</v>
      </c>
      <c r="D111" s="163">
        <v>440006</v>
      </c>
      <c r="E111" s="163">
        <v>147447</v>
      </c>
      <c r="F111" s="163">
        <v>619928</v>
      </c>
      <c r="G111" s="163">
        <v>712793</v>
      </c>
      <c r="H111" s="163">
        <v>717114</v>
      </c>
      <c r="I111" s="164">
        <f t="shared" ref="I111:I118" si="45">IFERROR(H111/G111-1,"-")</f>
        <v>6.0620685107737327E-3</v>
      </c>
      <c r="J111" s="165">
        <f t="shared" si="42"/>
        <v>0.62978232115016608</v>
      </c>
      <c r="K111" s="163">
        <f t="shared" si="43"/>
        <v>4321</v>
      </c>
      <c r="L111" s="163">
        <f t="shared" si="44"/>
        <v>277108</v>
      </c>
      <c r="M111" s="164">
        <f t="shared" ref="M111:M118" si="46">H111/H$8</f>
        <v>2.1637116582678015E-2</v>
      </c>
      <c r="N111" s="166"/>
    </row>
    <row r="112" spans="1:14" s="56" customFormat="1" x14ac:dyDescent="0.25">
      <c r="A112" s="161"/>
      <c r="B112" s="162" t="s">
        <v>113</v>
      </c>
      <c r="C112" s="163">
        <v>104134</v>
      </c>
      <c r="D112" s="163">
        <v>80610</v>
      </c>
      <c r="E112" s="163">
        <v>20736</v>
      </c>
      <c r="F112" s="163">
        <v>41022</v>
      </c>
      <c r="G112" s="163">
        <v>53804</v>
      </c>
      <c r="H112" s="163">
        <v>54374</v>
      </c>
      <c r="I112" s="164">
        <f t="shared" si="45"/>
        <v>1.0594007880454948E-2</v>
      </c>
      <c r="J112" s="165">
        <f t="shared" si="42"/>
        <v>-0.32546830418062278</v>
      </c>
      <c r="K112" s="163">
        <f t="shared" si="43"/>
        <v>570</v>
      </c>
      <c r="L112" s="163">
        <f t="shared" si="44"/>
        <v>-26236</v>
      </c>
      <c r="M112" s="164">
        <f t="shared" si="46"/>
        <v>1.6405990917295358E-3</v>
      </c>
      <c r="N112" s="166"/>
    </row>
    <row r="113" spans="1:14" x14ac:dyDescent="0.25">
      <c r="A113" s="161"/>
      <c r="B113" s="162" t="s">
        <v>116</v>
      </c>
      <c r="C113" s="163">
        <v>95352</v>
      </c>
      <c r="D113" s="163">
        <v>90019</v>
      </c>
      <c r="E113" s="163">
        <v>13023</v>
      </c>
      <c r="F113" s="163">
        <v>60814</v>
      </c>
      <c r="G113" s="163">
        <v>72165</v>
      </c>
      <c r="H113" s="163">
        <v>78719</v>
      </c>
      <c r="I113" s="164">
        <f t="shared" si="45"/>
        <v>9.081964941453613E-2</v>
      </c>
      <c r="J113" s="165">
        <f t="shared" si="42"/>
        <v>-0.12552905497728262</v>
      </c>
      <c r="K113" s="163">
        <f t="shared" si="43"/>
        <v>6554</v>
      </c>
      <c r="L113" s="163">
        <f t="shared" si="44"/>
        <v>-11300</v>
      </c>
      <c r="M113" s="164">
        <f t="shared" si="46"/>
        <v>2.375148414717647E-3</v>
      </c>
      <c r="N113" s="79"/>
    </row>
    <row r="114" spans="1:14" x14ac:dyDescent="0.25">
      <c r="A114" s="161"/>
      <c r="B114" s="162" t="s">
        <v>123</v>
      </c>
      <c r="C114" s="163">
        <v>15024</v>
      </c>
      <c r="D114" s="163">
        <v>17067</v>
      </c>
      <c r="E114" s="163">
        <v>8362</v>
      </c>
      <c r="F114" s="163">
        <v>38570</v>
      </c>
      <c r="G114" s="163">
        <v>38476</v>
      </c>
      <c r="H114" s="163">
        <v>38247</v>
      </c>
      <c r="I114" s="164">
        <f t="shared" si="45"/>
        <v>-5.9517621374363117E-3</v>
      </c>
      <c r="J114" s="165">
        <f t="shared" si="42"/>
        <v>1.2409913868869751</v>
      </c>
      <c r="K114" s="163">
        <f t="shared" si="43"/>
        <v>-229</v>
      </c>
      <c r="L114" s="163">
        <f t="shared" si="44"/>
        <v>21180</v>
      </c>
      <c r="M114" s="164">
        <f t="shared" si="46"/>
        <v>1.1540073097689992E-3</v>
      </c>
      <c r="N114" s="79"/>
    </row>
    <row r="115" spans="1:14" x14ac:dyDescent="0.25">
      <c r="A115" s="161"/>
      <c r="B115" s="162" t="s">
        <v>119</v>
      </c>
      <c r="C115" s="163">
        <v>25559</v>
      </c>
      <c r="D115" s="163">
        <v>28205</v>
      </c>
      <c r="E115" s="163">
        <v>19245</v>
      </c>
      <c r="F115" s="163">
        <v>39216</v>
      </c>
      <c r="G115" s="163">
        <v>38880</v>
      </c>
      <c r="H115" s="163">
        <v>30752</v>
      </c>
      <c r="I115" s="164">
        <f t="shared" si="45"/>
        <v>-0.20905349794238681</v>
      </c>
      <c r="J115" s="165">
        <f t="shared" si="42"/>
        <v>9.0303137741535089E-2</v>
      </c>
      <c r="K115" s="163">
        <f t="shared" si="43"/>
        <v>-8128</v>
      </c>
      <c r="L115" s="163">
        <f t="shared" si="44"/>
        <v>2547</v>
      </c>
      <c r="M115" s="164">
        <f t="shared" si="46"/>
        <v>9.2786448061328369E-4</v>
      </c>
      <c r="N115" s="79"/>
    </row>
    <row r="116" spans="1:14" x14ac:dyDescent="0.25">
      <c r="A116" s="161"/>
      <c r="B116" s="162" t="s">
        <v>128</v>
      </c>
      <c r="C116" s="163">
        <v>3838</v>
      </c>
      <c r="D116" s="163">
        <v>5162</v>
      </c>
      <c r="E116" s="163">
        <v>2329</v>
      </c>
      <c r="F116" s="163">
        <v>11148</v>
      </c>
      <c r="G116" s="163">
        <v>9646</v>
      </c>
      <c r="H116" s="163">
        <v>10750</v>
      </c>
      <c r="I116" s="164">
        <f t="shared" si="45"/>
        <v>0.1144515861496993</v>
      </c>
      <c r="J116" s="165">
        <f t="shared" si="42"/>
        <v>1.08252615265401</v>
      </c>
      <c r="K116" s="163">
        <f t="shared" si="43"/>
        <v>1104</v>
      </c>
      <c r="L116" s="163">
        <f t="shared" si="44"/>
        <v>5588</v>
      </c>
      <c r="M116" s="164">
        <f t="shared" si="46"/>
        <v>3.2435429131740374E-4</v>
      </c>
      <c r="N116" s="79"/>
    </row>
    <row r="117" spans="1:14" x14ac:dyDescent="0.25">
      <c r="A117" s="161" t="s">
        <v>144</v>
      </c>
      <c r="B117" s="162" t="s">
        <v>131</v>
      </c>
      <c r="C117" s="163">
        <v>10324</v>
      </c>
      <c r="D117" s="163">
        <v>10767</v>
      </c>
      <c r="E117" s="163">
        <v>7254</v>
      </c>
      <c r="F117" s="163">
        <v>6599</v>
      </c>
      <c r="G117" s="163">
        <v>6156</v>
      </c>
      <c r="H117" s="163">
        <v>9761</v>
      </c>
      <c r="I117" s="164">
        <f t="shared" si="45"/>
        <v>0.58560753736192339</v>
      </c>
      <c r="J117" s="165">
        <f t="shared" si="42"/>
        <v>-9.3433639825392434E-2</v>
      </c>
      <c r="K117" s="163">
        <f t="shared" si="43"/>
        <v>3605</v>
      </c>
      <c r="L117" s="163">
        <f t="shared" si="44"/>
        <v>-1006</v>
      </c>
      <c r="M117" s="164">
        <f t="shared" si="46"/>
        <v>2.9451369651620256E-4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120246</v>
      </c>
      <c r="D118" s="169">
        <f t="shared" si="47"/>
        <v>147142</v>
      </c>
      <c r="E118" s="169">
        <f t="shared" si="47"/>
        <v>57670</v>
      </c>
      <c r="F118" s="169">
        <f t="shared" si="47"/>
        <v>190721</v>
      </c>
      <c r="G118" s="169">
        <f t="shared" si="47"/>
        <v>191853</v>
      </c>
      <c r="H118" s="169">
        <f t="shared" si="47"/>
        <v>221402</v>
      </c>
      <c r="I118" s="170">
        <f t="shared" si="45"/>
        <v>0.15401896243478075</v>
      </c>
      <c r="J118" s="171">
        <f t="shared" si="42"/>
        <v>0.50468255154884401</v>
      </c>
      <c r="K118" s="169">
        <f>H118-G118</f>
        <v>29549</v>
      </c>
      <c r="L118" s="169">
        <f t="shared" si="44"/>
        <v>74260</v>
      </c>
      <c r="M118" s="170">
        <f t="shared" si="46"/>
        <v>6.6802501215121697E-3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486402</v>
      </c>
      <c r="D120" s="176">
        <v>454490</v>
      </c>
      <c r="E120" s="176">
        <v>180102</v>
      </c>
      <c r="F120" s="176">
        <v>489441</v>
      </c>
      <c r="G120" s="176">
        <v>523336</v>
      </c>
      <c r="H120" s="176">
        <v>529058</v>
      </c>
      <c r="I120" s="177">
        <f>IFERROR(H120/G120-1,"-")</f>
        <v>1.0933702248650867E-2</v>
      </c>
      <c r="J120" s="177">
        <f>IFERROR(H120/D120-1,"-")</f>
        <v>0.16406961649321228</v>
      </c>
      <c r="K120" s="176">
        <f>H120-G120</f>
        <v>5722</v>
      </c>
      <c r="L120" s="176">
        <f>H120-D120</f>
        <v>74568</v>
      </c>
      <c r="M120" s="177">
        <f>H120/H$8</f>
        <v>1.5962998386586325E-2</v>
      </c>
      <c r="N120" s="79"/>
    </row>
    <row r="121" spans="1:14" x14ac:dyDescent="0.25">
      <c r="A121" s="161" t="s">
        <v>96</v>
      </c>
      <c r="B121" s="157" t="s">
        <v>97</v>
      </c>
      <c r="C121" s="158">
        <v>247494</v>
      </c>
      <c r="D121" s="158">
        <v>214873</v>
      </c>
      <c r="E121" s="158">
        <v>92166</v>
      </c>
      <c r="F121" s="158">
        <v>251082</v>
      </c>
      <c r="G121" s="158">
        <v>280170</v>
      </c>
      <c r="H121" s="158">
        <v>283352</v>
      </c>
      <c r="I121" s="159">
        <f>IFERROR(H121/G121-1,"-")</f>
        <v>1.1357390155976699E-2</v>
      </c>
      <c r="J121" s="160">
        <f t="shared" ref="J121:J132" si="48">IFERROR(H121/D121-1,"-")</f>
        <v>0.31869522927496718</v>
      </c>
      <c r="K121" s="158">
        <f t="shared" ref="K121:K131" si="49">H121-G121</f>
        <v>3182</v>
      </c>
      <c r="L121" s="158">
        <f t="shared" ref="L121:L132" si="50">H121-D121</f>
        <v>68479</v>
      </c>
      <c r="M121" s="159">
        <f>H121/H$8</f>
        <v>8.5494360142668816E-3</v>
      </c>
      <c r="N121" s="79"/>
    </row>
    <row r="122" spans="1:14" x14ac:dyDescent="0.25">
      <c r="A122" s="161" t="s">
        <v>103</v>
      </c>
      <c r="B122" s="162" t="s">
        <v>103</v>
      </c>
      <c r="C122" s="163">
        <v>126888</v>
      </c>
      <c r="D122" s="163">
        <v>99964</v>
      </c>
      <c r="E122" s="163">
        <v>36356</v>
      </c>
      <c r="F122" s="163">
        <v>118332</v>
      </c>
      <c r="G122" s="163">
        <v>110477</v>
      </c>
      <c r="H122" s="163">
        <v>122087</v>
      </c>
      <c r="I122" s="164">
        <f>IFERROR(H122/G122-1,"-")</f>
        <v>0.10508974718719744</v>
      </c>
      <c r="J122" s="165">
        <f t="shared" si="48"/>
        <v>0.22130967148173353</v>
      </c>
      <c r="K122" s="163">
        <f t="shared" si="49"/>
        <v>11610</v>
      </c>
      <c r="L122" s="163">
        <f t="shared" si="50"/>
        <v>22123</v>
      </c>
      <c r="M122" s="164">
        <f>H122/H$8</f>
        <v>3.6836690571225923E-3</v>
      </c>
      <c r="N122" s="79"/>
    </row>
    <row r="123" spans="1:14" x14ac:dyDescent="0.25">
      <c r="A123" s="161" t="s">
        <v>100</v>
      </c>
      <c r="B123" s="162" t="s">
        <v>100</v>
      </c>
      <c r="C123" s="163">
        <v>120606</v>
      </c>
      <c r="D123" s="163">
        <v>114909</v>
      </c>
      <c r="E123" s="163">
        <v>55810</v>
      </c>
      <c r="F123" s="163">
        <v>132750</v>
      </c>
      <c r="G123" s="163">
        <v>169693</v>
      </c>
      <c r="H123" s="163">
        <v>161265</v>
      </c>
      <c r="I123" s="164">
        <f>IFERROR(H123/G123-1,"-")</f>
        <v>-4.9666161833428646E-2</v>
      </c>
      <c r="J123" s="165">
        <f t="shared" si="48"/>
        <v>0.40341487611936411</v>
      </c>
      <c r="K123" s="163">
        <f t="shared" si="49"/>
        <v>-8428</v>
      </c>
      <c r="L123" s="163">
        <f t="shared" si="50"/>
        <v>46356</v>
      </c>
      <c r="M123" s="164">
        <f>H123/H$8</f>
        <v>4.8657669571442897E-3</v>
      </c>
      <c r="N123" s="79"/>
    </row>
    <row r="124" spans="1:14" x14ac:dyDescent="0.25">
      <c r="A124" s="161"/>
      <c r="B124" s="157" t="s">
        <v>107</v>
      </c>
      <c r="C124" s="158">
        <v>238908</v>
      </c>
      <c r="D124" s="158">
        <v>239617</v>
      </c>
      <c r="E124" s="158">
        <v>87936</v>
      </c>
      <c r="F124" s="158">
        <v>238359</v>
      </c>
      <c r="G124" s="158">
        <v>243166</v>
      </c>
      <c r="H124" s="158">
        <v>245706</v>
      </c>
      <c r="I124" s="159">
        <f>IFERROR(H124/G124-1,"-")</f>
        <v>1.0445539261245473E-2</v>
      </c>
      <c r="J124" s="160">
        <f t="shared" si="48"/>
        <v>2.5411385669631192E-2</v>
      </c>
      <c r="K124" s="158">
        <f t="shared" si="49"/>
        <v>2540</v>
      </c>
      <c r="L124" s="158">
        <f t="shared" si="50"/>
        <v>6089</v>
      </c>
      <c r="M124" s="159">
        <f>H124/H$8</f>
        <v>7.413562372319442E-3</v>
      </c>
      <c r="N124" s="79"/>
    </row>
    <row r="125" spans="1:14" s="56" customFormat="1" x14ac:dyDescent="0.25">
      <c r="A125" s="161"/>
      <c r="B125" s="162" t="s">
        <v>110</v>
      </c>
      <c r="C125" s="163">
        <v>32556</v>
      </c>
      <c r="D125" s="163">
        <v>29399</v>
      </c>
      <c r="E125" s="163">
        <v>10277</v>
      </c>
      <c r="F125" s="163">
        <v>29734</v>
      </c>
      <c r="G125" s="163">
        <v>36580</v>
      </c>
      <c r="H125" s="163">
        <v>32836</v>
      </c>
      <c r="I125" s="164">
        <f t="shared" ref="I125:I132" si="51">IFERROR(H125/G125-1,"-")</f>
        <v>-0.10235101148168402</v>
      </c>
      <c r="J125" s="165">
        <f t="shared" si="48"/>
        <v>0.1169087383924623</v>
      </c>
      <c r="K125" s="163">
        <f t="shared" si="49"/>
        <v>-3744</v>
      </c>
      <c r="L125" s="163">
        <f t="shared" si="50"/>
        <v>3437</v>
      </c>
      <c r="M125" s="164">
        <f t="shared" ref="M125:M132" si="52">H125/H$8</f>
        <v>9.9074395439053653E-4</v>
      </c>
      <c r="N125" s="166"/>
    </row>
    <row r="126" spans="1:14" s="56" customFormat="1" x14ac:dyDescent="0.25">
      <c r="A126" s="161"/>
      <c r="B126" s="162" t="s">
        <v>113</v>
      </c>
      <c r="C126" s="163">
        <v>30834</v>
      </c>
      <c r="D126" s="163">
        <v>27082</v>
      </c>
      <c r="E126" s="163">
        <v>10562</v>
      </c>
      <c r="F126" s="163">
        <v>29500</v>
      </c>
      <c r="G126" s="163">
        <v>37398</v>
      </c>
      <c r="H126" s="163">
        <v>36612</v>
      </c>
      <c r="I126" s="164">
        <f t="shared" si="51"/>
        <v>-2.1017166693406031E-2</v>
      </c>
      <c r="J126" s="165">
        <f t="shared" si="48"/>
        <v>0.35189424710139572</v>
      </c>
      <c r="K126" s="163">
        <f t="shared" si="49"/>
        <v>-786</v>
      </c>
      <c r="L126" s="163">
        <f t="shared" si="50"/>
        <v>9530</v>
      </c>
      <c r="M126" s="164">
        <f t="shared" si="52"/>
        <v>1.1046752849965381E-3</v>
      </c>
      <c r="N126" s="166"/>
    </row>
    <row r="127" spans="1:14" x14ac:dyDescent="0.25">
      <c r="A127" s="161"/>
      <c r="B127" s="162" t="s">
        <v>116</v>
      </c>
      <c r="C127" s="163">
        <v>17087</v>
      </c>
      <c r="D127" s="163">
        <v>18393</v>
      </c>
      <c r="E127" s="163">
        <v>6115</v>
      </c>
      <c r="F127" s="163">
        <v>21279</v>
      </c>
      <c r="G127" s="163">
        <v>24467</v>
      </c>
      <c r="H127" s="163">
        <v>24007</v>
      </c>
      <c r="I127" s="164">
        <f t="shared" si="51"/>
        <v>-1.880083377610664E-2</v>
      </c>
      <c r="J127" s="165">
        <f t="shared" si="48"/>
        <v>0.30522481378785415</v>
      </c>
      <c r="K127" s="163">
        <f t="shared" si="49"/>
        <v>-460</v>
      </c>
      <c r="L127" s="163">
        <f t="shared" si="50"/>
        <v>5614</v>
      </c>
      <c r="M127" s="164">
        <f t="shared" si="52"/>
        <v>7.2435102061924755E-4</v>
      </c>
      <c r="N127" s="79"/>
    </row>
    <row r="128" spans="1:14" x14ac:dyDescent="0.25">
      <c r="A128" s="161"/>
      <c r="B128" s="162" t="s">
        <v>123</v>
      </c>
      <c r="C128" s="163">
        <v>4254</v>
      </c>
      <c r="D128" s="163">
        <v>4162</v>
      </c>
      <c r="E128" s="163">
        <v>1593</v>
      </c>
      <c r="F128" s="163">
        <v>5628</v>
      </c>
      <c r="G128" s="163">
        <v>6402</v>
      </c>
      <c r="H128" s="163">
        <v>6684</v>
      </c>
      <c r="I128" s="164">
        <f t="shared" si="51"/>
        <v>4.4048734770384179E-2</v>
      </c>
      <c r="J128" s="165">
        <f t="shared" si="48"/>
        <v>0.60595867371456036</v>
      </c>
      <c r="K128" s="163">
        <f t="shared" si="49"/>
        <v>282</v>
      </c>
      <c r="L128" s="163">
        <f t="shared" si="50"/>
        <v>2522</v>
      </c>
      <c r="M128" s="164">
        <f t="shared" si="52"/>
        <v>2.016729379688862E-4</v>
      </c>
      <c r="N128" s="79"/>
    </row>
    <row r="129" spans="1:14" x14ac:dyDescent="0.25">
      <c r="A129" s="161"/>
      <c r="B129" s="162" t="s">
        <v>119</v>
      </c>
      <c r="C129" s="163">
        <v>4534</v>
      </c>
      <c r="D129" s="163">
        <v>3557</v>
      </c>
      <c r="E129" s="163">
        <v>1615</v>
      </c>
      <c r="F129" s="163">
        <v>4189</v>
      </c>
      <c r="G129" s="163">
        <v>5284</v>
      </c>
      <c r="H129" s="163">
        <v>5104</v>
      </c>
      <c r="I129" s="164">
        <f t="shared" si="51"/>
        <v>-3.4065102195306562E-2</v>
      </c>
      <c r="J129" s="165">
        <f t="shared" si="48"/>
        <v>0.43491706494236726</v>
      </c>
      <c r="K129" s="163">
        <f t="shared" si="49"/>
        <v>-180</v>
      </c>
      <c r="L129" s="163">
        <f t="shared" si="50"/>
        <v>1547</v>
      </c>
      <c r="M129" s="164">
        <f t="shared" si="52"/>
        <v>1.5400040026828174E-4</v>
      </c>
      <c r="N129" s="79"/>
    </row>
    <row r="130" spans="1:14" x14ac:dyDescent="0.25">
      <c r="A130" s="161"/>
      <c r="B130" s="162" t="s">
        <v>128</v>
      </c>
      <c r="C130" s="163">
        <v>3842</v>
      </c>
      <c r="D130" s="163">
        <v>3855</v>
      </c>
      <c r="E130" s="163">
        <v>1654</v>
      </c>
      <c r="F130" s="163">
        <v>2347</v>
      </c>
      <c r="G130" s="163">
        <v>3063</v>
      </c>
      <c r="H130" s="163">
        <v>3493</v>
      </c>
      <c r="I130" s="164">
        <f t="shared" si="51"/>
        <v>0.14038524322559587</v>
      </c>
      <c r="J130" s="165">
        <f t="shared" si="48"/>
        <v>-9.3904020752269779E-2</v>
      </c>
      <c r="K130" s="163">
        <f t="shared" si="49"/>
        <v>430</v>
      </c>
      <c r="L130" s="163">
        <f t="shared" si="50"/>
        <v>-362</v>
      </c>
      <c r="M130" s="164">
        <f t="shared" si="52"/>
        <v>1.0539251530899453E-4</v>
      </c>
      <c r="N130" s="79"/>
    </row>
    <row r="131" spans="1:14" x14ac:dyDescent="0.25">
      <c r="A131" s="161" t="s">
        <v>144</v>
      </c>
      <c r="B131" s="162" t="s">
        <v>131</v>
      </c>
      <c r="C131" s="163">
        <v>6767</v>
      </c>
      <c r="D131" s="163">
        <v>5042</v>
      </c>
      <c r="E131" s="163">
        <v>2067</v>
      </c>
      <c r="F131" s="163">
        <v>3360</v>
      </c>
      <c r="G131" s="163">
        <v>4256</v>
      </c>
      <c r="H131" s="163">
        <v>4528</v>
      </c>
      <c r="I131" s="164">
        <f t="shared" si="51"/>
        <v>6.3909774436090139E-2</v>
      </c>
      <c r="J131" s="165">
        <f t="shared" si="48"/>
        <v>-0.10194367314557717</v>
      </c>
      <c r="K131" s="163">
        <f t="shared" si="49"/>
        <v>272</v>
      </c>
      <c r="L131" s="163">
        <f t="shared" si="50"/>
        <v>-514</v>
      </c>
      <c r="M131" s="164">
        <f t="shared" si="52"/>
        <v>1.36621044752112E-4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139034</v>
      </c>
      <c r="D132" s="169">
        <f t="shared" si="53"/>
        <v>148127</v>
      </c>
      <c r="E132" s="169">
        <f t="shared" si="53"/>
        <v>54053</v>
      </c>
      <c r="F132" s="169">
        <f t="shared" si="53"/>
        <v>142322</v>
      </c>
      <c r="G132" s="169">
        <f t="shared" si="53"/>
        <v>125716</v>
      </c>
      <c r="H132" s="169">
        <f t="shared" si="53"/>
        <v>132442</v>
      </c>
      <c r="I132" s="170">
        <f t="shared" si="51"/>
        <v>5.3501543160775045E-2</v>
      </c>
      <c r="J132" s="171">
        <f t="shared" si="48"/>
        <v>-0.10588886563556943</v>
      </c>
      <c r="K132" s="169">
        <f>H132-G132</f>
        <v>6726</v>
      </c>
      <c r="L132" s="169">
        <f t="shared" si="50"/>
        <v>-15685</v>
      </c>
      <c r="M132" s="170">
        <f t="shared" si="52"/>
        <v>3.9961052140148447E-3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1915530</v>
      </c>
      <c r="D134" s="176">
        <v>1707294</v>
      </c>
      <c r="E134" s="176">
        <v>551112</v>
      </c>
      <c r="F134" s="176">
        <v>1596976</v>
      </c>
      <c r="G134" s="176">
        <v>1728214</v>
      </c>
      <c r="H134" s="176">
        <v>1828241</v>
      </c>
      <c r="I134" s="177">
        <f>IFERROR(H134/G134-1,"-")</f>
        <v>5.7878827506315789E-2</v>
      </c>
      <c r="J134" s="177">
        <f>IFERROR(H134/D134-1,"-")</f>
        <v>7.084134308443657E-2</v>
      </c>
      <c r="K134" s="176">
        <f>H134-G134</f>
        <v>100027</v>
      </c>
      <c r="L134" s="176">
        <f>H134-D134</f>
        <v>120947</v>
      </c>
      <c r="M134" s="177">
        <f>H134/H$8</f>
        <v>5.5162587340690371E-2</v>
      </c>
      <c r="N134" s="79"/>
    </row>
    <row r="135" spans="1:14" x14ac:dyDescent="0.25">
      <c r="A135" s="161" t="s">
        <v>96</v>
      </c>
      <c r="B135" s="157" t="s">
        <v>97</v>
      </c>
      <c r="C135" s="158">
        <v>200945</v>
      </c>
      <c r="D135" s="158">
        <v>184876</v>
      </c>
      <c r="E135" s="158">
        <v>59911</v>
      </c>
      <c r="F135" s="158">
        <v>97634</v>
      </c>
      <c r="G135" s="158">
        <v>107672</v>
      </c>
      <c r="H135" s="158">
        <v>98196</v>
      </c>
      <c r="I135" s="159">
        <f>IFERROR(H135/G135-1,"-")</f>
        <v>-8.8008024370309856E-2</v>
      </c>
      <c r="J135" s="160">
        <f t="shared" ref="J135:J146" si="54">IFERROR(H135/D135-1,"-")</f>
        <v>-0.46885479997403667</v>
      </c>
      <c r="K135" s="158">
        <f t="shared" ref="K135:K145" si="55">H135-G135</f>
        <v>-9476</v>
      </c>
      <c r="L135" s="158">
        <f t="shared" ref="L135:L146" si="56">H135-D135</f>
        <v>-86680</v>
      </c>
      <c r="M135" s="159">
        <f>H135/H$8</f>
        <v>2.9628180456003515E-3</v>
      </c>
      <c r="N135" s="79"/>
    </row>
    <row r="136" spans="1:14" x14ac:dyDescent="0.25">
      <c r="A136" s="161" t="s">
        <v>103</v>
      </c>
      <c r="B136" s="162" t="s">
        <v>103</v>
      </c>
      <c r="C136" s="163">
        <v>141429</v>
      </c>
      <c r="D136" s="163">
        <v>92544</v>
      </c>
      <c r="E136" s="163">
        <v>39383</v>
      </c>
      <c r="F136" s="163">
        <v>53764</v>
      </c>
      <c r="G136" s="163">
        <v>57796</v>
      </c>
      <c r="H136" s="163">
        <v>46931</v>
      </c>
      <c r="I136" s="164">
        <f>IFERROR(H136/G136-1,"-")</f>
        <v>-0.18798878815142916</v>
      </c>
      <c r="J136" s="165">
        <f t="shared" si="54"/>
        <v>-0.49287906293222683</v>
      </c>
      <c r="K136" s="163">
        <f t="shared" si="55"/>
        <v>-10865</v>
      </c>
      <c r="L136" s="163">
        <f t="shared" si="56"/>
        <v>-45613</v>
      </c>
      <c r="M136" s="164">
        <f>H136/H$8</f>
        <v>1.4160252321690301E-3</v>
      </c>
      <c r="N136" s="79"/>
    </row>
    <row r="137" spans="1:14" x14ac:dyDescent="0.25">
      <c r="A137" s="161" t="s">
        <v>100</v>
      </c>
      <c r="B137" s="162" t="s">
        <v>100</v>
      </c>
      <c r="C137" s="163">
        <v>59516</v>
      </c>
      <c r="D137" s="163">
        <v>92332</v>
      </c>
      <c r="E137" s="163">
        <v>20528</v>
      </c>
      <c r="F137" s="163">
        <v>43870</v>
      </c>
      <c r="G137" s="163">
        <v>49876</v>
      </c>
      <c r="H137" s="163">
        <v>51265</v>
      </c>
      <c r="I137" s="164">
        <f>IFERROR(H137/G137-1,"-")</f>
        <v>2.7849065682893581E-2</v>
      </c>
      <c r="J137" s="165">
        <f t="shared" si="54"/>
        <v>-0.44477537581770132</v>
      </c>
      <c r="K137" s="163">
        <f t="shared" si="55"/>
        <v>1389</v>
      </c>
      <c r="L137" s="163">
        <f t="shared" si="56"/>
        <v>-41067</v>
      </c>
      <c r="M137" s="164">
        <f>H137/H$8</f>
        <v>1.5467928134313212E-3</v>
      </c>
      <c r="N137" s="79"/>
    </row>
    <row r="138" spans="1:14" x14ac:dyDescent="0.25">
      <c r="A138" s="161"/>
      <c r="B138" s="157" t="s">
        <v>107</v>
      </c>
      <c r="C138" s="158">
        <v>1714585</v>
      </c>
      <c r="D138" s="158">
        <v>1522418</v>
      </c>
      <c r="E138" s="158">
        <v>491201</v>
      </c>
      <c r="F138" s="158">
        <v>1499342</v>
      </c>
      <c r="G138" s="158">
        <v>1620542</v>
      </c>
      <c r="H138" s="158">
        <v>1730045</v>
      </c>
      <c r="I138" s="159">
        <f>IFERROR(H138/G138-1,"-")</f>
        <v>6.7571837076731089E-2</v>
      </c>
      <c r="J138" s="160">
        <f t="shared" si="54"/>
        <v>0.13637975904120947</v>
      </c>
      <c r="K138" s="158">
        <f t="shared" si="55"/>
        <v>109503</v>
      </c>
      <c r="L138" s="158">
        <f t="shared" si="56"/>
        <v>207627</v>
      </c>
      <c r="M138" s="159">
        <f>H138/H$8</f>
        <v>5.2199769295090022E-2</v>
      </c>
      <c r="N138" s="79"/>
    </row>
    <row r="139" spans="1:14" s="56" customFormat="1" x14ac:dyDescent="0.25">
      <c r="A139" s="161"/>
      <c r="B139" s="162" t="s">
        <v>110</v>
      </c>
      <c r="C139" s="163">
        <v>944294</v>
      </c>
      <c r="D139" s="163">
        <v>780735</v>
      </c>
      <c r="E139" s="163">
        <v>214809</v>
      </c>
      <c r="F139" s="163">
        <v>678639</v>
      </c>
      <c r="G139" s="163">
        <v>687333</v>
      </c>
      <c r="H139" s="163">
        <v>793973</v>
      </c>
      <c r="I139" s="164">
        <f t="shared" ref="I139:I146" si="57">IFERROR(H139/G139-1,"-")</f>
        <v>0.15515041471892088</v>
      </c>
      <c r="J139" s="165">
        <f t="shared" si="54"/>
        <v>1.6955817274747487E-2</v>
      </c>
      <c r="K139" s="163">
        <f t="shared" si="55"/>
        <v>106640</v>
      </c>
      <c r="L139" s="163">
        <f t="shared" si="56"/>
        <v>13238</v>
      </c>
      <c r="M139" s="164">
        <f t="shared" ref="M139:M146" si="58">H139/H$8</f>
        <v>2.3956144161874696E-2</v>
      </c>
      <c r="N139" s="166"/>
    </row>
    <row r="140" spans="1:14" s="56" customFormat="1" x14ac:dyDescent="0.25">
      <c r="A140" s="161"/>
      <c r="B140" s="162" t="s">
        <v>113</v>
      </c>
      <c r="C140" s="163">
        <v>117676</v>
      </c>
      <c r="D140" s="163">
        <v>103196</v>
      </c>
      <c r="E140" s="163">
        <v>39143</v>
      </c>
      <c r="F140" s="163">
        <v>119039</v>
      </c>
      <c r="G140" s="163">
        <v>164937</v>
      </c>
      <c r="H140" s="163">
        <v>175258</v>
      </c>
      <c r="I140" s="164">
        <f t="shared" si="57"/>
        <v>6.2575407579863906E-2</v>
      </c>
      <c r="J140" s="165">
        <f t="shared" si="54"/>
        <v>0.69830225977751081</v>
      </c>
      <c r="K140" s="163">
        <f t="shared" si="55"/>
        <v>10321</v>
      </c>
      <c r="L140" s="163">
        <f t="shared" si="56"/>
        <v>72062</v>
      </c>
      <c r="M140" s="164">
        <f t="shared" si="58"/>
        <v>5.2879706407167942E-3</v>
      </c>
      <c r="N140" s="166"/>
    </row>
    <row r="141" spans="1:14" x14ac:dyDescent="0.25">
      <c r="A141" s="161"/>
      <c r="B141" s="162" t="s">
        <v>116</v>
      </c>
      <c r="C141" s="163">
        <v>151337</v>
      </c>
      <c r="D141" s="163">
        <v>125725</v>
      </c>
      <c r="E141" s="163">
        <v>37372</v>
      </c>
      <c r="F141" s="163">
        <v>159303</v>
      </c>
      <c r="G141" s="163">
        <v>151870</v>
      </c>
      <c r="H141" s="163">
        <v>157248</v>
      </c>
      <c r="I141" s="164">
        <f t="shared" si="57"/>
        <v>3.5411865411207E-2</v>
      </c>
      <c r="J141" s="165">
        <f t="shared" si="54"/>
        <v>0.25072976734937358</v>
      </c>
      <c r="K141" s="163">
        <f t="shared" si="55"/>
        <v>5378</v>
      </c>
      <c r="L141" s="163">
        <f t="shared" si="56"/>
        <v>31523</v>
      </c>
      <c r="M141" s="164">
        <f t="shared" si="58"/>
        <v>4.7445640559143354E-3</v>
      </c>
      <c r="N141" s="79"/>
    </row>
    <row r="142" spans="1:14" x14ac:dyDescent="0.25">
      <c r="A142" s="161"/>
      <c r="B142" s="162" t="s">
        <v>123</v>
      </c>
      <c r="C142" s="163">
        <v>34970</v>
      </c>
      <c r="D142" s="163">
        <v>35626</v>
      </c>
      <c r="E142" s="163">
        <v>7560</v>
      </c>
      <c r="F142" s="163">
        <v>57002</v>
      </c>
      <c r="G142" s="163">
        <v>72744</v>
      </c>
      <c r="H142" s="163">
        <v>55074</v>
      </c>
      <c r="I142" s="164">
        <f t="shared" si="57"/>
        <v>-0.24290663147476077</v>
      </c>
      <c r="J142" s="165">
        <f t="shared" si="54"/>
        <v>0.54589344860495137</v>
      </c>
      <c r="K142" s="163">
        <f t="shared" si="55"/>
        <v>-17670</v>
      </c>
      <c r="L142" s="163">
        <f t="shared" si="56"/>
        <v>19448</v>
      </c>
      <c r="M142" s="164">
        <f t="shared" si="58"/>
        <v>1.6617198362804365E-3</v>
      </c>
      <c r="N142" s="79"/>
    </row>
    <row r="143" spans="1:14" x14ac:dyDescent="0.25">
      <c r="A143" s="161"/>
      <c r="B143" s="162" t="s">
        <v>119</v>
      </c>
      <c r="C143" s="163">
        <v>35457</v>
      </c>
      <c r="D143" s="163">
        <v>35418</v>
      </c>
      <c r="E143" s="163">
        <v>11318</v>
      </c>
      <c r="F143" s="163">
        <v>29084</v>
      </c>
      <c r="G143" s="163">
        <v>37319</v>
      </c>
      <c r="H143" s="163">
        <v>38592</v>
      </c>
      <c r="I143" s="164">
        <f t="shared" si="57"/>
        <v>3.4111310592459532E-2</v>
      </c>
      <c r="J143" s="165">
        <f t="shared" si="54"/>
        <v>8.9615449771302647E-2</v>
      </c>
      <c r="K143" s="163">
        <f t="shared" si="55"/>
        <v>1273</v>
      </c>
      <c r="L143" s="163">
        <f t="shared" si="56"/>
        <v>3174</v>
      </c>
      <c r="M143" s="164">
        <f t="shared" si="58"/>
        <v>1.1644168195833716E-3</v>
      </c>
      <c r="N143" s="79"/>
    </row>
    <row r="144" spans="1:14" x14ac:dyDescent="0.25">
      <c r="A144" s="161"/>
      <c r="B144" s="162" t="s">
        <v>128</v>
      </c>
      <c r="C144" s="163">
        <v>15052</v>
      </c>
      <c r="D144" s="163">
        <v>16194</v>
      </c>
      <c r="E144" s="163">
        <v>15309</v>
      </c>
      <c r="F144" s="163">
        <v>20597</v>
      </c>
      <c r="G144" s="163">
        <v>24080</v>
      </c>
      <c r="H144" s="163">
        <v>21679</v>
      </c>
      <c r="I144" s="164">
        <f t="shared" si="57"/>
        <v>-9.9709302325581395E-2</v>
      </c>
      <c r="J144" s="165">
        <f t="shared" si="54"/>
        <v>0.33870569346671608</v>
      </c>
      <c r="K144" s="163">
        <f t="shared" si="55"/>
        <v>-2401</v>
      </c>
      <c r="L144" s="163">
        <f t="shared" si="56"/>
        <v>5485</v>
      </c>
      <c r="M144" s="164">
        <f t="shared" si="58"/>
        <v>6.5410945874139496E-4</v>
      </c>
      <c r="N144" s="79"/>
    </row>
    <row r="145" spans="1:14" x14ac:dyDescent="0.25">
      <c r="A145" s="161" t="s">
        <v>144</v>
      </c>
      <c r="B145" s="162" t="s">
        <v>131</v>
      </c>
      <c r="C145" s="163">
        <v>65352</v>
      </c>
      <c r="D145" s="163">
        <v>41802</v>
      </c>
      <c r="E145" s="163">
        <v>29428</v>
      </c>
      <c r="F145" s="163">
        <v>10178</v>
      </c>
      <c r="G145" s="163">
        <v>17464</v>
      </c>
      <c r="H145" s="163">
        <v>15416</v>
      </c>
      <c r="I145" s="164">
        <f t="shared" si="57"/>
        <v>-0.11726981218506638</v>
      </c>
      <c r="J145" s="165">
        <f t="shared" si="54"/>
        <v>-0.63121381752069272</v>
      </c>
      <c r="K145" s="163">
        <f t="shared" si="55"/>
        <v>-2048</v>
      </c>
      <c r="L145" s="163">
        <f t="shared" si="56"/>
        <v>-26386</v>
      </c>
      <c r="M145" s="164">
        <f t="shared" si="58"/>
        <v>4.6513913999526472E-4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350447</v>
      </c>
      <c r="D146" s="169">
        <f t="shared" si="59"/>
        <v>383722</v>
      </c>
      <c r="E146" s="169">
        <f t="shared" si="59"/>
        <v>136262</v>
      </c>
      <c r="F146" s="169">
        <f t="shared" si="59"/>
        <v>425500</v>
      </c>
      <c r="G146" s="169">
        <f t="shared" si="59"/>
        <v>464795</v>
      </c>
      <c r="H146" s="169">
        <f t="shared" si="59"/>
        <v>472805</v>
      </c>
      <c r="I146" s="170">
        <f t="shared" si="57"/>
        <v>1.7233403973794914E-2</v>
      </c>
      <c r="J146" s="171">
        <f t="shared" si="54"/>
        <v>0.23215504974955836</v>
      </c>
      <c r="K146" s="169">
        <f>H146-G146</f>
        <v>8010</v>
      </c>
      <c r="L146" s="169">
        <f t="shared" si="56"/>
        <v>89083</v>
      </c>
      <c r="M146" s="170">
        <f t="shared" si="58"/>
        <v>1.4265705181983727E-2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726024</v>
      </c>
      <c r="D148" s="176">
        <v>653794</v>
      </c>
      <c r="E148" s="176">
        <v>212598</v>
      </c>
      <c r="F148" s="176">
        <v>555387</v>
      </c>
      <c r="G148" s="176">
        <v>711808</v>
      </c>
      <c r="H148" s="176">
        <v>677739</v>
      </c>
      <c r="I148" s="177">
        <f>IFERROR(H148/G148-1,"-")</f>
        <v>-4.7862625876640918E-2</v>
      </c>
      <c r="J148" s="177">
        <f>IFERROR(H148/D148-1,"-")</f>
        <v>3.6624686063194245E-2</v>
      </c>
      <c r="K148" s="176">
        <f>H148-G148</f>
        <v>-34069</v>
      </c>
      <c r="L148" s="176">
        <f>H148-D148</f>
        <v>23945</v>
      </c>
      <c r="M148" s="177">
        <f>H148/H$8</f>
        <v>2.044907470168985E-2</v>
      </c>
      <c r="N148" s="79"/>
    </row>
    <row r="149" spans="1:14" x14ac:dyDescent="0.25">
      <c r="A149" s="161" t="s">
        <v>96</v>
      </c>
      <c r="B149" s="157" t="s">
        <v>97</v>
      </c>
      <c r="C149" s="158">
        <v>245783</v>
      </c>
      <c r="D149" s="158">
        <v>236364</v>
      </c>
      <c r="E149" s="158">
        <v>80145</v>
      </c>
      <c r="F149" s="158">
        <v>229046</v>
      </c>
      <c r="G149" s="158">
        <v>278785</v>
      </c>
      <c r="H149" s="158">
        <v>259856</v>
      </c>
      <c r="I149" s="159">
        <f>IFERROR(H149/G149-1,"-")</f>
        <v>-6.7898201122728929E-2</v>
      </c>
      <c r="J149" s="160">
        <f t="shared" ref="J149:J160" si="60">IFERROR(H149/D149-1,"-")</f>
        <v>9.9389077862957143E-2</v>
      </c>
      <c r="K149" s="158">
        <f t="shared" ref="K149:K159" si="61">H149-G149</f>
        <v>-18929</v>
      </c>
      <c r="L149" s="158">
        <f t="shared" ref="L149:L160" si="62">H149-D149</f>
        <v>23492</v>
      </c>
      <c r="M149" s="159">
        <f>H149/H$8</f>
        <v>7.8405031371697916E-3</v>
      </c>
      <c r="N149" s="79"/>
    </row>
    <row r="150" spans="1:14" x14ac:dyDescent="0.25">
      <c r="A150" s="161" t="s">
        <v>103</v>
      </c>
      <c r="B150" s="162" t="s">
        <v>103</v>
      </c>
      <c r="C150" s="163">
        <v>105228</v>
      </c>
      <c r="D150" s="163">
        <v>98739</v>
      </c>
      <c r="E150" s="163">
        <v>37223</v>
      </c>
      <c r="F150" s="163">
        <v>138712</v>
      </c>
      <c r="G150" s="163">
        <v>196505</v>
      </c>
      <c r="H150" s="163">
        <v>170117</v>
      </c>
      <c r="I150" s="164">
        <f>IFERROR(H150/G150-1,"-")</f>
        <v>-0.13428665937253503</v>
      </c>
      <c r="J150" s="165">
        <f t="shared" si="60"/>
        <v>0.72289571496571781</v>
      </c>
      <c r="K150" s="163">
        <f t="shared" si="61"/>
        <v>-26388</v>
      </c>
      <c r="L150" s="163">
        <f t="shared" si="62"/>
        <v>71378</v>
      </c>
      <c r="M150" s="164">
        <f>H150/H$8</f>
        <v>5.1328538582365371E-3</v>
      </c>
      <c r="N150" s="79"/>
    </row>
    <row r="151" spans="1:14" x14ac:dyDescent="0.25">
      <c r="A151" s="161" t="s">
        <v>100</v>
      </c>
      <c r="B151" s="162" t="s">
        <v>100</v>
      </c>
      <c r="C151" s="163">
        <v>140555</v>
      </c>
      <c r="D151" s="163">
        <v>137625</v>
      </c>
      <c r="E151" s="163">
        <v>42922</v>
      </c>
      <c r="F151" s="163">
        <v>90334</v>
      </c>
      <c r="G151" s="163">
        <v>82280</v>
      </c>
      <c r="H151" s="163">
        <v>89739</v>
      </c>
      <c r="I151" s="164">
        <f>IFERROR(H151/G151-1,"-")</f>
        <v>9.0653864851725885E-2</v>
      </c>
      <c r="J151" s="165">
        <f t="shared" si="60"/>
        <v>-0.34794550408719349</v>
      </c>
      <c r="K151" s="163">
        <f t="shared" si="61"/>
        <v>7459</v>
      </c>
      <c r="L151" s="163">
        <f t="shared" si="62"/>
        <v>-47886</v>
      </c>
      <c r="M151" s="164">
        <f>H151/H$8</f>
        <v>2.7076492789332553E-3</v>
      </c>
      <c r="N151" s="79"/>
    </row>
    <row r="152" spans="1:14" x14ac:dyDescent="0.25">
      <c r="A152" s="161"/>
      <c r="B152" s="157" t="s">
        <v>107</v>
      </c>
      <c r="C152" s="158">
        <v>480241</v>
      </c>
      <c r="D152" s="158">
        <v>417430</v>
      </c>
      <c r="E152" s="158">
        <v>132453</v>
      </c>
      <c r="F152" s="158">
        <v>326341</v>
      </c>
      <c r="G152" s="158">
        <v>433023</v>
      </c>
      <c r="H152" s="158">
        <v>417883</v>
      </c>
      <c r="I152" s="159">
        <f>IFERROR(H152/G152-1,"-")</f>
        <v>-3.4963500784022994E-2</v>
      </c>
      <c r="J152" s="160">
        <f t="shared" si="60"/>
        <v>1.0852118918140974E-3</v>
      </c>
      <c r="K152" s="158">
        <f t="shared" si="61"/>
        <v>-15140</v>
      </c>
      <c r="L152" s="158">
        <f t="shared" si="62"/>
        <v>453</v>
      </c>
      <c r="M152" s="159">
        <f>H152/H$8</f>
        <v>1.2608571564520058E-2</v>
      </c>
      <c r="N152" s="79"/>
    </row>
    <row r="153" spans="1:14" s="56" customFormat="1" x14ac:dyDescent="0.25">
      <c r="A153" s="161"/>
      <c r="B153" s="162" t="s">
        <v>110</v>
      </c>
      <c r="C153" s="163">
        <v>142607</v>
      </c>
      <c r="D153" s="163">
        <v>109530</v>
      </c>
      <c r="E153" s="163">
        <v>29071</v>
      </c>
      <c r="F153" s="163">
        <v>119965</v>
      </c>
      <c r="G153" s="163">
        <v>162462</v>
      </c>
      <c r="H153" s="163">
        <v>137321</v>
      </c>
      <c r="I153" s="164">
        <f t="shared" ref="I153:I160" si="63">IFERROR(H153/G153-1,"-")</f>
        <v>-0.15475003385407049</v>
      </c>
      <c r="J153" s="165">
        <f t="shared" si="60"/>
        <v>0.25372957180681088</v>
      </c>
      <c r="K153" s="163">
        <f t="shared" si="61"/>
        <v>-25141</v>
      </c>
      <c r="L153" s="163">
        <f t="shared" si="62"/>
        <v>27791</v>
      </c>
      <c r="M153" s="164">
        <f t="shared" ref="M153:M160" si="64">H153/H$8</f>
        <v>4.1433168035346227E-3</v>
      </c>
      <c r="N153" s="166"/>
    </row>
    <row r="154" spans="1:14" s="56" customFormat="1" x14ac:dyDescent="0.25">
      <c r="A154" s="161"/>
      <c r="B154" s="162" t="s">
        <v>113</v>
      </c>
      <c r="C154" s="163">
        <v>170747</v>
      </c>
      <c r="D154" s="163">
        <v>138665</v>
      </c>
      <c r="E154" s="163">
        <v>47199</v>
      </c>
      <c r="F154" s="163">
        <v>86392</v>
      </c>
      <c r="G154" s="163">
        <v>93150</v>
      </c>
      <c r="H154" s="163">
        <v>92983</v>
      </c>
      <c r="I154" s="164">
        <f t="shared" si="63"/>
        <v>-1.7928073000537115E-3</v>
      </c>
      <c r="J154" s="165">
        <f t="shared" si="60"/>
        <v>-0.32944145963292826</v>
      </c>
      <c r="K154" s="163">
        <f t="shared" si="61"/>
        <v>-167</v>
      </c>
      <c r="L154" s="163">
        <f t="shared" si="62"/>
        <v>-45682</v>
      </c>
      <c r="M154" s="164">
        <f t="shared" si="64"/>
        <v>2.8055288436805723E-3</v>
      </c>
      <c r="N154" s="166"/>
    </row>
    <row r="155" spans="1:14" x14ac:dyDescent="0.25">
      <c r="A155" s="161"/>
      <c r="B155" s="162" t="s">
        <v>116</v>
      </c>
      <c r="C155" s="163">
        <v>65833</v>
      </c>
      <c r="D155" s="163">
        <v>60609</v>
      </c>
      <c r="E155" s="163">
        <v>13177</v>
      </c>
      <c r="F155" s="163">
        <v>35494</v>
      </c>
      <c r="G155" s="163">
        <v>65880</v>
      </c>
      <c r="H155" s="163">
        <v>61633</v>
      </c>
      <c r="I155" s="164">
        <f t="shared" si="63"/>
        <v>-6.4465695203400175E-2</v>
      </c>
      <c r="J155" s="165">
        <f t="shared" si="60"/>
        <v>1.689518058374162E-2</v>
      </c>
      <c r="K155" s="163">
        <f t="shared" si="61"/>
        <v>-4247</v>
      </c>
      <c r="L155" s="163">
        <f t="shared" si="62"/>
        <v>1024</v>
      </c>
      <c r="M155" s="164">
        <f t="shared" si="64"/>
        <v>1.8596212127223763E-3</v>
      </c>
      <c r="N155" s="79"/>
    </row>
    <row r="156" spans="1:14" x14ac:dyDescent="0.25">
      <c r="A156" s="161"/>
      <c r="B156" s="162" t="s">
        <v>123</v>
      </c>
      <c r="C156" s="163">
        <v>6739</v>
      </c>
      <c r="D156" s="163">
        <v>6984</v>
      </c>
      <c r="E156" s="163">
        <v>2519</v>
      </c>
      <c r="F156" s="163">
        <v>7932</v>
      </c>
      <c r="G156" s="163">
        <v>11287</v>
      </c>
      <c r="H156" s="163">
        <v>14090</v>
      </c>
      <c r="I156" s="164">
        <f t="shared" si="63"/>
        <v>0.24833879684592897</v>
      </c>
      <c r="J156" s="165">
        <f t="shared" si="60"/>
        <v>1.0174684994272623</v>
      </c>
      <c r="K156" s="163">
        <f t="shared" si="61"/>
        <v>2803</v>
      </c>
      <c r="L156" s="163">
        <f t="shared" si="62"/>
        <v>7106</v>
      </c>
      <c r="M156" s="164">
        <f t="shared" si="64"/>
        <v>4.2513041531741568E-4</v>
      </c>
      <c r="N156" s="79"/>
    </row>
    <row r="157" spans="1:14" x14ac:dyDescent="0.25">
      <c r="A157" s="161"/>
      <c r="B157" s="162" t="s">
        <v>119</v>
      </c>
      <c r="C157" s="163">
        <v>15612</v>
      </c>
      <c r="D157" s="163">
        <v>19112</v>
      </c>
      <c r="E157" s="163">
        <v>9225</v>
      </c>
      <c r="F157" s="163">
        <v>25474</v>
      </c>
      <c r="G157" s="163">
        <v>20067</v>
      </c>
      <c r="H157" s="163">
        <v>23057</v>
      </c>
      <c r="I157" s="164">
        <f t="shared" si="63"/>
        <v>0.14900084716200723</v>
      </c>
      <c r="J157" s="165">
        <f t="shared" si="60"/>
        <v>0.20641481791544569</v>
      </c>
      <c r="K157" s="163">
        <f t="shared" si="61"/>
        <v>2990</v>
      </c>
      <c r="L157" s="163">
        <f t="shared" si="62"/>
        <v>3945</v>
      </c>
      <c r="M157" s="164">
        <f t="shared" si="64"/>
        <v>6.9568715301445371E-4</v>
      </c>
      <c r="N157" s="79"/>
    </row>
    <row r="158" spans="1:14" x14ac:dyDescent="0.25">
      <c r="A158" s="161"/>
      <c r="B158" s="162" t="s">
        <v>128</v>
      </c>
      <c r="C158" s="163">
        <v>1894</v>
      </c>
      <c r="D158" s="163">
        <v>2676</v>
      </c>
      <c r="E158" s="163">
        <v>2815</v>
      </c>
      <c r="F158" s="163">
        <v>2209</v>
      </c>
      <c r="G158" s="163">
        <v>3739</v>
      </c>
      <c r="H158" s="163">
        <v>2649</v>
      </c>
      <c r="I158" s="164">
        <f t="shared" si="63"/>
        <v>-0.2915217972719979</v>
      </c>
      <c r="J158" s="165">
        <f t="shared" si="60"/>
        <v>-1.0089686098654682E-2</v>
      </c>
      <c r="K158" s="163">
        <f t="shared" si="61"/>
        <v>-1090</v>
      </c>
      <c r="L158" s="163">
        <f t="shared" si="62"/>
        <v>-27</v>
      </c>
      <c r="M158" s="164">
        <f t="shared" si="64"/>
        <v>7.9926931879051389E-5</v>
      </c>
      <c r="N158" s="79"/>
    </row>
    <row r="159" spans="1:14" x14ac:dyDescent="0.25">
      <c r="A159" s="161" t="s">
        <v>144</v>
      </c>
      <c r="B159" s="162" t="s">
        <v>131</v>
      </c>
      <c r="C159" s="163">
        <v>6897</v>
      </c>
      <c r="D159" s="163">
        <v>6385</v>
      </c>
      <c r="E159" s="163">
        <v>3775</v>
      </c>
      <c r="F159" s="163">
        <v>3597</v>
      </c>
      <c r="G159" s="163">
        <v>5086</v>
      </c>
      <c r="H159" s="163">
        <v>4461</v>
      </c>
      <c r="I159" s="164">
        <f t="shared" si="63"/>
        <v>-0.12288635469917419</v>
      </c>
      <c r="J159" s="165">
        <f t="shared" si="60"/>
        <v>-0.30133124510571652</v>
      </c>
      <c r="K159" s="163">
        <f t="shared" si="61"/>
        <v>-625</v>
      </c>
      <c r="L159" s="163">
        <f t="shared" si="62"/>
        <v>-1924</v>
      </c>
      <c r="M159" s="164">
        <f t="shared" si="64"/>
        <v>1.3459948777366865E-4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69912</v>
      </c>
      <c r="D160" s="169">
        <f t="shared" si="65"/>
        <v>73469</v>
      </c>
      <c r="E160" s="169">
        <f t="shared" si="65"/>
        <v>24672</v>
      </c>
      <c r="F160" s="169">
        <f t="shared" si="65"/>
        <v>45278</v>
      </c>
      <c r="G160" s="169">
        <f t="shared" si="65"/>
        <v>71352</v>
      </c>
      <c r="H160" s="169">
        <f t="shared" si="65"/>
        <v>81689</v>
      </c>
      <c r="I160" s="170">
        <f t="shared" si="63"/>
        <v>0.14487330418208311</v>
      </c>
      <c r="J160" s="171">
        <f t="shared" si="60"/>
        <v>0.11188392383182033</v>
      </c>
      <c r="K160" s="169">
        <f>H160-G160</f>
        <v>10337</v>
      </c>
      <c r="L160" s="169">
        <f t="shared" si="62"/>
        <v>8220</v>
      </c>
      <c r="M160" s="170">
        <f t="shared" si="64"/>
        <v>2.4647607165978972E-3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9F583-8BD2-4C9F-8843-C063E41077B5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9C233-14C4-4BC6-9F50-EF658A6BBDDC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AF3FA-5B42-4BD5-BE11-D5EDB4EEE8A3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8" ht="15" customHeight="1" x14ac:dyDescent="0.25">
      <c r="B7" s="268" t="s">
        <v>42</v>
      </c>
      <c r="C7" s="271" t="s">
        <v>8</v>
      </c>
      <c r="D7" s="63" t="s">
        <v>43</v>
      </c>
      <c r="E7" s="64">
        <v>393250</v>
      </c>
      <c r="F7" s="64">
        <v>342567</v>
      </c>
      <c r="G7" s="64">
        <v>409402</v>
      </c>
      <c r="H7" s="64">
        <v>433576</v>
      </c>
      <c r="I7" s="64">
        <v>447422</v>
      </c>
      <c r="J7" s="65">
        <f>I7/H7-1</f>
        <v>3.1934424414635565E-2</v>
      </c>
      <c r="K7" s="64">
        <f>I7-H7</f>
        <v>13846</v>
      </c>
      <c r="L7" s="65">
        <f>I7/E7-1</f>
        <v>0.13775460902733627</v>
      </c>
      <c r="M7" s="64">
        <f>I7-E7</f>
        <v>54172</v>
      </c>
      <c r="N7" s="65">
        <f>I7/$I$7</f>
        <v>1</v>
      </c>
      <c r="R7" s="66"/>
    </row>
    <row r="8" spans="2:18" ht="15" customHeight="1" x14ac:dyDescent="0.25">
      <c r="B8" s="269"/>
      <c r="C8" s="272"/>
      <c r="D8" s="15" t="s">
        <v>44</v>
      </c>
      <c r="E8" s="16">
        <v>136028</v>
      </c>
      <c r="F8" s="16">
        <v>122250</v>
      </c>
      <c r="G8" s="16">
        <v>145679</v>
      </c>
      <c r="H8" s="16">
        <v>154254</v>
      </c>
      <c r="I8" s="16">
        <v>156906</v>
      </c>
      <c r="J8" s="17">
        <f t="shared" ref="J8:J63" si="0">I8/H8-1</f>
        <v>1.7192422886926684E-2</v>
      </c>
      <c r="K8" s="16">
        <f t="shared" ref="K8:K50" si="1">I8-H8</f>
        <v>2652</v>
      </c>
      <c r="L8" s="17">
        <f t="shared" ref="L8:L63" si="2">I8/E8-1</f>
        <v>0.15348310641926655</v>
      </c>
      <c r="M8" s="16">
        <f t="shared" ref="M8:M50" si="3">I8-E8</f>
        <v>20878</v>
      </c>
      <c r="N8" s="18">
        <f t="shared" ref="N8:N17" si="4">I8/$I$7</f>
        <v>0.35068905865156386</v>
      </c>
      <c r="R8" s="66"/>
    </row>
    <row r="9" spans="2:18" x14ac:dyDescent="0.25">
      <c r="B9" s="269"/>
      <c r="C9" s="272"/>
      <c r="D9" s="19" t="s">
        <v>45</v>
      </c>
      <c r="E9" s="20">
        <v>107365</v>
      </c>
      <c r="F9" s="20">
        <v>88426</v>
      </c>
      <c r="G9" s="20">
        <v>107366</v>
      </c>
      <c r="H9" s="20">
        <v>113999</v>
      </c>
      <c r="I9" s="20">
        <v>113916</v>
      </c>
      <c r="J9" s="67">
        <f t="shared" si="0"/>
        <v>-7.280765620750751E-4</v>
      </c>
      <c r="K9" s="20">
        <f t="shared" si="1"/>
        <v>-83</v>
      </c>
      <c r="L9" s="67">
        <f t="shared" si="2"/>
        <v>6.1016159828622074E-2</v>
      </c>
      <c r="M9" s="20">
        <f t="shared" si="3"/>
        <v>6551</v>
      </c>
      <c r="N9" s="68">
        <f t="shared" si="4"/>
        <v>0.25460527198036753</v>
      </c>
      <c r="R9" s="66"/>
    </row>
    <row r="10" spans="2:18" x14ac:dyDescent="0.25">
      <c r="B10" s="269"/>
      <c r="C10" s="272"/>
      <c r="D10" s="19" t="s">
        <v>46</v>
      </c>
      <c r="E10" s="20">
        <v>4580</v>
      </c>
      <c r="F10" s="20">
        <v>2997</v>
      </c>
      <c r="G10" s="20">
        <v>4018</v>
      </c>
      <c r="H10" s="20">
        <v>4366</v>
      </c>
      <c r="I10" s="20">
        <v>3262</v>
      </c>
      <c r="J10" s="67">
        <f t="shared" si="0"/>
        <v>-0.25286303252404951</v>
      </c>
      <c r="K10" s="20">
        <f t="shared" si="1"/>
        <v>-1104</v>
      </c>
      <c r="L10" s="67">
        <f t="shared" si="2"/>
        <v>-0.28777292576419211</v>
      </c>
      <c r="M10" s="20">
        <f t="shared" si="3"/>
        <v>-1318</v>
      </c>
      <c r="N10" s="68">
        <f t="shared" si="4"/>
        <v>7.2906562484634195E-3</v>
      </c>
      <c r="R10" s="66"/>
    </row>
    <row r="11" spans="2:18" x14ac:dyDescent="0.25">
      <c r="B11" s="269"/>
      <c r="C11" s="272"/>
      <c r="D11" s="19" t="s">
        <v>47</v>
      </c>
      <c r="E11" s="20">
        <v>9620</v>
      </c>
      <c r="F11" s="20">
        <v>12968</v>
      </c>
      <c r="G11" s="20">
        <v>14622</v>
      </c>
      <c r="H11" s="20">
        <v>12399</v>
      </c>
      <c r="I11" s="20">
        <v>15829</v>
      </c>
      <c r="J11" s="67">
        <f t="shared" si="0"/>
        <v>0.27663521251713852</v>
      </c>
      <c r="K11" s="20">
        <f t="shared" si="1"/>
        <v>3430</v>
      </c>
      <c r="L11" s="67">
        <f t="shared" si="2"/>
        <v>0.6454261954261955</v>
      </c>
      <c r="M11" s="20">
        <f t="shared" si="3"/>
        <v>6209</v>
      </c>
      <c r="N11" s="68">
        <f t="shared" si="4"/>
        <v>3.5378233524502596E-2</v>
      </c>
      <c r="R11" s="66"/>
    </row>
    <row r="12" spans="2:18" x14ac:dyDescent="0.25">
      <c r="B12" s="269"/>
      <c r="C12" s="272"/>
      <c r="D12" s="19" t="s">
        <v>48</v>
      </c>
      <c r="E12" s="20">
        <v>66714</v>
      </c>
      <c r="F12" s="20">
        <v>47468</v>
      </c>
      <c r="G12" s="20">
        <v>61752</v>
      </c>
      <c r="H12" s="20">
        <v>66055</v>
      </c>
      <c r="I12" s="20">
        <v>73285</v>
      </c>
      <c r="J12" s="67">
        <f t="shared" si="0"/>
        <v>0.10945424267655746</v>
      </c>
      <c r="K12" s="20">
        <f t="shared" si="1"/>
        <v>7230</v>
      </c>
      <c r="L12" s="67">
        <f t="shared" si="2"/>
        <v>9.8495068501364136E-2</v>
      </c>
      <c r="M12" s="20">
        <f t="shared" si="3"/>
        <v>6571</v>
      </c>
      <c r="N12" s="68">
        <f t="shared" si="4"/>
        <v>0.16379391268198704</v>
      </c>
      <c r="R12" s="66"/>
    </row>
    <row r="13" spans="2:18" x14ac:dyDescent="0.25">
      <c r="B13" s="269"/>
      <c r="C13" s="272"/>
      <c r="D13" s="19" t="s">
        <v>49</v>
      </c>
      <c r="E13" s="20">
        <v>6020</v>
      </c>
      <c r="F13" s="20">
        <v>4448</v>
      </c>
      <c r="G13" s="20">
        <v>4838</v>
      </c>
      <c r="H13" s="20">
        <v>4964</v>
      </c>
      <c r="I13" s="20">
        <v>5464</v>
      </c>
      <c r="J13" s="67">
        <f t="shared" si="0"/>
        <v>0.10072522159548747</v>
      </c>
      <c r="K13" s="20">
        <f t="shared" si="1"/>
        <v>500</v>
      </c>
      <c r="L13" s="67">
        <f t="shared" si="2"/>
        <v>-9.2358803986710925E-2</v>
      </c>
      <c r="M13" s="20">
        <f t="shared" si="3"/>
        <v>-556</v>
      </c>
      <c r="N13" s="68">
        <f t="shared" si="4"/>
        <v>1.2212184470142282E-2</v>
      </c>
      <c r="R13" s="66"/>
    </row>
    <row r="14" spans="2:18" x14ac:dyDescent="0.25">
      <c r="B14" s="269"/>
      <c r="C14" s="272"/>
      <c r="D14" s="19" t="s">
        <v>50</v>
      </c>
      <c r="E14" s="20">
        <v>12009</v>
      </c>
      <c r="F14" s="20">
        <v>10944</v>
      </c>
      <c r="G14" s="20">
        <v>14824</v>
      </c>
      <c r="H14" s="20">
        <v>18426</v>
      </c>
      <c r="I14" s="20">
        <v>18264</v>
      </c>
      <c r="J14" s="67">
        <f t="shared" si="0"/>
        <v>-8.7919244545751063E-3</v>
      </c>
      <c r="K14" s="20">
        <f t="shared" si="1"/>
        <v>-162</v>
      </c>
      <c r="L14" s="67">
        <f t="shared" si="2"/>
        <v>0.52085935548338735</v>
      </c>
      <c r="M14" s="20">
        <f t="shared" si="3"/>
        <v>6255</v>
      </c>
      <c r="N14" s="68">
        <f t="shared" si="4"/>
        <v>4.0820522906785985E-2</v>
      </c>
      <c r="R14" s="66"/>
    </row>
    <row r="15" spans="2:18" x14ac:dyDescent="0.25">
      <c r="B15" s="269"/>
      <c r="C15" s="272"/>
      <c r="D15" s="19" t="s">
        <v>51</v>
      </c>
      <c r="E15" s="20">
        <v>21685</v>
      </c>
      <c r="F15" s="20">
        <v>22740</v>
      </c>
      <c r="G15" s="20">
        <v>25251</v>
      </c>
      <c r="H15" s="20">
        <v>23667</v>
      </c>
      <c r="I15" s="20">
        <v>25085</v>
      </c>
      <c r="J15" s="67">
        <f t="shared" si="0"/>
        <v>5.9914649089449545E-2</v>
      </c>
      <c r="K15" s="20">
        <f t="shared" si="1"/>
        <v>1418</v>
      </c>
      <c r="L15" s="67">
        <f t="shared" si="2"/>
        <v>0.15679040811620926</v>
      </c>
      <c r="M15" s="20">
        <f t="shared" si="3"/>
        <v>3400</v>
      </c>
      <c r="N15" s="68">
        <f t="shared" si="4"/>
        <v>5.6065638256500572E-2</v>
      </c>
      <c r="R15" s="66"/>
    </row>
    <row r="16" spans="2:18" x14ac:dyDescent="0.25">
      <c r="B16" s="269"/>
      <c r="C16" s="272"/>
      <c r="D16" s="19" t="s">
        <v>52</v>
      </c>
      <c r="E16" s="20">
        <v>19561</v>
      </c>
      <c r="F16" s="20">
        <v>19838</v>
      </c>
      <c r="G16" s="20">
        <v>21079</v>
      </c>
      <c r="H16" s="20">
        <v>24207</v>
      </c>
      <c r="I16" s="20">
        <v>23363</v>
      </c>
      <c r="J16" s="67">
        <f t="shared" si="0"/>
        <v>-3.4865947866319691E-2</v>
      </c>
      <c r="K16" s="20">
        <f t="shared" si="1"/>
        <v>-844</v>
      </c>
      <c r="L16" s="67">
        <f t="shared" si="2"/>
        <v>0.19436634118910079</v>
      </c>
      <c r="M16" s="20">
        <f t="shared" si="3"/>
        <v>3802</v>
      </c>
      <c r="N16" s="68">
        <f t="shared" si="4"/>
        <v>5.2216922726195852E-2</v>
      </c>
      <c r="R16" s="66"/>
    </row>
    <row r="17" spans="2:18" x14ac:dyDescent="0.25">
      <c r="B17" s="269"/>
      <c r="C17" s="273"/>
      <c r="D17" s="23" t="s">
        <v>53</v>
      </c>
      <c r="E17" s="69">
        <v>9668</v>
      </c>
      <c r="F17" s="69">
        <v>10488</v>
      </c>
      <c r="G17" s="69">
        <v>9973</v>
      </c>
      <c r="H17" s="69">
        <v>11239</v>
      </c>
      <c r="I17" s="69">
        <v>12048</v>
      </c>
      <c r="J17" s="25">
        <f t="shared" si="0"/>
        <v>7.1981493015392806E-2</v>
      </c>
      <c r="K17" s="69">
        <f t="shared" si="1"/>
        <v>809</v>
      </c>
      <c r="L17" s="25">
        <f t="shared" si="2"/>
        <v>0.24617294166321879</v>
      </c>
      <c r="M17" s="69">
        <f t="shared" si="3"/>
        <v>2380</v>
      </c>
      <c r="N17" s="46">
        <f t="shared" si="4"/>
        <v>2.6927598553490889E-2</v>
      </c>
      <c r="R17" s="66"/>
    </row>
    <row r="18" spans="2:18" x14ac:dyDescent="0.25">
      <c r="B18" s="269"/>
      <c r="C18" s="274" t="s">
        <v>18</v>
      </c>
      <c r="D18" s="63" t="s">
        <v>43</v>
      </c>
      <c r="E18" s="64">
        <v>471694</v>
      </c>
      <c r="F18" s="64">
        <v>411047</v>
      </c>
      <c r="G18" s="64">
        <v>487953</v>
      </c>
      <c r="H18" s="64">
        <v>524477</v>
      </c>
      <c r="I18" s="64">
        <v>515668</v>
      </c>
      <c r="J18" s="65">
        <f t="shared" si="0"/>
        <v>-1.6795779414540579E-2</v>
      </c>
      <c r="K18" s="64">
        <f t="shared" si="1"/>
        <v>-8809</v>
      </c>
      <c r="L18" s="65">
        <f t="shared" si="2"/>
        <v>9.3225692928042392E-2</v>
      </c>
      <c r="M18" s="64">
        <f t="shared" si="3"/>
        <v>43974</v>
      </c>
      <c r="N18" s="65">
        <f t="shared" ref="N18:N19" si="5">I18/$I$18</f>
        <v>1</v>
      </c>
    </row>
    <row r="19" spans="2:18" x14ac:dyDescent="0.25">
      <c r="B19" s="269"/>
      <c r="C19" s="275"/>
      <c r="D19" s="26" t="s">
        <v>44</v>
      </c>
      <c r="E19" s="27">
        <v>167336</v>
      </c>
      <c r="F19" s="27">
        <v>150886</v>
      </c>
      <c r="G19" s="27">
        <v>178124</v>
      </c>
      <c r="H19" s="27">
        <v>192493</v>
      </c>
      <c r="I19" s="27">
        <v>185770</v>
      </c>
      <c r="J19" s="28">
        <f t="shared" si="0"/>
        <v>-3.4925945359052024E-2</v>
      </c>
      <c r="K19" s="27">
        <f t="shared" si="1"/>
        <v>-6723</v>
      </c>
      <c r="L19" s="28">
        <f t="shared" si="2"/>
        <v>0.11016159105034173</v>
      </c>
      <c r="M19" s="27">
        <f t="shared" si="3"/>
        <v>18434</v>
      </c>
      <c r="N19" s="18">
        <f t="shared" si="5"/>
        <v>0.36025116935702817</v>
      </c>
    </row>
    <row r="20" spans="2:18" x14ac:dyDescent="0.25">
      <c r="B20" s="269"/>
      <c r="C20" s="275"/>
      <c r="D20" s="4" t="s">
        <v>45</v>
      </c>
      <c r="E20" s="29">
        <v>130913</v>
      </c>
      <c r="F20" s="29">
        <v>108519</v>
      </c>
      <c r="G20" s="29">
        <v>129722</v>
      </c>
      <c r="H20" s="29">
        <v>139970</v>
      </c>
      <c r="I20" s="29">
        <v>129189</v>
      </c>
      <c r="J20" s="70">
        <f t="shared" si="0"/>
        <v>-7.7023647924555294E-2</v>
      </c>
      <c r="K20" s="29">
        <f t="shared" si="1"/>
        <v>-10781</v>
      </c>
      <c r="L20" s="70">
        <f t="shared" si="2"/>
        <v>-1.3169051201943227E-2</v>
      </c>
      <c r="M20" s="29">
        <f t="shared" si="3"/>
        <v>-1724</v>
      </c>
      <c r="N20" s="68">
        <f>I20/$I$18</f>
        <v>0.2505274711636169</v>
      </c>
    </row>
    <row r="21" spans="2:18" x14ac:dyDescent="0.25">
      <c r="B21" s="269"/>
      <c r="C21" s="275"/>
      <c r="D21" s="4" t="s">
        <v>46</v>
      </c>
      <c r="E21" s="29">
        <v>5082</v>
      </c>
      <c r="F21" s="29">
        <v>3386</v>
      </c>
      <c r="G21" s="29">
        <v>4319</v>
      </c>
      <c r="H21" s="29">
        <v>4906</v>
      </c>
      <c r="I21" s="29">
        <v>3729</v>
      </c>
      <c r="J21" s="70">
        <f t="shared" si="0"/>
        <v>-0.23991031390134532</v>
      </c>
      <c r="K21" s="29">
        <f t="shared" si="1"/>
        <v>-1177</v>
      </c>
      <c r="L21" s="70">
        <f t="shared" si="2"/>
        <v>-0.26623376623376627</v>
      </c>
      <c r="M21" s="29">
        <f t="shared" si="3"/>
        <v>-1353</v>
      </c>
      <c r="N21" s="68">
        <f t="shared" ref="N21:N28" si="6">I21/$I$18</f>
        <v>7.2313969453214081E-3</v>
      </c>
    </row>
    <row r="22" spans="2:18" x14ac:dyDescent="0.25">
      <c r="B22" s="269"/>
      <c r="C22" s="275"/>
      <c r="D22" s="4" t="s">
        <v>47</v>
      </c>
      <c r="E22" s="29">
        <v>11855</v>
      </c>
      <c r="F22" s="29">
        <v>15413</v>
      </c>
      <c r="G22" s="29">
        <v>17598</v>
      </c>
      <c r="H22" s="29">
        <v>14323</v>
      </c>
      <c r="I22" s="29">
        <v>18273</v>
      </c>
      <c r="J22" s="70">
        <f t="shared" si="0"/>
        <v>0.27578021364239325</v>
      </c>
      <c r="K22" s="29">
        <f t="shared" si="1"/>
        <v>3950</v>
      </c>
      <c r="L22" s="70">
        <f t="shared" si="2"/>
        <v>0.54137494727962876</v>
      </c>
      <c r="M22" s="29">
        <f t="shared" si="3"/>
        <v>6418</v>
      </c>
      <c r="N22" s="68">
        <f t="shared" si="6"/>
        <v>3.543559034107216E-2</v>
      </c>
    </row>
    <row r="23" spans="2:18" x14ac:dyDescent="0.25">
      <c r="B23" s="269"/>
      <c r="C23" s="275"/>
      <c r="D23" s="4" t="s">
        <v>48</v>
      </c>
      <c r="E23" s="29">
        <v>78749</v>
      </c>
      <c r="F23" s="29">
        <v>55065</v>
      </c>
      <c r="G23" s="29">
        <v>71377</v>
      </c>
      <c r="H23" s="29">
        <v>78632</v>
      </c>
      <c r="I23" s="29">
        <v>85365</v>
      </c>
      <c r="J23" s="70">
        <f t="shared" si="0"/>
        <v>8.5626716858276497E-2</v>
      </c>
      <c r="K23" s="29">
        <f t="shared" si="1"/>
        <v>6733</v>
      </c>
      <c r="L23" s="70">
        <f t="shared" si="2"/>
        <v>8.4013765254161932E-2</v>
      </c>
      <c r="M23" s="29">
        <f t="shared" si="3"/>
        <v>6616</v>
      </c>
      <c r="N23" s="68">
        <f t="shared" si="6"/>
        <v>0.16554255839028212</v>
      </c>
    </row>
    <row r="24" spans="2:18" x14ac:dyDescent="0.25">
      <c r="B24" s="269"/>
      <c r="C24" s="275"/>
      <c r="D24" s="4" t="s">
        <v>49</v>
      </c>
      <c r="E24" s="29">
        <v>6317</v>
      </c>
      <c r="F24" s="29">
        <v>4617</v>
      </c>
      <c r="G24" s="29">
        <v>5090</v>
      </c>
      <c r="H24" s="29">
        <v>5218</v>
      </c>
      <c r="I24" s="29">
        <v>5721</v>
      </c>
      <c r="J24" s="70">
        <f t="shared" si="0"/>
        <v>9.6397087006515836E-2</v>
      </c>
      <c r="K24" s="29">
        <f t="shared" si="1"/>
        <v>503</v>
      </c>
      <c r="L24" s="70">
        <f t="shared" si="2"/>
        <v>-9.4348583188222257E-2</v>
      </c>
      <c r="M24" s="29">
        <f t="shared" si="3"/>
        <v>-596</v>
      </c>
      <c r="N24" s="68">
        <f t="shared" si="6"/>
        <v>1.1094347525927535E-2</v>
      </c>
    </row>
    <row r="25" spans="2:18" x14ac:dyDescent="0.25">
      <c r="B25" s="269"/>
      <c r="C25" s="275"/>
      <c r="D25" s="4" t="s">
        <v>50</v>
      </c>
      <c r="E25" s="29">
        <v>14208</v>
      </c>
      <c r="F25" s="29">
        <v>13942</v>
      </c>
      <c r="G25" s="29">
        <v>18713</v>
      </c>
      <c r="H25" s="29">
        <v>22087</v>
      </c>
      <c r="I25" s="29">
        <v>20986</v>
      </c>
      <c r="J25" s="70">
        <f t="shared" si="0"/>
        <v>-4.9848327070222354E-2</v>
      </c>
      <c r="K25" s="29">
        <f t="shared" si="1"/>
        <v>-1101</v>
      </c>
      <c r="L25" s="70">
        <f t="shared" si="2"/>
        <v>0.47705518018018012</v>
      </c>
      <c r="M25" s="29">
        <f t="shared" si="3"/>
        <v>6778</v>
      </c>
      <c r="N25" s="68">
        <f t="shared" si="6"/>
        <v>4.0696727351706916E-2</v>
      </c>
    </row>
    <row r="26" spans="2:18" x14ac:dyDescent="0.25">
      <c r="B26" s="269"/>
      <c r="C26" s="275"/>
      <c r="D26" s="4" t="s">
        <v>51</v>
      </c>
      <c r="E26" s="29">
        <v>22370</v>
      </c>
      <c r="F26" s="29">
        <v>23574</v>
      </c>
      <c r="G26" s="29">
        <v>26213</v>
      </c>
      <c r="H26" s="29">
        <v>24550</v>
      </c>
      <c r="I26" s="29">
        <v>26113</v>
      </c>
      <c r="J26" s="70">
        <f t="shared" si="0"/>
        <v>6.3665987780040734E-2</v>
      </c>
      <c r="K26" s="29">
        <f t="shared" si="1"/>
        <v>1563</v>
      </c>
      <c r="L26" s="70">
        <f t="shared" si="2"/>
        <v>0.16732230666070635</v>
      </c>
      <c r="M26" s="29">
        <f t="shared" si="3"/>
        <v>3743</v>
      </c>
      <c r="N26" s="68">
        <f t="shared" si="6"/>
        <v>5.0639170939441654E-2</v>
      </c>
    </row>
    <row r="27" spans="2:18" x14ac:dyDescent="0.25">
      <c r="B27" s="269"/>
      <c r="C27" s="275"/>
      <c r="D27" s="4" t="s">
        <v>52</v>
      </c>
      <c r="E27" s="29">
        <v>24013</v>
      </c>
      <c r="F27" s="29">
        <v>23913</v>
      </c>
      <c r="G27" s="29">
        <v>25634</v>
      </c>
      <c r="H27" s="29">
        <v>29365</v>
      </c>
      <c r="I27" s="29">
        <v>27084</v>
      </c>
      <c r="J27" s="30">
        <f t="shared" si="0"/>
        <v>-7.7677507236506016E-2</v>
      </c>
      <c r="K27" s="29">
        <f t="shared" si="1"/>
        <v>-2281</v>
      </c>
      <c r="L27" s="30">
        <f t="shared" si="2"/>
        <v>0.12788906009244982</v>
      </c>
      <c r="M27" s="29">
        <f t="shared" si="3"/>
        <v>3071</v>
      </c>
      <c r="N27" s="31">
        <f t="shared" si="6"/>
        <v>5.2522165424265223E-2</v>
      </c>
    </row>
    <row r="28" spans="2:18" x14ac:dyDescent="0.25">
      <c r="B28" s="269"/>
      <c r="C28" s="276"/>
      <c r="D28" s="32" t="s">
        <v>53</v>
      </c>
      <c r="E28" s="71">
        <v>10851</v>
      </c>
      <c r="F28" s="71">
        <v>11732</v>
      </c>
      <c r="G28" s="71">
        <v>11163</v>
      </c>
      <c r="H28" s="71">
        <v>12933</v>
      </c>
      <c r="I28" s="71">
        <v>13438</v>
      </c>
      <c r="J28" s="34">
        <f t="shared" si="0"/>
        <v>3.9047398128817745E-2</v>
      </c>
      <c r="K28" s="71">
        <f t="shared" si="1"/>
        <v>505</v>
      </c>
      <c r="L28" s="34">
        <f t="shared" si="2"/>
        <v>0.23841120634042956</v>
      </c>
      <c r="M28" s="71">
        <f t="shared" si="3"/>
        <v>2587</v>
      </c>
      <c r="N28" s="72">
        <f t="shared" si="6"/>
        <v>2.6059402561337916E-2</v>
      </c>
    </row>
    <row r="29" spans="2:18" x14ac:dyDescent="0.25">
      <c r="B29" s="269"/>
      <c r="C29" s="271" t="s">
        <v>21</v>
      </c>
      <c r="D29" s="63" t="s">
        <v>43</v>
      </c>
      <c r="E29" s="64">
        <v>2752487</v>
      </c>
      <c r="F29" s="64">
        <v>2336992</v>
      </c>
      <c r="G29" s="64">
        <v>2761571</v>
      </c>
      <c r="H29" s="64">
        <v>2964758</v>
      </c>
      <c r="I29" s="64">
        <v>2932229</v>
      </c>
      <c r="J29" s="65">
        <f t="shared" si="0"/>
        <v>-1.0971890454465449E-2</v>
      </c>
      <c r="K29" s="64">
        <f t="shared" si="1"/>
        <v>-32529</v>
      </c>
      <c r="L29" s="65">
        <f t="shared" si="2"/>
        <v>6.530167081624727E-2</v>
      </c>
      <c r="M29" s="64">
        <f t="shared" si="3"/>
        <v>179742</v>
      </c>
      <c r="N29" s="65">
        <f t="shared" ref="N29:N30" si="7">I29/$I$29</f>
        <v>1</v>
      </c>
    </row>
    <row r="30" spans="2:18" x14ac:dyDescent="0.25">
      <c r="B30" s="269"/>
      <c r="C30" s="272"/>
      <c r="D30" s="15" t="s">
        <v>44</v>
      </c>
      <c r="E30" s="16">
        <v>1024497</v>
      </c>
      <c r="F30" s="16">
        <v>927095</v>
      </c>
      <c r="G30" s="16">
        <v>1064158</v>
      </c>
      <c r="H30" s="16">
        <v>1149433</v>
      </c>
      <c r="I30" s="16">
        <v>1124270</v>
      </c>
      <c r="J30" s="17">
        <f t="shared" si="0"/>
        <v>-2.1891663106940573E-2</v>
      </c>
      <c r="K30" s="16">
        <f t="shared" si="1"/>
        <v>-25163</v>
      </c>
      <c r="L30" s="17">
        <f t="shared" si="2"/>
        <v>9.7387303232708389E-2</v>
      </c>
      <c r="M30" s="16">
        <f t="shared" si="3"/>
        <v>99773</v>
      </c>
      <c r="N30" s="18">
        <f t="shared" si="7"/>
        <v>0.38341821187908587</v>
      </c>
    </row>
    <row r="31" spans="2:18" x14ac:dyDescent="0.25">
      <c r="B31" s="269"/>
      <c r="C31" s="272"/>
      <c r="D31" s="19" t="s">
        <v>45</v>
      </c>
      <c r="E31" s="20">
        <v>828275</v>
      </c>
      <c r="F31" s="20">
        <v>660916</v>
      </c>
      <c r="G31" s="20">
        <v>785918</v>
      </c>
      <c r="H31" s="20">
        <v>847777</v>
      </c>
      <c r="I31" s="20">
        <v>817457</v>
      </c>
      <c r="J31" s="67">
        <f>I31/H31-1</f>
        <v>-3.5764121933008375E-2</v>
      </c>
      <c r="K31" s="20">
        <f t="shared" si="1"/>
        <v>-30320</v>
      </c>
      <c r="L31" s="67">
        <f t="shared" si="2"/>
        <v>-1.3060879538800529E-2</v>
      </c>
      <c r="M31" s="20">
        <f t="shared" si="3"/>
        <v>-10818</v>
      </c>
      <c r="N31" s="68">
        <f>I31/$I$29</f>
        <v>0.27878347837089124</v>
      </c>
    </row>
    <row r="32" spans="2:18" x14ac:dyDescent="0.25">
      <c r="B32" s="269"/>
      <c r="C32" s="272"/>
      <c r="D32" s="19" t="s">
        <v>46</v>
      </c>
      <c r="E32" s="20">
        <v>22771</v>
      </c>
      <c r="F32" s="20">
        <v>16459</v>
      </c>
      <c r="G32" s="20">
        <v>16513</v>
      </c>
      <c r="H32" s="20">
        <v>20095</v>
      </c>
      <c r="I32" s="20">
        <v>15945</v>
      </c>
      <c r="J32" s="67">
        <f t="shared" ref="J32:J41" si="8">I32/H32-1</f>
        <v>-0.20651903458571785</v>
      </c>
      <c r="K32" s="20">
        <f t="shared" si="1"/>
        <v>-4150</v>
      </c>
      <c r="L32" s="67">
        <f t="shared" si="2"/>
        <v>-0.29976724781520359</v>
      </c>
      <c r="M32" s="20">
        <f t="shared" si="3"/>
        <v>-6826</v>
      </c>
      <c r="N32" s="68">
        <f t="shared" ref="N32:N39" si="9">I32/$I$29</f>
        <v>5.4378426787266617E-3</v>
      </c>
    </row>
    <row r="33" spans="2:14" x14ac:dyDescent="0.25">
      <c r="B33" s="269"/>
      <c r="C33" s="272"/>
      <c r="D33" s="19" t="s">
        <v>47</v>
      </c>
      <c r="E33" s="20">
        <v>64233</v>
      </c>
      <c r="F33" s="20">
        <v>80598</v>
      </c>
      <c r="G33" s="20">
        <v>96956</v>
      </c>
      <c r="H33" s="20">
        <v>70490</v>
      </c>
      <c r="I33" s="20">
        <v>89613</v>
      </c>
      <c r="J33" s="67">
        <f t="shared" si="8"/>
        <v>0.27128670733437366</v>
      </c>
      <c r="K33" s="20">
        <f t="shared" si="1"/>
        <v>19123</v>
      </c>
      <c r="L33" s="67">
        <f t="shared" si="2"/>
        <v>0.39512400168137862</v>
      </c>
      <c r="M33" s="20">
        <f t="shared" si="3"/>
        <v>25380</v>
      </c>
      <c r="N33" s="68">
        <f t="shared" si="9"/>
        <v>3.0561392033159756E-2</v>
      </c>
    </row>
    <row r="34" spans="2:14" x14ac:dyDescent="0.25">
      <c r="B34" s="269"/>
      <c r="C34" s="272"/>
      <c r="D34" s="19" t="s">
        <v>48</v>
      </c>
      <c r="E34" s="20">
        <v>463764</v>
      </c>
      <c r="F34" s="20">
        <v>303117</v>
      </c>
      <c r="G34" s="20">
        <v>401911</v>
      </c>
      <c r="H34" s="20">
        <v>456108</v>
      </c>
      <c r="I34" s="20">
        <v>482914</v>
      </c>
      <c r="J34" s="67">
        <f t="shared" si="8"/>
        <v>5.877116823208528E-2</v>
      </c>
      <c r="K34" s="20">
        <f t="shared" si="1"/>
        <v>26806</v>
      </c>
      <c r="L34" s="67">
        <f t="shared" si="2"/>
        <v>4.1292553971416401E-2</v>
      </c>
      <c r="M34" s="20">
        <f t="shared" si="3"/>
        <v>19150</v>
      </c>
      <c r="N34" s="68">
        <f t="shared" si="9"/>
        <v>0.16469177543773014</v>
      </c>
    </row>
    <row r="35" spans="2:14" x14ac:dyDescent="0.25">
      <c r="B35" s="269"/>
      <c r="C35" s="272"/>
      <c r="D35" s="19" t="s">
        <v>49</v>
      </c>
      <c r="E35" s="20">
        <v>14162</v>
      </c>
      <c r="F35" s="20">
        <v>12186</v>
      </c>
      <c r="G35" s="20">
        <v>13053</v>
      </c>
      <c r="H35" s="20">
        <v>13216</v>
      </c>
      <c r="I35" s="20">
        <v>14972</v>
      </c>
      <c r="J35" s="67">
        <f t="shared" si="8"/>
        <v>0.13286924939467304</v>
      </c>
      <c r="K35" s="20">
        <f t="shared" si="1"/>
        <v>1756</v>
      </c>
      <c r="L35" s="67">
        <f t="shared" si="2"/>
        <v>5.7195311396695425E-2</v>
      </c>
      <c r="M35" s="20">
        <f t="shared" si="3"/>
        <v>810</v>
      </c>
      <c r="N35" s="68">
        <f t="shared" si="9"/>
        <v>5.1060132070175962E-3</v>
      </c>
    </row>
    <row r="36" spans="2:14" x14ac:dyDescent="0.25">
      <c r="B36" s="269"/>
      <c r="C36" s="272"/>
      <c r="D36" s="19" t="s">
        <v>50</v>
      </c>
      <c r="E36" s="20">
        <v>86307</v>
      </c>
      <c r="F36" s="20">
        <v>91621</v>
      </c>
      <c r="G36" s="20">
        <v>113773</v>
      </c>
      <c r="H36" s="20">
        <v>116842</v>
      </c>
      <c r="I36" s="20">
        <v>109675</v>
      </c>
      <c r="J36" s="67">
        <f t="shared" si="8"/>
        <v>-6.1339244449769792E-2</v>
      </c>
      <c r="K36" s="20">
        <f t="shared" si="1"/>
        <v>-7167</v>
      </c>
      <c r="L36" s="67">
        <f t="shared" si="2"/>
        <v>0.2707543999907307</v>
      </c>
      <c r="M36" s="20">
        <f t="shared" si="3"/>
        <v>23368</v>
      </c>
      <c r="N36" s="68">
        <f t="shared" si="9"/>
        <v>3.7403286032571127E-2</v>
      </c>
    </row>
    <row r="37" spans="2:14" x14ac:dyDescent="0.25">
      <c r="B37" s="269"/>
      <c r="C37" s="272"/>
      <c r="D37" s="19" t="s">
        <v>51</v>
      </c>
      <c r="E37" s="20">
        <v>47646</v>
      </c>
      <c r="F37" s="20">
        <v>49146</v>
      </c>
      <c r="G37" s="20">
        <v>56046</v>
      </c>
      <c r="H37" s="20">
        <v>55991</v>
      </c>
      <c r="I37" s="20">
        <v>53169</v>
      </c>
      <c r="J37" s="67">
        <f t="shared" si="8"/>
        <v>-5.0400957296708349E-2</v>
      </c>
      <c r="K37" s="20">
        <f t="shared" si="1"/>
        <v>-2822</v>
      </c>
      <c r="L37" s="67">
        <f t="shared" si="2"/>
        <v>0.11591739075683161</v>
      </c>
      <c r="M37" s="20">
        <f t="shared" si="3"/>
        <v>5523</v>
      </c>
      <c r="N37" s="68">
        <f t="shared" si="9"/>
        <v>1.8132621974613853E-2</v>
      </c>
    </row>
    <row r="38" spans="2:14" x14ac:dyDescent="0.25">
      <c r="B38" s="269"/>
      <c r="C38" s="272"/>
      <c r="D38" s="19" t="s">
        <v>52</v>
      </c>
      <c r="E38" s="20">
        <v>145313</v>
      </c>
      <c r="F38" s="20">
        <v>137494</v>
      </c>
      <c r="G38" s="20">
        <v>153023</v>
      </c>
      <c r="H38" s="20">
        <v>164389</v>
      </c>
      <c r="I38" s="20">
        <v>162641</v>
      </c>
      <c r="J38" s="21">
        <f t="shared" si="8"/>
        <v>-1.0633314881166034E-2</v>
      </c>
      <c r="K38" s="20">
        <f t="shared" si="1"/>
        <v>-1748</v>
      </c>
      <c r="L38" s="21">
        <f t="shared" si="2"/>
        <v>0.11924604130394401</v>
      </c>
      <c r="M38" s="20">
        <f t="shared" si="3"/>
        <v>17328</v>
      </c>
      <c r="N38" s="22">
        <f t="shared" si="9"/>
        <v>5.5466677397979489E-2</v>
      </c>
    </row>
    <row r="39" spans="2:14" x14ac:dyDescent="0.25">
      <c r="B39" s="269"/>
      <c r="C39" s="273"/>
      <c r="D39" s="23" t="s">
        <v>53</v>
      </c>
      <c r="E39" s="69">
        <v>55519</v>
      </c>
      <c r="F39" s="69">
        <v>58360</v>
      </c>
      <c r="G39" s="69">
        <v>60220</v>
      </c>
      <c r="H39" s="69">
        <v>70417</v>
      </c>
      <c r="I39" s="69">
        <v>61573</v>
      </c>
      <c r="J39" s="25">
        <f t="shared" si="8"/>
        <v>-0.12559467174119887</v>
      </c>
      <c r="K39" s="69">
        <f t="shared" si="1"/>
        <v>-8844</v>
      </c>
      <c r="L39" s="25">
        <f t="shared" si="2"/>
        <v>0.10904375078801842</v>
      </c>
      <c r="M39" s="69">
        <f t="shared" si="3"/>
        <v>6054</v>
      </c>
      <c r="N39" s="46">
        <f t="shared" si="9"/>
        <v>2.0998700988224317E-2</v>
      </c>
    </row>
    <row r="40" spans="2:14" x14ac:dyDescent="0.25">
      <c r="B40" s="269"/>
      <c r="C40" s="287" t="s">
        <v>22</v>
      </c>
      <c r="D40" s="63" t="s">
        <v>43</v>
      </c>
      <c r="E40" s="73">
        <v>6.9993312142403052</v>
      </c>
      <c r="F40" s="73">
        <v>6.8219997839838626</v>
      </c>
      <c r="G40" s="73">
        <v>6.7453774041162475</v>
      </c>
      <c r="H40" s="73">
        <v>6.8379199955717107</v>
      </c>
      <c r="I40" s="73">
        <v>6.5536093441985415</v>
      </c>
      <c r="J40" s="65">
        <f t="shared" si="8"/>
        <v>-4.1578528493648848E-2</v>
      </c>
      <c r="K40" s="73">
        <f t="shared" si="1"/>
        <v>-0.28431065137316924</v>
      </c>
      <c r="L40" s="65">
        <f t="shared" si="2"/>
        <v>-6.3680636963561854E-2</v>
      </c>
      <c r="M40" s="73">
        <f t="shared" si="3"/>
        <v>-0.44572187004176378</v>
      </c>
      <c r="N40" s="65"/>
    </row>
    <row r="41" spans="2:14" x14ac:dyDescent="0.25">
      <c r="B41" s="269"/>
      <c r="C41" s="288"/>
      <c r="D41" s="26" t="s">
        <v>44</v>
      </c>
      <c r="E41" s="35">
        <v>7.5315155703237568</v>
      </c>
      <c r="F41" s="35">
        <v>7.5835991820040896</v>
      </c>
      <c r="G41" s="35">
        <v>7.3048140088825431</v>
      </c>
      <c r="H41" s="35">
        <v>7.4515604133442244</v>
      </c>
      <c r="I41" s="35">
        <v>7.1652454335716929</v>
      </c>
      <c r="J41" s="36">
        <f t="shared" si="8"/>
        <v>-3.8423493052515578E-2</v>
      </c>
      <c r="K41" s="37">
        <f t="shared" si="1"/>
        <v>-0.28631497977253151</v>
      </c>
      <c r="L41" s="36">
        <f t="shared" si="2"/>
        <v>-4.8631664282189013E-2</v>
      </c>
      <c r="M41" s="37">
        <f t="shared" si="3"/>
        <v>-0.36627013675206399</v>
      </c>
      <c r="N41" s="38"/>
    </row>
    <row r="42" spans="2:14" x14ac:dyDescent="0.25">
      <c r="B42" s="269"/>
      <c r="C42" s="288"/>
      <c r="D42" s="4" t="s">
        <v>45</v>
      </c>
      <c r="E42" s="39">
        <v>7.7145717878265732</v>
      </c>
      <c r="F42" s="39">
        <v>7.474227037296723</v>
      </c>
      <c r="G42" s="39">
        <v>7.319989568392228</v>
      </c>
      <c r="H42" s="39">
        <v>7.4367055851367114</v>
      </c>
      <c r="I42" s="39">
        <v>7.1759629902735345</v>
      </c>
      <c r="J42" s="74">
        <f t="shared" si="0"/>
        <v>-3.5061572880376923E-2</v>
      </c>
      <c r="K42" s="41">
        <f t="shared" si="1"/>
        <v>-0.26074259486317697</v>
      </c>
      <c r="L42" s="74">
        <f t="shared" si="2"/>
        <v>-6.9817069873269189E-2</v>
      </c>
      <c r="M42" s="41">
        <f t="shared" si="3"/>
        <v>-0.5386087975530387</v>
      </c>
      <c r="N42" s="75"/>
    </row>
    <row r="43" spans="2:14" x14ac:dyDescent="0.25">
      <c r="B43" s="269"/>
      <c r="C43" s="288"/>
      <c r="D43" s="4" t="s">
        <v>46</v>
      </c>
      <c r="E43" s="39">
        <v>4.9718340611353709</v>
      </c>
      <c r="F43" s="39">
        <v>5.4918251584918254</v>
      </c>
      <c r="G43" s="39">
        <v>4.1097560975609753</v>
      </c>
      <c r="H43" s="39">
        <v>4.6026110856619331</v>
      </c>
      <c r="I43" s="39">
        <v>4.8881054567749844</v>
      </c>
      <c r="J43" s="74">
        <f t="shared" si="0"/>
        <v>6.2028784487662803E-2</v>
      </c>
      <c r="K43" s="41">
        <f t="shared" si="1"/>
        <v>0.28549437111305132</v>
      </c>
      <c r="L43" s="74">
        <f t="shared" si="2"/>
        <v>-1.6840587061199286E-2</v>
      </c>
      <c r="M43" s="41">
        <f t="shared" si="3"/>
        <v>-8.3728604360386427E-2</v>
      </c>
      <c r="N43" s="75"/>
    </row>
    <row r="44" spans="2:14" x14ac:dyDescent="0.25">
      <c r="B44" s="269"/>
      <c r="C44" s="288"/>
      <c r="D44" s="4" t="s">
        <v>47</v>
      </c>
      <c r="E44" s="39">
        <v>6.6770270270270267</v>
      </c>
      <c r="F44" s="39">
        <v>6.2151449722393588</v>
      </c>
      <c r="G44" s="39">
        <v>6.6308302557789629</v>
      </c>
      <c r="H44" s="39">
        <v>5.6851358980562949</v>
      </c>
      <c r="I44" s="39">
        <v>5.6613178343546657</v>
      </c>
      <c r="J44" s="74">
        <f t="shared" si="0"/>
        <v>-4.1895328675911614E-3</v>
      </c>
      <c r="K44" s="41">
        <f t="shared" si="1"/>
        <v>-2.38180637016292E-2</v>
      </c>
      <c r="L44" s="74">
        <f t="shared" si="2"/>
        <v>-0.15211997623508344</v>
      </c>
      <c r="M44" s="41">
        <f t="shared" si="3"/>
        <v>-1.0157091926723609</v>
      </c>
      <c r="N44" s="75"/>
    </row>
    <row r="45" spans="2:14" x14ac:dyDescent="0.25">
      <c r="B45" s="269"/>
      <c r="C45" s="288"/>
      <c r="D45" s="4" t="s">
        <v>48</v>
      </c>
      <c r="E45" s="39">
        <v>6.9515244176634585</v>
      </c>
      <c r="F45" s="39">
        <v>6.385712479986517</v>
      </c>
      <c r="G45" s="39">
        <v>6.5084693613162328</v>
      </c>
      <c r="H45" s="39">
        <v>6.9049731284535616</v>
      </c>
      <c r="I45" s="39">
        <v>6.5895340110527396</v>
      </c>
      <c r="J45" s="74">
        <f t="shared" si="0"/>
        <v>-4.5682888482357908E-2</v>
      </c>
      <c r="K45" s="41">
        <f t="shared" si="1"/>
        <v>-0.31543911740082198</v>
      </c>
      <c r="L45" s="74">
        <f t="shared" si="2"/>
        <v>-5.2073528748733167E-2</v>
      </c>
      <c r="M45" s="41">
        <f t="shared" si="3"/>
        <v>-0.36199040661071891</v>
      </c>
      <c r="N45" s="75"/>
    </row>
    <row r="46" spans="2:14" x14ac:dyDescent="0.25">
      <c r="B46" s="269"/>
      <c r="C46" s="288"/>
      <c r="D46" s="4" t="s">
        <v>49</v>
      </c>
      <c r="E46" s="39">
        <v>2.3524916943521594</v>
      </c>
      <c r="F46" s="39">
        <v>2.7396582733812949</v>
      </c>
      <c r="G46" s="39">
        <v>2.6980157089706491</v>
      </c>
      <c r="H46" s="39">
        <v>2.6623690572119258</v>
      </c>
      <c r="I46" s="39">
        <v>2.7401171303074672</v>
      </c>
      <c r="J46" s="74">
        <f t="shared" si="0"/>
        <v>2.9202590409069806E-2</v>
      </c>
      <c r="K46" s="41">
        <f t="shared" si="1"/>
        <v>7.7748073095541326E-2</v>
      </c>
      <c r="L46" s="74">
        <f t="shared" si="2"/>
        <v>0.16477228671451427</v>
      </c>
      <c r="M46" s="41">
        <f t="shared" si="3"/>
        <v>0.38762543595530774</v>
      </c>
      <c r="N46" s="75"/>
    </row>
    <row r="47" spans="2:14" x14ac:dyDescent="0.25">
      <c r="B47" s="269"/>
      <c r="C47" s="288"/>
      <c r="D47" s="4" t="s">
        <v>50</v>
      </c>
      <c r="E47" s="39">
        <v>7.1868598551086684</v>
      </c>
      <c r="F47" s="39">
        <v>8.3718019005847957</v>
      </c>
      <c r="G47" s="39">
        <v>7.6749190501888833</v>
      </c>
      <c r="H47" s="39">
        <v>6.3411483772929556</v>
      </c>
      <c r="I47" s="39">
        <v>6.0049824791940427</v>
      </c>
      <c r="J47" s="74">
        <f t="shared" si="0"/>
        <v>-5.301340989002723E-2</v>
      </c>
      <c r="K47" s="41">
        <f t="shared" si="1"/>
        <v>-0.33616589809891284</v>
      </c>
      <c r="L47" s="74">
        <f t="shared" si="2"/>
        <v>-0.16444975966443909</v>
      </c>
      <c r="M47" s="41">
        <f t="shared" si="3"/>
        <v>-1.1818773759146257</v>
      </c>
      <c r="N47" s="75"/>
    </row>
    <row r="48" spans="2:14" x14ac:dyDescent="0.25">
      <c r="B48" s="269"/>
      <c r="C48" s="288"/>
      <c r="D48" s="4" t="s">
        <v>51</v>
      </c>
      <c r="E48" s="39">
        <v>2.1971869956190915</v>
      </c>
      <c r="F48" s="39">
        <v>2.1612137203166228</v>
      </c>
      <c r="G48" s="39">
        <v>2.2195556611619343</v>
      </c>
      <c r="H48" s="39">
        <v>2.3657835805129506</v>
      </c>
      <c r="I48" s="39">
        <v>2.1195535180386686</v>
      </c>
      <c r="J48" s="74">
        <f t="shared" si="0"/>
        <v>-0.10407970724900129</v>
      </c>
      <c r="K48" s="41">
        <f t="shared" si="1"/>
        <v>-0.24623006247428192</v>
      </c>
      <c r="L48" s="74">
        <f t="shared" si="2"/>
        <v>-3.5333122640546333E-2</v>
      </c>
      <c r="M48" s="41">
        <f t="shared" si="3"/>
        <v>-7.7633477580422827E-2</v>
      </c>
      <c r="N48" s="75"/>
    </row>
    <row r="49" spans="2:14" x14ac:dyDescent="0.25">
      <c r="B49" s="269"/>
      <c r="C49" s="288"/>
      <c r="D49" s="4" t="s">
        <v>52</v>
      </c>
      <c r="E49" s="39">
        <v>7.4287101886406628</v>
      </c>
      <c r="F49" s="39">
        <v>6.9308398023994355</v>
      </c>
      <c r="G49" s="39">
        <v>7.2594999762797094</v>
      </c>
      <c r="H49" s="39">
        <v>6.7909695542611646</v>
      </c>
      <c r="I49" s="39">
        <v>6.9614775499721784</v>
      </c>
      <c r="J49" s="40">
        <f t="shared" si="0"/>
        <v>2.5108048909455727E-2</v>
      </c>
      <c r="K49" s="41">
        <f t="shared" si="1"/>
        <v>0.17050799571101383</v>
      </c>
      <c r="L49" s="40">
        <f t="shared" si="2"/>
        <v>-6.2895526518578659E-2</v>
      </c>
      <c r="M49" s="41">
        <f t="shared" si="3"/>
        <v>-0.46723263866848441</v>
      </c>
      <c r="N49" s="42"/>
    </row>
    <row r="50" spans="2:14" x14ac:dyDescent="0.25">
      <c r="B50" s="269"/>
      <c r="C50" s="289"/>
      <c r="D50" s="32" t="s">
        <v>53</v>
      </c>
      <c r="E50" s="76">
        <v>5.7425527513446424</v>
      </c>
      <c r="F50" s="76">
        <v>5.5644546147978646</v>
      </c>
      <c r="G50" s="76">
        <v>6.0383034192319265</v>
      </c>
      <c r="H50" s="76">
        <v>6.2654150725153483</v>
      </c>
      <c r="I50" s="76">
        <v>5.1106407702523242</v>
      </c>
      <c r="J50" s="61">
        <f t="shared" si="0"/>
        <v>-0.18430930575193671</v>
      </c>
      <c r="K50" s="77">
        <f t="shared" si="1"/>
        <v>-1.1547743022630241</v>
      </c>
      <c r="L50" s="61">
        <f t="shared" si="2"/>
        <v>-0.11004025708677267</v>
      </c>
      <c r="M50" s="77">
        <f t="shared" si="3"/>
        <v>-0.63191198109231816</v>
      </c>
      <c r="N50" s="55"/>
    </row>
    <row r="51" spans="2:14" x14ac:dyDescent="0.25">
      <c r="B51" s="269"/>
      <c r="C51" s="277" t="s">
        <v>34</v>
      </c>
      <c r="D51" s="63" t="s">
        <v>43</v>
      </c>
      <c r="E51" s="65">
        <v>0.68889999999999996</v>
      </c>
      <c r="F51" s="65">
        <v>0.66709999999999992</v>
      </c>
      <c r="G51" s="65">
        <v>0.73599999999999999</v>
      </c>
      <c r="H51" s="65">
        <v>19.775099999999998</v>
      </c>
      <c r="I51" s="65">
        <v>18.9392</v>
      </c>
      <c r="J51" s="65">
        <f t="shared" si="0"/>
        <v>-4.2270329859267375E-2</v>
      </c>
      <c r="K51" s="73">
        <f t="shared" ref="K51" si="10">(I51-H51)*100</f>
        <v>-83.589999999999876</v>
      </c>
      <c r="L51" s="65">
        <f t="shared" si="2"/>
        <v>26.491943678327772</v>
      </c>
      <c r="M51" s="73">
        <f t="shared" ref="M51" si="11">(I51-E51)*100</f>
        <v>1825.03</v>
      </c>
      <c r="N51" s="65"/>
    </row>
    <row r="52" spans="2:14" x14ac:dyDescent="0.25">
      <c r="B52" s="269"/>
      <c r="C52" s="278"/>
      <c r="D52" s="15" t="s">
        <v>44</v>
      </c>
      <c r="E52" s="18">
        <v>0.7229000000000001</v>
      </c>
      <c r="F52" s="18">
        <v>0.74400000000000011</v>
      </c>
      <c r="G52" s="18">
        <v>0.79489999999999994</v>
      </c>
      <c r="H52" s="18">
        <v>0.82430000000000003</v>
      </c>
      <c r="I52" s="18">
        <v>0.79709999999999992</v>
      </c>
      <c r="J52" s="17">
        <f t="shared" si="0"/>
        <v>-3.2997695013951334E-2</v>
      </c>
      <c r="K52" s="44">
        <f>(I52-H52)*100</f>
        <v>-2.7200000000000113</v>
      </c>
      <c r="L52" s="17">
        <f t="shared" si="2"/>
        <v>0.10264213584174819</v>
      </c>
      <c r="M52" s="44">
        <f>(I52-E52)*100</f>
        <v>7.4199999999999822</v>
      </c>
      <c r="N52" s="18"/>
    </row>
    <row r="53" spans="2:14" x14ac:dyDescent="0.25">
      <c r="B53" s="269"/>
      <c r="C53" s="278"/>
      <c r="D53" s="19" t="s">
        <v>45</v>
      </c>
      <c r="E53" s="68">
        <v>0.66639999999999999</v>
      </c>
      <c r="F53" s="68">
        <v>0.61499999999999999</v>
      </c>
      <c r="G53" s="68">
        <v>0.66959999999999997</v>
      </c>
      <c r="H53" s="68">
        <v>0.73970000000000002</v>
      </c>
      <c r="I53" s="68">
        <v>0.71489999999999998</v>
      </c>
      <c r="J53" s="67">
        <f t="shared" si="0"/>
        <v>-3.3527105583344707E-2</v>
      </c>
      <c r="K53" s="45">
        <f t="shared" ref="K53:K61" si="12">(I53-H53)*100</f>
        <v>-2.4800000000000044</v>
      </c>
      <c r="L53" s="67">
        <f t="shared" si="2"/>
        <v>7.277911164465789E-2</v>
      </c>
      <c r="M53" s="45">
        <f t="shared" ref="M53:M61" si="13">(I53-E53)*100</f>
        <v>4.8499999999999988</v>
      </c>
      <c r="N53" s="68"/>
    </row>
    <row r="54" spans="2:14" x14ac:dyDescent="0.25">
      <c r="B54" s="269"/>
      <c r="C54" s="278"/>
      <c r="D54" s="19" t="s">
        <v>46</v>
      </c>
      <c r="E54" s="68">
        <v>0.67349999999999999</v>
      </c>
      <c r="F54" s="68">
        <v>0.68409999999999993</v>
      </c>
      <c r="G54" s="68">
        <v>0.60350000000000004</v>
      </c>
      <c r="H54" s="68">
        <v>0.73450000000000004</v>
      </c>
      <c r="I54" s="68">
        <v>0.58279999999999998</v>
      </c>
      <c r="J54" s="67">
        <f t="shared" si="0"/>
        <v>-0.2065350578624916</v>
      </c>
      <c r="K54" s="45">
        <f t="shared" si="12"/>
        <v>-15.170000000000005</v>
      </c>
      <c r="L54" s="67">
        <f t="shared" si="2"/>
        <v>-0.13466963622865624</v>
      </c>
      <c r="M54" s="45">
        <f t="shared" si="13"/>
        <v>-9.07</v>
      </c>
      <c r="N54" s="68"/>
    </row>
    <row r="55" spans="2:14" x14ac:dyDescent="0.25">
      <c r="B55" s="269"/>
      <c r="C55" s="278"/>
      <c r="D55" s="19" t="s">
        <v>47</v>
      </c>
      <c r="E55" s="68">
        <v>0.52610000000000001</v>
      </c>
      <c r="F55" s="68">
        <v>0.58889999999999998</v>
      </c>
      <c r="G55" s="68">
        <v>0.70840000000000003</v>
      </c>
      <c r="H55" s="68">
        <v>0.54949999999999999</v>
      </c>
      <c r="I55" s="68">
        <v>0.6470999999999999</v>
      </c>
      <c r="J55" s="67">
        <f t="shared" si="0"/>
        <v>0.17761601455868958</v>
      </c>
      <c r="K55" s="45">
        <f t="shared" si="12"/>
        <v>9.7599999999999909</v>
      </c>
      <c r="L55" s="67">
        <f t="shared" si="2"/>
        <v>0.22999429766204127</v>
      </c>
      <c r="M55" s="45">
        <f t="shared" si="13"/>
        <v>12.099999999999989</v>
      </c>
      <c r="N55" s="68"/>
    </row>
    <row r="56" spans="2:14" x14ac:dyDescent="0.25">
      <c r="B56" s="269"/>
      <c r="C56" s="278"/>
      <c r="D56" s="19" t="s">
        <v>48</v>
      </c>
      <c r="E56" s="68">
        <v>0.72180000000000011</v>
      </c>
      <c r="F56" s="68">
        <v>0.59840000000000004</v>
      </c>
      <c r="G56" s="68">
        <v>0.74129999999999996</v>
      </c>
      <c r="H56" s="68">
        <v>0.7823</v>
      </c>
      <c r="I56" s="68">
        <v>0.81129999999999991</v>
      </c>
      <c r="J56" s="67">
        <f t="shared" si="0"/>
        <v>3.7070177681196359E-2</v>
      </c>
      <c r="K56" s="45">
        <f t="shared" si="12"/>
        <v>2.8999999999999915</v>
      </c>
      <c r="L56" s="67">
        <f t="shared" si="2"/>
        <v>0.12399556663895783</v>
      </c>
      <c r="M56" s="45">
        <f t="shared" si="13"/>
        <v>8.9499999999999797</v>
      </c>
      <c r="N56" s="68"/>
    </row>
    <row r="57" spans="2:14" x14ac:dyDescent="0.25">
      <c r="B57" s="269"/>
      <c r="C57" s="278"/>
      <c r="D57" s="19" t="s">
        <v>49</v>
      </c>
      <c r="E57" s="68">
        <v>0.60680000000000001</v>
      </c>
      <c r="F57" s="68">
        <v>0.64989999999999992</v>
      </c>
      <c r="G57" s="68">
        <v>0.65629999999999999</v>
      </c>
      <c r="H57" s="68">
        <v>0.65459999999999996</v>
      </c>
      <c r="I57" s="68">
        <v>0.74159999999999993</v>
      </c>
      <c r="J57" s="67">
        <f t="shared" si="0"/>
        <v>0.13290559120073331</v>
      </c>
      <c r="K57" s="45">
        <f t="shared" si="12"/>
        <v>8.6999999999999957</v>
      </c>
      <c r="L57" s="67">
        <f t="shared" si="2"/>
        <v>0.22214897824653912</v>
      </c>
      <c r="M57" s="45">
        <f t="shared" si="13"/>
        <v>13.479999999999992</v>
      </c>
      <c r="N57" s="68"/>
    </row>
    <row r="58" spans="2:14" x14ac:dyDescent="0.25">
      <c r="B58" s="269"/>
      <c r="C58" s="278"/>
      <c r="D58" s="19" t="s">
        <v>50</v>
      </c>
      <c r="E58" s="68">
        <v>0.69469999999999998</v>
      </c>
      <c r="F58" s="68">
        <v>0.73260000000000003</v>
      </c>
      <c r="G58" s="68">
        <v>0.79159999999999997</v>
      </c>
      <c r="H58" s="68">
        <v>0.81189999999999996</v>
      </c>
      <c r="I58" s="68">
        <v>0.76209999999999989</v>
      </c>
      <c r="J58" s="67">
        <f t="shared" si="0"/>
        <v>-6.1337603153097775E-2</v>
      </c>
      <c r="K58" s="45">
        <f t="shared" si="12"/>
        <v>-4.9800000000000066</v>
      </c>
      <c r="L58" s="67">
        <f t="shared" si="2"/>
        <v>9.7020296530876404E-2</v>
      </c>
      <c r="M58" s="45">
        <f t="shared" si="13"/>
        <v>6.7399999999999904</v>
      </c>
      <c r="N58" s="68"/>
    </row>
    <row r="59" spans="2:14" x14ac:dyDescent="0.25">
      <c r="B59" s="269"/>
      <c r="C59" s="278"/>
      <c r="D59" s="19" t="s">
        <v>51</v>
      </c>
      <c r="E59" s="68">
        <v>0.58650000000000002</v>
      </c>
      <c r="F59" s="68">
        <v>0.65709999999999991</v>
      </c>
      <c r="G59" s="68">
        <v>0.65969999999999995</v>
      </c>
      <c r="H59" s="68">
        <v>0.67669999999999997</v>
      </c>
      <c r="I59" s="68">
        <v>0.66159999999999997</v>
      </c>
      <c r="J59" s="67">
        <f t="shared" si="0"/>
        <v>-2.2314171715679065E-2</v>
      </c>
      <c r="K59" s="45">
        <f t="shared" si="12"/>
        <v>-1.5100000000000002</v>
      </c>
      <c r="L59" s="67">
        <f t="shared" si="2"/>
        <v>0.12804774083546455</v>
      </c>
      <c r="M59" s="45">
        <f t="shared" si="13"/>
        <v>7.5099999999999945</v>
      </c>
      <c r="N59" s="68"/>
    </row>
    <row r="60" spans="2:14" x14ac:dyDescent="0.25">
      <c r="B60" s="269"/>
      <c r="C60" s="278"/>
      <c r="D60" s="19" t="s">
        <v>52</v>
      </c>
      <c r="E60" s="22">
        <v>0.70299999999999996</v>
      </c>
      <c r="F60" s="22">
        <v>0.71479999999999999</v>
      </c>
      <c r="G60" s="22">
        <v>0.79510000000000003</v>
      </c>
      <c r="H60" s="22">
        <v>0.85420000000000007</v>
      </c>
      <c r="I60" s="22">
        <v>0.83440000000000003</v>
      </c>
      <c r="J60" s="21">
        <f t="shared" si="0"/>
        <v>-2.317958323577618E-2</v>
      </c>
      <c r="K60" s="45">
        <f t="shared" si="12"/>
        <v>-1.980000000000004</v>
      </c>
      <c r="L60" s="21">
        <f t="shared" si="2"/>
        <v>0.18691322901849228</v>
      </c>
      <c r="M60" s="45">
        <f t="shared" si="13"/>
        <v>13.140000000000008</v>
      </c>
      <c r="N60" s="22"/>
    </row>
    <row r="61" spans="2:14" x14ac:dyDescent="0.25">
      <c r="B61" s="269"/>
      <c r="C61" s="279"/>
      <c r="D61" s="23" t="s">
        <v>53</v>
      </c>
      <c r="E61" s="46">
        <v>0.54720000000000002</v>
      </c>
      <c r="F61" s="46">
        <v>0.56140000000000001</v>
      </c>
      <c r="G61" s="46">
        <v>0.65150000000000008</v>
      </c>
      <c r="H61" s="46">
        <v>0.75569999999999993</v>
      </c>
      <c r="I61" s="46">
        <v>0.65930000000000011</v>
      </c>
      <c r="J61" s="25">
        <f t="shared" si="0"/>
        <v>-0.12756384808786536</v>
      </c>
      <c r="K61" s="78">
        <f t="shared" si="12"/>
        <v>-9.6399999999999828</v>
      </c>
      <c r="L61" s="25">
        <f t="shared" si="2"/>
        <v>0.20486111111111116</v>
      </c>
      <c r="M61" s="78">
        <f t="shared" si="13"/>
        <v>11.210000000000008</v>
      </c>
      <c r="N61" s="46"/>
    </row>
    <row r="62" spans="2:14" x14ac:dyDescent="0.25">
      <c r="B62" s="269"/>
      <c r="C62" s="280" t="s">
        <v>54</v>
      </c>
      <c r="D62" s="63" t="s">
        <v>43</v>
      </c>
      <c r="E62" s="64">
        <v>133189</v>
      </c>
      <c r="F62" s="64">
        <v>116770</v>
      </c>
      <c r="G62" s="64">
        <v>125073</v>
      </c>
      <c r="H62" s="64">
        <v>381177</v>
      </c>
      <c r="I62" s="64">
        <v>384777</v>
      </c>
      <c r="J62" s="65">
        <f t="shared" si="0"/>
        <v>9.4444313271786484E-3</v>
      </c>
      <c r="K62" s="64">
        <f t="shared" ref="K62:K63" si="14">I62-H62</f>
        <v>3600</v>
      </c>
      <c r="L62" s="65">
        <f t="shared" si="2"/>
        <v>1.8889547935640332</v>
      </c>
      <c r="M62" s="64">
        <f t="shared" ref="M62:M63" si="15">I62-E62</f>
        <v>251588</v>
      </c>
      <c r="N62" s="65">
        <f t="shared" ref="N62:N63" si="16">I62/$I$62</f>
        <v>1</v>
      </c>
    </row>
    <row r="63" spans="2:14" x14ac:dyDescent="0.25">
      <c r="B63" s="269"/>
      <c r="C63" s="281"/>
      <c r="D63" s="26" t="s">
        <v>44</v>
      </c>
      <c r="E63" s="27">
        <v>47242</v>
      </c>
      <c r="F63" s="27">
        <v>41536</v>
      </c>
      <c r="G63" s="27">
        <v>44623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0.12218765674663506</v>
      </c>
    </row>
    <row r="64" spans="2:14" x14ac:dyDescent="0.25">
      <c r="B64" s="269"/>
      <c r="C64" s="281"/>
      <c r="D64" s="4" t="s">
        <v>45</v>
      </c>
      <c r="E64" s="29">
        <v>41433</v>
      </c>
      <c r="F64" s="29">
        <v>35821</v>
      </c>
      <c r="G64" s="29">
        <v>39121</v>
      </c>
      <c r="H64" s="29">
        <v>38205</v>
      </c>
      <c r="I64" s="29">
        <v>38115</v>
      </c>
      <c r="J64" s="74">
        <f>I64/H64-1</f>
        <v>-2.3557126030624431E-3</v>
      </c>
      <c r="K64" s="29">
        <f>I64-H64</f>
        <v>-90</v>
      </c>
      <c r="L64" s="74">
        <f>I64/E64-1</f>
        <v>-8.0081094779523521E-2</v>
      </c>
      <c r="M64" s="29">
        <f>I64-E64</f>
        <v>-3318</v>
      </c>
      <c r="N64" s="75">
        <f>I64/$I$62</f>
        <v>9.9057376090566737E-2</v>
      </c>
    </row>
    <row r="65" spans="2:14" x14ac:dyDescent="0.25">
      <c r="B65" s="269"/>
      <c r="C65" s="281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2.3702040402622817E-3</v>
      </c>
    </row>
    <row r="66" spans="2:14" x14ac:dyDescent="0.25">
      <c r="B66" s="269"/>
      <c r="C66" s="281"/>
      <c r="D66" s="4" t="s">
        <v>47</v>
      </c>
      <c r="E66" s="29">
        <v>4070</v>
      </c>
      <c r="F66" s="29">
        <v>4562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1.1996559045888918E-2</v>
      </c>
    </row>
    <row r="67" spans="2:14" x14ac:dyDescent="0.25">
      <c r="B67" s="269"/>
      <c r="C67" s="281"/>
      <c r="D67" s="4" t="s">
        <v>48</v>
      </c>
      <c r="E67" s="29">
        <v>21418</v>
      </c>
      <c r="F67" s="29">
        <v>16885</v>
      </c>
      <c r="G67" s="29">
        <v>18073</v>
      </c>
      <c r="H67" s="29">
        <v>19434</v>
      </c>
      <c r="I67" s="29">
        <v>19842</v>
      </c>
      <c r="J67" s="74">
        <f t="shared" si="17"/>
        <v>2.0994133991972808E-2</v>
      </c>
      <c r="K67" s="29">
        <f t="shared" si="18"/>
        <v>408</v>
      </c>
      <c r="L67" s="74">
        <f t="shared" si="19"/>
        <v>-7.3582967597348059E-2</v>
      </c>
      <c r="M67" s="29">
        <f t="shared" si="20"/>
        <v>-1576</v>
      </c>
      <c r="N67" s="75">
        <f t="shared" si="21"/>
        <v>5.1567531323337933E-2</v>
      </c>
    </row>
    <row r="68" spans="2:14" x14ac:dyDescent="0.25">
      <c r="B68" s="269"/>
      <c r="C68" s="281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1.7490650428689865E-3</v>
      </c>
    </row>
    <row r="69" spans="2:14" x14ac:dyDescent="0.25">
      <c r="B69" s="269"/>
      <c r="C69" s="281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1.2466961382826935E-2</v>
      </c>
    </row>
    <row r="70" spans="2:14" x14ac:dyDescent="0.25">
      <c r="B70" s="269"/>
      <c r="C70" s="281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6.9624743682704529E-3</v>
      </c>
    </row>
    <row r="71" spans="2:14" x14ac:dyDescent="0.25">
      <c r="B71" s="269"/>
      <c r="C71" s="281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1.6885104878929875E-2</v>
      </c>
    </row>
    <row r="72" spans="2:14" x14ac:dyDescent="0.25">
      <c r="B72" s="270"/>
      <c r="C72" s="282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8.0904004137461443E-3</v>
      </c>
    </row>
    <row r="73" spans="2:14" ht="7.5" customHeight="1" x14ac:dyDescent="0.25"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47"/>
    </row>
    <row r="74" spans="2:14" x14ac:dyDescent="0.25">
      <c r="B74" s="285" t="s">
        <v>55</v>
      </c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</row>
    <row r="76" spans="2:14" x14ac:dyDescent="0.25">
      <c r="B76" s="56"/>
    </row>
    <row r="77" spans="2:14" ht="21.75" customHeight="1" thickBot="1" x14ac:dyDescent="0.3">
      <c r="B77" s="267" t="s">
        <v>56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noviembre 2024</v>
      </c>
    </row>
    <row r="80" spans="2:14" ht="15" customHeight="1" x14ac:dyDescent="0.25">
      <c r="B80" s="268" t="s">
        <v>42</v>
      </c>
      <c r="C80" s="271" t="s">
        <v>8</v>
      </c>
      <c r="D80" s="63" t="s">
        <v>43</v>
      </c>
      <c r="E80" s="64">
        <v>4434320</v>
      </c>
      <c r="F80" s="64">
        <v>2021524</v>
      </c>
      <c r="G80" s="64">
        <v>4334225</v>
      </c>
      <c r="H80" s="64">
        <v>4754408</v>
      </c>
      <c r="I80" s="64">
        <v>5035619</v>
      </c>
      <c r="J80" s="65">
        <f t="shared" ref="J80:J81" si="22">I80/H80-1</f>
        <v>5.9147426977238737E-2</v>
      </c>
      <c r="K80" s="64">
        <f t="shared" ref="K80:K81" si="23">I80-H80</f>
        <v>281211</v>
      </c>
      <c r="L80" s="65">
        <f t="shared" ref="L80:L81" si="24">I80/E80-1</f>
        <v>0.13560117447545506</v>
      </c>
      <c r="M80" s="64">
        <f t="shared" ref="M80:M81" si="25">I80-E80</f>
        <v>601299</v>
      </c>
      <c r="N80" s="65">
        <f t="shared" ref="N80:N81" si="26">I80/$I$80</f>
        <v>1</v>
      </c>
    </row>
    <row r="81" spans="2:15" ht="15" customHeight="1" x14ac:dyDescent="0.25">
      <c r="B81" s="269"/>
      <c r="C81" s="272"/>
      <c r="D81" s="15" t="s">
        <v>44</v>
      </c>
      <c r="E81" s="16">
        <v>1621520</v>
      </c>
      <c r="F81" s="16">
        <v>766923</v>
      </c>
      <c r="G81" s="16">
        <v>1603074</v>
      </c>
      <c r="H81" s="16">
        <v>1726562</v>
      </c>
      <c r="I81" s="16">
        <v>1779444</v>
      </c>
      <c r="J81" s="18">
        <f t="shared" si="22"/>
        <v>3.0628497557573908E-2</v>
      </c>
      <c r="K81" s="16">
        <f t="shared" si="23"/>
        <v>52882</v>
      </c>
      <c r="L81" s="18">
        <f t="shared" si="24"/>
        <v>9.73925699343825E-2</v>
      </c>
      <c r="M81" s="16">
        <f t="shared" si="25"/>
        <v>157924</v>
      </c>
      <c r="N81" s="18">
        <f t="shared" si="26"/>
        <v>0.35337145244705764</v>
      </c>
      <c r="O81" s="79"/>
    </row>
    <row r="82" spans="2:15" x14ac:dyDescent="0.25">
      <c r="B82" s="269"/>
      <c r="C82" s="272"/>
      <c r="D82" s="19" t="s">
        <v>45</v>
      </c>
      <c r="E82" s="20">
        <v>1190067</v>
      </c>
      <c r="F82" s="20">
        <v>413403</v>
      </c>
      <c r="G82" s="20">
        <v>1134618</v>
      </c>
      <c r="H82" s="20">
        <v>1208359</v>
      </c>
      <c r="I82" s="20">
        <v>1272373</v>
      </c>
      <c r="J82" s="68">
        <f>I82/H82-1</f>
        <v>5.2975978165429316E-2</v>
      </c>
      <c r="K82" s="20">
        <f>I82-H82</f>
        <v>64014</v>
      </c>
      <c r="L82" s="68">
        <f>I82/E82-1</f>
        <v>6.9160811954285029E-2</v>
      </c>
      <c r="M82" s="20">
        <f>I82-E82</f>
        <v>82306</v>
      </c>
      <c r="N82" s="68">
        <f>I82/$I$80</f>
        <v>0.25267459670797177</v>
      </c>
      <c r="O82" s="79"/>
    </row>
    <row r="83" spans="2:15" x14ac:dyDescent="0.25">
      <c r="B83" s="269"/>
      <c r="C83" s="272"/>
      <c r="D83" s="19" t="s">
        <v>46</v>
      </c>
      <c r="E83" s="20">
        <v>41449</v>
      </c>
      <c r="F83" s="20">
        <v>17682</v>
      </c>
      <c r="G83" s="20">
        <v>33076</v>
      </c>
      <c r="H83" s="20">
        <v>45674</v>
      </c>
      <c r="I83" s="20">
        <v>39257</v>
      </c>
      <c r="J83" s="68">
        <f t="shared" ref="J83:J136" si="27">I83/H83-1</f>
        <v>-0.1404956868240137</v>
      </c>
      <c r="K83" s="20">
        <f t="shared" ref="K83:K112" si="28">I83-H83</f>
        <v>-6417</v>
      </c>
      <c r="L83" s="68">
        <f t="shared" ref="L83:L136" si="29">I83/E83-1</f>
        <v>-5.2884267412965369E-2</v>
      </c>
      <c r="M83" s="20">
        <f t="shared" ref="M83:M112" si="30">I83-E83</f>
        <v>-2192</v>
      </c>
      <c r="N83" s="68">
        <f t="shared" ref="N83:N90" si="31">I83/$I$80</f>
        <v>7.7958638252814596E-3</v>
      </c>
      <c r="O83" s="79"/>
    </row>
    <row r="84" spans="2:15" x14ac:dyDescent="0.25">
      <c r="B84" s="269"/>
      <c r="C84" s="272"/>
      <c r="D84" s="19" t="s">
        <v>47</v>
      </c>
      <c r="E84" s="20">
        <v>126380</v>
      </c>
      <c r="F84" s="20">
        <v>60811</v>
      </c>
      <c r="G84" s="20">
        <v>146959</v>
      </c>
      <c r="H84" s="20">
        <v>167345</v>
      </c>
      <c r="I84" s="20">
        <v>216281</v>
      </c>
      <c r="J84" s="68">
        <f t="shared" si="27"/>
        <v>0.29242582688457985</v>
      </c>
      <c r="K84" s="20">
        <f t="shared" si="28"/>
        <v>48936</v>
      </c>
      <c r="L84" s="68">
        <f t="shared" si="29"/>
        <v>0.71135464472226628</v>
      </c>
      <c r="M84" s="20">
        <f t="shared" si="30"/>
        <v>89901</v>
      </c>
      <c r="N84" s="68">
        <f t="shared" si="31"/>
        <v>4.2950231143380785E-2</v>
      </c>
      <c r="O84" s="79"/>
    </row>
    <row r="85" spans="2:15" x14ac:dyDescent="0.25">
      <c r="B85" s="269"/>
      <c r="C85" s="272"/>
      <c r="D85" s="19" t="s">
        <v>48</v>
      </c>
      <c r="E85" s="20">
        <v>729706</v>
      </c>
      <c r="F85" s="20">
        <v>310053</v>
      </c>
      <c r="G85" s="20">
        <v>649125</v>
      </c>
      <c r="H85" s="20">
        <v>735309</v>
      </c>
      <c r="I85" s="20">
        <v>846435</v>
      </c>
      <c r="J85" s="68">
        <f t="shared" si="27"/>
        <v>0.15112830116318454</v>
      </c>
      <c r="K85" s="20">
        <f t="shared" si="28"/>
        <v>111126</v>
      </c>
      <c r="L85" s="68">
        <f t="shared" si="29"/>
        <v>0.15996716485817575</v>
      </c>
      <c r="M85" s="20">
        <f t="shared" si="30"/>
        <v>116729</v>
      </c>
      <c r="N85" s="68">
        <f t="shared" si="31"/>
        <v>0.16808956356706098</v>
      </c>
      <c r="O85" s="79"/>
    </row>
    <row r="86" spans="2:15" x14ac:dyDescent="0.25">
      <c r="B86" s="269"/>
      <c r="C86" s="272"/>
      <c r="D86" s="19" t="s">
        <v>49</v>
      </c>
      <c r="E86" s="20">
        <v>50120</v>
      </c>
      <c r="F86" s="20">
        <v>28901</v>
      </c>
      <c r="G86" s="20">
        <v>46319</v>
      </c>
      <c r="H86" s="20">
        <v>53572</v>
      </c>
      <c r="I86" s="20">
        <v>52160</v>
      </c>
      <c r="J86" s="68">
        <f t="shared" si="27"/>
        <v>-2.6357052191443242E-2</v>
      </c>
      <c r="K86" s="20">
        <f t="shared" si="28"/>
        <v>-1412</v>
      </c>
      <c r="L86" s="68">
        <f t="shared" si="29"/>
        <v>4.0702314445331123E-2</v>
      </c>
      <c r="M86" s="20">
        <f t="shared" si="30"/>
        <v>2040</v>
      </c>
      <c r="N86" s="68">
        <f t="shared" si="31"/>
        <v>1.0358210182303308E-2</v>
      </c>
      <c r="O86" s="79"/>
    </row>
    <row r="87" spans="2:15" x14ac:dyDescent="0.25">
      <c r="B87" s="269"/>
      <c r="C87" s="272"/>
      <c r="D87" s="19" t="s">
        <v>50</v>
      </c>
      <c r="E87" s="20">
        <v>131193</v>
      </c>
      <c r="F87" s="20">
        <v>94121</v>
      </c>
      <c r="G87" s="20">
        <v>180968</v>
      </c>
      <c r="H87" s="20">
        <v>232255</v>
      </c>
      <c r="I87" s="20">
        <v>220831</v>
      </c>
      <c r="J87" s="68">
        <f t="shared" si="27"/>
        <v>-4.9187315665970566E-2</v>
      </c>
      <c r="K87" s="20">
        <f t="shared" si="28"/>
        <v>-11424</v>
      </c>
      <c r="L87" s="68">
        <f t="shared" si="29"/>
        <v>0.6832529174574864</v>
      </c>
      <c r="M87" s="20">
        <f t="shared" si="30"/>
        <v>89638</v>
      </c>
      <c r="N87" s="68">
        <f t="shared" si="31"/>
        <v>4.3853794339881555E-2</v>
      </c>
      <c r="O87" s="79"/>
    </row>
    <row r="88" spans="2:15" x14ac:dyDescent="0.25">
      <c r="B88" s="269"/>
      <c r="C88" s="272"/>
      <c r="D88" s="19" t="s">
        <v>51</v>
      </c>
      <c r="E88" s="20">
        <v>199492</v>
      </c>
      <c r="F88" s="20">
        <v>146060</v>
      </c>
      <c r="G88" s="20">
        <v>205166</v>
      </c>
      <c r="H88" s="20">
        <v>218532</v>
      </c>
      <c r="I88" s="20">
        <v>226242</v>
      </c>
      <c r="J88" s="68">
        <f t="shared" si="27"/>
        <v>3.5280874196913947E-2</v>
      </c>
      <c r="K88" s="20">
        <f t="shared" si="28"/>
        <v>7710</v>
      </c>
      <c r="L88" s="68">
        <f t="shared" si="29"/>
        <v>0.13409059009885116</v>
      </c>
      <c r="M88" s="20">
        <f t="shared" si="30"/>
        <v>26750</v>
      </c>
      <c r="N88" s="68">
        <f t="shared" si="31"/>
        <v>4.4928339495104774E-2</v>
      </c>
      <c r="O88" s="79"/>
    </row>
    <row r="89" spans="2:15" ht="18" customHeight="1" x14ac:dyDescent="0.25">
      <c r="B89" s="269"/>
      <c r="C89" s="272"/>
      <c r="D89" s="19" t="s">
        <v>52</v>
      </c>
      <c r="E89" s="20">
        <v>229250</v>
      </c>
      <c r="F89" s="20">
        <v>120562</v>
      </c>
      <c r="G89" s="20">
        <v>233832</v>
      </c>
      <c r="H89" s="20">
        <v>254452</v>
      </c>
      <c r="I89" s="20">
        <v>264520</v>
      </c>
      <c r="J89" s="22">
        <f t="shared" si="27"/>
        <v>3.956738402527793E-2</v>
      </c>
      <c r="K89" s="20">
        <f t="shared" si="28"/>
        <v>10068</v>
      </c>
      <c r="L89" s="22">
        <f t="shared" si="29"/>
        <v>0.15384950926935659</v>
      </c>
      <c r="M89" s="20">
        <f t="shared" si="30"/>
        <v>35270</v>
      </c>
      <c r="N89" s="22">
        <f t="shared" si="31"/>
        <v>5.2529788294150136E-2</v>
      </c>
      <c r="O89" s="79"/>
    </row>
    <row r="90" spans="2:15" x14ac:dyDescent="0.25">
      <c r="B90" s="269"/>
      <c r="C90" s="273"/>
      <c r="D90" s="23" t="s">
        <v>53</v>
      </c>
      <c r="E90" s="69">
        <v>115143</v>
      </c>
      <c r="F90" s="69">
        <v>63008</v>
      </c>
      <c r="G90" s="69">
        <v>101088</v>
      </c>
      <c r="H90" s="69">
        <v>112348</v>
      </c>
      <c r="I90" s="69">
        <v>118076</v>
      </c>
      <c r="J90" s="46">
        <f t="shared" si="27"/>
        <v>5.0984441200555342E-2</v>
      </c>
      <c r="K90" s="69">
        <f t="shared" si="28"/>
        <v>5728</v>
      </c>
      <c r="L90" s="46">
        <f t="shared" si="29"/>
        <v>2.547267311082746E-2</v>
      </c>
      <c r="M90" s="69">
        <f t="shared" si="30"/>
        <v>2933</v>
      </c>
      <c r="N90" s="46">
        <f t="shared" si="31"/>
        <v>2.3448159997807617E-2</v>
      </c>
      <c r="O90" s="79"/>
    </row>
    <row r="91" spans="2:15" x14ac:dyDescent="0.25">
      <c r="B91" s="269"/>
      <c r="C91" s="274" t="s">
        <v>18</v>
      </c>
      <c r="D91" s="63" t="s">
        <v>43</v>
      </c>
      <c r="E91" s="64">
        <v>5290429</v>
      </c>
      <c r="F91" s="64">
        <v>2300369</v>
      </c>
      <c r="G91" s="64">
        <v>5104277</v>
      </c>
      <c r="H91" s="64">
        <v>5627549</v>
      </c>
      <c r="I91" s="64">
        <v>5933119</v>
      </c>
      <c r="J91" s="65">
        <f t="shared" si="27"/>
        <v>5.4298949684844944E-2</v>
      </c>
      <c r="K91" s="64">
        <f t="shared" si="28"/>
        <v>305570</v>
      </c>
      <c r="L91" s="65">
        <f t="shared" si="29"/>
        <v>0.12148164165892794</v>
      </c>
      <c r="M91" s="64">
        <f t="shared" si="30"/>
        <v>642690</v>
      </c>
      <c r="N91" s="65">
        <f t="shared" ref="N91:N92" si="32">I91/$I$91</f>
        <v>1</v>
      </c>
    </row>
    <row r="92" spans="2:15" x14ac:dyDescent="0.25">
      <c r="B92" s="269"/>
      <c r="C92" s="275"/>
      <c r="D92" s="26" t="s">
        <v>44</v>
      </c>
      <c r="E92" s="27">
        <v>1958261</v>
      </c>
      <c r="F92" s="27">
        <v>888435</v>
      </c>
      <c r="G92" s="27">
        <v>1922911</v>
      </c>
      <c r="H92" s="27">
        <v>2081927</v>
      </c>
      <c r="I92" s="27">
        <v>2137213</v>
      </c>
      <c r="J92" s="80">
        <f t="shared" si="27"/>
        <v>2.6555205826140904E-2</v>
      </c>
      <c r="K92" s="27">
        <f t="shared" si="28"/>
        <v>55286</v>
      </c>
      <c r="L92" s="80">
        <f t="shared" si="29"/>
        <v>9.1383120023326825E-2</v>
      </c>
      <c r="M92" s="27">
        <f t="shared" si="30"/>
        <v>178952</v>
      </c>
      <c r="N92" s="38">
        <f t="shared" si="32"/>
        <v>0.36021745055172499</v>
      </c>
    </row>
    <row r="93" spans="2:15" x14ac:dyDescent="0.25">
      <c r="B93" s="269"/>
      <c r="C93" s="275"/>
      <c r="D93" s="4" t="s">
        <v>45</v>
      </c>
      <c r="E93" s="29">
        <v>1449258</v>
      </c>
      <c r="F93" s="29">
        <v>480225</v>
      </c>
      <c r="G93" s="29">
        <v>1355261</v>
      </c>
      <c r="H93" s="29">
        <v>1459828</v>
      </c>
      <c r="I93" s="29">
        <v>1520919</v>
      </c>
      <c r="J93" s="81">
        <f t="shared" si="27"/>
        <v>4.1848080732798554E-2</v>
      </c>
      <c r="K93" s="29">
        <f t="shared" si="28"/>
        <v>61091</v>
      </c>
      <c r="L93" s="81">
        <f t="shared" si="29"/>
        <v>4.9446682371254713E-2</v>
      </c>
      <c r="M93" s="29">
        <f t="shared" si="30"/>
        <v>71661</v>
      </c>
      <c r="N93" s="75">
        <f>I93/$I$91</f>
        <v>0.25634392298553255</v>
      </c>
    </row>
    <row r="94" spans="2:15" x14ac:dyDescent="0.25">
      <c r="B94" s="269"/>
      <c r="C94" s="275"/>
      <c r="D94" s="4" t="s">
        <v>46</v>
      </c>
      <c r="E94" s="29">
        <v>46960</v>
      </c>
      <c r="F94" s="29">
        <v>19627</v>
      </c>
      <c r="G94" s="29">
        <v>36653</v>
      </c>
      <c r="H94" s="29">
        <v>49442</v>
      </c>
      <c r="I94" s="29">
        <v>43544</v>
      </c>
      <c r="J94" s="81">
        <f t="shared" si="27"/>
        <v>-0.11929129080538814</v>
      </c>
      <c r="K94" s="29">
        <f t="shared" si="28"/>
        <v>-5898</v>
      </c>
      <c r="L94" s="81">
        <f t="shared" si="29"/>
        <v>-7.2742759795570655E-2</v>
      </c>
      <c r="M94" s="29">
        <f t="shared" si="30"/>
        <v>-3416</v>
      </c>
      <c r="N94" s="75">
        <f t="shared" ref="N94:N101" si="33">I94/$I$91</f>
        <v>7.3391415206740329E-3</v>
      </c>
    </row>
    <row r="95" spans="2:15" x14ac:dyDescent="0.25">
      <c r="B95" s="269"/>
      <c r="C95" s="275"/>
      <c r="D95" s="4" t="s">
        <v>47</v>
      </c>
      <c r="E95" s="29">
        <v>147095</v>
      </c>
      <c r="F95" s="29">
        <v>70485</v>
      </c>
      <c r="G95" s="29">
        <v>172526</v>
      </c>
      <c r="H95" s="29">
        <v>193081</v>
      </c>
      <c r="I95" s="29">
        <v>249972</v>
      </c>
      <c r="J95" s="81">
        <f t="shared" si="27"/>
        <v>0.29464836001470895</v>
      </c>
      <c r="K95" s="29">
        <f t="shared" si="28"/>
        <v>56891</v>
      </c>
      <c r="L95" s="81">
        <f t="shared" si="29"/>
        <v>0.69939154967877903</v>
      </c>
      <c r="M95" s="29">
        <f t="shared" si="30"/>
        <v>102877</v>
      </c>
      <c r="N95" s="75">
        <f t="shared" si="33"/>
        <v>4.2131634305666209E-2</v>
      </c>
    </row>
    <row r="96" spans="2:15" x14ac:dyDescent="0.25">
      <c r="B96" s="269"/>
      <c r="C96" s="275"/>
      <c r="D96" s="4" t="s">
        <v>48</v>
      </c>
      <c r="E96" s="29">
        <v>864958</v>
      </c>
      <c r="F96" s="29">
        <v>346596</v>
      </c>
      <c r="G96" s="29">
        <v>749257</v>
      </c>
      <c r="H96" s="29">
        <v>859513</v>
      </c>
      <c r="I96" s="29">
        <v>984233</v>
      </c>
      <c r="J96" s="81">
        <f t="shared" si="27"/>
        <v>0.14510542597959541</v>
      </c>
      <c r="K96" s="29">
        <f t="shared" si="28"/>
        <v>124720</v>
      </c>
      <c r="L96" s="81">
        <f t="shared" si="29"/>
        <v>0.13789686898092168</v>
      </c>
      <c r="M96" s="29">
        <f t="shared" si="30"/>
        <v>119275</v>
      </c>
      <c r="N96" s="75">
        <f t="shared" si="33"/>
        <v>0.16588795876165638</v>
      </c>
    </row>
    <row r="97" spans="2:14" x14ac:dyDescent="0.25">
      <c r="B97" s="269"/>
      <c r="C97" s="275"/>
      <c r="D97" s="4" t="s">
        <v>49</v>
      </c>
      <c r="E97" s="29">
        <v>52473</v>
      </c>
      <c r="F97" s="29">
        <v>29986</v>
      </c>
      <c r="G97" s="29">
        <v>48461</v>
      </c>
      <c r="H97" s="29">
        <v>56114</v>
      </c>
      <c r="I97" s="29">
        <v>54742</v>
      </c>
      <c r="J97" s="81">
        <f t="shared" si="27"/>
        <v>-2.4450226324981283E-2</v>
      </c>
      <c r="K97" s="29">
        <f t="shared" si="28"/>
        <v>-1372</v>
      </c>
      <c r="L97" s="81">
        <f t="shared" si="29"/>
        <v>4.3241285994702006E-2</v>
      </c>
      <c r="M97" s="29">
        <f t="shared" si="30"/>
        <v>2269</v>
      </c>
      <c r="N97" s="75">
        <f t="shared" si="33"/>
        <v>9.226513070106971E-3</v>
      </c>
    </row>
    <row r="98" spans="2:14" x14ac:dyDescent="0.25">
      <c r="B98" s="269"/>
      <c r="C98" s="275"/>
      <c r="D98" s="4" t="s">
        <v>50</v>
      </c>
      <c r="E98" s="29">
        <v>157398</v>
      </c>
      <c r="F98" s="29">
        <v>110566</v>
      </c>
      <c r="G98" s="29">
        <v>212915</v>
      </c>
      <c r="H98" s="29">
        <v>265187</v>
      </c>
      <c r="I98" s="29">
        <v>257114</v>
      </c>
      <c r="J98" s="81">
        <f t="shared" si="27"/>
        <v>-3.0442668758272506E-2</v>
      </c>
      <c r="K98" s="29">
        <f t="shared" si="28"/>
        <v>-8073</v>
      </c>
      <c r="L98" s="81">
        <f t="shared" si="29"/>
        <v>0.63352774495228648</v>
      </c>
      <c r="M98" s="29">
        <f t="shared" si="30"/>
        <v>99716</v>
      </c>
      <c r="N98" s="75">
        <f t="shared" si="33"/>
        <v>4.3335385654661572E-2</v>
      </c>
    </row>
    <row r="99" spans="2:14" x14ac:dyDescent="0.25">
      <c r="B99" s="269"/>
      <c r="C99" s="275"/>
      <c r="D99" s="4" t="s">
        <v>51</v>
      </c>
      <c r="E99" s="29">
        <v>207689</v>
      </c>
      <c r="F99" s="29">
        <v>150608</v>
      </c>
      <c r="G99" s="29">
        <v>214003</v>
      </c>
      <c r="H99" s="29">
        <v>227894</v>
      </c>
      <c r="I99" s="29">
        <v>235885</v>
      </c>
      <c r="J99" s="81">
        <f t="shared" si="27"/>
        <v>3.5064547552809744E-2</v>
      </c>
      <c r="K99" s="29">
        <f t="shared" si="28"/>
        <v>7991</v>
      </c>
      <c r="L99" s="81">
        <f t="shared" si="29"/>
        <v>0.13576068063306201</v>
      </c>
      <c r="M99" s="29">
        <f t="shared" si="30"/>
        <v>28196</v>
      </c>
      <c r="N99" s="75">
        <f t="shared" si="33"/>
        <v>3.9757335054294379E-2</v>
      </c>
    </row>
    <row r="100" spans="2:14" x14ac:dyDescent="0.25">
      <c r="B100" s="269"/>
      <c r="C100" s="275"/>
      <c r="D100" s="4" t="s">
        <v>52</v>
      </c>
      <c r="E100" s="29">
        <v>275002</v>
      </c>
      <c r="F100" s="29">
        <v>135547</v>
      </c>
      <c r="G100" s="29">
        <v>277654</v>
      </c>
      <c r="H100" s="29">
        <v>303371</v>
      </c>
      <c r="I100" s="29">
        <v>314826</v>
      </c>
      <c r="J100" s="31">
        <f t="shared" si="27"/>
        <v>3.7759047502892606E-2</v>
      </c>
      <c r="K100" s="29">
        <f t="shared" si="28"/>
        <v>11455</v>
      </c>
      <c r="L100" s="31">
        <f t="shared" si="29"/>
        <v>0.14481349226551088</v>
      </c>
      <c r="M100" s="29">
        <f t="shared" si="30"/>
        <v>39824</v>
      </c>
      <c r="N100" s="42">
        <f t="shared" si="33"/>
        <v>5.3062478605266472E-2</v>
      </c>
    </row>
    <row r="101" spans="2:14" x14ac:dyDescent="0.25">
      <c r="B101" s="269"/>
      <c r="C101" s="276"/>
      <c r="D101" s="32" t="s">
        <v>53</v>
      </c>
      <c r="E101" s="71">
        <v>131335</v>
      </c>
      <c r="F101" s="71">
        <v>68294</v>
      </c>
      <c r="G101" s="71">
        <v>114636</v>
      </c>
      <c r="H101" s="71">
        <v>131192</v>
      </c>
      <c r="I101" s="71">
        <v>134671</v>
      </c>
      <c r="J101" s="72">
        <f t="shared" si="27"/>
        <v>2.6518385267394251E-2</v>
      </c>
      <c r="K101" s="71">
        <f t="shared" si="28"/>
        <v>3479</v>
      </c>
      <c r="L101" s="72">
        <f t="shared" si="29"/>
        <v>2.5400692884608E-2</v>
      </c>
      <c r="M101" s="71">
        <f t="shared" si="30"/>
        <v>3336</v>
      </c>
      <c r="N101" s="55">
        <f t="shared" si="33"/>
        <v>2.2698179490416425E-2</v>
      </c>
    </row>
    <row r="102" spans="2:14" x14ac:dyDescent="0.25">
      <c r="B102" s="269"/>
      <c r="C102" s="271" t="s">
        <v>21</v>
      </c>
      <c r="D102" s="63" t="s">
        <v>43</v>
      </c>
      <c r="E102" s="64">
        <v>31179964</v>
      </c>
      <c r="F102" s="64">
        <v>11810042</v>
      </c>
      <c r="G102" s="64">
        <v>28587017</v>
      </c>
      <c r="H102" s="64">
        <v>31577415</v>
      </c>
      <c r="I102" s="64">
        <v>33142771</v>
      </c>
      <c r="J102" s="65">
        <f t="shared" si="27"/>
        <v>4.957201214855611E-2</v>
      </c>
      <c r="K102" s="64">
        <f t="shared" si="28"/>
        <v>1565356</v>
      </c>
      <c r="L102" s="65">
        <f t="shared" si="29"/>
        <v>6.2950906550116592E-2</v>
      </c>
      <c r="M102" s="64">
        <f t="shared" si="30"/>
        <v>1962807</v>
      </c>
      <c r="N102" s="65">
        <f t="shared" ref="N102:N103" si="34">I102/$I$102</f>
        <v>1</v>
      </c>
    </row>
    <row r="103" spans="2:14" x14ac:dyDescent="0.25">
      <c r="B103" s="269"/>
      <c r="C103" s="272"/>
      <c r="D103" s="15" t="s">
        <v>44</v>
      </c>
      <c r="E103" s="16">
        <v>12031379</v>
      </c>
      <c r="F103" s="16">
        <v>4933821</v>
      </c>
      <c r="G103" s="16">
        <v>11523065</v>
      </c>
      <c r="H103" s="16">
        <v>12434677</v>
      </c>
      <c r="I103" s="16">
        <v>12699001</v>
      </c>
      <c r="J103" s="18">
        <f t="shared" si="27"/>
        <v>2.1257005710723309E-2</v>
      </c>
      <c r="K103" s="16">
        <f t="shared" si="28"/>
        <v>264324</v>
      </c>
      <c r="L103" s="18">
        <f t="shared" si="29"/>
        <v>5.5490064771461345E-2</v>
      </c>
      <c r="M103" s="16">
        <f t="shared" si="30"/>
        <v>667622</v>
      </c>
      <c r="N103" s="18">
        <f t="shared" si="34"/>
        <v>0.38316050881804664</v>
      </c>
    </row>
    <row r="104" spans="2:14" x14ac:dyDescent="0.25">
      <c r="B104" s="269"/>
      <c r="C104" s="272"/>
      <c r="D104" s="19" t="s">
        <v>45</v>
      </c>
      <c r="E104" s="20">
        <v>9230169</v>
      </c>
      <c r="F104" s="20">
        <v>2787605</v>
      </c>
      <c r="G104" s="20">
        <v>8074932</v>
      </c>
      <c r="H104" s="20">
        <v>8907531</v>
      </c>
      <c r="I104" s="20">
        <v>9180026</v>
      </c>
      <c r="J104" s="68">
        <f t="shared" si="27"/>
        <v>3.059152979652846E-2</v>
      </c>
      <c r="K104" s="20">
        <f t="shared" si="28"/>
        <v>272495</v>
      </c>
      <c r="L104" s="68">
        <f t="shared" si="29"/>
        <v>-5.4325115823989911E-3</v>
      </c>
      <c r="M104" s="20">
        <f t="shared" si="30"/>
        <v>-50143</v>
      </c>
      <c r="N104" s="68">
        <f>I104/$I$102</f>
        <v>0.27698426302375262</v>
      </c>
    </row>
    <row r="105" spans="2:14" x14ac:dyDescent="0.25">
      <c r="B105" s="269"/>
      <c r="C105" s="272"/>
      <c r="D105" s="19" t="s">
        <v>46</v>
      </c>
      <c r="E105" s="20">
        <v>212798</v>
      </c>
      <c r="F105" s="20">
        <v>83931</v>
      </c>
      <c r="G105" s="20">
        <v>150269</v>
      </c>
      <c r="H105" s="20">
        <v>162108</v>
      </c>
      <c r="I105" s="20">
        <v>176128</v>
      </c>
      <c r="J105" s="68">
        <f t="shared" si="27"/>
        <v>8.648555284131576E-2</v>
      </c>
      <c r="K105" s="20">
        <f t="shared" si="28"/>
        <v>14020</v>
      </c>
      <c r="L105" s="68">
        <f t="shared" si="29"/>
        <v>-0.17232304814894872</v>
      </c>
      <c r="M105" s="20">
        <f t="shared" si="30"/>
        <v>-36670</v>
      </c>
      <c r="N105" s="68">
        <f t="shared" ref="N105:N112" si="35">I105/$I$102</f>
        <v>5.314220708944343E-3</v>
      </c>
    </row>
    <row r="106" spans="2:14" x14ac:dyDescent="0.25">
      <c r="B106" s="269"/>
      <c r="C106" s="272"/>
      <c r="D106" s="19" t="s">
        <v>47</v>
      </c>
      <c r="E106" s="20">
        <v>768859</v>
      </c>
      <c r="F106" s="20">
        <v>361604</v>
      </c>
      <c r="G106" s="20">
        <v>921871</v>
      </c>
      <c r="H106" s="20">
        <v>963307</v>
      </c>
      <c r="I106" s="20">
        <v>1275215</v>
      </c>
      <c r="J106" s="68">
        <f t="shared" si="27"/>
        <v>0.32378878176946713</v>
      </c>
      <c r="K106" s="20">
        <f t="shared" si="28"/>
        <v>311908</v>
      </c>
      <c r="L106" s="68">
        <f t="shared" si="29"/>
        <v>0.65858109224188044</v>
      </c>
      <c r="M106" s="20">
        <f t="shared" si="30"/>
        <v>506356</v>
      </c>
      <c r="N106" s="68">
        <f t="shared" si="35"/>
        <v>3.8476414660681212E-2</v>
      </c>
    </row>
    <row r="107" spans="2:14" x14ac:dyDescent="0.25">
      <c r="B107" s="269"/>
      <c r="C107" s="272"/>
      <c r="D107" s="19" t="s">
        <v>48</v>
      </c>
      <c r="E107" s="20">
        <v>5031510</v>
      </c>
      <c r="F107" s="20">
        <v>1683280</v>
      </c>
      <c r="G107" s="20">
        <v>3942356</v>
      </c>
      <c r="H107" s="20">
        <v>4682492</v>
      </c>
      <c r="I107" s="20">
        <v>5282925</v>
      </c>
      <c r="J107" s="68">
        <f t="shared" si="27"/>
        <v>0.1282293701729762</v>
      </c>
      <c r="K107" s="20">
        <f t="shared" si="28"/>
        <v>600433</v>
      </c>
      <c r="L107" s="68">
        <f t="shared" si="29"/>
        <v>4.9968101027325851E-2</v>
      </c>
      <c r="M107" s="20">
        <f t="shared" si="30"/>
        <v>251415</v>
      </c>
      <c r="N107" s="68">
        <f t="shared" si="35"/>
        <v>0.15939901343795304</v>
      </c>
    </row>
    <row r="108" spans="2:14" x14ac:dyDescent="0.25">
      <c r="B108" s="269"/>
      <c r="C108" s="272"/>
      <c r="D108" s="19" t="s">
        <v>49</v>
      </c>
      <c r="E108" s="20">
        <v>123106</v>
      </c>
      <c r="F108" s="20">
        <v>72202</v>
      </c>
      <c r="G108" s="20">
        <v>125643</v>
      </c>
      <c r="H108" s="20">
        <v>136470</v>
      </c>
      <c r="I108" s="20">
        <v>138981</v>
      </c>
      <c r="J108" s="68">
        <f t="shared" si="27"/>
        <v>1.8399648274346037E-2</v>
      </c>
      <c r="K108" s="20">
        <f t="shared" si="28"/>
        <v>2511</v>
      </c>
      <c r="L108" s="68">
        <f t="shared" si="29"/>
        <v>0.1289539096388479</v>
      </c>
      <c r="M108" s="20">
        <f t="shared" si="30"/>
        <v>15875</v>
      </c>
      <c r="N108" s="68">
        <f t="shared" si="35"/>
        <v>4.1934031406124731E-3</v>
      </c>
    </row>
    <row r="109" spans="2:14" x14ac:dyDescent="0.25">
      <c r="B109" s="269"/>
      <c r="C109" s="272"/>
      <c r="D109" s="19" t="s">
        <v>50</v>
      </c>
      <c r="E109" s="20">
        <v>966565</v>
      </c>
      <c r="F109" s="20">
        <v>652394</v>
      </c>
      <c r="G109" s="20">
        <v>1207077</v>
      </c>
      <c r="H109" s="20">
        <v>1327472</v>
      </c>
      <c r="I109" s="20">
        <v>1355457</v>
      </c>
      <c r="J109" s="68">
        <f t="shared" si="27"/>
        <v>2.1081423939638633E-2</v>
      </c>
      <c r="K109" s="20">
        <f t="shared" si="28"/>
        <v>27985</v>
      </c>
      <c r="L109" s="68">
        <f t="shared" si="29"/>
        <v>0.40234438449561072</v>
      </c>
      <c r="M109" s="20">
        <f t="shared" si="30"/>
        <v>388892</v>
      </c>
      <c r="N109" s="68">
        <f t="shared" si="35"/>
        <v>4.089751578104317E-2</v>
      </c>
    </row>
    <row r="110" spans="2:14" x14ac:dyDescent="0.25">
      <c r="B110" s="269"/>
      <c r="C110" s="272"/>
      <c r="D110" s="19" t="s">
        <v>51</v>
      </c>
      <c r="E110" s="20">
        <v>454490</v>
      </c>
      <c r="F110" s="20">
        <v>312424</v>
      </c>
      <c r="G110" s="20">
        <v>489441</v>
      </c>
      <c r="H110" s="20">
        <v>523336</v>
      </c>
      <c r="I110" s="20">
        <v>529058</v>
      </c>
      <c r="J110" s="68">
        <f t="shared" si="27"/>
        <v>1.0933702248650867E-2</v>
      </c>
      <c r="K110" s="20">
        <f t="shared" si="28"/>
        <v>5722</v>
      </c>
      <c r="L110" s="68">
        <f t="shared" si="29"/>
        <v>0.16406961649321228</v>
      </c>
      <c r="M110" s="20">
        <f t="shared" si="30"/>
        <v>74568</v>
      </c>
      <c r="N110" s="68">
        <f t="shared" si="35"/>
        <v>1.5962998386586325E-2</v>
      </c>
    </row>
    <row r="111" spans="2:14" x14ac:dyDescent="0.25">
      <c r="B111" s="269"/>
      <c r="C111" s="272"/>
      <c r="D111" s="19" t="s">
        <v>52</v>
      </c>
      <c r="E111" s="20">
        <v>1707294</v>
      </c>
      <c r="F111" s="20">
        <v>651776</v>
      </c>
      <c r="G111" s="20">
        <v>1596976</v>
      </c>
      <c r="H111" s="20">
        <v>1728214</v>
      </c>
      <c r="I111" s="20">
        <v>1828241</v>
      </c>
      <c r="J111" s="22">
        <f t="shared" si="27"/>
        <v>5.7878827506315789E-2</v>
      </c>
      <c r="K111" s="20">
        <f t="shared" si="28"/>
        <v>100027</v>
      </c>
      <c r="L111" s="22">
        <f t="shared" si="29"/>
        <v>7.084134308443657E-2</v>
      </c>
      <c r="M111" s="20">
        <f t="shared" si="30"/>
        <v>120947</v>
      </c>
      <c r="N111" s="22">
        <f t="shared" si="35"/>
        <v>5.5162587340690371E-2</v>
      </c>
    </row>
    <row r="112" spans="2:14" x14ac:dyDescent="0.25">
      <c r="B112" s="269"/>
      <c r="C112" s="273"/>
      <c r="D112" s="23" t="s">
        <v>53</v>
      </c>
      <c r="E112" s="69">
        <v>653794</v>
      </c>
      <c r="F112" s="69">
        <v>271005</v>
      </c>
      <c r="G112" s="69">
        <v>555387</v>
      </c>
      <c r="H112" s="69">
        <v>711808</v>
      </c>
      <c r="I112" s="69">
        <v>677739</v>
      </c>
      <c r="J112" s="46">
        <f t="shared" si="27"/>
        <v>-4.7862625876640918E-2</v>
      </c>
      <c r="K112" s="69">
        <f t="shared" si="28"/>
        <v>-34069</v>
      </c>
      <c r="L112" s="46">
        <f t="shared" si="29"/>
        <v>3.6624686063194245E-2</v>
      </c>
      <c r="M112" s="69">
        <f t="shared" si="30"/>
        <v>23945</v>
      </c>
      <c r="N112" s="46">
        <f t="shared" si="35"/>
        <v>2.044907470168985E-2</v>
      </c>
    </row>
    <row r="113" spans="2:14" x14ac:dyDescent="0.25">
      <c r="B113" s="269"/>
      <c r="C113" s="274" t="s">
        <v>22</v>
      </c>
      <c r="D113" s="63" t="s">
        <v>43</v>
      </c>
      <c r="E113" s="73">
        <f t="shared" ref="E113:I123" si="36">E102/E80</f>
        <v>7.0315096790488729</v>
      </c>
      <c r="F113" s="73">
        <f t="shared" si="36"/>
        <v>5.8421478053191551</v>
      </c>
      <c r="G113" s="73">
        <f t="shared" si="36"/>
        <v>6.5956467419204126</v>
      </c>
      <c r="H113" s="73">
        <f t="shared" si="36"/>
        <v>6.6417133321330439</v>
      </c>
      <c r="I113" s="73">
        <f t="shared" si="36"/>
        <v>6.5816677155281207</v>
      </c>
      <c r="J113" s="65">
        <f t="shared" si="27"/>
        <v>-9.0406817642096904E-3</v>
      </c>
      <c r="K113" s="73">
        <f t="shared" ref="K113:K114" si="37">(I113-H113)</f>
        <v>-6.0045616604923246E-2</v>
      </c>
      <c r="L113" s="65">
        <f t="shared" si="29"/>
        <v>-6.3975160961678545E-2</v>
      </c>
      <c r="M113" s="73">
        <f t="shared" ref="M113:M114" si="38">(I113-E113)</f>
        <v>-0.44984196352075223</v>
      </c>
      <c r="N113" s="65"/>
    </row>
    <row r="114" spans="2:14" x14ac:dyDescent="0.25">
      <c r="B114" s="269"/>
      <c r="C114" s="275"/>
      <c r="D114" s="26" t="s">
        <v>44</v>
      </c>
      <c r="E114" s="37">
        <f t="shared" si="36"/>
        <v>7.419815358429128</v>
      </c>
      <c r="F114" s="37">
        <f t="shared" si="36"/>
        <v>6.4332677465664743</v>
      </c>
      <c r="G114" s="37">
        <f t="shared" si="36"/>
        <v>7.1881054773516384</v>
      </c>
      <c r="H114" s="37">
        <f t="shared" si="36"/>
        <v>7.2019869544215611</v>
      </c>
      <c r="I114" s="37">
        <f t="shared" si="36"/>
        <v>7.1364993784575406</v>
      </c>
      <c r="J114" s="80">
        <f t="shared" si="27"/>
        <v>-9.0929873073173351E-3</v>
      </c>
      <c r="K114" s="37">
        <f t="shared" si="37"/>
        <v>-6.548757596402055E-2</v>
      </c>
      <c r="L114" s="80">
        <f t="shared" si="29"/>
        <v>-3.8183696801798783E-2</v>
      </c>
      <c r="M114" s="37">
        <f t="shared" si="38"/>
        <v>-0.28331597997158742</v>
      </c>
      <c r="N114" s="38"/>
    </row>
    <row r="115" spans="2:14" x14ac:dyDescent="0.25">
      <c r="B115" s="269"/>
      <c r="C115" s="275"/>
      <c r="D115" s="4" t="s">
        <v>45</v>
      </c>
      <c r="E115" s="41">
        <f>E104/E82</f>
        <v>7.7560078550199272</v>
      </c>
      <c r="F115" s="41">
        <f t="shared" si="36"/>
        <v>6.7430691117384249</v>
      </c>
      <c r="G115" s="41">
        <f t="shared" si="36"/>
        <v>7.1168728153440188</v>
      </c>
      <c r="H115" s="41">
        <f>H104/H82</f>
        <v>7.3715932102959467</v>
      </c>
      <c r="I115" s="41">
        <f>I104/I82</f>
        <v>7.2148858864499639</v>
      </c>
      <c r="J115" s="81">
        <f t="shared" si="27"/>
        <v>-2.1258270685244662E-2</v>
      </c>
      <c r="K115" s="41">
        <f>(I115-H115)</f>
        <v>-0.15670732384598285</v>
      </c>
      <c r="L115" s="81">
        <f t="shared" si="29"/>
        <v>-6.9768104762778504E-2</v>
      </c>
      <c r="M115" s="41">
        <f>(I115-E115)</f>
        <v>-0.54112196856996331</v>
      </c>
      <c r="N115" s="75"/>
    </row>
    <row r="116" spans="2:14" x14ac:dyDescent="0.25">
      <c r="B116" s="269"/>
      <c r="C116" s="275"/>
      <c r="D116" s="4" t="s">
        <v>46</v>
      </c>
      <c r="E116" s="41">
        <f t="shared" ref="E116:E123" si="39">E105/E83</f>
        <v>5.1339718690438856</v>
      </c>
      <c r="F116" s="41">
        <f t="shared" si="36"/>
        <v>4.7466915507295555</v>
      </c>
      <c r="G116" s="41">
        <f t="shared" si="36"/>
        <v>4.5431430644576132</v>
      </c>
      <c r="H116" s="41">
        <f t="shared" si="36"/>
        <v>3.5492402679861628</v>
      </c>
      <c r="I116" s="41">
        <f t="shared" si="36"/>
        <v>4.4865374328145302</v>
      </c>
      <c r="J116" s="81">
        <f t="shared" si="27"/>
        <v>0.26408388670744731</v>
      </c>
      <c r="K116" s="41">
        <f t="shared" ref="K116:K123" si="40">(I116-H116)</f>
        <v>0.93729716482836745</v>
      </c>
      <c r="L116" s="81">
        <f t="shared" si="29"/>
        <v>-0.12610790490169344</v>
      </c>
      <c r="M116" s="41">
        <f t="shared" ref="M116:M123" si="41">(I116-E116)</f>
        <v>-0.64743443622935537</v>
      </c>
      <c r="N116" s="75"/>
    </row>
    <row r="117" spans="2:14" x14ac:dyDescent="0.25">
      <c r="B117" s="269"/>
      <c r="C117" s="275"/>
      <c r="D117" s="4" t="s">
        <v>47</v>
      </c>
      <c r="E117" s="41">
        <f t="shared" si="39"/>
        <v>6.083707865168539</v>
      </c>
      <c r="F117" s="41">
        <f t="shared" si="36"/>
        <v>5.9463583891072336</v>
      </c>
      <c r="G117" s="41">
        <f t="shared" si="36"/>
        <v>6.2729808994345362</v>
      </c>
      <c r="H117" s="41">
        <f t="shared" si="36"/>
        <v>5.7564133974722882</v>
      </c>
      <c r="I117" s="41">
        <f t="shared" si="36"/>
        <v>5.8961027552119694</v>
      </c>
      <c r="J117" s="81">
        <f t="shared" si="27"/>
        <v>2.4266734873666485E-2</v>
      </c>
      <c r="K117" s="41">
        <f t="shared" si="40"/>
        <v>0.13968935773968116</v>
      </c>
      <c r="L117" s="81">
        <f t="shared" si="29"/>
        <v>-3.0837297601135294E-2</v>
      </c>
      <c r="M117" s="41">
        <f t="shared" si="41"/>
        <v>-0.18760510995656965</v>
      </c>
      <c r="N117" s="75"/>
    </row>
    <row r="118" spans="2:14" x14ac:dyDescent="0.25">
      <c r="B118" s="269"/>
      <c r="C118" s="275"/>
      <c r="D118" s="4" t="s">
        <v>48</v>
      </c>
      <c r="E118" s="41">
        <f t="shared" si="39"/>
        <v>6.895256445746643</v>
      </c>
      <c r="F118" s="41">
        <f t="shared" si="36"/>
        <v>5.4290072987521487</v>
      </c>
      <c r="G118" s="41">
        <f t="shared" si="36"/>
        <v>6.0733387252070097</v>
      </c>
      <c r="H118" s="41">
        <f t="shared" si="36"/>
        <v>6.3680602304609355</v>
      </c>
      <c r="I118" s="41">
        <f t="shared" si="36"/>
        <v>6.2413829768381506</v>
      </c>
      <c r="J118" s="81">
        <f t="shared" si="27"/>
        <v>-1.9892596652405725E-2</v>
      </c>
      <c r="K118" s="41">
        <f t="shared" si="40"/>
        <v>-0.12667725362278492</v>
      </c>
      <c r="L118" s="81">
        <f t="shared" si="29"/>
        <v>-9.4829463422181459E-2</v>
      </c>
      <c r="M118" s="41">
        <f t="shared" si="41"/>
        <v>-0.65387346890849241</v>
      </c>
      <c r="N118" s="75"/>
    </row>
    <row r="119" spans="2:14" x14ac:dyDescent="0.25">
      <c r="B119" s="269"/>
      <c r="C119" s="275"/>
      <c r="D119" s="4" t="s">
        <v>49</v>
      </c>
      <c r="E119" s="41">
        <f t="shared" si="39"/>
        <v>2.4562250598563447</v>
      </c>
      <c r="F119" s="41">
        <f t="shared" si="36"/>
        <v>2.4982526556174527</v>
      </c>
      <c r="G119" s="41">
        <f t="shared" si="36"/>
        <v>2.7125585612815475</v>
      </c>
      <c r="H119" s="41">
        <f t="shared" si="36"/>
        <v>2.5474128275965056</v>
      </c>
      <c r="I119" s="41">
        <f t="shared" si="36"/>
        <v>2.664513036809816</v>
      </c>
      <c r="J119" s="81">
        <f t="shared" si="27"/>
        <v>4.5968289059686862E-2</v>
      </c>
      <c r="K119" s="41">
        <f t="shared" si="40"/>
        <v>0.11710020921331044</v>
      </c>
      <c r="L119" s="81">
        <f t="shared" si="29"/>
        <v>8.4800037406040252E-2</v>
      </c>
      <c r="M119" s="41">
        <f t="shared" si="41"/>
        <v>0.20828797695347134</v>
      </c>
      <c r="N119" s="75"/>
    </row>
    <row r="120" spans="2:14" x14ac:dyDescent="0.25">
      <c r="B120" s="269"/>
      <c r="C120" s="275"/>
      <c r="D120" s="4" t="s">
        <v>50</v>
      </c>
      <c r="E120" s="41">
        <f t="shared" si="39"/>
        <v>7.367504363799898</v>
      </c>
      <c r="F120" s="41">
        <f t="shared" si="36"/>
        <v>6.9314393174743154</v>
      </c>
      <c r="G120" s="41">
        <f t="shared" si="36"/>
        <v>6.6701129481455288</v>
      </c>
      <c r="H120" s="41">
        <f t="shared" si="36"/>
        <v>5.715579858345353</v>
      </c>
      <c r="I120" s="41">
        <f t="shared" si="36"/>
        <v>6.1379833447296805</v>
      </c>
      <c r="J120" s="81">
        <f t="shared" si="27"/>
        <v>7.3903872722130393E-2</v>
      </c>
      <c r="K120" s="41">
        <f t="shared" si="40"/>
        <v>0.42240348638432756</v>
      </c>
      <c r="L120" s="81">
        <f t="shared" si="29"/>
        <v>-0.16688432858098423</v>
      </c>
      <c r="M120" s="41">
        <f t="shared" si="41"/>
        <v>-1.2295210190702175</v>
      </c>
      <c r="N120" s="75"/>
    </row>
    <row r="121" spans="2:14" x14ac:dyDescent="0.25">
      <c r="B121" s="269"/>
      <c r="C121" s="275"/>
      <c r="D121" s="4" t="s">
        <v>51</v>
      </c>
      <c r="E121" s="41">
        <f t="shared" si="39"/>
        <v>2.2782367212720311</v>
      </c>
      <c r="F121" s="41">
        <f t="shared" si="36"/>
        <v>2.1390113651923865</v>
      </c>
      <c r="G121" s="41">
        <f t="shared" si="36"/>
        <v>2.385585330902781</v>
      </c>
      <c r="H121" s="41">
        <f t="shared" si="36"/>
        <v>2.3947797118957408</v>
      </c>
      <c r="I121" s="41">
        <f t="shared" si="36"/>
        <v>2.3384605864516756</v>
      </c>
      <c r="J121" s="81">
        <f t="shared" si="27"/>
        <v>-2.3517455557313882E-2</v>
      </c>
      <c r="K121" s="41">
        <f t="shared" si="40"/>
        <v>-5.6319125444065143E-2</v>
      </c>
      <c r="L121" s="81">
        <f t="shared" si="29"/>
        <v>2.6434419486496274E-2</v>
      </c>
      <c r="M121" s="41">
        <f t="shared" si="41"/>
        <v>6.0223865179644509E-2</v>
      </c>
      <c r="N121" s="75"/>
    </row>
    <row r="122" spans="2:14" x14ac:dyDescent="0.25">
      <c r="B122" s="269"/>
      <c r="C122" s="275"/>
      <c r="D122" s="4" t="s">
        <v>52</v>
      </c>
      <c r="E122" s="41">
        <f t="shared" si="39"/>
        <v>7.4473020719738274</v>
      </c>
      <c r="F122" s="41">
        <f t="shared" si="36"/>
        <v>5.4061478741228584</v>
      </c>
      <c r="G122" s="41">
        <f t="shared" si="36"/>
        <v>6.8295870539532659</v>
      </c>
      <c r="H122" s="41">
        <f t="shared" si="36"/>
        <v>6.7919057425369029</v>
      </c>
      <c r="I122" s="41">
        <f t="shared" si="36"/>
        <v>6.9115416603659456</v>
      </c>
      <c r="J122" s="31">
        <f t="shared" si="27"/>
        <v>1.7614484411904829E-2</v>
      </c>
      <c r="K122" s="41">
        <f t="shared" si="40"/>
        <v>0.1196359178290427</v>
      </c>
      <c r="L122" s="31">
        <f t="shared" si="29"/>
        <v>-7.1940201489085642E-2</v>
      </c>
      <c r="M122" s="41">
        <f t="shared" si="41"/>
        <v>-0.53576041160788179</v>
      </c>
      <c r="N122" s="42"/>
    </row>
    <row r="123" spans="2:14" x14ac:dyDescent="0.25">
      <c r="B123" s="269"/>
      <c r="C123" s="276"/>
      <c r="D123" s="32" t="s">
        <v>53</v>
      </c>
      <c r="E123" s="77">
        <f t="shared" si="39"/>
        <v>5.6781046177362064</v>
      </c>
      <c r="F123" s="77">
        <f t="shared" si="36"/>
        <v>4.3011204926358557</v>
      </c>
      <c r="G123" s="77">
        <f t="shared" si="36"/>
        <v>5.4940942545109213</v>
      </c>
      <c r="H123" s="77">
        <f t="shared" si="36"/>
        <v>6.3357425143304731</v>
      </c>
      <c r="I123" s="77">
        <f t="shared" si="36"/>
        <v>5.7398539923439138</v>
      </c>
      <c r="J123" s="72">
        <f t="shared" si="27"/>
        <v>-9.4051884311704748E-2</v>
      </c>
      <c r="K123" s="77">
        <f t="shared" si="40"/>
        <v>-0.59588852198655928</v>
      </c>
      <c r="L123" s="72">
        <f t="shared" si="29"/>
        <v>1.087499769110023E-2</v>
      </c>
      <c r="M123" s="77">
        <f t="shared" si="41"/>
        <v>6.1749374607707352E-2</v>
      </c>
      <c r="N123" s="55"/>
    </row>
    <row r="124" spans="2:14" x14ac:dyDescent="0.25">
      <c r="B124" s="269"/>
      <c r="C124" s="277" t="s">
        <v>34</v>
      </c>
      <c r="D124" s="63" t="s">
        <v>43</v>
      </c>
      <c r="E124" s="65">
        <v>0.70701731137740464</v>
      </c>
      <c r="F124" s="65">
        <v>0.44568974639475639</v>
      </c>
      <c r="G124" s="65">
        <v>0.69370284560926421</v>
      </c>
      <c r="H124" s="65">
        <v>0.75365809475484535</v>
      </c>
      <c r="I124" s="65">
        <v>0.77703989386438088</v>
      </c>
      <c r="J124" s="65">
        <f t="shared" si="27"/>
        <v>3.1024411828471488E-2</v>
      </c>
      <c r="K124" s="73">
        <f t="shared" ref="K124:K125" si="42">(I124-H124)*100</f>
        <v>2.3381799109535528</v>
      </c>
      <c r="L124" s="65">
        <f t="shared" si="29"/>
        <v>9.9039417225242898E-2</v>
      </c>
      <c r="M124" s="73">
        <f t="shared" ref="M124:M125" si="43">(I124-E124)*100</f>
        <v>7.0022582486976237</v>
      </c>
      <c r="N124" s="65"/>
    </row>
    <row r="125" spans="2:14" x14ac:dyDescent="0.25">
      <c r="B125" s="269"/>
      <c r="C125" s="278"/>
      <c r="D125" s="15" t="s">
        <v>44</v>
      </c>
      <c r="E125" s="18">
        <v>0.77310791156659209</v>
      </c>
      <c r="F125" s="18">
        <v>0.51682275091455487</v>
      </c>
      <c r="G125" s="18">
        <v>0.78263093457818245</v>
      </c>
      <c r="H125" s="18">
        <v>0.812355029078623</v>
      </c>
      <c r="I125" s="18">
        <v>0.81562784970354407</v>
      </c>
      <c r="J125" s="18">
        <f t="shared" si="27"/>
        <v>4.0288057656676646E-3</v>
      </c>
      <c r="K125" s="44">
        <f t="shared" si="42"/>
        <v>0.3272820624921069</v>
      </c>
      <c r="L125" s="18">
        <f t="shared" si="29"/>
        <v>5.4998710400972817E-2</v>
      </c>
      <c r="M125" s="44">
        <f t="shared" si="43"/>
        <v>4.2519938136951989</v>
      </c>
      <c r="N125" s="18"/>
    </row>
    <row r="126" spans="2:14" x14ac:dyDescent="0.25">
      <c r="B126" s="269"/>
      <c r="C126" s="278"/>
      <c r="D126" s="19" t="s">
        <v>45</v>
      </c>
      <c r="E126" s="68">
        <v>0.67194391416688815</v>
      </c>
      <c r="F126" s="68">
        <v>0.36264991024834109</v>
      </c>
      <c r="G126" s="68">
        <v>0.63357626251039234</v>
      </c>
      <c r="H126" s="68">
        <v>0.71117557732166181</v>
      </c>
      <c r="I126" s="68">
        <v>0.72482636983505433</v>
      </c>
      <c r="J126" s="68">
        <f t="shared" si="27"/>
        <v>1.9194686865938726E-2</v>
      </c>
      <c r="K126" s="45">
        <f>(I126-H126)*100</f>
        <v>1.3650792513392518</v>
      </c>
      <c r="L126" s="68">
        <f t="shared" si="29"/>
        <v>7.8700698902426591E-2</v>
      </c>
      <c r="M126" s="45">
        <f>(I126-E126)*100</f>
        <v>5.2882455668166184</v>
      </c>
      <c r="N126" s="68"/>
    </row>
    <row r="127" spans="2:14" x14ac:dyDescent="0.25">
      <c r="B127" s="269"/>
      <c r="C127" s="278"/>
      <c r="D127" s="19" t="s">
        <v>46</v>
      </c>
      <c r="E127" s="68">
        <v>0.56532365614821822</v>
      </c>
      <c r="F127" s="68">
        <v>0.38228997759032196</v>
      </c>
      <c r="G127" s="68">
        <v>0.52771885711074895</v>
      </c>
      <c r="H127" s="68">
        <v>0.54037981392651069</v>
      </c>
      <c r="I127" s="68">
        <v>0.58481256433243678</v>
      </c>
      <c r="J127" s="68">
        <f t="shared" si="27"/>
        <v>8.2225037391882916E-2</v>
      </c>
      <c r="K127" s="45">
        <f t="shared" ref="K127:K134" si="44">(I127-H127)*100</f>
        <v>4.4432750405926091</v>
      </c>
      <c r="L127" s="68">
        <f t="shared" si="29"/>
        <v>3.447389468363049E-2</v>
      </c>
      <c r="M127" s="45">
        <f t="shared" ref="M127:M134" si="45">(I127-E127)*100</f>
        <v>1.9488908184218556</v>
      </c>
      <c r="N127" s="68"/>
    </row>
    <row r="128" spans="2:14" x14ac:dyDescent="0.25">
      <c r="B128" s="269"/>
      <c r="C128" s="278"/>
      <c r="D128" s="19" t="s">
        <v>47</v>
      </c>
      <c r="E128" s="68">
        <v>0.5655953449366623</v>
      </c>
      <c r="F128" s="68">
        <v>0.27315193908537416</v>
      </c>
      <c r="G128" s="68">
        <v>0.60501815308444928</v>
      </c>
      <c r="H128" s="68">
        <v>0.6586696515018079</v>
      </c>
      <c r="I128" s="68">
        <v>0.86343914491279716</v>
      </c>
      <c r="J128" s="68">
        <f t="shared" si="27"/>
        <v>0.31088344960801217</v>
      </c>
      <c r="K128" s="45">
        <f t="shared" si="44"/>
        <v>20.476949341098926</v>
      </c>
      <c r="L128" s="68">
        <f t="shared" si="29"/>
        <v>0.52660228313846646</v>
      </c>
      <c r="M128" s="45">
        <f t="shared" si="45"/>
        <v>29.784379997613485</v>
      </c>
      <c r="N128" s="68"/>
    </row>
    <row r="129" spans="2:14" x14ac:dyDescent="0.25">
      <c r="B129" s="269"/>
      <c r="C129" s="278"/>
      <c r="D129" s="19" t="s">
        <v>48</v>
      </c>
      <c r="E129" s="68">
        <v>0.70622481583310359</v>
      </c>
      <c r="F129" s="68">
        <v>0.47934435005965892</v>
      </c>
      <c r="G129" s="68">
        <v>0.6450154964804673</v>
      </c>
      <c r="H129" s="68">
        <v>0.73061856387528545</v>
      </c>
      <c r="I129" s="68">
        <v>0.78745635614340947</v>
      </c>
      <c r="J129" s="68">
        <f t="shared" si="27"/>
        <v>7.7794070775658586E-2</v>
      </c>
      <c r="K129" s="45">
        <f t="shared" si="44"/>
        <v>5.6837792268124021</v>
      </c>
      <c r="L129" s="68">
        <f t="shared" si="29"/>
        <v>0.11502221175063143</v>
      </c>
      <c r="M129" s="45">
        <f t="shared" si="45"/>
        <v>8.1231540310305874</v>
      </c>
      <c r="N129" s="68"/>
    </row>
    <row r="130" spans="2:14" x14ac:dyDescent="0.25">
      <c r="B130" s="269"/>
      <c r="C130" s="278"/>
      <c r="D130" s="19" t="s">
        <v>49</v>
      </c>
      <c r="E130" s="68">
        <v>0.52122921112353082</v>
      </c>
      <c r="F130" s="68">
        <v>0.41298404164045072</v>
      </c>
      <c r="G130" s="68">
        <v>0.57628587940666542</v>
      </c>
      <c r="H130" s="68">
        <v>0.61673829634349708</v>
      </c>
      <c r="I130" s="68">
        <v>0.61644674103479635</v>
      </c>
      <c r="J130" s="68">
        <f t="shared" si="27"/>
        <v>-4.7273748108278557E-4</v>
      </c>
      <c r="K130" s="45">
        <f t="shared" si="44"/>
        <v>-2.9155530870073054E-2</v>
      </c>
      <c r="L130" s="68">
        <f t="shared" si="29"/>
        <v>0.18267880594416464</v>
      </c>
      <c r="M130" s="45">
        <f t="shared" si="45"/>
        <v>9.5217529911265526</v>
      </c>
      <c r="N130" s="68"/>
    </row>
    <row r="131" spans="2:14" x14ac:dyDescent="0.25">
      <c r="B131" s="269"/>
      <c r="C131" s="278"/>
      <c r="D131" s="19" t="s">
        <v>50</v>
      </c>
      <c r="E131" s="68">
        <v>0.70192823021407191</v>
      </c>
      <c r="F131" s="68">
        <v>0.69704011650207431</v>
      </c>
      <c r="G131" s="68">
        <v>0.80824085246226551</v>
      </c>
      <c r="H131" s="68">
        <v>0.82992623972651558</v>
      </c>
      <c r="I131" s="68">
        <v>0.84347306618875606</v>
      </c>
      <c r="J131" s="68">
        <f t="shared" si="27"/>
        <v>1.6322928248062807E-2</v>
      </c>
      <c r="K131" s="45">
        <f t="shared" si="44"/>
        <v>1.354682646224048</v>
      </c>
      <c r="L131" s="68">
        <f t="shared" si="29"/>
        <v>0.20165143654575091</v>
      </c>
      <c r="M131" s="45">
        <f t="shared" si="45"/>
        <v>14.154483597468415</v>
      </c>
      <c r="N131" s="68"/>
    </row>
    <row r="132" spans="2:14" x14ac:dyDescent="0.25">
      <c r="B132" s="269"/>
      <c r="C132" s="278"/>
      <c r="D132" s="19" t="s">
        <v>51</v>
      </c>
      <c r="E132" s="68">
        <v>0.50640852077546272</v>
      </c>
      <c r="F132" s="68">
        <v>0.41520788036977774</v>
      </c>
      <c r="G132" s="68">
        <v>0.54945401598828891</v>
      </c>
      <c r="H132" s="68">
        <v>0.5646314503869504</v>
      </c>
      <c r="I132" s="68">
        <v>0.58112378556796151</v>
      </c>
      <c r="J132" s="68">
        <f t="shared" si="27"/>
        <v>2.9209026825743889E-2</v>
      </c>
      <c r="K132" s="45">
        <f t="shared" si="44"/>
        <v>1.649233518101112</v>
      </c>
      <c r="L132" s="68">
        <f t="shared" si="29"/>
        <v>0.14753950956055673</v>
      </c>
      <c r="M132" s="45">
        <f t="shared" si="45"/>
        <v>7.4715264792498797</v>
      </c>
      <c r="N132" s="68"/>
    </row>
    <row r="133" spans="2:14" x14ac:dyDescent="0.25">
      <c r="B133" s="269"/>
      <c r="C133" s="278"/>
      <c r="D133" s="19" t="s">
        <v>52</v>
      </c>
      <c r="E133" s="68">
        <v>0.74189530952608573</v>
      </c>
      <c r="F133" s="68">
        <v>0.46256676522062506</v>
      </c>
      <c r="G133" s="68">
        <v>0.74556273792305605</v>
      </c>
      <c r="H133" s="68">
        <v>0.8148293785055013</v>
      </c>
      <c r="I133" s="68">
        <v>0.84975772547798378</v>
      </c>
      <c r="J133" s="68">
        <f t="shared" si="27"/>
        <v>4.2865841480268507E-2</v>
      </c>
      <c r="K133" s="45">
        <f t="shared" si="44"/>
        <v>3.4928346972482482</v>
      </c>
      <c r="L133" s="68">
        <f t="shared" si="29"/>
        <v>0.14538765047699154</v>
      </c>
      <c r="M133" s="45">
        <f t="shared" si="45"/>
        <v>10.786241595189805</v>
      </c>
      <c r="N133" s="22"/>
    </row>
    <row r="134" spans="2:14" x14ac:dyDescent="0.25">
      <c r="B134" s="269"/>
      <c r="C134" s="279"/>
      <c r="D134" s="23" t="s">
        <v>53</v>
      </c>
      <c r="E134" s="68">
        <v>0.57878978884336585</v>
      </c>
      <c r="F134" s="68">
        <v>0.28895980653911441</v>
      </c>
      <c r="G134" s="68">
        <v>0.5161195893993209</v>
      </c>
      <c r="H134" s="68">
        <v>0.69323080099493761</v>
      </c>
      <c r="I134" s="68">
        <v>0.65381020047289262</v>
      </c>
      <c r="J134" s="68">
        <f t="shared" si="27"/>
        <v>-5.6865044752004379E-2</v>
      </c>
      <c r="K134" s="45">
        <f t="shared" si="44"/>
        <v>-3.9420600522044991</v>
      </c>
      <c r="L134" s="68">
        <f t="shared" si="29"/>
        <v>0.12961599025346504</v>
      </c>
      <c r="M134" s="45">
        <f t="shared" si="45"/>
        <v>7.5020411629526773</v>
      </c>
      <c r="N134" s="46"/>
    </row>
    <row r="135" spans="2:14" x14ac:dyDescent="0.25">
      <c r="B135" s="269"/>
      <c r="C135" s="280" t="s">
        <v>37</v>
      </c>
      <c r="D135" s="63" t="s">
        <v>43</v>
      </c>
      <c r="E135" s="64">
        <v>132045</v>
      </c>
      <c r="F135" s="64">
        <v>116770</v>
      </c>
      <c r="G135" s="64">
        <v>125073</v>
      </c>
      <c r="H135" s="64">
        <v>381177</v>
      </c>
      <c r="I135" s="64">
        <v>384777</v>
      </c>
      <c r="J135" s="65">
        <f t="shared" si="27"/>
        <v>9.4444313271786484E-3</v>
      </c>
      <c r="K135" s="64">
        <f t="shared" ref="K135:K136" si="46">I135-H135</f>
        <v>3600</v>
      </c>
      <c r="L135" s="65">
        <f t="shared" si="29"/>
        <v>1.9139838691355218</v>
      </c>
      <c r="M135" s="64">
        <f t="shared" ref="M135:M136" si="47">I135-E135</f>
        <v>252732</v>
      </c>
      <c r="N135" s="65">
        <f>I135/$I$135</f>
        <v>1</v>
      </c>
    </row>
    <row r="136" spans="2:14" x14ac:dyDescent="0.25">
      <c r="B136" s="269"/>
      <c r="C136" s="275"/>
      <c r="D136" s="26" t="s">
        <v>44</v>
      </c>
      <c r="E136" s="27">
        <v>46594</v>
      </c>
      <c r="F136" s="27">
        <v>28505</v>
      </c>
      <c r="G136" s="27">
        <v>44080.272727272728</v>
      </c>
      <c r="H136" s="27">
        <v>45833.272727272728</v>
      </c>
      <c r="I136" s="27">
        <v>46476</v>
      </c>
      <c r="J136" s="36">
        <f t="shared" si="27"/>
        <v>1.4023159038887956E-2</v>
      </c>
      <c r="K136" s="27">
        <f t="shared" si="46"/>
        <v>642.72727272727207</v>
      </c>
      <c r="L136" s="36">
        <f t="shared" si="29"/>
        <v>-2.5325149160836391E-3</v>
      </c>
      <c r="M136" s="27">
        <f t="shared" si="47"/>
        <v>-118</v>
      </c>
      <c r="N136" s="38">
        <f t="shared" ref="N136:N145" si="48">I136/$I$135</f>
        <v>0.12078684536757654</v>
      </c>
    </row>
    <row r="137" spans="2:14" x14ac:dyDescent="0.25">
      <c r="B137" s="269"/>
      <c r="C137" s="275"/>
      <c r="D137" s="4" t="s">
        <v>45</v>
      </c>
      <c r="E137" s="29">
        <v>41131.545454545456</v>
      </c>
      <c r="F137" s="29">
        <v>22970.363636363636</v>
      </c>
      <c r="G137" s="29">
        <v>38143.090909090912</v>
      </c>
      <c r="H137" s="29">
        <v>37499.818181818184</v>
      </c>
      <c r="I137" s="29">
        <v>37807</v>
      </c>
      <c r="J137" s="74">
        <f>I137/H137-1</f>
        <v>8.1915548681448236E-3</v>
      </c>
      <c r="K137" s="29">
        <f>I137-H137</f>
        <v>307.1818181818162</v>
      </c>
      <c r="L137" s="74">
        <f>I137/E137-1</f>
        <v>-8.0827146605016775E-2</v>
      </c>
      <c r="M137" s="29">
        <f>I137-E137</f>
        <v>-3324.5454545454559</v>
      </c>
      <c r="N137" s="75">
        <f t="shared" si="48"/>
        <v>9.8256912445390449E-2</v>
      </c>
    </row>
    <row r="138" spans="2:14" x14ac:dyDescent="0.25">
      <c r="B138" s="269"/>
      <c r="C138" s="275"/>
      <c r="D138" s="4" t="s">
        <v>46</v>
      </c>
      <c r="E138" s="29">
        <v>1127</v>
      </c>
      <c r="F138" s="29">
        <v>656.5454545454545</v>
      </c>
      <c r="G138" s="29">
        <v>852.36363636363637</v>
      </c>
      <c r="H138" s="29">
        <v>898.4545454545455</v>
      </c>
      <c r="I138" s="29">
        <v>898.81818181818187</v>
      </c>
      <c r="J138" s="74">
        <f t="shared" ref="J138:J145" si="49">I138/H138-1</f>
        <v>4.0473540422958365E-4</v>
      </c>
      <c r="K138" s="29">
        <f t="shared" ref="K138:K145" si="50">I138-H138</f>
        <v>0.36363636363637397</v>
      </c>
      <c r="L138" s="74">
        <f t="shared" ref="L138:L145" si="51">I138/E138-1</f>
        <v>-0.20246833911430184</v>
      </c>
      <c r="M138" s="29">
        <f t="shared" ref="M138:M145" si="52">I138-E138</f>
        <v>-228.18181818181813</v>
      </c>
      <c r="N138" s="75">
        <f t="shared" si="48"/>
        <v>2.3359457083406282E-3</v>
      </c>
    </row>
    <row r="139" spans="2:14" x14ac:dyDescent="0.25">
      <c r="B139" s="269"/>
      <c r="C139" s="275"/>
      <c r="D139" s="4" t="s">
        <v>47</v>
      </c>
      <c r="E139" s="29">
        <v>4070</v>
      </c>
      <c r="F139" s="29">
        <v>3961.6363636363635</v>
      </c>
      <c r="G139" s="29">
        <v>4562</v>
      </c>
      <c r="H139" s="29">
        <v>4380</v>
      </c>
      <c r="I139" s="29">
        <v>4409.272727272727</v>
      </c>
      <c r="J139" s="74">
        <f t="shared" si="49"/>
        <v>6.6832710668327522E-3</v>
      </c>
      <c r="K139" s="29">
        <f t="shared" si="50"/>
        <v>29.272727272727025</v>
      </c>
      <c r="L139" s="74">
        <f t="shared" si="51"/>
        <v>8.335939245030155E-2</v>
      </c>
      <c r="M139" s="29">
        <f t="shared" si="52"/>
        <v>339.27272727272702</v>
      </c>
      <c r="N139" s="75">
        <f t="shared" si="48"/>
        <v>1.1459293895614153E-2</v>
      </c>
    </row>
    <row r="140" spans="2:14" x14ac:dyDescent="0.25">
      <c r="B140" s="269"/>
      <c r="C140" s="275"/>
      <c r="D140" s="4" t="s">
        <v>48</v>
      </c>
      <c r="E140" s="29">
        <v>21332.272727272728</v>
      </c>
      <c r="F140" s="29">
        <v>10485.363636363636</v>
      </c>
      <c r="G140" s="29">
        <v>18300.272727272728</v>
      </c>
      <c r="H140" s="29">
        <v>19188.909090909092</v>
      </c>
      <c r="I140" s="29">
        <v>20025.454545454544</v>
      </c>
      <c r="J140" s="74">
        <f t="shared" si="49"/>
        <v>4.3595258624773647E-2</v>
      </c>
      <c r="K140" s="29">
        <f t="shared" si="50"/>
        <v>836.54545454545223</v>
      </c>
      <c r="L140" s="74">
        <f t="shared" si="51"/>
        <v>-6.1260147876670112E-2</v>
      </c>
      <c r="M140" s="29">
        <f t="shared" si="52"/>
        <v>-1306.8181818181838</v>
      </c>
      <c r="N140" s="75">
        <f t="shared" si="48"/>
        <v>5.2044312797944116E-2</v>
      </c>
    </row>
    <row r="141" spans="2:14" x14ac:dyDescent="0.25">
      <c r="B141" s="269"/>
      <c r="C141" s="275"/>
      <c r="D141" s="4" t="s">
        <v>49</v>
      </c>
      <c r="E141" s="29">
        <v>707.4545454545455</v>
      </c>
      <c r="F141" s="29">
        <v>523.18181818181813</v>
      </c>
      <c r="G141" s="29">
        <v>652.63636363636363</v>
      </c>
      <c r="H141" s="29">
        <v>662.5454545454545</v>
      </c>
      <c r="I141" s="29">
        <v>673</v>
      </c>
      <c r="J141" s="74">
        <f t="shared" si="49"/>
        <v>1.577936333699248E-2</v>
      </c>
      <c r="K141" s="29">
        <f t="shared" si="50"/>
        <v>10.454545454545496</v>
      </c>
      <c r="L141" s="74">
        <f t="shared" si="51"/>
        <v>-4.8702133127730751E-2</v>
      </c>
      <c r="M141" s="29">
        <f t="shared" si="52"/>
        <v>-34.454545454545496</v>
      </c>
      <c r="N141" s="75">
        <f t="shared" si="48"/>
        <v>1.7490650428689865E-3</v>
      </c>
    </row>
    <row r="142" spans="2:14" x14ac:dyDescent="0.25">
      <c r="B142" s="269"/>
      <c r="C142" s="275"/>
      <c r="D142" s="4" t="s">
        <v>50</v>
      </c>
      <c r="E142" s="29">
        <v>4122.818181818182</v>
      </c>
      <c r="F142" s="29">
        <v>2793.090909090909</v>
      </c>
      <c r="G142" s="29">
        <v>4470.090909090909</v>
      </c>
      <c r="H142" s="29">
        <v>4789</v>
      </c>
      <c r="I142" s="29">
        <v>4797</v>
      </c>
      <c r="J142" s="74">
        <f t="shared" si="49"/>
        <v>1.6704948841093081E-3</v>
      </c>
      <c r="K142" s="29">
        <f t="shared" si="50"/>
        <v>8</v>
      </c>
      <c r="L142" s="74">
        <f t="shared" si="51"/>
        <v>0.16352450883111724</v>
      </c>
      <c r="M142" s="29">
        <f t="shared" si="52"/>
        <v>674.18181818181802</v>
      </c>
      <c r="N142" s="75">
        <f t="shared" si="48"/>
        <v>1.2466961382826935E-2</v>
      </c>
    </row>
    <row r="143" spans="2:14" x14ac:dyDescent="0.25">
      <c r="B143" s="269"/>
      <c r="C143" s="275"/>
      <c r="D143" s="4" t="s">
        <v>51</v>
      </c>
      <c r="E143" s="29">
        <v>2687.909090909091</v>
      </c>
      <c r="F143" s="29">
        <v>2249.7272727272725</v>
      </c>
      <c r="G143" s="29">
        <v>2666.4545454545455</v>
      </c>
      <c r="H143" s="29">
        <v>2775.5454545454545</v>
      </c>
      <c r="I143" s="29">
        <v>2717.5454545454545</v>
      </c>
      <c r="J143" s="74">
        <f t="shared" si="49"/>
        <v>-2.0896793423078153E-2</v>
      </c>
      <c r="K143" s="29">
        <f t="shared" si="50"/>
        <v>-58</v>
      </c>
      <c r="L143" s="74">
        <f t="shared" si="51"/>
        <v>1.1025805797003407E-2</v>
      </c>
      <c r="M143" s="29">
        <f t="shared" si="52"/>
        <v>29.636363636363512</v>
      </c>
      <c r="N143" s="75">
        <f t="shared" si="48"/>
        <v>7.0626504560965296E-3</v>
      </c>
    </row>
    <row r="144" spans="2:14" x14ac:dyDescent="0.25">
      <c r="B144" s="269"/>
      <c r="C144" s="275"/>
      <c r="D144" s="4" t="s">
        <v>52</v>
      </c>
      <c r="E144" s="29">
        <v>6890</v>
      </c>
      <c r="F144" s="29">
        <v>4208.909090909091</v>
      </c>
      <c r="G144" s="29">
        <v>6413.090909090909</v>
      </c>
      <c r="H144" s="29">
        <v>6350.090909090909</v>
      </c>
      <c r="I144" s="29">
        <v>6422.454545454545</v>
      </c>
      <c r="J144" s="40">
        <f t="shared" si="49"/>
        <v>1.139568510114386E-2</v>
      </c>
      <c r="K144" s="29">
        <f t="shared" si="50"/>
        <v>72.363636363636033</v>
      </c>
      <c r="L144" s="40">
        <f t="shared" si="51"/>
        <v>-6.7858556537801928E-2</v>
      </c>
      <c r="M144" s="29">
        <f t="shared" si="52"/>
        <v>-467.54545454545496</v>
      </c>
      <c r="N144" s="42">
        <f t="shared" si="48"/>
        <v>1.6691368105303968E-2</v>
      </c>
    </row>
    <row r="145" spans="2:14" x14ac:dyDescent="0.25">
      <c r="B145" s="270"/>
      <c r="C145" s="276"/>
      <c r="D145" s="32" t="s">
        <v>53</v>
      </c>
      <c r="E145" s="71">
        <v>3382</v>
      </c>
      <c r="F145" s="71">
        <v>2807.5454545454545</v>
      </c>
      <c r="G145" s="71">
        <v>3223.7272727272725</v>
      </c>
      <c r="H145" s="71">
        <v>3074.2727272727275</v>
      </c>
      <c r="I145" s="71">
        <v>3094.5454545454545</v>
      </c>
      <c r="J145" s="61">
        <f t="shared" si="49"/>
        <v>6.5943164680486444E-3</v>
      </c>
      <c r="K145" s="71">
        <f t="shared" si="50"/>
        <v>20.272727272727025</v>
      </c>
      <c r="L145" s="61">
        <f t="shared" si="51"/>
        <v>-8.499543035320678E-2</v>
      </c>
      <c r="M145" s="71">
        <f t="shared" si="52"/>
        <v>-287.4545454545455</v>
      </c>
      <c r="N145" s="55">
        <f t="shared" si="48"/>
        <v>8.0424387490558285E-3</v>
      </c>
    </row>
    <row r="146" spans="2:14" ht="6" customHeight="1" x14ac:dyDescent="0.25"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47"/>
    </row>
    <row r="147" spans="2:14" x14ac:dyDescent="0.25">
      <c r="B147" s="285" t="s">
        <v>55</v>
      </c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</row>
    <row r="148" spans="2:14" x14ac:dyDescent="0.25">
      <c r="B148" s="60"/>
    </row>
    <row r="150" spans="2:14" ht="21.75" thickBot="1" x14ac:dyDescent="0.3">
      <c r="B150" s="267" t="s">
        <v>56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68" t="s">
        <v>42</v>
      </c>
      <c r="C153" s="271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69"/>
      <c r="C154" s="272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69"/>
      <c r="C155" s="272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69"/>
      <c r="C156" s="272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69"/>
      <c r="C157" s="272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69"/>
      <c r="C158" s="272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69"/>
      <c r="C159" s="272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69"/>
      <c r="C160" s="272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69"/>
      <c r="C161" s="272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69"/>
      <c r="C162" s="272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69"/>
      <c r="C163" s="273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69"/>
      <c r="C164" s="274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69"/>
      <c r="C165" s="275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69"/>
      <c r="C166" s="275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69"/>
      <c r="C167" s="275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69"/>
      <c r="C168" s="275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69"/>
      <c r="C169" s="275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69"/>
      <c r="C170" s="275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69"/>
      <c r="C171" s="275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69"/>
      <c r="C172" s="275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69"/>
      <c r="C173" s="275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69"/>
      <c r="C174" s="276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69"/>
      <c r="C175" s="271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69"/>
      <c r="C176" s="272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69"/>
      <c r="C177" s="272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69"/>
      <c r="C178" s="272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69"/>
      <c r="C179" s="272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69"/>
      <c r="C180" s="272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69"/>
      <c r="C181" s="272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69"/>
      <c r="C182" s="272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69"/>
      <c r="C183" s="272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69"/>
      <c r="C184" s="272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69"/>
      <c r="C185" s="273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69"/>
      <c r="C186" s="274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69"/>
      <c r="C187" s="275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69"/>
      <c r="C188" s="275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69"/>
      <c r="C189" s="275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69"/>
      <c r="C190" s="275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69"/>
      <c r="C191" s="275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69"/>
      <c r="C192" s="275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69"/>
      <c r="C193" s="275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69"/>
      <c r="C194" s="275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69"/>
      <c r="C195" s="275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69"/>
      <c r="C196" s="276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69"/>
      <c r="C197" s="277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69"/>
      <c r="C198" s="278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69"/>
      <c r="C199" s="278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69"/>
      <c r="C200" s="278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69"/>
      <c r="C201" s="278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69"/>
      <c r="C202" s="278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69"/>
      <c r="C203" s="278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69"/>
      <c r="C204" s="278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69"/>
      <c r="C205" s="278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69"/>
      <c r="C206" s="278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69"/>
      <c r="C207" s="279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69"/>
      <c r="C208" s="280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69"/>
      <c r="C209" s="275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69"/>
      <c r="C210" s="275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69"/>
      <c r="C211" s="275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69"/>
      <c r="C212" s="275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69"/>
      <c r="C213" s="275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69"/>
      <c r="C214" s="275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69"/>
      <c r="C215" s="275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69"/>
      <c r="C216" s="275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69"/>
      <c r="C217" s="275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0"/>
      <c r="C218" s="276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83"/>
      <c r="C219" s="283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47"/>
    </row>
    <row r="220" spans="2:14" x14ac:dyDescent="0.25">
      <c r="B220" s="285" t="s">
        <v>55</v>
      </c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8BFEF-BBD2-4ED5-8B3B-A99202BC9A64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238</v>
      </c>
      <c r="E1" t="s">
        <v>238</v>
      </c>
      <c r="G1" t="s">
        <v>238</v>
      </c>
    </row>
    <row r="4" spans="1:16" ht="48.75" customHeight="1" thickBot="1" x14ac:dyDescent="0.3">
      <c r="B4" s="267" t="s">
        <v>295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8.4391259025923144</v>
      </c>
      <c r="D9" s="185">
        <v>-5.9962589926898957E-2</v>
      </c>
      <c r="E9" s="184">
        <v>8.3584141926140472</v>
      </c>
      <c r="F9" s="185">
        <f t="shared" ref="F9:J21" si="0">IFERROR(E9-C9,"-")</f>
        <v>-8.0711709978267265E-2</v>
      </c>
      <c r="G9" s="184">
        <v>6.4821499143722834</v>
      </c>
      <c r="H9" s="185">
        <f t="shared" si="0"/>
        <v>-1.8762642782417638</v>
      </c>
      <c r="I9" s="184">
        <v>7.8675924721608022</v>
      </c>
      <c r="J9" s="185">
        <f t="shared" si="0"/>
        <v>1.3854425577885188</v>
      </c>
      <c r="K9" s="184">
        <v>7.9193492929900717</v>
      </c>
      <c r="L9" s="185">
        <f t="shared" ref="L9:L21" si="1">IFERROR(K9-I9,"-")</f>
        <v>5.1756820829269579E-2</v>
      </c>
      <c r="M9" s="184">
        <v>7.7202650323008113</v>
      </c>
      <c r="N9" s="185">
        <f t="shared" ref="N9:N14" si="2">IFERROR(M9-K9,"-")</f>
        <v>-0.19908426068926044</v>
      </c>
      <c r="O9" s="185">
        <f t="shared" ref="O9:O14" si="3">IFERROR(M9-C9,"-")</f>
        <v>-0.71886087029150314</v>
      </c>
    </row>
    <row r="10" spans="1:16" x14ac:dyDescent="0.25">
      <c r="A10" s="1" t="s">
        <v>72</v>
      </c>
      <c r="B10" s="114" t="s">
        <v>73</v>
      </c>
      <c r="C10" s="184">
        <v>7.8240038206453502</v>
      </c>
      <c r="D10" s="185">
        <v>-4.7672353798990486E-2</v>
      </c>
      <c r="E10" s="184">
        <v>7.5206875631951462</v>
      </c>
      <c r="F10" s="185">
        <f t="shared" si="0"/>
        <v>-0.30331625745020396</v>
      </c>
      <c r="G10" s="184">
        <v>5.3613997002119191</v>
      </c>
      <c r="H10" s="185">
        <f t="shared" si="0"/>
        <v>-2.1592878629832271</v>
      </c>
      <c r="I10" s="184">
        <v>6.9710077389092184</v>
      </c>
      <c r="J10" s="185">
        <f t="shared" si="0"/>
        <v>1.6096080386972993</v>
      </c>
      <c r="K10" s="184">
        <v>7.327375365571652</v>
      </c>
      <c r="L10" s="185">
        <f t="shared" si="1"/>
        <v>0.3563676266624336</v>
      </c>
      <c r="M10" s="184">
        <v>7.2083939787951126</v>
      </c>
      <c r="N10" s="185">
        <f t="shared" si="2"/>
        <v>-0.11898138677653947</v>
      </c>
      <c r="O10" s="185">
        <f>IFERROR(M10-C10,"-")</f>
        <v>-0.61560984185023759</v>
      </c>
    </row>
    <row r="11" spans="1:16" x14ac:dyDescent="0.25">
      <c r="A11" s="1" t="s">
        <v>74</v>
      </c>
      <c r="B11" s="114" t="s">
        <v>75</v>
      </c>
      <c r="C11" s="184">
        <v>7.2115145221524903</v>
      </c>
      <c r="D11" s="185">
        <v>0.10031589881540626</v>
      </c>
      <c r="E11" s="184">
        <v>8.5986659736659732</v>
      </c>
      <c r="F11" s="185">
        <f t="shared" si="0"/>
        <v>1.3871514515134828</v>
      </c>
      <c r="G11" s="184">
        <v>4.9198430493273539</v>
      </c>
      <c r="H11" s="185">
        <f t="shared" si="0"/>
        <v>-3.6788229243386192</v>
      </c>
      <c r="I11" s="184">
        <v>7.5340370483881314</v>
      </c>
      <c r="J11" s="185">
        <f t="shared" si="0"/>
        <v>2.6141939990607774</v>
      </c>
      <c r="K11" s="184">
        <v>7.125946545716455</v>
      </c>
      <c r="L11" s="185">
        <f t="shared" si="1"/>
        <v>-0.40809050267167635</v>
      </c>
      <c r="M11" s="184">
        <v>6.8141729239968853</v>
      </c>
      <c r="N11" s="185">
        <f t="shared" si="2"/>
        <v>-0.31177362171956968</v>
      </c>
      <c r="O11" s="185">
        <f t="shared" si="3"/>
        <v>-0.39734159815560499</v>
      </c>
    </row>
    <row r="12" spans="1:16" x14ac:dyDescent="0.25">
      <c r="A12" s="1" t="s">
        <v>76</v>
      </c>
      <c r="B12" s="114" t="s">
        <v>77</v>
      </c>
      <c r="C12" s="184">
        <v>6.7539957361586662</v>
      </c>
      <c r="D12" s="185">
        <v>-0.49015256143103603</v>
      </c>
      <c r="E12" s="184" t="s">
        <v>238</v>
      </c>
      <c r="F12" s="185" t="str">
        <f t="shared" si="0"/>
        <v>-</v>
      </c>
      <c r="G12" s="184">
        <v>4.7232504955023629</v>
      </c>
      <c r="H12" s="185" t="str">
        <f t="shared" si="0"/>
        <v>-</v>
      </c>
      <c r="I12" s="184">
        <v>6.7202182570716973</v>
      </c>
      <c r="J12" s="185">
        <f t="shared" si="0"/>
        <v>1.9969677615693344</v>
      </c>
      <c r="K12" s="184">
        <v>6.6100999254287842</v>
      </c>
      <c r="L12" s="185">
        <f t="shared" si="1"/>
        <v>-0.11011833164291307</v>
      </c>
      <c r="M12" s="184">
        <v>6.8861707753128698</v>
      </c>
      <c r="N12" s="185">
        <f t="shared" si="2"/>
        <v>0.27607084988408559</v>
      </c>
      <c r="O12" s="185">
        <f t="shared" si="3"/>
        <v>0.13217503915420359</v>
      </c>
    </row>
    <row r="13" spans="1:16" x14ac:dyDescent="0.25">
      <c r="A13" s="1" t="s">
        <v>78</v>
      </c>
      <c r="B13" s="114" t="s">
        <v>79</v>
      </c>
      <c r="C13" s="184">
        <v>6.6788553582945793</v>
      </c>
      <c r="D13" s="185">
        <v>-0.55405278156042659</v>
      </c>
      <c r="E13" s="184" t="s">
        <v>238</v>
      </c>
      <c r="F13" s="185" t="str">
        <f t="shared" si="0"/>
        <v>-</v>
      </c>
      <c r="G13" s="184">
        <v>4.458180606464512</v>
      </c>
      <c r="H13" s="185" t="str">
        <f t="shared" si="0"/>
        <v>-</v>
      </c>
      <c r="I13" s="184">
        <v>6.827112159401012</v>
      </c>
      <c r="J13" s="185">
        <f t="shared" si="0"/>
        <v>2.3689315529365</v>
      </c>
      <c r="K13" s="184">
        <v>6.9096158323632126</v>
      </c>
      <c r="L13" s="185">
        <f t="shared" si="1"/>
        <v>8.2503672962200625E-2</v>
      </c>
      <c r="M13" s="184">
        <v>6.7384641095313844</v>
      </c>
      <c r="N13" s="185">
        <f t="shared" si="2"/>
        <v>-0.17115172283182822</v>
      </c>
      <c r="O13" s="185">
        <f t="shared" si="3"/>
        <v>5.9608751236805091E-2</v>
      </c>
    </row>
    <row r="14" spans="1:16" x14ac:dyDescent="0.25">
      <c r="A14" s="1" t="s">
        <v>80</v>
      </c>
      <c r="B14" s="114" t="s">
        <v>81</v>
      </c>
      <c r="C14" s="184">
        <v>7.0132457341722736</v>
      </c>
      <c r="D14" s="185">
        <v>0.19709295639449564</v>
      </c>
      <c r="E14" s="184" t="s">
        <v>238</v>
      </c>
      <c r="F14" s="185" t="str">
        <f t="shared" si="0"/>
        <v>-</v>
      </c>
      <c r="G14" s="184">
        <v>5.1354900166233959</v>
      </c>
      <c r="H14" s="185" t="str">
        <f t="shared" si="0"/>
        <v>-</v>
      </c>
      <c r="I14" s="184">
        <v>7.103049196835622</v>
      </c>
      <c r="J14" s="185">
        <f t="shared" si="0"/>
        <v>1.9675591802122261</v>
      </c>
      <c r="K14" s="184">
        <v>6.7967333968859229</v>
      </c>
      <c r="L14" s="185">
        <f t="shared" si="1"/>
        <v>-0.30631579994969904</v>
      </c>
      <c r="M14" s="184">
        <v>6.746200617578709</v>
      </c>
      <c r="N14" s="185">
        <f t="shared" si="2"/>
        <v>-5.0532779307213893E-2</v>
      </c>
      <c r="O14" s="185">
        <f t="shared" si="3"/>
        <v>-0.26704511659356456</v>
      </c>
    </row>
    <row r="15" spans="1:16" x14ac:dyDescent="0.25">
      <c r="A15" s="1" t="s">
        <v>82</v>
      </c>
      <c r="B15" s="114" t="s">
        <v>83</v>
      </c>
      <c r="C15" s="184">
        <v>7.5966545734741713</v>
      </c>
      <c r="D15" s="185">
        <v>-4.1390654380276004E-2</v>
      </c>
      <c r="E15" s="184" t="s">
        <v>238</v>
      </c>
      <c r="F15" s="185" t="str">
        <f t="shared" si="0"/>
        <v>-</v>
      </c>
      <c r="G15" s="184">
        <v>5.8762640210740988</v>
      </c>
      <c r="H15" s="185" t="str">
        <f t="shared" si="0"/>
        <v>-</v>
      </c>
      <c r="I15" s="184">
        <v>7.1580594869057226</v>
      </c>
      <c r="J15" s="185">
        <f t="shared" si="0"/>
        <v>1.2817954658316237</v>
      </c>
      <c r="K15" s="184">
        <v>7.3515560678412646</v>
      </c>
      <c r="L15" s="185">
        <f t="shared" si="1"/>
        <v>0.19349658093554201</v>
      </c>
      <c r="M15" s="184">
        <v>7.3441230252705418</v>
      </c>
      <c r="N15" s="185">
        <f>IFERROR(M15-K15,"-")</f>
        <v>-7.4330425707227477E-3</v>
      </c>
      <c r="O15" s="185">
        <f>IFERROR(M15-C15,"-")</f>
        <v>-0.25253154820362944</v>
      </c>
    </row>
    <row r="16" spans="1:16" x14ac:dyDescent="0.25">
      <c r="A16" s="1" t="s">
        <v>84</v>
      </c>
      <c r="B16" s="114" t="s">
        <v>85</v>
      </c>
      <c r="C16" s="184">
        <v>7.7168808475008195</v>
      </c>
      <c r="D16" s="185">
        <v>-3.7806535314610201E-2</v>
      </c>
      <c r="E16" s="184">
        <v>5.4009281181930104</v>
      </c>
      <c r="F16" s="185">
        <f t="shared" si="0"/>
        <v>-2.315952729307809</v>
      </c>
      <c r="G16" s="184">
        <v>6.7355987274081093</v>
      </c>
      <c r="H16" s="185">
        <f t="shared" si="0"/>
        <v>1.3346706092150988</v>
      </c>
      <c r="I16" s="184">
        <v>7.5394597811433499</v>
      </c>
      <c r="J16" s="185">
        <f t="shared" si="0"/>
        <v>0.80386105373524064</v>
      </c>
      <c r="K16" s="184">
        <v>7.6174015116125862</v>
      </c>
      <c r="L16" s="185">
        <f t="shared" si="1"/>
        <v>7.7941730469236248E-2</v>
      </c>
      <c r="M16" s="184">
        <v>7.4361541399893953</v>
      </c>
      <c r="N16" s="185">
        <f>IFERROR(M16-K16,"-")</f>
        <v>-0.18124737162319082</v>
      </c>
      <c r="O16" s="185">
        <f>IFERROR(M16-C16,"-")</f>
        <v>-0.28072670751142415</v>
      </c>
    </row>
    <row r="17" spans="1:16" x14ac:dyDescent="0.25">
      <c r="A17" s="1" t="s">
        <v>86</v>
      </c>
      <c r="B17" s="114" t="s">
        <v>87</v>
      </c>
      <c r="C17" s="184">
        <v>7.7557068277203403</v>
      </c>
      <c r="D17" s="185">
        <v>0.17760180652933411</v>
      </c>
      <c r="E17" s="184">
        <v>4.7376679810090927</v>
      </c>
      <c r="F17" s="185">
        <f t="shared" si="0"/>
        <v>-3.0180388467112476</v>
      </c>
      <c r="G17" s="184">
        <v>7.2308130266454107</v>
      </c>
      <c r="H17" s="185">
        <f t="shared" si="0"/>
        <v>2.493145045636318</v>
      </c>
      <c r="I17" s="184">
        <v>7.2205562876170806</v>
      </c>
      <c r="J17" s="185">
        <f t="shared" si="0"/>
        <v>-1.0256739028330131E-2</v>
      </c>
      <c r="K17" s="184">
        <v>7.2048057386634614</v>
      </c>
      <c r="L17" s="185">
        <f t="shared" si="1"/>
        <v>-1.5750548953619159E-2</v>
      </c>
      <c r="M17" s="184">
        <v>7.4121032226799128</v>
      </c>
      <c r="N17" s="185">
        <f t="shared" ref="N17:N20" si="4">IFERROR(M17-K17,"-")</f>
        <v>0.20729748401645143</v>
      </c>
      <c r="O17" s="185">
        <f t="shared" ref="O17:O20" si="5">IFERROR(M17-C17,"-")</f>
        <v>-0.34360360504042742</v>
      </c>
    </row>
    <row r="18" spans="1:16" x14ac:dyDescent="0.25">
      <c r="A18" s="1" t="s">
        <v>88</v>
      </c>
      <c r="B18" s="114" t="s">
        <v>89</v>
      </c>
      <c r="C18" s="184">
        <v>7.3055867189371115</v>
      </c>
      <c r="D18" s="185">
        <v>7.9517410251213505E-2</v>
      </c>
      <c r="E18" s="184">
        <v>4.6237507545777721</v>
      </c>
      <c r="F18" s="185">
        <f t="shared" si="0"/>
        <v>-2.6818359643593395</v>
      </c>
      <c r="G18" s="184">
        <v>6.852862524082008</v>
      </c>
      <c r="H18" s="185">
        <f t="shared" si="0"/>
        <v>2.229111769504236</v>
      </c>
      <c r="I18" s="184">
        <v>7.0641728353204876</v>
      </c>
      <c r="J18" s="185">
        <f t="shared" si="0"/>
        <v>0.21131031123847954</v>
      </c>
      <c r="K18" s="184">
        <v>7.0118722097404369</v>
      </c>
      <c r="L18" s="185">
        <f t="shared" si="1"/>
        <v>-5.2300625580050664E-2</v>
      </c>
      <c r="M18" s="184">
        <v>7.0798877672037257</v>
      </c>
      <c r="N18" s="185">
        <f t="shared" si="4"/>
        <v>6.80155574632888E-2</v>
      </c>
      <c r="O18" s="185">
        <f t="shared" si="5"/>
        <v>-0.22569895173338583</v>
      </c>
    </row>
    <row r="19" spans="1:16" x14ac:dyDescent="0.25">
      <c r="A19" s="1" t="s">
        <v>90</v>
      </c>
      <c r="B19" s="114" t="s">
        <v>91</v>
      </c>
      <c r="C19" s="184">
        <v>7.5315155703237568</v>
      </c>
      <c r="D19" s="185">
        <v>9.0742562477712951E-2</v>
      </c>
      <c r="E19" s="184">
        <v>7.0349666024117994</v>
      </c>
      <c r="F19" s="185">
        <f t="shared" si="0"/>
        <v>-0.49654896791195746</v>
      </c>
      <c r="G19" s="184">
        <v>7.5835991820040896</v>
      </c>
      <c r="H19" s="185">
        <f t="shared" si="0"/>
        <v>0.54863257959229017</v>
      </c>
      <c r="I19" s="184">
        <v>7.3048140088825431</v>
      </c>
      <c r="J19" s="185">
        <f t="shared" si="0"/>
        <v>-0.27878517312154649</v>
      </c>
      <c r="K19" s="184">
        <v>7.4515604133442244</v>
      </c>
      <c r="L19" s="185">
        <f t="shared" si="1"/>
        <v>0.1467464044616813</v>
      </c>
      <c r="M19" s="184">
        <v>7.1652454335716929</v>
      </c>
      <c r="N19" s="185">
        <f t="shared" si="4"/>
        <v>-0.28631497977253151</v>
      </c>
      <c r="O19" s="185">
        <f t="shared" si="5"/>
        <v>-0.36627013675206399</v>
      </c>
    </row>
    <row r="20" spans="1:16" x14ac:dyDescent="0.25">
      <c r="A20" s="1" t="s">
        <v>92</v>
      </c>
      <c r="B20" s="114" t="s">
        <v>93</v>
      </c>
      <c r="C20" s="184">
        <v>7.6105102871914729</v>
      </c>
      <c r="D20" s="185">
        <v>0.42879364546062781</v>
      </c>
      <c r="E20" s="184">
        <v>7.0923387678545664</v>
      </c>
      <c r="F20" s="185">
        <f t="shared" si="0"/>
        <v>-0.51817151933690653</v>
      </c>
      <c r="G20" s="184">
        <v>7.2716303604914039</v>
      </c>
      <c r="H20" s="185">
        <f t="shared" si="0"/>
        <v>0.17929159263683747</v>
      </c>
      <c r="I20" s="184">
        <v>7.2045591816853385</v>
      </c>
      <c r="J20" s="185">
        <f t="shared" si="0"/>
        <v>-6.707117880606539E-2</v>
      </c>
      <c r="K20" s="184">
        <v>7.1449588922544356</v>
      </c>
      <c r="L20" s="185">
        <f t="shared" si="1"/>
        <v>-5.9600289430902897E-2</v>
      </c>
      <c r="M20" s="184" t="s">
        <v>238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7.4350901875799549</v>
      </c>
      <c r="D21" s="187">
        <v>-1.6775117483494917E-2</v>
      </c>
      <c r="E21" s="186">
        <v>7.1048165891222386</v>
      </c>
      <c r="F21" s="187">
        <f t="shared" si="0"/>
        <v>-0.33027359845771631</v>
      </c>
      <c r="G21" s="186">
        <v>6.5418610854156141</v>
      </c>
      <c r="H21" s="187">
        <f t="shared" si="0"/>
        <v>-0.5629555037066245</v>
      </c>
      <c r="I21" s="186">
        <v>7.1895473603752658</v>
      </c>
      <c r="J21" s="187">
        <f t="shared" si="0"/>
        <v>0.6476862749596517</v>
      </c>
      <c r="K21" s="186">
        <v>7.1971014630901768</v>
      </c>
      <c r="L21" s="187">
        <f t="shared" si="1"/>
        <v>7.5541027149110818E-3</v>
      </c>
      <c r="M21" s="186">
        <v>7.1364993784575406</v>
      </c>
      <c r="N21" s="187">
        <v>-6.548757596402055E-2</v>
      </c>
      <c r="O21" s="187">
        <v>-0.28331597997158742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7" t="s">
        <v>296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6.448392116182573</v>
      </c>
      <c r="D31" s="185">
        <v>0.29432604248498695</v>
      </c>
      <c r="E31" s="184">
        <v>5.3996354522670309</v>
      </c>
      <c r="F31" s="185">
        <f t="shared" ref="F31:J43" si="6">IFERROR(E31-C31,"-")</f>
        <v>-1.0487566639155421</v>
      </c>
      <c r="G31" s="184">
        <v>3.2507989907485282</v>
      </c>
      <c r="H31" s="185">
        <f t="shared" si="6"/>
        <v>-2.1488364615185027</v>
      </c>
      <c r="I31" s="184">
        <v>4.966194354568783</v>
      </c>
      <c r="J31" s="185">
        <f t="shared" si="6"/>
        <v>1.7153953638202548</v>
      </c>
      <c r="K31" s="184">
        <v>5.6963794683776348</v>
      </c>
      <c r="L31" s="185">
        <f t="shared" ref="L31:N43" si="7">IFERROR(K31-I31,"-")</f>
        <v>0.73018511380885176</v>
      </c>
      <c r="M31" s="184">
        <v>5.7876056338028166</v>
      </c>
      <c r="N31" s="185">
        <f t="shared" si="7"/>
        <v>9.1226165425181804E-2</v>
      </c>
      <c r="O31" s="185">
        <f t="shared" ref="O31:O36" si="8">IFERROR(M31-C31,"-")</f>
        <v>-0.66078648237975646</v>
      </c>
    </row>
    <row r="32" spans="1:16" x14ac:dyDescent="0.25">
      <c r="B32" s="114" t="s">
        <v>73</v>
      </c>
      <c r="C32" s="184">
        <v>5.6305861868833427</v>
      </c>
      <c r="D32" s="185">
        <v>-0.24958438880962142</v>
      </c>
      <c r="E32" s="184">
        <v>4.0778135815729799</v>
      </c>
      <c r="F32" s="185">
        <f t="shared" si="6"/>
        <v>-1.5527726053103628</v>
      </c>
      <c r="G32" s="184">
        <v>2.6325698525002998</v>
      </c>
      <c r="H32" s="185">
        <f t="shared" si="6"/>
        <v>-1.4452437290726801</v>
      </c>
      <c r="I32" s="184">
        <v>3.9576526896264697</v>
      </c>
      <c r="J32" s="185">
        <f t="shared" si="6"/>
        <v>1.3250828371261698</v>
      </c>
      <c r="K32" s="184">
        <v>5.0522075910147173</v>
      </c>
      <c r="L32" s="185">
        <f t="shared" si="7"/>
        <v>1.0945549013882476</v>
      </c>
      <c r="M32" s="184">
        <v>5.333158653216298</v>
      </c>
      <c r="N32" s="185">
        <f t="shared" si="7"/>
        <v>0.28095106220158073</v>
      </c>
      <c r="O32" s="185">
        <f>IFERROR(M32-C32,"-")</f>
        <v>-0.29742753366704466</v>
      </c>
    </row>
    <row r="33" spans="2:16" x14ac:dyDescent="0.25">
      <c r="B33" s="114" t="s">
        <v>75</v>
      </c>
      <c r="C33" s="184">
        <v>5.2939627426119182</v>
      </c>
      <c r="D33" s="185">
        <v>1.184528168100683</v>
      </c>
      <c r="E33" s="184">
        <v>4.4766025641025644</v>
      </c>
      <c r="F33" s="185">
        <f t="shared" si="6"/>
        <v>-0.81736017850935383</v>
      </c>
      <c r="G33" s="184">
        <v>2.6382978723404253</v>
      </c>
      <c r="H33" s="185">
        <f t="shared" si="6"/>
        <v>-1.8383046917621391</v>
      </c>
      <c r="I33" s="184">
        <v>4.8065188089694892</v>
      </c>
      <c r="J33" s="185">
        <f t="shared" si="6"/>
        <v>2.1682209366290639</v>
      </c>
      <c r="K33" s="184">
        <v>4.6109823911028727</v>
      </c>
      <c r="L33" s="185">
        <f t="shared" si="7"/>
        <v>-0.19553641786661657</v>
      </c>
      <c r="M33" s="184">
        <v>4.5300551470588237</v>
      </c>
      <c r="N33" s="185">
        <f t="shared" si="7"/>
        <v>-8.092724404404894E-2</v>
      </c>
      <c r="O33" s="185">
        <f t="shared" si="8"/>
        <v>-0.76390759555309451</v>
      </c>
    </row>
    <row r="34" spans="2:16" x14ac:dyDescent="0.25">
      <c r="B34" s="114" t="s">
        <v>77</v>
      </c>
      <c r="C34" s="184">
        <v>4.110975677322843</v>
      </c>
      <c r="D34" s="185">
        <v>-0.26798234918673014</v>
      </c>
      <c r="E34" s="184" t="s">
        <v>238</v>
      </c>
      <c r="F34" s="185" t="str">
        <f>IFERROR(E34-C34,"-")</f>
        <v>-</v>
      </c>
      <c r="G34" s="184">
        <v>2.7222969941677881</v>
      </c>
      <c r="H34" s="185" t="str">
        <f>IFERROR(G34-E34,"-")</f>
        <v>-</v>
      </c>
      <c r="I34" s="184">
        <v>3.9488382484361035</v>
      </c>
      <c r="J34" s="185">
        <f>IFERROR(I34-G34,"-")</f>
        <v>1.2265412542683154</v>
      </c>
      <c r="K34" s="184">
        <v>4.0137828784800398</v>
      </c>
      <c r="L34" s="185">
        <f>IFERROR(K34-I34,"-")</f>
        <v>6.4944630043936247E-2</v>
      </c>
      <c r="M34" s="184">
        <v>4.3234122593494133</v>
      </c>
      <c r="N34" s="185">
        <f>IFERROR(M34-K34,"-")</f>
        <v>0.30962938086937353</v>
      </c>
      <c r="O34" s="185">
        <f t="shared" si="8"/>
        <v>0.21243658202657034</v>
      </c>
    </row>
    <row r="35" spans="2:16" x14ac:dyDescent="0.25">
      <c r="B35" s="114" t="s">
        <v>79</v>
      </c>
      <c r="C35" s="184">
        <v>3.8716160187307938</v>
      </c>
      <c r="D35" s="185">
        <v>-0.41604641165618306</v>
      </c>
      <c r="E35" s="184" t="s">
        <v>238</v>
      </c>
      <c r="F35" s="185" t="str">
        <f t="shared" si="6"/>
        <v>-</v>
      </c>
      <c r="G35" s="184">
        <v>2.6605492297387809</v>
      </c>
      <c r="H35" s="185" t="str">
        <f t="shared" si="6"/>
        <v>-</v>
      </c>
      <c r="I35" s="184">
        <v>3.7467770772560458</v>
      </c>
      <c r="J35" s="185">
        <f t="shared" si="6"/>
        <v>1.0862278475172649</v>
      </c>
      <c r="K35" s="184">
        <v>3.7665472874386525</v>
      </c>
      <c r="L35" s="185">
        <f t="shared" si="7"/>
        <v>1.9770210182606718E-2</v>
      </c>
      <c r="M35" s="184">
        <v>3.8825780064648066</v>
      </c>
      <c r="N35" s="185">
        <f t="shared" si="7"/>
        <v>0.11603071902615403</v>
      </c>
      <c r="O35" s="185">
        <f>IFERROR(M35-C35,"-")</f>
        <v>1.0961987734012801E-2</v>
      </c>
    </row>
    <row r="36" spans="2:16" x14ac:dyDescent="0.25">
      <c r="B36" s="114" t="s">
        <v>81</v>
      </c>
      <c r="C36" s="184">
        <v>3.8859991814562638</v>
      </c>
      <c r="D36" s="185">
        <v>0.39526192557034401</v>
      </c>
      <c r="E36" s="184" t="s">
        <v>238</v>
      </c>
      <c r="F36" s="185" t="str">
        <f t="shared" si="6"/>
        <v>-</v>
      </c>
      <c r="G36" s="184">
        <v>3.1300522211889263</v>
      </c>
      <c r="H36" s="185" t="str">
        <f t="shared" si="6"/>
        <v>-</v>
      </c>
      <c r="I36" s="184">
        <v>3.8604025068408507</v>
      </c>
      <c r="J36" s="185">
        <f t="shared" si="6"/>
        <v>0.73035028565192439</v>
      </c>
      <c r="K36" s="184">
        <v>3.5541641905085322</v>
      </c>
      <c r="L36" s="185">
        <f t="shared" si="7"/>
        <v>-0.30623831633231857</v>
      </c>
      <c r="M36" s="184">
        <v>3.716340206185567</v>
      </c>
      <c r="N36" s="185">
        <f t="shared" si="7"/>
        <v>0.16217601567703488</v>
      </c>
      <c r="O36" s="185">
        <f t="shared" si="8"/>
        <v>-0.16965897527069673</v>
      </c>
    </row>
    <row r="37" spans="2:16" x14ac:dyDescent="0.25">
      <c r="B37" s="114" t="s">
        <v>83</v>
      </c>
      <c r="C37" s="184">
        <v>4.6115814308514329</v>
      </c>
      <c r="D37" s="185">
        <v>-0.12204164303240717</v>
      </c>
      <c r="E37" s="184" t="s">
        <v>238</v>
      </c>
      <c r="F37" s="185" t="str">
        <f t="shared" si="6"/>
        <v>-</v>
      </c>
      <c r="G37" s="184">
        <v>3.9157191278636505</v>
      </c>
      <c r="H37" s="185" t="str">
        <f t="shared" si="6"/>
        <v>-</v>
      </c>
      <c r="I37" s="184">
        <v>4.3538162147898936</v>
      </c>
      <c r="J37" s="185">
        <f t="shared" si="6"/>
        <v>0.43809708692624305</v>
      </c>
      <c r="K37" s="184">
        <v>4.6739476972125287</v>
      </c>
      <c r="L37" s="185">
        <f t="shared" si="7"/>
        <v>0.32013148242263512</v>
      </c>
      <c r="M37" s="184">
        <v>4.7819376528117363</v>
      </c>
      <c r="N37" s="185">
        <f t="shared" si="7"/>
        <v>0.10798995559920765</v>
      </c>
      <c r="O37" s="185">
        <f>IFERROR(M37-C37,"-")</f>
        <v>0.17035622196030342</v>
      </c>
    </row>
    <row r="38" spans="2:16" x14ac:dyDescent="0.25">
      <c r="B38" s="114" t="s">
        <v>85</v>
      </c>
      <c r="C38" s="184">
        <v>4.6714719087489378</v>
      </c>
      <c r="D38" s="185">
        <v>-0.17201516365786684</v>
      </c>
      <c r="E38" s="184">
        <v>3.6635724242808263</v>
      </c>
      <c r="F38" s="185">
        <f t="shared" si="6"/>
        <v>-1.0078994844681115</v>
      </c>
      <c r="G38" s="184">
        <v>4.722777006892473</v>
      </c>
      <c r="H38" s="185">
        <f t="shared" si="6"/>
        <v>1.0592045826116467</v>
      </c>
      <c r="I38" s="184">
        <v>4.9381933438985737</v>
      </c>
      <c r="J38" s="185">
        <f t="shared" si="6"/>
        <v>0.21541633700610063</v>
      </c>
      <c r="K38" s="184">
        <v>4.8646268822375971</v>
      </c>
      <c r="L38" s="185">
        <f t="shared" si="7"/>
        <v>-7.3566461660976579E-2</v>
      </c>
      <c r="M38" s="184">
        <v>4.8464105008432936</v>
      </c>
      <c r="N38" s="185">
        <f t="shared" si="7"/>
        <v>-1.8216381394303482E-2</v>
      </c>
      <c r="O38" s="185">
        <f>IFERROR(M38-C38,"-")</f>
        <v>0.1749385920943558</v>
      </c>
    </row>
    <row r="39" spans="2:16" x14ac:dyDescent="0.25">
      <c r="B39" s="114" t="s">
        <v>87</v>
      </c>
      <c r="C39" s="184">
        <v>4.808375356281517</v>
      </c>
      <c r="D39" s="185">
        <v>0.13022220312836374</v>
      </c>
      <c r="E39" s="184">
        <v>3.0958340061359602</v>
      </c>
      <c r="F39" s="185">
        <f t="shared" si="6"/>
        <v>-1.7125413501455569</v>
      </c>
      <c r="G39" s="184">
        <v>4.2850326846494857</v>
      </c>
      <c r="H39" s="185">
        <f t="shared" si="6"/>
        <v>1.1891986785135256</v>
      </c>
      <c r="I39" s="184">
        <v>4.6020143445750037</v>
      </c>
      <c r="J39" s="185">
        <f t="shared" si="6"/>
        <v>0.31698165992551797</v>
      </c>
      <c r="K39" s="184">
        <v>4.5418088259969798</v>
      </c>
      <c r="L39" s="185">
        <f t="shared" si="7"/>
        <v>-6.020551857802392E-2</v>
      </c>
      <c r="M39" s="184">
        <v>4.6623670798464731</v>
      </c>
      <c r="N39" s="185">
        <f t="shared" si="7"/>
        <v>0.12055825384949337</v>
      </c>
      <c r="O39" s="185">
        <f t="shared" ref="O39:O42" si="9">IFERROR(M39-C39,"-")</f>
        <v>-0.14600827643504388</v>
      </c>
    </row>
    <row r="40" spans="2:16" x14ac:dyDescent="0.25">
      <c r="B40" s="114" t="s">
        <v>89</v>
      </c>
      <c r="C40" s="184">
        <v>4.4355788859725864</v>
      </c>
      <c r="D40" s="185">
        <v>-0.4281991887236023</v>
      </c>
      <c r="E40" s="184">
        <v>2.8831619894415117</v>
      </c>
      <c r="F40" s="185">
        <f t="shared" si="6"/>
        <v>-1.5524168965310747</v>
      </c>
      <c r="G40" s="184">
        <v>4.1557573981834164</v>
      </c>
      <c r="H40" s="185">
        <f t="shared" si="6"/>
        <v>1.2725954087419047</v>
      </c>
      <c r="I40" s="184">
        <v>4.7164167004458859</v>
      </c>
      <c r="J40" s="185">
        <f t="shared" si="6"/>
        <v>0.56065930226246952</v>
      </c>
      <c r="K40" s="184">
        <v>4.5896226415094343</v>
      </c>
      <c r="L40" s="185">
        <f t="shared" si="7"/>
        <v>-0.12679405893645157</v>
      </c>
      <c r="M40" s="184">
        <v>4.7061082662765177</v>
      </c>
      <c r="N40" s="185">
        <f t="shared" si="7"/>
        <v>0.11648562476708335</v>
      </c>
      <c r="O40" s="185">
        <f t="shared" si="9"/>
        <v>0.27052938030393126</v>
      </c>
    </row>
    <row r="41" spans="2:16" x14ac:dyDescent="0.25">
      <c r="B41" s="114" t="s">
        <v>91</v>
      </c>
      <c r="C41" s="184">
        <v>4.4543781480046496</v>
      </c>
      <c r="D41" s="185">
        <v>-1.1390773216554164</v>
      </c>
      <c r="E41" s="184">
        <v>3.9435465513316639</v>
      </c>
      <c r="F41" s="185">
        <f t="shared" si="6"/>
        <v>-0.51083159667298572</v>
      </c>
      <c r="G41" s="184">
        <v>4.535933081998115</v>
      </c>
      <c r="H41" s="185">
        <f t="shared" si="6"/>
        <v>0.59238653066645108</v>
      </c>
      <c r="I41" s="184">
        <v>4.8944105589441058</v>
      </c>
      <c r="J41" s="185">
        <f t="shared" si="6"/>
        <v>0.35847747694599086</v>
      </c>
      <c r="K41" s="184">
        <v>5.3227344992050876</v>
      </c>
      <c r="L41" s="185">
        <f t="shared" si="7"/>
        <v>0.42832394026098175</v>
      </c>
      <c r="M41" s="184">
        <v>4.7238556010420547</v>
      </c>
      <c r="N41" s="185">
        <f t="shared" si="7"/>
        <v>-0.59887889816303286</v>
      </c>
      <c r="O41" s="185">
        <f t="shared" si="9"/>
        <v>0.26947745303740511</v>
      </c>
    </row>
    <row r="42" spans="2:16" x14ac:dyDescent="0.25">
      <c r="B42" s="114" t="s">
        <v>93</v>
      </c>
      <c r="C42" s="184">
        <v>4.4876632801161103</v>
      </c>
      <c r="D42" s="185">
        <v>-0.55398669985986082</v>
      </c>
      <c r="E42" s="184">
        <v>3.5629353636805443</v>
      </c>
      <c r="F42" s="185">
        <f t="shared" si="6"/>
        <v>-0.92472791643556596</v>
      </c>
      <c r="G42" s="184">
        <v>4.2730122542034765</v>
      </c>
      <c r="H42" s="185">
        <f t="shared" si="6"/>
        <v>0.71007689052293221</v>
      </c>
      <c r="I42" s="184">
        <v>5.4105883264863186</v>
      </c>
      <c r="J42" s="185">
        <f t="shared" si="6"/>
        <v>1.1375760722828421</v>
      </c>
      <c r="K42" s="184">
        <v>4.9361162751394287</v>
      </c>
      <c r="L42" s="185">
        <f t="shared" si="7"/>
        <v>-0.47447205134688986</v>
      </c>
      <c r="M42" s="184" t="s">
        <v>238</v>
      </c>
      <c r="N42" s="185" t="str">
        <f t="shared" si="7"/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4.5454622915237213</v>
      </c>
      <c r="D43" s="187">
        <v>-9.9458869383889592E-2</v>
      </c>
      <c r="E43" s="186">
        <v>3.5573192538793359</v>
      </c>
      <c r="F43" s="187">
        <f t="shared" si="6"/>
        <v>-0.98814303764438538</v>
      </c>
      <c r="G43" s="186">
        <v>3.7405244280728964</v>
      </c>
      <c r="H43" s="187">
        <f t="shared" si="6"/>
        <v>0.18320517419356053</v>
      </c>
      <c r="I43" s="186">
        <v>4.4598857186981196</v>
      </c>
      <c r="J43" s="187">
        <f t="shared" si="6"/>
        <v>0.71936129062522314</v>
      </c>
      <c r="K43" s="186">
        <v>4.5024130635991009</v>
      </c>
      <c r="L43" s="187">
        <f t="shared" si="7"/>
        <v>4.2527344900981312E-2</v>
      </c>
      <c r="M43" s="186">
        <v>4.5747784856230878</v>
      </c>
      <c r="N43" s="187">
        <v>0.102613561472638</v>
      </c>
      <c r="O43" s="187">
        <v>2.5912232091259924E-2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297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7.1071038251366119</v>
      </c>
      <c r="D53" s="185">
        <v>0.23073533381484967</v>
      </c>
      <c r="E53" s="184">
        <v>6.489559164733179</v>
      </c>
      <c r="F53" s="185">
        <f t="shared" ref="F53:J65" si="10">IFERROR(E53-C53,"-")</f>
        <v>-0.61754466040343292</v>
      </c>
      <c r="G53" s="184">
        <v>5.7575210589651027</v>
      </c>
      <c r="H53" s="185">
        <f t="shared" si="10"/>
        <v>-0.73203810576807626</v>
      </c>
      <c r="I53" s="184">
        <v>6.3740490278951816</v>
      </c>
      <c r="J53" s="185">
        <f t="shared" si="10"/>
        <v>0.61652796893007888</v>
      </c>
      <c r="K53" s="184">
        <v>6.566951566951567</v>
      </c>
      <c r="L53" s="185">
        <f t="shared" ref="L53:N65" si="11">IFERROR(K53-I53,"-")</f>
        <v>0.19290253905638544</v>
      </c>
      <c r="M53" s="184">
        <v>6.2255353211927158</v>
      </c>
      <c r="N53" s="185">
        <f t="shared" si="11"/>
        <v>-0.34141624575885121</v>
      </c>
      <c r="O53" s="185">
        <f t="shared" ref="O53:O58" si="12">IFERROR(M53-C53,"-")</f>
        <v>-0.88156850394389608</v>
      </c>
    </row>
    <row r="54" spans="1:16" x14ac:dyDescent="0.25">
      <c r="A54" s="1">
        <v>2</v>
      </c>
      <c r="B54" s="114" t="s">
        <v>73</v>
      </c>
      <c r="C54" s="184">
        <v>6.8339100346020762</v>
      </c>
      <c r="D54" s="185">
        <v>0.52541471422770591</v>
      </c>
      <c r="E54" s="184">
        <v>4.5534747292418771</v>
      </c>
      <c r="F54" s="185">
        <f t="shared" si="10"/>
        <v>-2.2804353053601991</v>
      </c>
      <c r="G54" s="184">
        <v>4.5533578656853724</v>
      </c>
      <c r="H54" s="185">
        <f t="shared" si="10"/>
        <v>-1.1686355650475377E-4</v>
      </c>
      <c r="I54" s="184">
        <v>4.9751328777524675</v>
      </c>
      <c r="J54" s="185">
        <f t="shared" si="10"/>
        <v>0.42177501206709511</v>
      </c>
      <c r="K54" s="184">
        <v>5.4543435340572559</v>
      </c>
      <c r="L54" s="185">
        <f t="shared" si="11"/>
        <v>0.47921065630478843</v>
      </c>
      <c r="M54" s="184">
        <v>5.2079124579124576</v>
      </c>
      <c r="N54" s="185">
        <f t="shared" si="11"/>
        <v>-0.24643107614479831</v>
      </c>
      <c r="O54" s="185">
        <f>IFERROR(M54-C54,"-")</f>
        <v>-1.6259975766896186</v>
      </c>
    </row>
    <row r="55" spans="1:16" x14ac:dyDescent="0.25">
      <c r="A55" s="1">
        <v>3</v>
      </c>
      <c r="B55" s="114" t="s">
        <v>75</v>
      </c>
      <c r="C55" s="184">
        <v>5.139812138728324</v>
      </c>
      <c r="D55" s="185">
        <v>0.55976249553874879</v>
      </c>
      <c r="E55" s="184">
        <v>4.9200463499420621</v>
      </c>
      <c r="F55" s="185">
        <f t="shared" si="10"/>
        <v>-0.21976578878626185</v>
      </c>
      <c r="G55" s="184">
        <v>3.9244038559107053</v>
      </c>
      <c r="H55" s="185">
        <f t="shared" si="10"/>
        <v>-0.99564249403135685</v>
      </c>
      <c r="I55" s="184">
        <v>5.8718330849478386</v>
      </c>
      <c r="J55" s="185">
        <f t="shared" si="10"/>
        <v>1.9474292290371333</v>
      </c>
      <c r="K55" s="184">
        <v>5.0450780196493934</v>
      </c>
      <c r="L55" s="185">
        <f t="shared" si="11"/>
        <v>-0.82675506529844522</v>
      </c>
      <c r="M55" s="184">
        <v>4.8511896178803173</v>
      </c>
      <c r="N55" s="185">
        <f t="shared" si="11"/>
        <v>-0.19388840176907607</v>
      </c>
      <c r="O55" s="185">
        <f t="shared" si="12"/>
        <v>-0.28862252084800666</v>
      </c>
    </row>
    <row r="56" spans="1:16" x14ac:dyDescent="0.25">
      <c r="A56" s="1">
        <v>4</v>
      </c>
      <c r="B56" s="114" t="s">
        <v>77</v>
      </c>
      <c r="C56" s="184">
        <v>4.4540550771269043</v>
      </c>
      <c r="D56" s="185">
        <v>-0.68272966401750956</v>
      </c>
      <c r="E56" s="184" t="s">
        <v>238</v>
      </c>
      <c r="F56" s="185" t="str">
        <f>IFERROR(E56-C56,"-")</f>
        <v>-</v>
      </c>
      <c r="G56" s="184">
        <v>3.3561384104913889</v>
      </c>
      <c r="H56" s="185" t="str">
        <f>IFERROR(G56-E56,"-")</f>
        <v>-</v>
      </c>
      <c r="I56" s="184">
        <v>4.8981984863020998</v>
      </c>
      <c r="J56" s="185">
        <f>IFERROR(I56-G56,"-")</f>
        <v>1.5420600758107108</v>
      </c>
      <c r="K56" s="184">
        <v>4.6936875122524997</v>
      </c>
      <c r="L56" s="185">
        <f>IFERROR(K56-I56,"-")</f>
        <v>-0.20451097404960006</v>
      </c>
      <c r="M56" s="184">
        <v>4.7204922617937726</v>
      </c>
      <c r="N56" s="185">
        <f>IFERROR(M56-K56,"-")</f>
        <v>2.6804749541272876E-2</v>
      </c>
      <c r="O56" s="185">
        <f t="shared" si="12"/>
        <v>0.26643718466686828</v>
      </c>
    </row>
    <row r="57" spans="1:16" x14ac:dyDescent="0.25">
      <c r="A57" s="1">
        <v>5</v>
      </c>
      <c r="B57" s="114" t="s">
        <v>79</v>
      </c>
      <c r="C57" s="184">
        <v>4.5667355371900831</v>
      </c>
      <c r="D57" s="185">
        <v>-1.2011517004382304</v>
      </c>
      <c r="E57" s="184" t="s">
        <v>238</v>
      </c>
      <c r="F57" s="185" t="str">
        <f t="shared" si="10"/>
        <v>-</v>
      </c>
      <c r="G57" s="184">
        <v>3.1633121855173925</v>
      </c>
      <c r="H57" s="185" t="str">
        <f t="shared" si="10"/>
        <v>-</v>
      </c>
      <c r="I57" s="184">
        <v>4.7135969141755059</v>
      </c>
      <c r="J57" s="185">
        <f t="shared" si="10"/>
        <v>1.5502847286581134</v>
      </c>
      <c r="K57" s="184">
        <v>4.5477278191873047</v>
      </c>
      <c r="L57" s="185">
        <f t="shared" si="11"/>
        <v>-0.16586909498820113</v>
      </c>
      <c r="M57" s="184">
        <v>4.3936494127881689</v>
      </c>
      <c r="N57" s="185">
        <f t="shared" si="11"/>
        <v>-0.15407840639913584</v>
      </c>
      <c r="O57" s="185">
        <f t="shared" si="12"/>
        <v>-0.17308612440191418</v>
      </c>
    </row>
    <row r="58" spans="1:16" x14ac:dyDescent="0.25">
      <c r="A58" s="1">
        <v>6</v>
      </c>
      <c r="B58" s="114" t="s">
        <v>81</v>
      </c>
      <c r="C58" s="184">
        <v>4.739632795188351</v>
      </c>
      <c r="D58" s="185">
        <v>0.33402274528299891</v>
      </c>
      <c r="E58" s="184" t="s">
        <v>238</v>
      </c>
      <c r="F58" s="185" t="str">
        <f t="shared" si="10"/>
        <v>-</v>
      </c>
      <c r="G58" s="184">
        <v>3.8764035667107</v>
      </c>
      <c r="H58" s="185" t="str">
        <f t="shared" si="10"/>
        <v>-</v>
      </c>
      <c r="I58" s="184">
        <v>4.5667229729729728</v>
      </c>
      <c r="J58" s="185">
        <f t="shared" si="10"/>
        <v>0.69031940626227284</v>
      </c>
      <c r="K58" s="184">
        <v>4.2290403667011685</v>
      </c>
      <c r="L58" s="185">
        <f t="shared" si="11"/>
        <v>-0.33768260627180435</v>
      </c>
      <c r="M58" s="184">
        <v>4.3297200409696144</v>
      </c>
      <c r="N58" s="185">
        <f t="shared" si="11"/>
        <v>0.10067967426844593</v>
      </c>
      <c r="O58" s="185">
        <f t="shared" si="12"/>
        <v>-0.40991275421873663</v>
      </c>
    </row>
    <row r="59" spans="1:16" x14ac:dyDescent="0.25">
      <c r="A59" s="1">
        <v>7</v>
      </c>
      <c r="B59" s="114" t="s">
        <v>83</v>
      </c>
      <c r="C59" s="184">
        <v>6.0426565874730018</v>
      </c>
      <c r="D59" s="185">
        <v>0.45759142368293482</v>
      </c>
      <c r="E59" s="184" t="s">
        <v>238</v>
      </c>
      <c r="F59" s="185" t="str">
        <f t="shared" si="10"/>
        <v>-</v>
      </c>
      <c r="G59" s="184">
        <v>4.8507611003207014</v>
      </c>
      <c r="H59" s="185" t="str">
        <f t="shared" si="10"/>
        <v>-</v>
      </c>
      <c r="I59" s="184">
        <v>5.3125453226976074</v>
      </c>
      <c r="J59" s="185">
        <f t="shared" si="10"/>
        <v>0.46178422237690597</v>
      </c>
      <c r="K59" s="184">
        <v>5.6553571428571425</v>
      </c>
      <c r="L59" s="185">
        <f t="shared" si="11"/>
        <v>0.34281182015953515</v>
      </c>
      <c r="M59" s="184">
        <v>5.6020038003109347</v>
      </c>
      <c r="N59" s="185">
        <f t="shared" si="11"/>
        <v>-5.3353342546207827E-2</v>
      </c>
      <c r="O59" s="185">
        <f>IFERROR(M59-C59,"-")</f>
        <v>-0.44065278716206713</v>
      </c>
    </row>
    <row r="60" spans="1:16" x14ac:dyDescent="0.25">
      <c r="A60" s="1">
        <v>8</v>
      </c>
      <c r="B60" s="114" t="s">
        <v>85</v>
      </c>
      <c r="C60" s="184">
        <v>6.230075434568711</v>
      </c>
      <c r="D60" s="185">
        <v>0.50891717768797751</v>
      </c>
      <c r="E60" s="184">
        <v>4.4993650556510048</v>
      </c>
      <c r="F60" s="185">
        <f t="shared" si="10"/>
        <v>-1.7307103789177063</v>
      </c>
      <c r="G60" s="184">
        <v>5.66058465764175</v>
      </c>
      <c r="H60" s="185">
        <f t="shared" si="10"/>
        <v>1.1612196019907453</v>
      </c>
      <c r="I60" s="184">
        <v>5.8033076186154391</v>
      </c>
      <c r="J60" s="185">
        <f t="shared" si="10"/>
        <v>0.14272296097368908</v>
      </c>
      <c r="K60" s="184">
        <v>5.9049734748010607</v>
      </c>
      <c r="L60" s="185">
        <f t="shared" si="11"/>
        <v>0.10166585618562163</v>
      </c>
      <c r="M60" s="184">
        <v>5.660773347765951</v>
      </c>
      <c r="N60" s="185">
        <f t="shared" si="11"/>
        <v>-0.24420012703510974</v>
      </c>
      <c r="O60" s="185">
        <f>IFERROR(M60-C60,"-")</f>
        <v>-0.56930208680276007</v>
      </c>
    </row>
    <row r="61" spans="1:16" x14ac:dyDescent="0.25">
      <c r="A61" s="1">
        <v>9</v>
      </c>
      <c r="B61" s="114" t="s">
        <v>87</v>
      </c>
      <c r="C61" s="184">
        <v>5.9232158129810895</v>
      </c>
      <c r="D61" s="185">
        <v>3.0826654840719669E-2</v>
      </c>
      <c r="E61" s="184">
        <v>3.8355297838692675</v>
      </c>
      <c r="F61" s="185">
        <f t="shared" si="10"/>
        <v>-2.087686029111822</v>
      </c>
      <c r="G61" s="184">
        <v>5.2874042209974457</v>
      </c>
      <c r="H61" s="185">
        <f t="shared" si="10"/>
        <v>1.4518744371281782</v>
      </c>
      <c r="I61" s="184">
        <v>5.4376607785971531</v>
      </c>
      <c r="J61" s="185">
        <f t="shared" si="10"/>
        <v>0.15025655759970746</v>
      </c>
      <c r="K61" s="184">
        <v>5.3570825911690259</v>
      </c>
      <c r="L61" s="185">
        <f t="shared" si="11"/>
        <v>-8.0578187428127279E-2</v>
      </c>
      <c r="M61" s="184">
        <v>5.4076610102212959</v>
      </c>
      <c r="N61" s="185">
        <f t="shared" si="11"/>
        <v>5.0578419052270007E-2</v>
      </c>
      <c r="O61" s="185">
        <f t="shared" ref="O61:O64" si="13">IFERROR(M61-C61,"-")</f>
        <v>-0.5155548027597936</v>
      </c>
    </row>
    <row r="62" spans="1:16" x14ac:dyDescent="0.25">
      <c r="A62" s="1">
        <v>10</v>
      </c>
      <c r="B62" s="114" t="s">
        <v>89</v>
      </c>
      <c r="C62" s="184">
        <v>5.202939196769127</v>
      </c>
      <c r="D62" s="185">
        <v>-0.66046159296433782</v>
      </c>
      <c r="E62" s="184">
        <v>3.7902843601895735</v>
      </c>
      <c r="F62" s="185">
        <f t="shared" si="10"/>
        <v>-1.4126548365795535</v>
      </c>
      <c r="G62" s="184">
        <v>5.3159762078680997</v>
      </c>
      <c r="H62" s="185">
        <f t="shared" si="10"/>
        <v>1.5256918476785262</v>
      </c>
      <c r="I62" s="184">
        <v>5.2120803724577307</v>
      </c>
      <c r="J62" s="185">
        <f t="shared" si="10"/>
        <v>-0.10389583541036895</v>
      </c>
      <c r="K62" s="184">
        <v>5.5661025912215756</v>
      </c>
      <c r="L62" s="185">
        <f t="shared" si="11"/>
        <v>0.35402221876384488</v>
      </c>
      <c r="M62" s="184">
        <v>5.3289869608826477</v>
      </c>
      <c r="N62" s="185">
        <f t="shared" si="11"/>
        <v>-0.23711563033892791</v>
      </c>
      <c r="O62" s="185">
        <f t="shared" si="13"/>
        <v>0.1260477641135207</v>
      </c>
    </row>
    <row r="63" spans="1:16" x14ac:dyDescent="0.25">
      <c r="A63" s="1">
        <v>11</v>
      </c>
      <c r="B63" s="114" t="s">
        <v>91</v>
      </c>
      <c r="C63" s="184">
        <v>5.1825259515570936</v>
      </c>
      <c r="D63" s="185">
        <v>-1.1174379082188368</v>
      </c>
      <c r="E63" s="184">
        <v>5.4083703233988585</v>
      </c>
      <c r="F63" s="185">
        <f t="shared" si="10"/>
        <v>0.22584437184176487</v>
      </c>
      <c r="G63" s="184">
        <v>5.7964547677261615</v>
      </c>
      <c r="H63" s="185">
        <f t="shared" si="10"/>
        <v>0.38808444432730305</v>
      </c>
      <c r="I63" s="184">
        <v>5.5494057724957555</v>
      </c>
      <c r="J63" s="185">
        <f t="shared" si="10"/>
        <v>-0.24704899523040602</v>
      </c>
      <c r="K63" s="184">
        <v>5.9795880497309337</v>
      </c>
      <c r="L63" s="185">
        <f t="shared" si="11"/>
        <v>0.43018227723517821</v>
      </c>
      <c r="M63" s="184">
        <v>5.1001681928611475</v>
      </c>
      <c r="N63" s="185">
        <f t="shared" si="11"/>
        <v>-0.87941985686978619</v>
      </c>
      <c r="O63" s="185">
        <f t="shared" si="13"/>
        <v>-8.2357758695946082E-2</v>
      </c>
    </row>
    <row r="64" spans="1:16" x14ac:dyDescent="0.25">
      <c r="A64" s="1">
        <v>12</v>
      </c>
      <c r="B64" s="114" t="s">
        <v>93</v>
      </c>
      <c r="C64" s="184">
        <v>5.295339109650433</v>
      </c>
      <c r="D64" s="185">
        <v>-0.70496876154032595</v>
      </c>
      <c r="E64" s="184">
        <v>4.9156308851224102</v>
      </c>
      <c r="F64" s="185">
        <f t="shared" si="10"/>
        <v>-0.37970822452802278</v>
      </c>
      <c r="G64" s="184">
        <v>4.9558617468472672</v>
      </c>
      <c r="H64" s="185">
        <f t="shared" si="10"/>
        <v>4.0230861724857014E-2</v>
      </c>
      <c r="I64" s="184">
        <v>5.3994532921321605</v>
      </c>
      <c r="J64" s="185">
        <f t="shared" si="10"/>
        <v>0.44359154528489331</v>
      </c>
      <c r="K64" s="184">
        <v>5.2259140474663246</v>
      </c>
      <c r="L64" s="185">
        <f t="shared" si="11"/>
        <v>-0.17353924466583592</v>
      </c>
      <c r="M64" s="184" t="s">
        <v>238</v>
      </c>
      <c r="N64" s="185" t="str">
        <f t="shared" si="11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5.4969705240174669</v>
      </c>
      <c r="D65" s="187">
        <v>-8.349906082638725E-2</v>
      </c>
      <c r="E65" s="186">
        <v>4.4893277599402275</v>
      </c>
      <c r="F65" s="187">
        <f t="shared" si="10"/>
        <v>-1.0076427640772394</v>
      </c>
      <c r="G65" s="186">
        <v>4.831373327378885</v>
      </c>
      <c r="H65" s="187">
        <f t="shared" si="10"/>
        <v>0.34204556743865755</v>
      </c>
      <c r="I65" s="186">
        <v>5.2954226434213476</v>
      </c>
      <c r="J65" s="187">
        <f t="shared" si="10"/>
        <v>0.46404931604246258</v>
      </c>
      <c r="K65" s="186">
        <v>5.2830842864949403</v>
      </c>
      <c r="L65" s="187">
        <f t="shared" si="11"/>
        <v>-1.2338356926407279E-2</v>
      </c>
      <c r="M65" s="186">
        <v>5.1715238370042638</v>
      </c>
      <c r="N65" s="187">
        <v>-0.11609195669737193</v>
      </c>
      <c r="O65" s="187">
        <v>-0.33852208165963837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298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5.4877271278291362</v>
      </c>
      <c r="D75" s="185">
        <v>0.39403837831913968</v>
      </c>
      <c r="E75" s="184">
        <v>4.1196432994798116</v>
      </c>
      <c r="F75" s="185">
        <f t="shared" ref="F75:J77" si="14">IFERROR(E75-C75,"-")</f>
        <v>-1.3680838283493246</v>
      </c>
      <c r="G75" s="184">
        <v>2.2780761148727526</v>
      </c>
      <c r="H75" s="185">
        <f t="shared" si="14"/>
        <v>-1.8415671846070589</v>
      </c>
      <c r="I75" s="184">
        <v>3.3916331836445286</v>
      </c>
      <c r="J75" s="185">
        <f t="shared" si="14"/>
        <v>1.113557068771776</v>
      </c>
      <c r="K75" s="184">
        <v>4.5747246984792866</v>
      </c>
      <c r="L75" s="185">
        <f t="shared" ref="L75:L77" si="15">IFERROR(K75-I75,"-")</f>
        <v>1.1830915148347581</v>
      </c>
      <c r="M75" s="184">
        <v>4.747028055159296</v>
      </c>
      <c r="N75" s="185">
        <f t="shared" ref="N75:N77" si="16">IFERROR(M75-K75,"-")</f>
        <v>0.1723033566800094</v>
      </c>
      <c r="O75" s="185">
        <f t="shared" ref="O75" si="17">IFERROR(M75-C75,"-")</f>
        <v>-0.74069907266984014</v>
      </c>
    </row>
    <row r="76" spans="1:16" x14ac:dyDescent="0.25">
      <c r="A76" s="1">
        <v>2</v>
      </c>
      <c r="B76" s="114" t="s">
        <v>73</v>
      </c>
      <c r="C76" s="184">
        <v>4.1885167464114836</v>
      </c>
      <c r="D76" s="185">
        <v>-1.0693284418730356</v>
      </c>
      <c r="E76" s="184">
        <v>3.5437040790473779</v>
      </c>
      <c r="F76" s="185">
        <f t="shared" si="14"/>
        <v>-0.6448126673641057</v>
      </c>
      <c r="G76" s="184">
        <v>1.9552311435523115</v>
      </c>
      <c r="H76" s="185">
        <f t="shared" si="14"/>
        <v>-1.5884729354950664</v>
      </c>
      <c r="I76" s="184">
        <v>2.7234630439788163</v>
      </c>
      <c r="J76" s="185">
        <f t="shared" si="14"/>
        <v>0.7682319004265048</v>
      </c>
      <c r="K76" s="184">
        <v>4.37411568872243</v>
      </c>
      <c r="L76" s="185">
        <f t="shared" si="15"/>
        <v>1.6506526447436136</v>
      </c>
      <c r="M76" s="184">
        <v>5.5397431447414096</v>
      </c>
      <c r="N76" s="185">
        <f t="shared" si="16"/>
        <v>1.1656274560189797</v>
      </c>
      <c r="O76" s="185">
        <f>IFERROR(M76-C76,"-")</f>
        <v>1.351226398329926</v>
      </c>
    </row>
    <row r="77" spans="1:16" x14ac:dyDescent="0.25">
      <c r="A77" s="1">
        <v>3</v>
      </c>
      <c r="B77" s="114" t="s">
        <v>75</v>
      </c>
      <c r="C77" s="184">
        <v>5.4748781004875982</v>
      </c>
      <c r="D77" s="185">
        <v>1.8812715709858128</v>
      </c>
      <c r="E77" s="184">
        <v>3.9275466284074607</v>
      </c>
      <c r="F77" s="185">
        <f t="shared" si="14"/>
        <v>-1.5473314720801374</v>
      </c>
      <c r="G77" s="184">
        <v>2.0992983202211355</v>
      </c>
      <c r="H77" s="185">
        <f t="shared" si="14"/>
        <v>-1.8282483081863252</v>
      </c>
      <c r="I77" s="184">
        <v>3.3620092378752888</v>
      </c>
      <c r="J77" s="185">
        <f t="shared" si="14"/>
        <v>1.2627109176541533</v>
      </c>
      <c r="K77" s="184">
        <v>3.9561174077303112</v>
      </c>
      <c r="L77" s="185">
        <f t="shared" si="15"/>
        <v>0.59410816985502235</v>
      </c>
      <c r="M77" s="184">
        <v>3.9655259822560205</v>
      </c>
      <c r="N77" s="185">
        <f t="shared" si="16"/>
        <v>9.4085745257093123E-3</v>
      </c>
      <c r="O77" s="185">
        <f t="shared" ref="O77:O80" si="18">IFERROR(M77-C77,"-")</f>
        <v>-1.5093521182315777</v>
      </c>
    </row>
    <row r="78" spans="1:16" x14ac:dyDescent="0.25">
      <c r="A78" s="1">
        <v>4</v>
      </c>
      <c r="B78" s="114" t="s">
        <v>77</v>
      </c>
      <c r="C78" s="184">
        <v>3.6264367816091956</v>
      </c>
      <c r="D78" s="185">
        <v>2.595161646644506E-2</v>
      </c>
      <c r="E78" s="184" t="s">
        <v>238</v>
      </c>
      <c r="F78" s="185" t="str">
        <f>IFERROR(E78-C78,"-")</f>
        <v>-</v>
      </c>
      <c r="G78" s="184">
        <v>2.3735547248543858</v>
      </c>
      <c r="H78" s="185" t="str">
        <f>IFERROR(G78-E78,"-")</f>
        <v>-</v>
      </c>
      <c r="I78" s="184">
        <v>2.9039070749736009</v>
      </c>
      <c r="J78" s="185">
        <f>IFERROR(I78-G78,"-")</f>
        <v>0.53035235011921511</v>
      </c>
      <c r="K78" s="184">
        <v>3.1477088275689851</v>
      </c>
      <c r="L78" s="185">
        <f>IFERROR(K78-I78,"-")</f>
        <v>0.24380175259538417</v>
      </c>
      <c r="M78" s="184">
        <v>3.7439455782312927</v>
      </c>
      <c r="N78" s="185">
        <f>IFERROR(M78-K78,"-")</f>
        <v>0.59623675066230764</v>
      </c>
      <c r="O78" s="185">
        <f t="shared" si="18"/>
        <v>0.11750879662209712</v>
      </c>
    </row>
    <row r="79" spans="1:16" x14ac:dyDescent="0.25">
      <c r="A79" s="1">
        <v>5</v>
      </c>
      <c r="B79" s="114" t="s">
        <v>79</v>
      </c>
      <c r="C79" s="184">
        <v>3.2497920709731076</v>
      </c>
      <c r="D79" s="185">
        <v>0.25393701013609737</v>
      </c>
      <c r="E79" s="184" t="s">
        <v>238</v>
      </c>
      <c r="F79" s="185" t="str">
        <f t="shared" ref="F79:J87" si="19">IFERROR(E79-C79,"-")</f>
        <v>-</v>
      </c>
      <c r="G79" s="184">
        <v>2.313740285218441</v>
      </c>
      <c r="H79" s="185" t="str">
        <f t="shared" si="19"/>
        <v>-</v>
      </c>
      <c r="I79" s="184">
        <v>2.6267898852442366</v>
      </c>
      <c r="J79" s="185">
        <f t="shared" si="19"/>
        <v>0.31304960002579563</v>
      </c>
      <c r="K79" s="184">
        <v>2.8053254437869821</v>
      </c>
      <c r="L79" s="185">
        <f t="shared" ref="L79:L87" si="20">IFERROR(K79-I79,"-")</f>
        <v>0.1785355585427455</v>
      </c>
      <c r="M79" s="184">
        <v>3.0944155626362568</v>
      </c>
      <c r="N79" s="185">
        <f t="shared" ref="N79:N86" si="21">IFERROR(M79-K79,"-")</f>
        <v>0.28909011884927471</v>
      </c>
      <c r="O79" s="185">
        <f t="shared" si="18"/>
        <v>-0.15537650833685079</v>
      </c>
    </row>
    <row r="80" spans="1:16" x14ac:dyDescent="0.25">
      <c r="A80" s="1">
        <v>6</v>
      </c>
      <c r="B80" s="114" t="s">
        <v>81</v>
      </c>
      <c r="C80" s="184">
        <v>3.1285724317112562</v>
      </c>
      <c r="D80" s="185">
        <v>0.50291137890839233</v>
      </c>
      <c r="E80" s="184" t="s">
        <v>238</v>
      </c>
      <c r="F80" s="185" t="str">
        <f t="shared" si="19"/>
        <v>-</v>
      </c>
      <c r="G80" s="184">
        <v>2.559573393916446</v>
      </c>
      <c r="H80" s="185" t="str">
        <f t="shared" si="19"/>
        <v>-</v>
      </c>
      <c r="I80" s="184">
        <v>2.9055428690056053</v>
      </c>
      <c r="J80" s="185">
        <f t="shared" si="19"/>
        <v>0.34596947508915932</v>
      </c>
      <c r="K80" s="184">
        <v>2.644238437001595</v>
      </c>
      <c r="L80" s="185">
        <f t="shared" si="20"/>
        <v>-0.26130443200401032</v>
      </c>
      <c r="M80" s="184">
        <v>2.7811035918792295</v>
      </c>
      <c r="N80" s="185">
        <f t="shared" si="21"/>
        <v>0.13686515487763451</v>
      </c>
      <c r="O80" s="185">
        <f t="shared" si="18"/>
        <v>-0.3474688398320267</v>
      </c>
    </row>
    <row r="81" spans="1:16" x14ac:dyDescent="0.25">
      <c r="A81" s="1">
        <v>7</v>
      </c>
      <c r="B81" s="114" t="s">
        <v>83</v>
      </c>
      <c r="C81" s="184">
        <v>3.4416698196493885</v>
      </c>
      <c r="D81" s="185">
        <v>-0.20457399501547879</v>
      </c>
      <c r="E81" s="184" t="s">
        <v>238</v>
      </c>
      <c r="F81" s="185" t="str">
        <f t="shared" si="19"/>
        <v>-</v>
      </c>
      <c r="G81" s="184">
        <v>2.8519527235354571</v>
      </c>
      <c r="H81" s="185" t="str">
        <f t="shared" si="19"/>
        <v>-</v>
      </c>
      <c r="I81" s="184">
        <v>2.9667500605278025</v>
      </c>
      <c r="J81" s="185">
        <f t="shared" si="19"/>
        <v>0.1147973369923454</v>
      </c>
      <c r="K81" s="184">
        <v>3.3240200593593285</v>
      </c>
      <c r="L81" s="185">
        <f t="shared" si="20"/>
        <v>0.35726999883152599</v>
      </c>
      <c r="M81" s="184">
        <v>3.6030543829153214</v>
      </c>
      <c r="N81" s="185">
        <f t="shared" si="21"/>
        <v>0.27903432355599289</v>
      </c>
      <c r="O81" s="185">
        <f>IFERROR(M81-C81,"-")</f>
        <v>0.16138456326593298</v>
      </c>
    </row>
    <row r="82" spans="1:16" x14ac:dyDescent="0.25">
      <c r="A82" s="1">
        <v>8</v>
      </c>
      <c r="B82" s="114" t="s">
        <v>85</v>
      </c>
      <c r="C82" s="184">
        <v>3.4269564837850814</v>
      </c>
      <c r="D82" s="185">
        <v>-0.40459184359823208</v>
      </c>
      <c r="E82" s="184">
        <v>3.0480277273477472</v>
      </c>
      <c r="F82" s="185">
        <f t="shared" si="19"/>
        <v>-0.37892875643733426</v>
      </c>
      <c r="G82" s="184">
        <v>3.4292054557263478</v>
      </c>
      <c r="H82" s="185">
        <f t="shared" si="19"/>
        <v>0.38117772837860064</v>
      </c>
      <c r="I82" s="184">
        <v>3.6775165319617926</v>
      </c>
      <c r="J82" s="185">
        <f t="shared" si="19"/>
        <v>0.24831107623544479</v>
      </c>
      <c r="K82" s="184">
        <v>3.551677964683237</v>
      </c>
      <c r="L82" s="185">
        <f t="shared" si="20"/>
        <v>-0.12583856727855558</v>
      </c>
      <c r="M82" s="184">
        <v>3.5742602160638799</v>
      </c>
      <c r="N82" s="185">
        <f t="shared" si="21"/>
        <v>2.2582251380642848E-2</v>
      </c>
      <c r="O82" s="185">
        <f>IFERROR(M82-C82,"-")</f>
        <v>0.14730373227879845</v>
      </c>
    </row>
    <row r="83" spans="1:16" x14ac:dyDescent="0.25">
      <c r="A83" s="1">
        <v>9</v>
      </c>
      <c r="B83" s="114" t="s">
        <v>87</v>
      </c>
      <c r="C83" s="184">
        <v>3.8531998045920859</v>
      </c>
      <c r="D83" s="185">
        <v>0.39850636997461431</v>
      </c>
      <c r="E83" s="184">
        <v>2.6368810100085041</v>
      </c>
      <c r="F83" s="185">
        <f t="shared" si="19"/>
        <v>-1.2163187945835818</v>
      </c>
      <c r="G83" s="184">
        <v>3.0147359454855196</v>
      </c>
      <c r="H83" s="185">
        <f t="shared" si="19"/>
        <v>0.37785493547701554</v>
      </c>
      <c r="I83" s="184">
        <v>3.3833937726647494</v>
      </c>
      <c r="J83" s="185">
        <f t="shared" si="19"/>
        <v>0.36865782717922979</v>
      </c>
      <c r="K83" s="184">
        <v>3.3359678313921242</v>
      </c>
      <c r="L83" s="185">
        <f t="shared" si="20"/>
        <v>-4.7425941272625227E-2</v>
      </c>
      <c r="M83" s="184">
        <v>3.3710453920220083</v>
      </c>
      <c r="N83" s="185">
        <f t="shared" si="21"/>
        <v>3.5077560629884097E-2</v>
      </c>
      <c r="O83" s="185">
        <f t="shared" ref="O83:O86" si="22">IFERROR(M83-C83,"-")</f>
        <v>-0.48215441257007763</v>
      </c>
    </row>
    <row r="84" spans="1:16" x14ac:dyDescent="0.25">
      <c r="A84" s="1">
        <v>10</v>
      </c>
      <c r="B84" s="114" t="s">
        <v>89</v>
      </c>
      <c r="C84" s="184">
        <v>3.6045437978374437</v>
      </c>
      <c r="D84" s="185">
        <v>-0.19514095193268632</v>
      </c>
      <c r="E84" s="184">
        <v>2.3909129875696529</v>
      </c>
      <c r="F84" s="185">
        <f t="shared" si="19"/>
        <v>-1.2136308102677908</v>
      </c>
      <c r="G84" s="184">
        <v>2.6697407110398288</v>
      </c>
      <c r="H84" s="185">
        <f t="shared" si="19"/>
        <v>0.27882772347017593</v>
      </c>
      <c r="I84" s="184">
        <v>3.746944644140906</v>
      </c>
      <c r="J84" s="185">
        <f t="shared" si="19"/>
        <v>1.0772039331010772</v>
      </c>
      <c r="K84" s="184">
        <v>3.1570985259891389</v>
      </c>
      <c r="L84" s="185">
        <f t="shared" si="20"/>
        <v>-0.58984611815176713</v>
      </c>
      <c r="M84" s="184">
        <v>3.6075309577963104</v>
      </c>
      <c r="N84" s="185">
        <f t="shared" si="21"/>
        <v>0.45043243180717152</v>
      </c>
      <c r="O84" s="185">
        <f t="shared" si="22"/>
        <v>2.9871599588666697E-3</v>
      </c>
    </row>
    <row r="85" spans="1:16" x14ac:dyDescent="0.25">
      <c r="A85" s="1">
        <v>11</v>
      </c>
      <c r="B85" s="114" t="s">
        <v>91</v>
      </c>
      <c r="C85" s="184">
        <v>3.528169014084507</v>
      </c>
      <c r="D85" s="185">
        <v>-1.0650773404818779</v>
      </c>
      <c r="E85" s="184">
        <v>3.1232244318181817</v>
      </c>
      <c r="F85" s="185">
        <f t="shared" si="19"/>
        <v>-0.40494458226632535</v>
      </c>
      <c r="G85" s="184">
        <v>2.8078212290502793</v>
      </c>
      <c r="H85" s="185">
        <f t="shared" si="19"/>
        <v>-0.31540320276790235</v>
      </c>
      <c r="I85" s="184">
        <v>3.9559717830211629</v>
      </c>
      <c r="J85" s="185">
        <f t="shared" si="19"/>
        <v>1.1481505539708836</v>
      </c>
      <c r="K85" s="184">
        <v>4.0530846484935434</v>
      </c>
      <c r="L85" s="185">
        <f t="shared" si="20"/>
        <v>9.7112865472380516E-2</v>
      </c>
      <c r="M85" s="184">
        <v>3.980811808118081</v>
      </c>
      <c r="N85" s="185">
        <f t="shared" si="21"/>
        <v>-7.2272840375462444E-2</v>
      </c>
      <c r="O85" s="185">
        <f t="shared" si="22"/>
        <v>0.45264279403357399</v>
      </c>
    </row>
    <row r="86" spans="1:16" x14ac:dyDescent="0.25">
      <c r="A86" s="1">
        <v>12</v>
      </c>
      <c r="B86" s="114" t="s">
        <v>93</v>
      </c>
      <c r="C86" s="184">
        <v>3.5404695164681148</v>
      </c>
      <c r="D86" s="185">
        <v>-0.40079982864546349</v>
      </c>
      <c r="E86" s="184">
        <v>2.5420693575895394</v>
      </c>
      <c r="F86" s="185">
        <f t="shared" si="19"/>
        <v>-0.99840015887857536</v>
      </c>
      <c r="G86" s="184">
        <v>3.2043128654970761</v>
      </c>
      <c r="H86" s="185">
        <f t="shared" si="19"/>
        <v>0.66224350790753661</v>
      </c>
      <c r="I86" s="184">
        <v>5.4314686873189215</v>
      </c>
      <c r="J86" s="185">
        <f t="shared" si="19"/>
        <v>2.2271558218218455</v>
      </c>
      <c r="K86" s="184">
        <v>4.376825947016588</v>
      </c>
      <c r="L86" s="185">
        <f t="shared" si="20"/>
        <v>-1.0546427403023335</v>
      </c>
      <c r="M86" s="184" t="s">
        <v>238</v>
      </c>
      <c r="N86" s="185" t="str">
        <f t="shared" si="21"/>
        <v>-</v>
      </c>
      <c r="O86" s="185" t="str">
        <f t="shared" si="22"/>
        <v>-</v>
      </c>
    </row>
    <row r="87" spans="1:16" ht="15.75" x14ac:dyDescent="0.25">
      <c r="B87" s="117" t="s">
        <v>30</v>
      </c>
      <c r="C87" s="186">
        <v>3.6204374397481138</v>
      </c>
      <c r="D87" s="187">
        <v>2.0020429289402397E-2</v>
      </c>
      <c r="E87" s="186">
        <v>2.8833021788655882</v>
      </c>
      <c r="F87" s="187">
        <f t="shared" si="19"/>
        <v>-0.73713526088252568</v>
      </c>
      <c r="G87" s="186">
        <v>2.6991773640913901</v>
      </c>
      <c r="H87" s="187">
        <f t="shared" si="19"/>
        <v>-0.18412481477419806</v>
      </c>
      <c r="I87" s="186">
        <v>3.3010908755802837</v>
      </c>
      <c r="J87" s="187">
        <f t="shared" si="19"/>
        <v>0.6019135114888936</v>
      </c>
      <c r="K87" s="186">
        <v>3.4031098256693291</v>
      </c>
      <c r="L87" s="187">
        <f t="shared" si="20"/>
        <v>0.10201895008904538</v>
      </c>
      <c r="M87" s="186">
        <v>3.6025281632510926</v>
      </c>
      <c r="N87" s="187">
        <v>0.25455031226630265</v>
      </c>
      <c r="O87" s="187">
        <v>-2.216096388310218E-2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299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8.5632219213514933</v>
      </c>
      <c r="D97" s="185">
        <v>-6.0751417169775834E-2</v>
      </c>
      <c r="E97" s="184">
        <v>8.5592474598289545</v>
      </c>
      <c r="F97" s="185">
        <f t="shared" ref="F97:J99" si="23">IFERROR(E97-C97,"-")</f>
        <v>-3.9744615225387747E-3</v>
      </c>
      <c r="G97" s="184">
        <v>8.5618707372523541</v>
      </c>
      <c r="H97" s="185">
        <f t="shared" si="23"/>
        <v>2.6232774233996281E-3</v>
      </c>
      <c r="I97" s="184">
        <v>8.1534082166487156</v>
      </c>
      <c r="J97" s="185">
        <f t="shared" si="23"/>
        <v>-0.40846252060363852</v>
      </c>
      <c r="K97" s="184">
        <v>8.0675993703867839</v>
      </c>
      <c r="L97" s="185">
        <f t="shared" ref="L97:L99" si="24">IFERROR(K97-I97,"-")</f>
        <v>-8.5808846261931748E-2</v>
      </c>
      <c r="M97" s="184">
        <v>7.8156718233964888</v>
      </c>
      <c r="N97" s="185">
        <f t="shared" ref="N97:N99" si="25">IFERROR(M97-K97,"-")</f>
        <v>-0.25192754699029507</v>
      </c>
      <c r="O97" s="185">
        <f t="shared" ref="O97" si="26">IFERROR(M97-C97,"-")</f>
        <v>-0.74755009795500449</v>
      </c>
    </row>
    <row r="98" spans="2:15" x14ac:dyDescent="0.25">
      <c r="B98" s="114" t="s">
        <v>73</v>
      </c>
      <c r="C98" s="184">
        <v>7.9469775236111904</v>
      </c>
      <c r="D98" s="185">
        <v>-2.5040578877444375E-4</v>
      </c>
      <c r="E98" s="184">
        <v>7.7267862628687372</v>
      </c>
      <c r="F98" s="185">
        <f t="shared" si="23"/>
        <v>-0.22019126074245321</v>
      </c>
      <c r="G98" s="184">
        <v>7.4285973837209305</v>
      </c>
      <c r="H98" s="185">
        <f t="shared" si="23"/>
        <v>-0.29818887914780667</v>
      </c>
      <c r="I98" s="184">
        <v>7.2097933809343209</v>
      </c>
      <c r="J98" s="185">
        <f t="shared" si="23"/>
        <v>-0.21880400278660961</v>
      </c>
      <c r="K98" s="184">
        <v>7.4318477680953228</v>
      </c>
      <c r="L98" s="185">
        <f t="shared" si="24"/>
        <v>0.2220543871610019</v>
      </c>
      <c r="M98" s="184">
        <v>7.3057963716537149</v>
      </c>
      <c r="N98" s="185">
        <f t="shared" si="25"/>
        <v>-0.1260513964416079</v>
      </c>
      <c r="O98" s="185">
        <f>IFERROR(M98-C98,"-")</f>
        <v>-0.64118115195747549</v>
      </c>
    </row>
    <row r="99" spans="2:15" x14ac:dyDescent="0.25">
      <c r="B99" s="114" t="s">
        <v>75</v>
      </c>
      <c r="C99" s="184">
        <v>7.3473056787258439</v>
      </c>
      <c r="D99" s="185">
        <v>-3.0554413661896263E-2</v>
      </c>
      <c r="E99" s="184">
        <v>8.8342124542124534</v>
      </c>
      <c r="F99" s="185">
        <f t="shared" si="23"/>
        <v>1.4869067754866094</v>
      </c>
      <c r="G99" s="184">
        <v>7.5388716890264877</v>
      </c>
      <c r="H99" s="185">
        <f t="shared" si="23"/>
        <v>-1.2953407651859656</v>
      </c>
      <c r="I99" s="184">
        <v>7.7024867188327706</v>
      </c>
      <c r="J99" s="185">
        <f t="shared" si="23"/>
        <v>0.16361502980628284</v>
      </c>
      <c r="K99" s="184">
        <v>7.2751699534647134</v>
      </c>
      <c r="L99" s="185">
        <f t="shared" si="24"/>
        <v>-0.42731676536805718</v>
      </c>
      <c r="M99" s="184">
        <v>6.9647433761292241</v>
      </c>
      <c r="N99" s="185">
        <f t="shared" si="25"/>
        <v>-0.31042657733548928</v>
      </c>
      <c r="O99" s="185">
        <f t="shared" ref="O99:O102" si="27">IFERROR(M99-C99,"-")</f>
        <v>-0.38256230259661983</v>
      </c>
    </row>
    <row r="100" spans="2:15" x14ac:dyDescent="0.25">
      <c r="B100" s="114" t="s">
        <v>77</v>
      </c>
      <c r="C100" s="184">
        <v>7.1028586890544902</v>
      </c>
      <c r="D100" s="185">
        <v>-0.38090277106698167</v>
      </c>
      <c r="E100" s="184" t="s">
        <v>238</v>
      </c>
      <c r="F100" s="185" t="str">
        <f>IFERROR(E100-C100,"-")</f>
        <v>-</v>
      </c>
      <c r="G100" s="184">
        <v>7.1078660696384413</v>
      </c>
      <c r="H100" s="185" t="str">
        <f>IFERROR(G100-E100,"-")</f>
        <v>-</v>
      </c>
      <c r="I100" s="184">
        <v>7.0547524979436629</v>
      </c>
      <c r="J100" s="185">
        <f>IFERROR(I100-G100,"-")</f>
        <v>-5.3113571694778372E-2</v>
      </c>
      <c r="K100" s="184">
        <v>6.9265463745030589</v>
      </c>
      <c r="L100" s="185">
        <f>IFERROR(K100-I100,"-")</f>
        <v>-0.128206123440604</v>
      </c>
      <c r="M100" s="184">
        <v>7.0407772304324032</v>
      </c>
      <c r="N100" s="185">
        <f>IFERROR(M100-K100,"-")</f>
        <v>0.11423085592934434</v>
      </c>
      <c r="O100" s="185">
        <f t="shared" si="27"/>
        <v>-6.2081458622087027E-2</v>
      </c>
    </row>
    <row r="101" spans="2:15" x14ac:dyDescent="0.25">
      <c r="B101" s="114" t="s">
        <v>79</v>
      </c>
      <c r="C101" s="184">
        <v>7.1327507610770224</v>
      </c>
      <c r="D101" s="185">
        <v>-0.45346174684534724</v>
      </c>
      <c r="E101" s="184" t="s">
        <v>238</v>
      </c>
      <c r="F101" s="185" t="str">
        <f t="shared" ref="F101:J109" si="28">IFERROR(E101-C101,"-")</f>
        <v>-</v>
      </c>
      <c r="G101" s="184">
        <v>6.5101687140017326</v>
      </c>
      <c r="H101" s="185" t="str">
        <f t="shared" si="28"/>
        <v>-</v>
      </c>
      <c r="I101" s="184">
        <v>7.3525828303582896</v>
      </c>
      <c r="J101" s="185">
        <f t="shared" si="28"/>
        <v>0.84241411635655705</v>
      </c>
      <c r="K101" s="184">
        <v>7.2600205549845835</v>
      </c>
      <c r="L101" s="185">
        <f t="shared" ref="L101:L109" si="29">IFERROR(K101-I101,"-")</f>
        <v>-9.2562275373706093E-2</v>
      </c>
      <c r="M101" s="184">
        <v>7.0341730304230818</v>
      </c>
      <c r="N101" s="185">
        <f t="shared" ref="N101:N108" si="30">IFERROR(M101-K101,"-")</f>
        <v>-0.2258475245615017</v>
      </c>
      <c r="O101" s="185">
        <f t="shared" si="27"/>
        <v>-9.8577730653940598E-2</v>
      </c>
    </row>
    <row r="102" spans="2:15" x14ac:dyDescent="0.25">
      <c r="B102" s="114" t="s">
        <v>81</v>
      </c>
      <c r="C102" s="184">
        <v>7.6896254808233948</v>
      </c>
      <c r="D102" s="185">
        <v>0.21128061418504096</v>
      </c>
      <c r="E102" s="184" t="s">
        <v>238</v>
      </c>
      <c r="F102" s="185" t="str">
        <f t="shared" si="28"/>
        <v>-</v>
      </c>
      <c r="G102" s="184">
        <v>7.3272741487822994</v>
      </c>
      <c r="H102" s="185" t="str">
        <f t="shared" si="28"/>
        <v>-</v>
      </c>
      <c r="I102" s="184">
        <v>7.7036482984689085</v>
      </c>
      <c r="J102" s="185">
        <f t="shared" si="28"/>
        <v>0.37637414968660909</v>
      </c>
      <c r="K102" s="184">
        <v>7.3676826716096624</v>
      </c>
      <c r="L102" s="185">
        <f t="shared" si="29"/>
        <v>-0.33596562685924614</v>
      </c>
      <c r="M102" s="184">
        <v>7.1731740093705731</v>
      </c>
      <c r="N102" s="185">
        <f t="shared" si="30"/>
        <v>-0.19450866223908925</v>
      </c>
      <c r="O102" s="185">
        <f t="shared" si="27"/>
        <v>-0.51645147145282166</v>
      </c>
    </row>
    <row r="103" spans="2:15" x14ac:dyDescent="0.25">
      <c r="B103" s="114" t="s">
        <v>83</v>
      </c>
      <c r="C103" s="184">
        <v>8.2745660413038848</v>
      </c>
      <c r="D103" s="185">
        <v>5.438517052671088E-2</v>
      </c>
      <c r="E103" s="184" t="s">
        <v>238</v>
      </c>
      <c r="F103" s="185" t="str">
        <f t="shared" si="28"/>
        <v>-</v>
      </c>
      <c r="G103" s="184">
        <v>7.4283947092967928</v>
      </c>
      <c r="H103" s="185" t="str">
        <f t="shared" si="28"/>
        <v>-</v>
      </c>
      <c r="I103" s="184">
        <v>7.7900538933283778</v>
      </c>
      <c r="J103" s="185">
        <f t="shared" si="28"/>
        <v>0.36165918403158503</v>
      </c>
      <c r="K103" s="184">
        <v>7.7930875248650189</v>
      </c>
      <c r="L103" s="185">
        <f t="shared" si="29"/>
        <v>3.033631536641046E-3</v>
      </c>
      <c r="M103" s="184">
        <v>7.6859264896747144</v>
      </c>
      <c r="N103" s="185">
        <f t="shared" si="30"/>
        <v>-0.10716103519030451</v>
      </c>
      <c r="O103" s="185">
        <f>IFERROR(M103-C103,"-")</f>
        <v>-0.58863955162917048</v>
      </c>
    </row>
    <row r="104" spans="2:15" x14ac:dyDescent="0.25">
      <c r="B104" s="114" t="s">
        <v>85</v>
      </c>
      <c r="C104" s="184">
        <v>8.7320664352919284</v>
      </c>
      <c r="D104" s="185">
        <v>0.23343965207185313</v>
      </c>
      <c r="E104" s="184">
        <v>7.9838443785031323</v>
      </c>
      <c r="F104" s="185">
        <f t="shared" si="28"/>
        <v>-0.74822205678879605</v>
      </c>
      <c r="G104" s="184">
        <v>7.9277582420543498</v>
      </c>
      <c r="H104" s="185">
        <f t="shared" si="28"/>
        <v>-5.6086136448782575E-2</v>
      </c>
      <c r="I104" s="184">
        <v>8.2023683428458209</v>
      </c>
      <c r="J104" s="185">
        <f t="shared" si="28"/>
        <v>0.27461010079147119</v>
      </c>
      <c r="K104" s="184">
        <v>8.149072850048233</v>
      </c>
      <c r="L104" s="185">
        <f t="shared" si="29"/>
        <v>-5.329549279758794E-2</v>
      </c>
      <c r="M104" s="184">
        <v>7.9129991561181434</v>
      </c>
      <c r="N104" s="185">
        <f t="shared" si="30"/>
        <v>-0.23607369393008959</v>
      </c>
      <c r="O104" s="185">
        <f>IFERROR(M104-C104,"-")</f>
        <v>-0.81906727917378497</v>
      </c>
    </row>
    <row r="105" spans="2:15" x14ac:dyDescent="0.25">
      <c r="B105" s="114" t="s">
        <v>87</v>
      </c>
      <c r="C105" s="184">
        <v>8.3455041637051277</v>
      </c>
      <c r="D105" s="185">
        <v>0.21719889065154341</v>
      </c>
      <c r="E105" s="184">
        <v>7.9890478855224236</v>
      </c>
      <c r="F105" s="185">
        <f t="shared" si="28"/>
        <v>-0.35645627818270409</v>
      </c>
      <c r="G105" s="184">
        <v>8.2263032272808072</v>
      </c>
      <c r="H105" s="185">
        <f t="shared" si="28"/>
        <v>0.23725534175838359</v>
      </c>
      <c r="I105" s="184">
        <v>7.6469238669493773</v>
      </c>
      <c r="J105" s="185">
        <f t="shared" si="28"/>
        <v>-0.57937936033142989</v>
      </c>
      <c r="K105" s="184">
        <v>7.5569947036719238</v>
      </c>
      <c r="L105" s="185">
        <f t="shared" si="29"/>
        <v>-8.9929163277453483E-2</v>
      </c>
      <c r="M105" s="184">
        <v>7.7414813195758185</v>
      </c>
      <c r="N105" s="185">
        <f t="shared" si="30"/>
        <v>0.1844866159038947</v>
      </c>
      <c r="O105" s="185">
        <f t="shared" ref="O105:O108" si="31">IFERROR(M105-C105,"-")</f>
        <v>-0.60402284412930918</v>
      </c>
    </row>
    <row r="106" spans="2:15" x14ac:dyDescent="0.25">
      <c r="B106" s="114" t="s">
        <v>89</v>
      </c>
      <c r="C106" s="184">
        <v>7.653292537292339</v>
      </c>
      <c r="D106" s="185">
        <v>0.17613692763520739</v>
      </c>
      <c r="E106" s="184">
        <v>6.2485410452600183</v>
      </c>
      <c r="F106" s="185">
        <f t="shared" si="28"/>
        <v>-1.4047514920323207</v>
      </c>
      <c r="G106" s="184">
        <v>7.2299927074883445</v>
      </c>
      <c r="H106" s="185">
        <f t="shared" si="28"/>
        <v>0.98145166222832625</v>
      </c>
      <c r="I106" s="184">
        <v>7.2612598510936586</v>
      </c>
      <c r="J106" s="185">
        <f t="shared" si="28"/>
        <v>3.1267143605314018E-2</v>
      </c>
      <c r="K106" s="184">
        <v>7.2050071772884268</v>
      </c>
      <c r="L106" s="185">
        <f t="shared" si="29"/>
        <v>-5.6252673805231801E-2</v>
      </c>
      <c r="M106" s="184">
        <v>7.2402126989420639</v>
      </c>
      <c r="N106" s="185">
        <f t="shared" si="30"/>
        <v>3.5205521653637106E-2</v>
      </c>
      <c r="O106" s="185">
        <f t="shared" si="31"/>
        <v>-0.41307983835027517</v>
      </c>
    </row>
    <row r="107" spans="2:15" x14ac:dyDescent="0.25">
      <c r="B107" s="114" t="s">
        <v>91</v>
      </c>
      <c r="C107" s="184">
        <v>7.7842391650225924</v>
      </c>
      <c r="D107" s="185">
        <v>0.20589778777897205</v>
      </c>
      <c r="E107" s="184">
        <v>7.793066875069778</v>
      </c>
      <c r="F107" s="185">
        <f t="shared" si="28"/>
        <v>8.8277100471856329E-3</v>
      </c>
      <c r="G107" s="184">
        <v>7.8109913679436014</v>
      </c>
      <c r="H107" s="185">
        <f t="shared" si="28"/>
        <v>1.7924492873823361E-2</v>
      </c>
      <c r="I107" s="184">
        <v>7.4824879494096317</v>
      </c>
      <c r="J107" s="185">
        <f t="shared" si="28"/>
        <v>-0.32850341853396969</v>
      </c>
      <c r="K107" s="184">
        <v>7.5707263977217494</v>
      </c>
      <c r="L107" s="185">
        <f t="shared" si="29"/>
        <v>8.823844831211769E-2</v>
      </c>
      <c r="M107" s="184">
        <v>7.2974638046289764</v>
      </c>
      <c r="N107" s="185">
        <f t="shared" si="30"/>
        <v>-0.27326259309277301</v>
      </c>
      <c r="O107" s="185">
        <f t="shared" si="31"/>
        <v>-0.48677536039361602</v>
      </c>
    </row>
    <row r="108" spans="2:15" x14ac:dyDescent="0.25">
      <c r="B108" s="114" t="s">
        <v>93</v>
      </c>
      <c r="C108" s="184">
        <v>7.9112218831768804</v>
      </c>
      <c r="D108" s="185">
        <v>0.52793658058322013</v>
      </c>
      <c r="E108" s="184">
        <v>8.1032898705396494</v>
      </c>
      <c r="F108" s="185">
        <f t="shared" si="28"/>
        <v>0.19206798736276909</v>
      </c>
      <c r="G108" s="184">
        <v>7.6921547469176508</v>
      </c>
      <c r="H108" s="185">
        <f t="shared" si="28"/>
        <v>-0.41113512362199867</v>
      </c>
      <c r="I108" s="184">
        <v>7.3686150530927028</v>
      </c>
      <c r="J108" s="185">
        <f t="shared" si="28"/>
        <v>-0.32353969382494796</v>
      </c>
      <c r="K108" s="184">
        <v>7.3192962330594389</v>
      </c>
      <c r="L108" s="185">
        <f t="shared" si="29"/>
        <v>-4.9318820033263933E-2</v>
      </c>
      <c r="M108" s="184" t="s">
        <v>238</v>
      </c>
      <c r="N108" s="185" t="str">
        <f t="shared" si="30"/>
        <v>-</v>
      </c>
      <c r="O108" s="185" t="str">
        <f t="shared" si="31"/>
        <v>-</v>
      </c>
    </row>
    <row r="109" spans="2:15" ht="15.75" x14ac:dyDescent="0.25">
      <c r="B109" s="117" t="s">
        <v>30</v>
      </c>
      <c r="C109" s="186">
        <v>7.8535728388390673</v>
      </c>
      <c r="D109" s="187">
        <v>5.2399575296645295E-2</v>
      </c>
      <c r="E109" s="186">
        <v>8.0718368101277527</v>
      </c>
      <c r="F109" s="187">
        <f t="shared" si="28"/>
        <v>0.21826397128868535</v>
      </c>
      <c r="G109" s="186">
        <v>7.6367448035474954</v>
      </c>
      <c r="H109" s="187">
        <f t="shared" si="28"/>
        <v>-0.43509200658025726</v>
      </c>
      <c r="I109" s="186">
        <v>7.5544930092828881</v>
      </c>
      <c r="J109" s="187">
        <f t="shared" si="28"/>
        <v>-8.225179426460727E-2</v>
      </c>
      <c r="K109" s="186">
        <v>7.4836684594743437</v>
      </c>
      <c r="L109" s="187">
        <f t="shared" si="29"/>
        <v>-7.0824549808544468E-2</v>
      </c>
      <c r="M109" s="186">
        <v>7.3740492422800257</v>
      </c>
      <c r="N109" s="187">
        <v>-0.12544911469454689</v>
      </c>
      <c r="O109" s="187">
        <v>-0.47426127521369299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7" t="s">
        <v>300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8.0359141460650285</v>
      </c>
      <c r="D119" s="185">
        <v>-2.7007903975956538E-2</v>
      </c>
      <c r="E119" s="184">
        <v>8.1094278136971099</v>
      </c>
      <c r="F119" s="185">
        <f t="shared" ref="F119:J121" si="32">IFERROR(E119-C119,"-")</f>
        <v>7.3513667632081336E-2</v>
      </c>
      <c r="G119" s="184">
        <v>12.054758800521512</v>
      </c>
      <c r="H119" s="185">
        <f t="shared" si="32"/>
        <v>3.945330986824402</v>
      </c>
      <c r="I119" s="184">
        <v>8.2030497363545667</v>
      </c>
      <c r="J119" s="185">
        <f t="shared" si="32"/>
        <v>-3.8517090641669451</v>
      </c>
      <c r="K119" s="184">
        <v>8.0062304758288612</v>
      </c>
      <c r="L119" s="185">
        <f t="shared" ref="L119:L121" si="33">IFERROR(K119-I119,"-")</f>
        <v>-0.19681926052570553</v>
      </c>
      <c r="M119" s="184">
        <v>7.60976597659766</v>
      </c>
      <c r="N119" s="185">
        <f t="shared" ref="N119:N121" si="34">IFERROR(M119-K119,"-")</f>
        <v>-0.3964644992312012</v>
      </c>
      <c r="O119" s="185">
        <f t="shared" ref="O119" si="35">IFERROR(M119-C119,"-")</f>
        <v>-0.42614816946736855</v>
      </c>
    </row>
    <row r="120" spans="1:16" x14ac:dyDescent="0.25">
      <c r="B120" s="114" t="s">
        <v>73</v>
      </c>
      <c r="C120" s="184">
        <v>7.2901177976509661</v>
      </c>
      <c r="D120" s="185">
        <v>1.6007971587765901E-2</v>
      </c>
      <c r="E120" s="184">
        <v>7.3333075375328898</v>
      </c>
      <c r="F120" s="185">
        <f t="shared" si="32"/>
        <v>4.318973988192365E-2</v>
      </c>
      <c r="G120" s="184">
        <v>8.64642082429501</v>
      </c>
      <c r="H120" s="185">
        <f t="shared" si="32"/>
        <v>1.3131132867621202</v>
      </c>
      <c r="I120" s="184">
        <v>6.9861841631241441</v>
      </c>
      <c r="J120" s="185">
        <f t="shared" si="32"/>
        <v>-1.6602366611708659</v>
      </c>
      <c r="K120" s="184">
        <v>7.1194102195259239</v>
      </c>
      <c r="L120" s="185">
        <f t="shared" si="33"/>
        <v>0.13322605640177976</v>
      </c>
      <c r="M120" s="184">
        <v>6.9493537721671172</v>
      </c>
      <c r="N120" s="185">
        <f t="shared" si="34"/>
        <v>-0.17005644735880665</v>
      </c>
      <c r="O120" s="185">
        <f>IFERROR(M120-C120,"-")</f>
        <v>-0.34076402548384888</v>
      </c>
    </row>
    <row r="121" spans="1:16" x14ac:dyDescent="0.25">
      <c r="B121" s="114" t="s">
        <v>75</v>
      </c>
      <c r="C121" s="184">
        <v>6.8306156126758593</v>
      </c>
      <c r="D121" s="185">
        <v>8.03411889656509E-2</v>
      </c>
      <c r="E121" s="184">
        <v>9.0768788343558278</v>
      </c>
      <c r="F121" s="185">
        <f t="shared" si="32"/>
        <v>2.2462632216799685</v>
      </c>
      <c r="G121" s="184">
        <v>7.5804020100502516</v>
      </c>
      <c r="H121" s="185">
        <f t="shared" si="32"/>
        <v>-1.4964768243055762</v>
      </c>
      <c r="I121" s="184">
        <v>7.3017321517104614</v>
      </c>
      <c r="J121" s="185">
        <f t="shared" si="32"/>
        <v>-0.27866985833979019</v>
      </c>
      <c r="K121" s="184">
        <v>6.7985230374056833</v>
      </c>
      <c r="L121" s="185">
        <f t="shared" si="33"/>
        <v>-0.5032091143047781</v>
      </c>
      <c r="M121" s="184">
        <v>6.6206231286721868</v>
      </c>
      <c r="N121" s="185">
        <f t="shared" si="34"/>
        <v>-0.17789990873349648</v>
      </c>
      <c r="O121" s="185">
        <f t="shared" ref="O121:O124" si="36">IFERROR(M121-C121,"-")</f>
        <v>-0.20999248400367243</v>
      </c>
    </row>
    <row r="122" spans="1:16" x14ac:dyDescent="0.25">
      <c r="B122" s="114" t="s">
        <v>77</v>
      </c>
      <c r="C122" s="184">
        <v>6.6399599112320136</v>
      </c>
      <c r="D122" s="185">
        <v>-0.57382080175852135</v>
      </c>
      <c r="E122" s="184" t="s">
        <v>238</v>
      </c>
      <c r="F122" s="185" t="str">
        <f>IFERROR(E122-C122,"-")</f>
        <v>-</v>
      </c>
      <c r="G122" s="184">
        <v>6.3611556982343496</v>
      </c>
      <c r="H122" s="185" t="str">
        <f>IFERROR(G122-E122,"-")</f>
        <v>-</v>
      </c>
      <c r="I122" s="184">
        <v>7.0961008326938924</v>
      </c>
      <c r="J122" s="185">
        <f>IFERROR(I122-G122,"-")</f>
        <v>0.73494513445954279</v>
      </c>
      <c r="K122" s="184">
        <v>7.0240699001029583</v>
      </c>
      <c r="L122" s="185">
        <f>IFERROR(K122-I122,"-")</f>
        <v>-7.2030932590934071E-2</v>
      </c>
      <c r="M122" s="184">
        <v>6.9147633956066512</v>
      </c>
      <c r="N122" s="185">
        <f>IFERROR(M122-K122,"-")</f>
        <v>-0.10930650449630708</v>
      </c>
      <c r="O122" s="185">
        <f t="shared" si="36"/>
        <v>0.27480348437463764</v>
      </c>
    </row>
    <row r="123" spans="1:16" x14ac:dyDescent="0.25">
      <c r="B123" s="114" t="s">
        <v>79</v>
      </c>
      <c r="C123" s="184">
        <v>6.5804207025323844</v>
      </c>
      <c r="D123" s="185">
        <v>-0.29287663760333338</v>
      </c>
      <c r="E123" s="184" t="s">
        <v>238</v>
      </c>
      <c r="F123" s="185" t="str">
        <f t="shared" ref="F123:J131" si="37">IFERROR(E123-C123,"-")</f>
        <v>-</v>
      </c>
      <c r="G123" s="184">
        <v>5.8285302593659942</v>
      </c>
      <c r="H123" s="185" t="str">
        <f t="shared" si="37"/>
        <v>-</v>
      </c>
      <c r="I123" s="184">
        <v>7.1311349023943214</v>
      </c>
      <c r="J123" s="185">
        <f t="shared" si="37"/>
        <v>1.3026046430283271</v>
      </c>
      <c r="K123" s="184">
        <v>7.0512052100360654</v>
      </c>
      <c r="L123" s="185">
        <f t="shared" ref="L123:L131" si="38">IFERROR(K123-I123,"-")</f>
        <v>-7.9929692358255977E-2</v>
      </c>
      <c r="M123" s="184">
        <v>6.8214660908135869</v>
      </c>
      <c r="N123" s="185">
        <f t="shared" ref="N123:N130" si="39">IFERROR(M123-K123,"-")</f>
        <v>-0.22973911922247847</v>
      </c>
      <c r="O123" s="185">
        <f t="shared" si="36"/>
        <v>0.24104538828120248</v>
      </c>
    </row>
    <row r="124" spans="1:16" x14ac:dyDescent="0.25">
      <c r="B124" s="114" t="s">
        <v>81</v>
      </c>
      <c r="C124" s="184">
        <v>7.2377557300031521</v>
      </c>
      <c r="D124" s="185">
        <v>0.35671536170901774</v>
      </c>
      <c r="E124" s="184" t="s">
        <v>238</v>
      </c>
      <c r="F124" s="185" t="str">
        <f t="shared" si="37"/>
        <v>-</v>
      </c>
      <c r="G124" s="184">
        <v>7.1674979218620116</v>
      </c>
      <c r="H124" s="185" t="str">
        <f t="shared" si="37"/>
        <v>-</v>
      </c>
      <c r="I124" s="184">
        <v>7.7562293471465571</v>
      </c>
      <c r="J124" s="185">
        <f t="shared" si="37"/>
        <v>0.58873142528454547</v>
      </c>
      <c r="K124" s="184">
        <v>7.2739933668445875</v>
      </c>
      <c r="L124" s="185">
        <f t="shared" si="38"/>
        <v>-0.48223598030196957</v>
      </c>
      <c r="M124" s="184">
        <v>7.0249498911746988</v>
      </c>
      <c r="N124" s="185">
        <f t="shared" si="39"/>
        <v>-0.24904347566988871</v>
      </c>
      <c r="O124" s="185">
        <f t="shared" si="36"/>
        <v>-0.21280583882845328</v>
      </c>
    </row>
    <row r="125" spans="1:16" x14ac:dyDescent="0.25">
      <c r="B125" s="114" t="s">
        <v>83</v>
      </c>
      <c r="C125" s="184">
        <v>7.7851252725032385</v>
      </c>
      <c r="D125" s="185">
        <v>0.15423803467086561</v>
      </c>
      <c r="E125" s="184" t="s">
        <v>238</v>
      </c>
      <c r="F125" s="185" t="str">
        <f t="shared" si="37"/>
        <v>-</v>
      </c>
      <c r="G125" s="184">
        <v>6.4390243902439028</v>
      </c>
      <c r="H125" s="185" t="str">
        <f t="shared" si="37"/>
        <v>-</v>
      </c>
      <c r="I125" s="184">
        <v>7.6928992706323465</v>
      </c>
      <c r="J125" s="185">
        <f t="shared" si="37"/>
        <v>1.2538748803884436</v>
      </c>
      <c r="K125" s="184">
        <v>7.7014004712360684</v>
      </c>
      <c r="L125" s="185">
        <f t="shared" si="38"/>
        <v>8.5012006037219479E-3</v>
      </c>
      <c r="M125" s="184">
        <v>7.667114060285245</v>
      </c>
      <c r="N125" s="185">
        <f t="shared" si="39"/>
        <v>-3.4286410950823409E-2</v>
      </c>
      <c r="O125" s="185">
        <f>IFERROR(M125-C125,"-")</f>
        <v>-0.11801121221799349</v>
      </c>
    </row>
    <row r="126" spans="1:16" x14ac:dyDescent="0.25">
      <c r="B126" s="114" t="s">
        <v>85</v>
      </c>
      <c r="C126" s="184">
        <v>8.528122835000886</v>
      </c>
      <c r="D126" s="185">
        <v>0.42251655671073074</v>
      </c>
      <c r="E126" s="184">
        <v>9.3448466427189825</v>
      </c>
      <c r="F126" s="185">
        <f t="shared" si="37"/>
        <v>0.8167238077180965</v>
      </c>
      <c r="G126" s="184">
        <v>7.6581415858253825</v>
      </c>
      <c r="H126" s="185">
        <f t="shared" si="37"/>
        <v>-1.6867050568936</v>
      </c>
      <c r="I126" s="184">
        <v>8.2025186541288733</v>
      </c>
      <c r="J126" s="185">
        <f t="shared" si="37"/>
        <v>0.54437706830349075</v>
      </c>
      <c r="K126" s="184">
        <v>7.9181916454327848</v>
      </c>
      <c r="L126" s="185">
        <f t="shared" si="38"/>
        <v>-0.28432700869608851</v>
      </c>
      <c r="M126" s="184">
        <v>7.9517282982445554</v>
      </c>
      <c r="N126" s="185">
        <f t="shared" si="39"/>
        <v>3.3536652811770651E-2</v>
      </c>
      <c r="O126" s="185">
        <f>IFERROR(M126-C126,"-")</f>
        <v>-0.57639453675633057</v>
      </c>
    </row>
    <row r="127" spans="1:16" x14ac:dyDescent="0.25">
      <c r="B127" s="114" t="s">
        <v>87</v>
      </c>
      <c r="C127" s="184">
        <v>8.2953926349419884</v>
      </c>
      <c r="D127" s="185">
        <v>0.48839299124037172</v>
      </c>
      <c r="E127" s="184">
        <v>8.2342462111140655</v>
      </c>
      <c r="F127" s="185">
        <f t="shared" si="37"/>
        <v>-6.1146423827922902E-2</v>
      </c>
      <c r="G127" s="184">
        <v>8.373772169167804</v>
      </c>
      <c r="H127" s="185">
        <f t="shared" si="37"/>
        <v>0.13952595805373846</v>
      </c>
      <c r="I127" s="184">
        <v>7.5888613861386141</v>
      </c>
      <c r="J127" s="185">
        <f t="shared" si="37"/>
        <v>-0.78491078302918993</v>
      </c>
      <c r="K127" s="184">
        <v>7.4400005001000196</v>
      </c>
      <c r="L127" s="185">
        <f t="shared" si="38"/>
        <v>-0.14886088603859449</v>
      </c>
      <c r="M127" s="184">
        <v>7.6924121541334243</v>
      </c>
      <c r="N127" s="185">
        <f t="shared" si="39"/>
        <v>0.25241165403340471</v>
      </c>
      <c r="O127" s="185">
        <f t="shared" ref="O127:O130" si="40">IFERROR(M127-C127,"-")</f>
        <v>-0.60298048080856415</v>
      </c>
    </row>
    <row r="128" spans="1:16" x14ac:dyDescent="0.25">
      <c r="A128" s="120"/>
      <c r="B128" s="114" t="s">
        <v>89</v>
      </c>
      <c r="C128" s="184">
        <v>7.5821463868379748</v>
      </c>
      <c r="D128" s="185">
        <v>0.32090476695461501</v>
      </c>
      <c r="E128" s="184">
        <v>5.7621429724060027</v>
      </c>
      <c r="F128" s="185">
        <f t="shared" si="37"/>
        <v>-1.8200034144319721</v>
      </c>
      <c r="G128" s="184">
        <v>7.2825462164617756</v>
      </c>
      <c r="H128" s="185">
        <f t="shared" si="37"/>
        <v>1.5204032440557729</v>
      </c>
      <c r="I128" s="184">
        <v>7.422018229673137</v>
      </c>
      <c r="J128" s="185">
        <f t="shared" si="37"/>
        <v>0.13947201321136138</v>
      </c>
      <c r="K128" s="184">
        <v>7.1552670816273398</v>
      </c>
      <c r="L128" s="185">
        <f t="shared" si="38"/>
        <v>-0.26675114804579714</v>
      </c>
      <c r="M128" s="184">
        <v>7.150697512206464</v>
      </c>
      <c r="N128" s="185">
        <f t="shared" si="39"/>
        <v>-4.5695694208758297E-3</v>
      </c>
      <c r="O128" s="185">
        <f t="shared" si="40"/>
        <v>-0.43144887463151083</v>
      </c>
    </row>
    <row r="129" spans="2:16" x14ac:dyDescent="0.25">
      <c r="B129" s="114" t="s">
        <v>91</v>
      </c>
      <c r="C129" s="184">
        <v>7.4172848397551316</v>
      </c>
      <c r="D129" s="185">
        <v>0.81614299673343371</v>
      </c>
      <c r="E129" s="184">
        <v>8.0004764173415914</v>
      </c>
      <c r="F129" s="185">
        <f t="shared" si="37"/>
        <v>0.58319157758645979</v>
      </c>
      <c r="G129" s="184">
        <v>7.3904339068056153</v>
      </c>
      <c r="H129" s="185">
        <f t="shared" si="37"/>
        <v>-0.61004251053597613</v>
      </c>
      <c r="I129" s="184">
        <v>7.0712416123352213</v>
      </c>
      <c r="J129" s="185">
        <f t="shared" si="37"/>
        <v>-0.31919229447039399</v>
      </c>
      <c r="K129" s="184">
        <v>7.1426627194028596</v>
      </c>
      <c r="L129" s="185">
        <f t="shared" si="38"/>
        <v>7.1421107067638268E-2</v>
      </c>
      <c r="M129" s="184">
        <v>6.8911191965441585</v>
      </c>
      <c r="N129" s="185">
        <f t="shared" si="39"/>
        <v>-0.25154352285870107</v>
      </c>
      <c r="O129" s="185">
        <f t="shared" si="40"/>
        <v>-0.52616564321097314</v>
      </c>
    </row>
    <row r="130" spans="2:16" x14ac:dyDescent="0.25">
      <c r="B130" s="114" t="s">
        <v>93</v>
      </c>
      <c r="C130" s="184">
        <v>7.6424330798875113</v>
      </c>
      <c r="D130" s="185">
        <v>0.77276132617089477</v>
      </c>
      <c r="E130" s="184">
        <v>8.4893005745987722</v>
      </c>
      <c r="F130" s="185">
        <f t="shared" si="37"/>
        <v>0.84686749471126088</v>
      </c>
      <c r="G130" s="184">
        <v>7.7567766969067655</v>
      </c>
      <c r="H130" s="185">
        <f t="shared" si="37"/>
        <v>-0.73252387769200666</v>
      </c>
      <c r="I130" s="184">
        <v>7.1701048310241182</v>
      </c>
      <c r="J130" s="185">
        <f t="shared" si="37"/>
        <v>-0.5866718658826473</v>
      </c>
      <c r="K130" s="184">
        <v>7.1397235869671114</v>
      </c>
      <c r="L130" s="185">
        <f t="shared" si="38"/>
        <v>-3.0381244057006818E-2</v>
      </c>
      <c r="M130" s="184" t="s">
        <v>238</v>
      </c>
      <c r="N130" s="185" t="str">
        <f t="shared" si="39"/>
        <v>-</v>
      </c>
      <c r="O130" s="185" t="str">
        <f t="shared" si="40"/>
        <v>-</v>
      </c>
    </row>
    <row r="131" spans="2:16" ht="15.75" x14ac:dyDescent="0.25">
      <c r="B131" s="117" t="s">
        <v>30</v>
      </c>
      <c r="C131" s="186">
        <v>7.4579062136183758</v>
      </c>
      <c r="D131" s="187">
        <v>0.1901045837961659</v>
      </c>
      <c r="E131" s="186">
        <v>7.899505994080446</v>
      </c>
      <c r="F131" s="187">
        <f t="shared" si="37"/>
        <v>0.44159978046207016</v>
      </c>
      <c r="G131" s="186">
        <v>7.5633470151940667</v>
      </c>
      <c r="H131" s="187">
        <f t="shared" si="37"/>
        <v>-0.33615897888637924</v>
      </c>
      <c r="I131" s="186">
        <v>7.4516197361923346</v>
      </c>
      <c r="J131" s="187">
        <f t="shared" si="37"/>
        <v>-0.11172727900173207</v>
      </c>
      <c r="K131" s="186">
        <v>7.3061869308427632</v>
      </c>
      <c r="L131" s="187">
        <f t="shared" si="38"/>
        <v>-0.14543280534957148</v>
      </c>
      <c r="M131" s="186">
        <v>7.2068218328538869</v>
      </c>
      <c r="N131" s="187">
        <v>-0.11409799508487684</v>
      </c>
      <c r="O131" s="187">
        <v>-0.23589861378234112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301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9.7992331384750777</v>
      </c>
      <c r="D141" s="185">
        <v>7.253149998016184E-2</v>
      </c>
      <c r="E141" s="184">
        <v>9.9186997103315093</v>
      </c>
      <c r="F141" s="185">
        <f t="shared" ref="F141:J143" si="41">IFERROR(E141-C141,"-")</f>
        <v>0.11946657185643161</v>
      </c>
      <c r="G141" s="184">
        <v>8.7446651949963208</v>
      </c>
      <c r="H141" s="185">
        <f t="shared" si="41"/>
        <v>-1.1740345153351885</v>
      </c>
      <c r="I141" s="184">
        <v>9.1495250740475953</v>
      </c>
      <c r="J141" s="185">
        <f t="shared" si="41"/>
        <v>0.40485987905127452</v>
      </c>
      <c r="K141" s="184">
        <v>8.8933895716675142</v>
      </c>
      <c r="L141" s="185">
        <f t="shared" ref="L141:L143" si="42">IFERROR(K141-I141,"-")</f>
        <v>-0.25613550238008109</v>
      </c>
      <c r="M141" s="184">
        <v>8.500168520390968</v>
      </c>
      <c r="N141" s="185">
        <f t="shared" ref="N141:N143" si="43">IFERROR(M141-K141,"-")</f>
        <v>-0.39322105127654616</v>
      </c>
      <c r="O141" s="185">
        <f t="shared" ref="O141" si="44">IFERROR(M141-C141,"-")</f>
        <v>-1.2990646180841097</v>
      </c>
    </row>
    <row r="142" spans="2:16" x14ac:dyDescent="0.25">
      <c r="B142" s="114" t="s">
        <v>73</v>
      </c>
      <c r="C142" s="184">
        <v>9.3406831247886366</v>
      </c>
      <c r="D142" s="185">
        <v>-5.5968891757382622E-2</v>
      </c>
      <c r="E142" s="184">
        <v>9.1612776541432126</v>
      </c>
      <c r="F142" s="185">
        <f t="shared" si="41"/>
        <v>-0.179405470645424</v>
      </c>
      <c r="G142" s="184">
        <v>7.4429400386847195</v>
      </c>
      <c r="H142" s="185">
        <f t="shared" si="41"/>
        <v>-1.7183376154584931</v>
      </c>
      <c r="I142" s="184">
        <v>8.0757748704890684</v>
      </c>
      <c r="J142" s="185">
        <f t="shared" si="41"/>
        <v>0.63283483180434885</v>
      </c>
      <c r="K142" s="184">
        <v>8.2758501758984622</v>
      </c>
      <c r="L142" s="185">
        <f t="shared" si="42"/>
        <v>0.20007530540939378</v>
      </c>
      <c r="M142" s="184">
        <v>8.0699797821691774</v>
      </c>
      <c r="N142" s="185">
        <f t="shared" si="43"/>
        <v>-0.20587039372928473</v>
      </c>
      <c r="O142" s="185">
        <f>IFERROR(M142-C142,"-")</f>
        <v>-1.2707033426194592</v>
      </c>
    </row>
    <row r="143" spans="2:16" x14ac:dyDescent="0.25">
      <c r="B143" s="114" t="s">
        <v>75</v>
      </c>
      <c r="C143" s="184">
        <v>8.4610894941634243</v>
      </c>
      <c r="D143" s="185">
        <v>0.39943566155987043</v>
      </c>
      <c r="E143" s="184">
        <v>7.9034090909090908</v>
      </c>
      <c r="F143" s="185">
        <f t="shared" si="41"/>
        <v>-0.55768040325433343</v>
      </c>
      <c r="G143" s="184">
        <v>6.9755899104963381</v>
      </c>
      <c r="H143" s="185">
        <f t="shared" si="41"/>
        <v>-0.92781918041275269</v>
      </c>
      <c r="I143" s="184">
        <v>8.5303169801394194</v>
      </c>
      <c r="J143" s="185">
        <f t="shared" si="41"/>
        <v>1.5547270696430813</v>
      </c>
      <c r="K143" s="184">
        <v>7.9383984792681481</v>
      </c>
      <c r="L143" s="185">
        <f t="shared" si="42"/>
        <v>-0.59191850087127129</v>
      </c>
      <c r="M143" s="184">
        <v>7.5169631774927597</v>
      </c>
      <c r="N143" s="185">
        <f t="shared" si="43"/>
        <v>-0.42143530177538846</v>
      </c>
      <c r="O143" s="185">
        <f t="shared" ref="O143:O146" si="45">IFERROR(M143-C143,"-")</f>
        <v>-0.9441263166706646</v>
      </c>
    </row>
    <row r="144" spans="2:16" x14ac:dyDescent="0.25">
      <c r="B144" s="114" t="s">
        <v>77</v>
      </c>
      <c r="C144" s="184">
        <v>8.2523982999392835</v>
      </c>
      <c r="D144" s="185">
        <v>-0.47857946430074172</v>
      </c>
      <c r="E144" s="184" t="s">
        <v>238</v>
      </c>
      <c r="F144" s="185" t="str">
        <f>IFERROR(E144-C144,"-")</f>
        <v>-</v>
      </c>
      <c r="G144" s="184">
        <v>9.1342925659472414</v>
      </c>
      <c r="H144" s="185" t="str">
        <f>IFERROR(G144-E144,"-")</f>
        <v>-</v>
      </c>
      <c r="I144" s="184">
        <v>7.6792181316704644</v>
      </c>
      <c r="J144" s="185">
        <f>IFERROR(I144-G144,"-")</f>
        <v>-1.455074434276777</v>
      </c>
      <c r="K144" s="184">
        <v>7.1516565286718246</v>
      </c>
      <c r="L144" s="185">
        <f>IFERROR(K144-I144,"-")</f>
        <v>-0.52756160299863986</v>
      </c>
      <c r="M144" s="184">
        <v>7.532258064516129</v>
      </c>
      <c r="N144" s="185">
        <f>IFERROR(M144-K144,"-")</f>
        <v>0.38060153584430445</v>
      </c>
      <c r="O144" s="185">
        <f t="shared" si="45"/>
        <v>-0.72014023542315453</v>
      </c>
    </row>
    <row r="145" spans="1:16" x14ac:dyDescent="0.25">
      <c r="B145" s="114" t="s">
        <v>79</v>
      </c>
      <c r="C145" s="184">
        <v>8.1196450608215311</v>
      </c>
      <c r="D145" s="185">
        <v>-0.28589650089131524</v>
      </c>
      <c r="E145" s="184" t="s">
        <v>238</v>
      </c>
      <c r="F145" s="185" t="str">
        <f t="shared" ref="F145:J153" si="46">IFERROR(E145-C145,"-")</f>
        <v>-</v>
      </c>
      <c r="G145" s="184">
        <v>6.7332902809170161</v>
      </c>
      <c r="H145" s="185" t="str">
        <f t="shared" si="46"/>
        <v>-</v>
      </c>
      <c r="I145" s="184">
        <v>8.5769349845201237</v>
      </c>
      <c r="J145" s="185">
        <f t="shared" si="46"/>
        <v>1.8436447036031076</v>
      </c>
      <c r="K145" s="184">
        <v>8.2689469202384327</v>
      </c>
      <c r="L145" s="185">
        <f t="shared" ref="L145:L153" si="47">IFERROR(K145-I145,"-")</f>
        <v>-0.30798806428169101</v>
      </c>
      <c r="M145" s="184">
        <v>8.1437805228382647</v>
      </c>
      <c r="N145" s="185">
        <f t="shared" ref="N145:N152" si="48">IFERROR(M145-K145,"-")</f>
        <v>-0.12516639740016799</v>
      </c>
      <c r="O145" s="185">
        <f t="shared" si="45"/>
        <v>2.4135462016733555E-2</v>
      </c>
    </row>
    <row r="146" spans="1:16" x14ac:dyDescent="0.25">
      <c r="B146" s="114" t="s">
        <v>81</v>
      </c>
      <c r="C146" s="184">
        <v>8.6953323903818962</v>
      </c>
      <c r="D146" s="185">
        <v>6.9684584987925291E-2</v>
      </c>
      <c r="E146" s="184" t="s">
        <v>238</v>
      </c>
      <c r="F146" s="185" t="str">
        <f t="shared" si="46"/>
        <v>-</v>
      </c>
      <c r="G146" s="184">
        <v>7.7101420284056807</v>
      </c>
      <c r="H146" s="185" t="str">
        <f t="shared" si="46"/>
        <v>-</v>
      </c>
      <c r="I146" s="184">
        <v>8.1869452410214389</v>
      </c>
      <c r="J146" s="185">
        <f t="shared" si="46"/>
        <v>0.4768032126157582</v>
      </c>
      <c r="K146" s="184">
        <v>8.4836212457888323</v>
      </c>
      <c r="L146" s="185">
        <f t="shared" si="47"/>
        <v>0.29667600476739331</v>
      </c>
      <c r="M146" s="184">
        <v>7.7936310679611651</v>
      </c>
      <c r="N146" s="185">
        <f t="shared" si="48"/>
        <v>-0.68999017782766714</v>
      </c>
      <c r="O146" s="185">
        <f t="shared" si="45"/>
        <v>-0.90170132242073109</v>
      </c>
    </row>
    <row r="147" spans="1:16" x14ac:dyDescent="0.25">
      <c r="B147" s="114" t="s">
        <v>83</v>
      </c>
      <c r="C147" s="184">
        <v>9.4308919422449922</v>
      </c>
      <c r="D147" s="185">
        <v>-0.13942510639736128</v>
      </c>
      <c r="E147" s="184" t="s">
        <v>238</v>
      </c>
      <c r="F147" s="185" t="str">
        <f t="shared" si="46"/>
        <v>-</v>
      </c>
      <c r="G147" s="184">
        <v>7.9656791907514455</v>
      </c>
      <c r="H147" s="185" t="str">
        <f t="shared" si="46"/>
        <v>-</v>
      </c>
      <c r="I147" s="184">
        <v>8.7215548243936034</v>
      </c>
      <c r="J147" s="185">
        <f t="shared" si="46"/>
        <v>0.75587563364215793</v>
      </c>
      <c r="K147" s="184">
        <v>8.5319226559649763</v>
      </c>
      <c r="L147" s="185">
        <f t="shared" si="47"/>
        <v>-0.18963216842862707</v>
      </c>
      <c r="M147" s="184">
        <v>7.9531952531878822</v>
      </c>
      <c r="N147" s="185">
        <f t="shared" si="48"/>
        <v>-0.57872740277709411</v>
      </c>
      <c r="O147" s="185">
        <f>IFERROR(M147-C147,"-")</f>
        <v>-1.4776966890571099</v>
      </c>
    </row>
    <row r="148" spans="1:16" x14ac:dyDescent="0.25">
      <c r="B148" s="114" t="s">
        <v>85</v>
      </c>
      <c r="C148" s="184">
        <v>9.2146074839329692</v>
      </c>
      <c r="D148" s="185">
        <v>0.34214069570686867</v>
      </c>
      <c r="E148" s="184">
        <v>8.5646190666134814</v>
      </c>
      <c r="F148" s="185">
        <f t="shared" si="46"/>
        <v>-0.64998841731948787</v>
      </c>
      <c r="G148" s="184">
        <v>8.2646411272567146</v>
      </c>
      <c r="H148" s="185">
        <f t="shared" si="46"/>
        <v>-0.29997793935676675</v>
      </c>
      <c r="I148" s="184">
        <v>8.5599384529304796</v>
      </c>
      <c r="J148" s="185">
        <f t="shared" si="46"/>
        <v>0.29529732567376499</v>
      </c>
      <c r="K148" s="184">
        <v>8.2914852615801866</v>
      </c>
      <c r="L148" s="185">
        <f t="shared" si="47"/>
        <v>-0.268453191350293</v>
      </c>
      <c r="M148" s="184">
        <v>7.9603726362625142</v>
      </c>
      <c r="N148" s="185">
        <f t="shared" si="48"/>
        <v>-0.33111262531767238</v>
      </c>
      <c r="O148" s="185">
        <f>IFERROR(M148-C148,"-")</f>
        <v>-1.254234847670455</v>
      </c>
    </row>
    <row r="149" spans="1:16" x14ac:dyDescent="0.25">
      <c r="B149" s="114" t="s">
        <v>87</v>
      </c>
      <c r="C149" s="184">
        <v>9.3278149653358842</v>
      </c>
      <c r="D149" s="185">
        <v>0.17612811187640531</v>
      </c>
      <c r="E149" s="184">
        <v>16.48526863084922</v>
      </c>
      <c r="F149" s="185">
        <f t="shared" si="46"/>
        <v>7.1574536655133354</v>
      </c>
      <c r="G149" s="184">
        <v>8.7193759750390019</v>
      </c>
      <c r="H149" s="185">
        <f t="shared" si="46"/>
        <v>-7.7658926558102177</v>
      </c>
      <c r="I149" s="184">
        <v>8.7860075927791126</v>
      </c>
      <c r="J149" s="185">
        <f t="shared" si="46"/>
        <v>6.6631617740110727E-2</v>
      </c>
      <c r="K149" s="184">
        <v>8.3840673575129525</v>
      </c>
      <c r="L149" s="185">
        <f t="shared" si="47"/>
        <v>-0.40194023526616007</v>
      </c>
      <c r="M149" s="184">
        <v>8.7306782635233073</v>
      </c>
      <c r="N149" s="185">
        <f t="shared" si="48"/>
        <v>0.34661090601035482</v>
      </c>
      <c r="O149" s="185">
        <f t="shared" ref="O149:O152" si="49">IFERROR(M149-C149,"-")</f>
        <v>-0.59713670181257683</v>
      </c>
    </row>
    <row r="150" spans="1:16" x14ac:dyDescent="0.25">
      <c r="A150" s="120"/>
      <c r="B150" s="114" t="s">
        <v>89</v>
      </c>
      <c r="C150" s="184">
        <v>8.9691956327985736</v>
      </c>
      <c r="D150" s="185">
        <v>0.2404268300447665</v>
      </c>
      <c r="E150" s="184">
        <v>4.7581018518518521</v>
      </c>
      <c r="F150" s="185">
        <f t="shared" si="46"/>
        <v>-4.2110937809467215</v>
      </c>
      <c r="G150" s="184">
        <v>7.7491429504271645</v>
      </c>
      <c r="H150" s="185">
        <f t="shared" si="46"/>
        <v>2.9910410985753124</v>
      </c>
      <c r="I150" s="184">
        <v>7.9050098879367168</v>
      </c>
      <c r="J150" s="185">
        <f t="shared" si="46"/>
        <v>0.15586693750955227</v>
      </c>
      <c r="K150" s="184">
        <v>7.8560346382825186</v>
      </c>
      <c r="L150" s="185">
        <f t="shared" si="47"/>
        <v>-4.8975249654198194E-2</v>
      </c>
      <c r="M150" s="184">
        <v>7.8874788986553348</v>
      </c>
      <c r="N150" s="185">
        <f t="shared" si="48"/>
        <v>3.1444260372816224E-2</v>
      </c>
      <c r="O150" s="185">
        <f t="shared" si="49"/>
        <v>-1.0817167341432388</v>
      </c>
    </row>
    <row r="151" spans="1:16" x14ac:dyDescent="0.25">
      <c r="B151" s="114" t="s">
        <v>91</v>
      </c>
      <c r="C151" s="184">
        <v>8.8137631252116968</v>
      </c>
      <c r="D151" s="185">
        <v>9.0038648213754513E-2</v>
      </c>
      <c r="E151" s="184">
        <v>7.6417066968070078</v>
      </c>
      <c r="F151" s="185">
        <f t="shared" si="46"/>
        <v>-1.172056428404689</v>
      </c>
      <c r="G151" s="184">
        <v>8.4391088279635937</v>
      </c>
      <c r="H151" s="185">
        <f t="shared" si="46"/>
        <v>0.79740213115658598</v>
      </c>
      <c r="I151" s="184">
        <v>8.2085274677646556</v>
      </c>
      <c r="J151" s="185">
        <f t="shared" si="46"/>
        <v>-0.23058136019893816</v>
      </c>
      <c r="K151" s="184">
        <v>8.2793894843162565</v>
      </c>
      <c r="L151" s="185">
        <f t="shared" si="47"/>
        <v>7.0862016551600959E-2</v>
      </c>
      <c r="M151" s="184">
        <v>8.2227976420031954</v>
      </c>
      <c r="N151" s="185">
        <f t="shared" si="48"/>
        <v>-5.6591842313061136E-2</v>
      </c>
      <c r="O151" s="185">
        <f t="shared" si="49"/>
        <v>-0.5909654832085014</v>
      </c>
    </row>
    <row r="152" spans="1:16" x14ac:dyDescent="0.25">
      <c r="B152" s="114" t="s">
        <v>93</v>
      </c>
      <c r="C152" s="184">
        <v>10.11741486585937</v>
      </c>
      <c r="D152" s="185">
        <v>1.0960934946459897</v>
      </c>
      <c r="E152" s="184">
        <v>9.4152144772117961</v>
      </c>
      <c r="F152" s="185">
        <f t="shared" si="46"/>
        <v>-0.70220038864757406</v>
      </c>
      <c r="G152" s="184">
        <v>8.6227938549481955</v>
      </c>
      <c r="H152" s="185">
        <f t="shared" si="46"/>
        <v>-0.79242062226360055</v>
      </c>
      <c r="I152" s="184">
        <v>8.7539784654973936</v>
      </c>
      <c r="J152" s="185">
        <f t="shared" si="46"/>
        <v>0.13118461054919806</v>
      </c>
      <c r="K152" s="184">
        <v>8.3164210013399931</v>
      </c>
      <c r="L152" s="185">
        <f t="shared" si="47"/>
        <v>-0.43755746415740049</v>
      </c>
      <c r="M152" s="184" t="s">
        <v>238</v>
      </c>
      <c r="N152" s="185" t="str">
        <f t="shared" si="48"/>
        <v>-</v>
      </c>
      <c r="O152" s="185" t="str">
        <f t="shared" si="49"/>
        <v>-</v>
      </c>
    </row>
    <row r="153" spans="1:16" ht="15.75" x14ac:dyDescent="0.25">
      <c r="B153" s="117" t="s">
        <v>30</v>
      </c>
      <c r="C153" s="186">
        <v>9.023316551916265</v>
      </c>
      <c r="D153" s="187">
        <v>0.13126766907118892</v>
      </c>
      <c r="E153" s="186">
        <v>8.9352478955566053</v>
      </c>
      <c r="F153" s="187">
        <f t="shared" si="46"/>
        <v>-8.8068656359659769E-2</v>
      </c>
      <c r="G153" s="186">
        <v>8.1951860588263603</v>
      </c>
      <c r="H153" s="187">
        <f t="shared" si="46"/>
        <v>-0.74006183673024495</v>
      </c>
      <c r="I153" s="186">
        <v>8.3907111087484267</v>
      </c>
      <c r="J153" s="187">
        <f t="shared" si="46"/>
        <v>0.19552504992206643</v>
      </c>
      <c r="K153" s="186">
        <v>8.1967261611280939</v>
      </c>
      <c r="L153" s="187">
        <f t="shared" si="47"/>
        <v>-0.1939849476203328</v>
      </c>
      <c r="M153" s="186">
        <v>8.0104681524305743</v>
      </c>
      <c r="N153" s="187">
        <v>-0.1744283079595057</v>
      </c>
      <c r="O153" s="187">
        <v>-0.92495902780901496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302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9.8332112332112338</v>
      </c>
      <c r="D163" s="185">
        <v>-0.98283573352066433</v>
      </c>
      <c r="E163" s="184">
        <v>9.7897689028494508</v>
      </c>
      <c r="F163" s="185">
        <f t="shared" ref="F163:J165" si="50">IFERROR(E163-C163,"-")</f>
        <v>-4.3442330361783021E-2</v>
      </c>
      <c r="G163" s="184">
        <v>9.2889710412815774</v>
      </c>
      <c r="H163" s="185">
        <f t="shared" si="50"/>
        <v>-0.50079786156787343</v>
      </c>
      <c r="I163" s="184">
        <v>8.4905610907184066</v>
      </c>
      <c r="J163" s="185">
        <f t="shared" si="50"/>
        <v>-0.79840995056317077</v>
      </c>
      <c r="K163" s="184">
        <v>9.4714077770846323</v>
      </c>
      <c r="L163" s="185">
        <f t="shared" ref="L163:L165" si="51">IFERROR(K163-I163,"-")</f>
        <v>0.98084668636622574</v>
      </c>
      <c r="M163" s="184">
        <v>10.558616758502755</v>
      </c>
      <c r="N163" s="185">
        <f t="shared" ref="N163:N165" si="52">IFERROR(M163-K163,"-")</f>
        <v>1.0872089814181223</v>
      </c>
      <c r="O163" s="185">
        <f t="shared" ref="O163" si="53">IFERROR(M163-C163,"-")</f>
        <v>0.7254055252915208</v>
      </c>
    </row>
    <row r="164" spans="2:15" x14ac:dyDescent="0.25">
      <c r="B164" s="114" t="s">
        <v>73</v>
      </c>
      <c r="C164" s="184">
        <v>8.9198465963566633</v>
      </c>
      <c r="D164" s="185">
        <v>7.1693099348204115E-2</v>
      </c>
      <c r="E164" s="184">
        <v>7.7709839673058783</v>
      </c>
      <c r="F164" s="185">
        <f t="shared" si="50"/>
        <v>-1.1488626290507851</v>
      </c>
      <c r="G164" s="184">
        <v>7.4467548834278512</v>
      </c>
      <c r="H164" s="185">
        <f t="shared" si="50"/>
        <v>-0.32422908387802707</v>
      </c>
      <c r="I164" s="184">
        <v>7.6815722469764482</v>
      </c>
      <c r="J164" s="185">
        <f t="shared" si="50"/>
        <v>0.23481736354859706</v>
      </c>
      <c r="K164" s="184">
        <v>8.2667772583320769</v>
      </c>
      <c r="L164" s="185">
        <f t="shared" si="51"/>
        <v>0.58520501135562863</v>
      </c>
      <c r="M164" s="184">
        <v>8.7094584169109712</v>
      </c>
      <c r="N164" s="185">
        <f t="shared" si="52"/>
        <v>0.44268115857889434</v>
      </c>
      <c r="O164" s="185">
        <f>IFERROR(M164-C164,"-")</f>
        <v>-0.2103881794456921</v>
      </c>
    </row>
    <row r="165" spans="2:15" x14ac:dyDescent="0.25">
      <c r="B165" s="114" t="s">
        <v>75</v>
      </c>
      <c r="C165" s="184">
        <v>8.2431245666743695</v>
      </c>
      <c r="D165" s="185">
        <v>-1.1073315062973066</v>
      </c>
      <c r="E165" s="184">
        <v>9.1765571358509082</v>
      </c>
      <c r="F165" s="185">
        <f t="shared" si="50"/>
        <v>0.93343256917653861</v>
      </c>
      <c r="G165" s="184">
        <v>8.0158730158730158</v>
      </c>
      <c r="H165" s="185">
        <f t="shared" si="50"/>
        <v>-1.1606841199778923</v>
      </c>
      <c r="I165" s="184">
        <v>7.9774148013712445</v>
      </c>
      <c r="J165" s="185">
        <f t="shared" si="50"/>
        <v>-3.8458214501771337E-2</v>
      </c>
      <c r="K165" s="184">
        <v>8.4301207284632707</v>
      </c>
      <c r="L165" s="185">
        <f t="shared" si="51"/>
        <v>0.45270592709202617</v>
      </c>
      <c r="M165" s="184">
        <v>8.9442278352263092</v>
      </c>
      <c r="N165" s="185">
        <f t="shared" si="52"/>
        <v>0.5141071067630385</v>
      </c>
      <c r="O165" s="185">
        <f t="shared" ref="O165:O168" si="54">IFERROR(M165-C165,"-")</f>
        <v>0.70110326855193961</v>
      </c>
    </row>
    <row r="166" spans="2:15" x14ac:dyDescent="0.25">
      <c r="B166" s="114" t="s">
        <v>77</v>
      </c>
      <c r="C166" s="184">
        <v>7.3866244558765333</v>
      </c>
      <c r="D166" s="185">
        <v>0.15104249152840321</v>
      </c>
      <c r="E166" s="184" t="s">
        <v>238</v>
      </c>
      <c r="F166" s="185" t="str">
        <f>IFERROR(E166-C166,"-")</f>
        <v>-</v>
      </c>
      <c r="G166" s="184">
        <v>6.38161411010155</v>
      </c>
      <c r="H166" s="185" t="str">
        <f>IFERROR(G166-E166,"-")</f>
        <v>-</v>
      </c>
      <c r="I166" s="184">
        <v>6.3636101914495464</v>
      </c>
      <c r="J166" s="185">
        <f>IFERROR(I166-G166,"-")</f>
        <v>-1.800391865200357E-2</v>
      </c>
      <c r="K166" s="184">
        <v>6.6114079615281858</v>
      </c>
      <c r="L166" s="185">
        <f>IFERROR(K166-I166,"-")</f>
        <v>0.24779777007863935</v>
      </c>
      <c r="M166" s="184">
        <v>6.7105347422350308</v>
      </c>
      <c r="N166" s="185">
        <f>IFERROR(M166-K166,"-")</f>
        <v>9.9126780706844997E-2</v>
      </c>
      <c r="O166" s="185">
        <f t="shared" si="54"/>
        <v>-0.6760897136415025</v>
      </c>
    </row>
    <row r="167" spans="2:15" x14ac:dyDescent="0.25">
      <c r="B167" s="114" t="s">
        <v>79</v>
      </c>
      <c r="C167" s="184">
        <v>6.6837968561064089</v>
      </c>
      <c r="D167" s="185">
        <v>-1.3500525272575379</v>
      </c>
      <c r="E167" s="184" t="s">
        <v>238</v>
      </c>
      <c r="F167" s="185" t="str">
        <f t="shared" ref="F167:J175" si="55">IFERROR(E167-C167,"-")</f>
        <v>-</v>
      </c>
      <c r="G167" s="184">
        <v>5.7004048582995948</v>
      </c>
      <c r="H167" s="185" t="str">
        <f t="shared" si="55"/>
        <v>-</v>
      </c>
      <c r="I167" s="184">
        <v>7.0117280557082644</v>
      </c>
      <c r="J167" s="185">
        <f t="shared" si="55"/>
        <v>1.3113231974086696</v>
      </c>
      <c r="K167" s="184">
        <v>7.0906549520766777</v>
      </c>
      <c r="L167" s="185">
        <f t="shared" ref="L167:L175" si="56">IFERROR(K167-I167,"-")</f>
        <v>7.8926896368413324E-2</v>
      </c>
      <c r="M167" s="184">
        <v>7.2181259600614442</v>
      </c>
      <c r="N167" s="185">
        <f t="shared" ref="N167:N174" si="57">IFERROR(M167-K167,"-")</f>
        <v>0.12747100798476652</v>
      </c>
      <c r="O167" s="185">
        <f t="shared" si="54"/>
        <v>0.5343291039550353</v>
      </c>
    </row>
    <row r="168" spans="2:15" x14ac:dyDescent="0.25">
      <c r="B168" s="114" t="s">
        <v>81</v>
      </c>
      <c r="C168" s="184">
        <v>7.2263674614305753</v>
      </c>
      <c r="D168" s="185">
        <v>-0.3826221964850971</v>
      </c>
      <c r="E168" s="184" t="s">
        <v>238</v>
      </c>
      <c r="F168" s="185" t="str">
        <f t="shared" si="55"/>
        <v>-</v>
      </c>
      <c r="G168" s="184">
        <v>6.6358066712049011</v>
      </c>
      <c r="H168" s="185" t="str">
        <f t="shared" si="55"/>
        <v>-</v>
      </c>
      <c r="I168" s="184">
        <v>7.1589290100712359</v>
      </c>
      <c r="J168" s="185">
        <f t="shared" si="55"/>
        <v>0.52312233886633486</v>
      </c>
      <c r="K168" s="184">
        <v>6.7627544609198287</v>
      </c>
      <c r="L168" s="185">
        <f t="shared" si="56"/>
        <v>-0.39617454915140726</v>
      </c>
      <c r="M168" s="184">
        <v>6.9729327781082686</v>
      </c>
      <c r="N168" s="185">
        <f t="shared" si="57"/>
        <v>0.21017831718843993</v>
      </c>
      <c r="O168" s="185">
        <f t="shared" si="54"/>
        <v>-0.25343468332230668</v>
      </c>
    </row>
    <row r="169" spans="2:15" x14ac:dyDescent="0.25">
      <c r="B169" s="114" t="s">
        <v>83</v>
      </c>
      <c r="C169" s="184">
        <v>8.4183850931677018</v>
      </c>
      <c r="D169" s="185">
        <v>7.2140033879163568E-2</v>
      </c>
      <c r="E169" s="184" t="s">
        <v>238</v>
      </c>
      <c r="F169" s="185" t="str">
        <f t="shared" si="55"/>
        <v>-</v>
      </c>
      <c r="G169" s="184">
        <v>6.950538579907672</v>
      </c>
      <c r="H169" s="185" t="str">
        <f t="shared" si="55"/>
        <v>-</v>
      </c>
      <c r="I169" s="184">
        <v>7.2223531722647811</v>
      </c>
      <c r="J169" s="185">
        <f t="shared" si="55"/>
        <v>0.27181459235710914</v>
      </c>
      <c r="K169" s="184">
        <v>8.1781140861466817</v>
      </c>
      <c r="L169" s="185">
        <f t="shared" si="56"/>
        <v>0.95576091388190054</v>
      </c>
      <c r="M169" s="184">
        <v>7.5435435435435432</v>
      </c>
      <c r="N169" s="185">
        <f t="shared" si="57"/>
        <v>-0.6345705426031385</v>
      </c>
      <c r="O169" s="185">
        <f>IFERROR(M169-C169,"-")</f>
        <v>-0.87484154962415861</v>
      </c>
    </row>
    <row r="170" spans="2:15" x14ac:dyDescent="0.25">
      <c r="B170" s="114" t="s">
        <v>85</v>
      </c>
      <c r="C170" s="184">
        <v>9.4361702127659566</v>
      </c>
      <c r="D170" s="185">
        <v>-0.77047185365470838</v>
      </c>
      <c r="E170" s="184">
        <v>8.398076923076923</v>
      </c>
      <c r="F170" s="185">
        <f t="shared" si="55"/>
        <v>-1.0380932896890336</v>
      </c>
      <c r="G170" s="184">
        <v>9.0039615166949627</v>
      </c>
      <c r="H170" s="185">
        <f t="shared" si="55"/>
        <v>0.6058845936180397</v>
      </c>
      <c r="I170" s="184">
        <v>8.4010880316518293</v>
      </c>
      <c r="J170" s="185">
        <f t="shared" si="55"/>
        <v>-0.60287348504313343</v>
      </c>
      <c r="K170" s="184">
        <v>10.082657517155333</v>
      </c>
      <c r="L170" s="185">
        <f t="shared" si="56"/>
        <v>1.6815694855035037</v>
      </c>
      <c r="M170" s="184">
        <v>7.8926524231370507</v>
      </c>
      <c r="N170" s="185">
        <f t="shared" si="57"/>
        <v>-2.1900050940182823</v>
      </c>
      <c r="O170" s="185">
        <f>IFERROR(M170-C170,"-")</f>
        <v>-1.5435177896289058</v>
      </c>
    </row>
    <row r="171" spans="2:15" x14ac:dyDescent="0.25">
      <c r="B171" s="114" t="s">
        <v>87</v>
      </c>
      <c r="C171" s="184">
        <v>8.4479293544457974</v>
      </c>
      <c r="D171" s="185">
        <v>0.54396405085224142</v>
      </c>
      <c r="E171" s="184">
        <v>8.4134742404227207</v>
      </c>
      <c r="F171" s="185">
        <f t="shared" si="55"/>
        <v>-3.4455114023076661E-2</v>
      </c>
      <c r="G171" s="184">
        <v>8.4665534804753815</v>
      </c>
      <c r="H171" s="185">
        <f t="shared" si="55"/>
        <v>5.3079240052660737E-2</v>
      </c>
      <c r="I171" s="184">
        <v>7.2705110173464602</v>
      </c>
      <c r="J171" s="185">
        <f t="shared" si="55"/>
        <v>-1.1960424631289213</v>
      </c>
      <c r="K171" s="184">
        <v>7.9343756428718368</v>
      </c>
      <c r="L171" s="185">
        <f t="shared" si="56"/>
        <v>0.66386462552537662</v>
      </c>
      <c r="M171" s="184">
        <v>7.5521653543307083</v>
      </c>
      <c r="N171" s="185">
        <f t="shared" si="57"/>
        <v>-0.38221028854112848</v>
      </c>
      <c r="O171" s="185">
        <f t="shared" ref="O171:O174" si="58">IFERROR(M171-C171,"-")</f>
        <v>-0.89576400011508905</v>
      </c>
    </row>
    <row r="172" spans="2:15" x14ac:dyDescent="0.25">
      <c r="B172" s="114" t="s">
        <v>89</v>
      </c>
      <c r="C172" s="184">
        <v>7.3268000000000004</v>
      </c>
      <c r="D172" s="185">
        <v>-0.1992615818072041</v>
      </c>
      <c r="E172" s="184">
        <v>7.1910274963820546</v>
      </c>
      <c r="F172" s="185">
        <f t="shared" si="55"/>
        <v>-0.13577250361794579</v>
      </c>
      <c r="G172" s="184">
        <v>7.0161228406909792</v>
      </c>
      <c r="H172" s="185">
        <f t="shared" si="55"/>
        <v>-0.17490465569107538</v>
      </c>
      <c r="I172" s="184">
        <v>6.5124237464662995</v>
      </c>
      <c r="J172" s="185">
        <f t="shared" si="55"/>
        <v>-0.50369909422467973</v>
      </c>
      <c r="K172" s="184">
        <v>7.7937348018881423</v>
      </c>
      <c r="L172" s="185">
        <f t="shared" si="56"/>
        <v>1.2813110554218428</v>
      </c>
      <c r="M172" s="184">
        <v>7.2006835010442378</v>
      </c>
      <c r="N172" s="185">
        <f t="shared" si="57"/>
        <v>-0.59305130084390445</v>
      </c>
      <c r="O172" s="185">
        <f t="shared" si="58"/>
        <v>-0.1261164989557626</v>
      </c>
    </row>
    <row r="173" spans="2:15" x14ac:dyDescent="0.25">
      <c r="B173" s="114" t="s">
        <v>91</v>
      </c>
      <c r="C173" s="184">
        <v>7.8085655314757485</v>
      </c>
      <c r="D173" s="185">
        <v>-1.6147614283712883</v>
      </c>
      <c r="E173" s="184">
        <v>10.832713754646839</v>
      </c>
      <c r="F173" s="185">
        <f t="shared" si="55"/>
        <v>3.0241482231710908</v>
      </c>
      <c r="G173" s="184">
        <v>9.0211907164480323</v>
      </c>
      <c r="H173" s="185">
        <f t="shared" si="55"/>
        <v>-1.811523038198807</v>
      </c>
      <c r="I173" s="184">
        <v>8.0762171807290333</v>
      </c>
      <c r="J173" s="185">
        <f t="shared" si="55"/>
        <v>-0.944973535718999</v>
      </c>
      <c r="K173" s="184">
        <v>10.768174656763447</v>
      </c>
      <c r="L173" s="185">
        <f t="shared" si="56"/>
        <v>2.691957476034414</v>
      </c>
      <c r="M173" s="184">
        <v>7.9238095238095241</v>
      </c>
      <c r="N173" s="185">
        <f t="shared" si="57"/>
        <v>-2.8443651329539232</v>
      </c>
      <c r="O173" s="185">
        <f t="shared" si="58"/>
        <v>0.11524399233377558</v>
      </c>
    </row>
    <row r="174" spans="2:15" x14ac:dyDescent="0.25">
      <c r="B174" s="114" t="s">
        <v>93</v>
      </c>
      <c r="C174" s="184">
        <v>8.0690288713910761</v>
      </c>
      <c r="D174" s="185">
        <v>0.33214247587915491</v>
      </c>
      <c r="E174" s="184">
        <v>7.709090909090909</v>
      </c>
      <c r="F174" s="185">
        <f t="shared" si="55"/>
        <v>-0.35993796230016706</v>
      </c>
      <c r="G174" s="184">
        <v>7.1618352850835096</v>
      </c>
      <c r="H174" s="185">
        <f t="shared" si="55"/>
        <v>-0.54725562400739935</v>
      </c>
      <c r="I174" s="184">
        <v>7.313071543840775</v>
      </c>
      <c r="J174" s="185">
        <f t="shared" si="55"/>
        <v>0.15123625875726532</v>
      </c>
      <c r="K174" s="184">
        <v>7.3263428204579499</v>
      </c>
      <c r="L174" s="185">
        <f t="shared" si="56"/>
        <v>1.3271276617174976E-2</v>
      </c>
      <c r="M174" s="184" t="s">
        <v>238</v>
      </c>
      <c r="N174" s="185" t="str">
        <f t="shared" si="57"/>
        <v>-</v>
      </c>
      <c r="O174" s="185" t="str">
        <f t="shared" si="58"/>
        <v>-</v>
      </c>
    </row>
    <row r="175" spans="2:15" ht="15.75" x14ac:dyDescent="0.25">
      <c r="B175" s="117" t="s">
        <v>30</v>
      </c>
      <c r="C175" s="186">
        <v>8.1516425405641897</v>
      </c>
      <c r="D175" s="187">
        <v>-0.39100249072226667</v>
      </c>
      <c r="E175" s="186">
        <v>8.4506925477955512</v>
      </c>
      <c r="F175" s="187">
        <f t="shared" si="55"/>
        <v>0.29905000723136155</v>
      </c>
      <c r="G175" s="186">
        <v>7.5726670907249041</v>
      </c>
      <c r="H175" s="187">
        <f t="shared" si="55"/>
        <v>-0.87802545707064716</v>
      </c>
      <c r="I175" s="186">
        <v>7.3890876282132458</v>
      </c>
      <c r="J175" s="187">
        <f t="shared" si="55"/>
        <v>-0.18357946251165824</v>
      </c>
      <c r="K175" s="186">
        <v>8.1949520923255879</v>
      </c>
      <c r="L175" s="187">
        <f t="shared" si="56"/>
        <v>0.80586446411234203</v>
      </c>
      <c r="M175" s="186">
        <v>8.0022871381022327</v>
      </c>
      <c r="N175" s="187">
        <v>-0.25957798116714947</v>
      </c>
      <c r="O175" s="187">
        <v>-0.15581052191294376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303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9.2666883751221096</v>
      </c>
      <c r="D185" s="185">
        <v>0.35382731331801054</v>
      </c>
      <c r="E185" s="184">
        <v>8.8133498145859086</v>
      </c>
      <c r="F185" s="185">
        <f t="shared" ref="F185:J187" si="59">IFERROR(E185-C185,"-")</f>
        <v>-0.45333856053620103</v>
      </c>
      <c r="G185" s="184">
        <v>12.473309608540925</v>
      </c>
      <c r="H185" s="185">
        <f t="shared" si="59"/>
        <v>3.6599597939550161</v>
      </c>
      <c r="I185" s="184">
        <v>8.7088772845952995</v>
      </c>
      <c r="J185" s="185">
        <f t="shared" si="59"/>
        <v>-3.7644323239456252</v>
      </c>
      <c r="K185" s="184">
        <v>9.0303465900015976</v>
      </c>
      <c r="L185" s="185">
        <f t="shared" ref="L185:L187" si="60">IFERROR(K185-I185,"-")</f>
        <v>0.32146930540629803</v>
      </c>
      <c r="M185" s="184">
        <v>8.5031357792411413</v>
      </c>
      <c r="N185" s="185">
        <f t="shared" ref="N185:N187" si="61">IFERROR(M185-K185,"-")</f>
        <v>-0.52721081076045628</v>
      </c>
      <c r="O185" s="185">
        <f t="shared" ref="O185" si="62">IFERROR(M185-C185,"-")</f>
        <v>-0.76355259588096835</v>
      </c>
    </row>
    <row r="186" spans="1:16" x14ac:dyDescent="0.25">
      <c r="B186" s="114" t="s">
        <v>73</v>
      </c>
      <c r="C186" s="184">
        <v>8.7195281782437739</v>
      </c>
      <c r="D186" s="185">
        <v>0.15820455954310653</v>
      </c>
      <c r="E186" s="184">
        <v>8.3433203068461435</v>
      </c>
      <c r="F186" s="185">
        <f t="shared" si="59"/>
        <v>-0.37620787139763046</v>
      </c>
      <c r="G186" s="184">
        <v>14.453815261044177</v>
      </c>
      <c r="H186" s="185">
        <f t="shared" si="59"/>
        <v>6.1104949541980336</v>
      </c>
      <c r="I186" s="184">
        <v>6.9769477317554243</v>
      </c>
      <c r="J186" s="185">
        <f t="shared" si="59"/>
        <v>-7.4768675292887528</v>
      </c>
      <c r="K186" s="184">
        <v>7.7075522955718556</v>
      </c>
      <c r="L186" s="185">
        <f t="shared" si="60"/>
        <v>0.73060456381643135</v>
      </c>
      <c r="M186" s="184">
        <v>7.8615651670765221</v>
      </c>
      <c r="N186" s="185">
        <f t="shared" si="61"/>
        <v>0.15401287150466647</v>
      </c>
      <c r="O186" s="185">
        <f>IFERROR(M186-C186,"-")</f>
        <v>-0.85796301116725182</v>
      </c>
    </row>
    <row r="187" spans="1:16" x14ac:dyDescent="0.25">
      <c r="B187" s="114" t="s">
        <v>75</v>
      </c>
      <c r="C187" s="184">
        <v>7.7323165921640813</v>
      </c>
      <c r="D187" s="185">
        <v>0.28549812678666431</v>
      </c>
      <c r="E187" s="184">
        <v>9.8412825651302605</v>
      </c>
      <c r="F187" s="185">
        <f t="shared" si="59"/>
        <v>2.1089659729661792</v>
      </c>
      <c r="G187" s="184">
        <v>12.250825082508252</v>
      </c>
      <c r="H187" s="185">
        <f t="shared" si="59"/>
        <v>2.4095425173779912</v>
      </c>
      <c r="I187" s="184">
        <v>8.5546218487394956</v>
      </c>
      <c r="J187" s="185">
        <f t="shared" si="59"/>
        <v>-3.696203233768756</v>
      </c>
      <c r="K187" s="184">
        <v>7.6579337617399901</v>
      </c>
      <c r="L187" s="185">
        <f t="shared" si="60"/>
        <v>-0.89668808699950553</v>
      </c>
      <c r="M187" s="184">
        <v>7.2860209283606121</v>
      </c>
      <c r="N187" s="185">
        <f t="shared" si="61"/>
        <v>-0.37191283337937797</v>
      </c>
      <c r="O187" s="185">
        <f t="shared" ref="O187:O190" si="63">IFERROR(M187-C187,"-")</f>
        <v>-0.44629566380346919</v>
      </c>
    </row>
    <row r="188" spans="1:16" x14ac:dyDescent="0.25">
      <c r="B188" s="114" t="s">
        <v>77</v>
      </c>
      <c r="C188" s="184">
        <v>7.200854700854701</v>
      </c>
      <c r="D188" s="185">
        <v>-0.79196664548147666</v>
      </c>
      <c r="E188" s="184" t="s">
        <v>238</v>
      </c>
      <c r="F188" s="185" t="str">
        <f>IFERROR(E188-C188,"-")</f>
        <v>-</v>
      </c>
      <c r="G188" s="184">
        <v>8.6115288220551385</v>
      </c>
      <c r="H188" s="185" t="str">
        <f>IFERROR(G188-E188,"-")</f>
        <v>-</v>
      </c>
      <c r="I188" s="184">
        <v>7.242046234836347</v>
      </c>
      <c r="J188" s="185">
        <f>IFERROR(I188-G188,"-")</f>
        <v>-1.3694825872187915</v>
      </c>
      <c r="K188" s="184">
        <v>6.7489429946056276</v>
      </c>
      <c r="L188" s="185">
        <f>IFERROR(K188-I188,"-")</f>
        <v>-0.49310324023071939</v>
      </c>
      <c r="M188" s="184">
        <v>7.6862615587846763</v>
      </c>
      <c r="N188" s="185">
        <f>IFERROR(M188-K188,"-")</f>
        <v>0.93731856417904869</v>
      </c>
      <c r="O188" s="185">
        <f t="shared" si="63"/>
        <v>0.48540685792997529</v>
      </c>
    </row>
    <row r="189" spans="1:16" x14ac:dyDescent="0.25">
      <c r="B189" s="114" t="s">
        <v>79</v>
      </c>
      <c r="C189" s="184">
        <v>7.779356456330965</v>
      </c>
      <c r="D189" s="185">
        <v>-0.21407296291447775</v>
      </c>
      <c r="E189" s="184" t="s">
        <v>238</v>
      </c>
      <c r="F189" s="185" t="str">
        <f t="shared" ref="F189:J197" si="64">IFERROR(E189-C189,"-")</f>
        <v>-</v>
      </c>
      <c r="G189" s="184">
        <v>6.3733634311512413</v>
      </c>
      <c r="H189" s="185" t="str">
        <f t="shared" si="64"/>
        <v>-</v>
      </c>
      <c r="I189" s="184">
        <v>7.2300592128178334</v>
      </c>
      <c r="J189" s="185">
        <f t="shared" si="64"/>
        <v>0.8566957816665921</v>
      </c>
      <c r="K189" s="184">
        <v>7.35172631247044</v>
      </c>
      <c r="L189" s="185">
        <f t="shared" ref="L189:L197" si="65">IFERROR(K189-I189,"-")</f>
        <v>0.12166709965260658</v>
      </c>
      <c r="M189" s="184">
        <v>7.3568722011712024</v>
      </c>
      <c r="N189" s="185">
        <f t="shared" ref="N189:N196" si="66">IFERROR(M189-K189,"-")</f>
        <v>5.1458887007624909E-3</v>
      </c>
      <c r="O189" s="185">
        <f t="shared" si="63"/>
        <v>-0.42248425515976251</v>
      </c>
    </row>
    <row r="190" spans="1:16" x14ac:dyDescent="0.25">
      <c r="B190" s="114" t="s">
        <v>120</v>
      </c>
      <c r="C190" s="184">
        <v>7.6766990291262136</v>
      </c>
      <c r="D190" s="185">
        <v>-0.58569164142772223</v>
      </c>
      <c r="E190" s="184" t="s">
        <v>238</v>
      </c>
      <c r="F190" s="185" t="str">
        <f t="shared" si="64"/>
        <v>-</v>
      </c>
      <c r="G190" s="184">
        <v>7.7167957117331749</v>
      </c>
      <c r="H190" s="185" t="str">
        <f t="shared" si="64"/>
        <v>-</v>
      </c>
      <c r="I190" s="184">
        <v>7.8921325051759839</v>
      </c>
      <c r="J190" s="185">
        <f t="shared" si="64"/>
        <v>0.17533679344280895</v>
      </c>
      <c r="K190" s="184">
        <v>7.3744283157685429</v>
      </c>
      <c r="L190" s="185">
        <f t="shared" si="65"/>
        <v>-0.51770418940744101</v>
      </c>
      <c r="M190" s="184">
        <v>7.5051059001512863</v>
      </c>
      <c r="N190" s="185">
        <f t="shared" si="66"/>
        <v>0.13067758438274346</v>
      </c>
      <c r="O190" s="185">
        <f t="shared" si="63"/>
        <v>-0.17159312897492729</v>
      </c>
    </row>
    <row r="191" spans="1:16" x14ac:dyDescent="0.25">
      <c r="B191" s="114" t="s">
        <v>83</v>
      </c>
      <c r="C191" s="184">
        <v>8.4107765451664029</v>
      </c>
      <c r="D191" s="185">
        <v>-0.37600417023017485</v>
      </c>
      <c r="E191" s="184" t="s">
        <v>238</v>
      </c>
      <c r="F191" s="185" t="str">
        <f t="shared" si="64"/>
        <v>-</v>
      </c>
      <c r="G191" s="184">
        <v>8.4972983404091078</v>
      </c>
      <c r="H191" s="185" t="str">
        <f t="shared" si="64"/>
        <v>-</v>
      </c>
      <c r="I191" s="184">
        <v>7.8187372708757641</v>
      </c>
      <c r="J191" s="185">
        <f t="shared" si="64"/>
        <v>-0.67856106953334372</v>
      </c>
      <c r="K191" s="184">
        <v>7.6733506622106695</v>
      </c>
      <c r="L191" s="185">
        <f t="shared" si="65"/>
        <v>-0.14538660866509456</v>
      </c>
      <c r="M191" s="184">
        <v>7.6679137049507418</v>
      </c>
      <c r="N191" s="185">
        <f t="shared" si="66"/>
        <v>-5.436957259927766E-3</v>
      </c>
      <c r="O191" s="185">
        <f>IFERROR(M191-C191,"-")</f>
        <v>-0.74286284021566118</v>
      </c>
    </row>
    <row r="192" spans="1:16" x14ac:dyDescent="0.25">
      <c r="B192" s="114" t="s">
        <v>85</v>
      </c>
      <c r="C192" s="184">
        <v>8.4345609065155802</v>
      </c>
      <c r="D192" s="185">
        <v>-0.36976261193391657</v>
      </c>
      <c r="E192" s="184">
        <v>7.5310063126624582</v>
      </c>
      <c r="F192" s="185">
        <f t="shared" si="64"/>
        <v>-0.90355459385312198</v>
      </c>
      <c r="G192" s="184">
        <v>7.9433344251555846</v>
      </c>
      <c r="H192" s="185">
        <f t="shared" si="64"/>
        <v>0.4123281124931264</v>
      </c>
      <c r="I192" s="184">
        <v>7.9286612758310868</v>
      </c>
      <c r="J192" s="185">
        <f t="shared" si="64"/>
        <v>-1.4673149324497814E-2</v>
      </c>
      <c r="K192" s="184">
        <v>8.1656338971696538</v>
      </c>
      <c r="L192" s="185">
        <f t="shared" si="65"/>
        <v>0.236972621338567</v>
      </c>
      <c r="M192" s="184">
        <v>7.7958266452648477</v>
      </c>
      <c r="N192" s="185">
        <f t="shared" si="66"/>
        <v>-0.36980725190480612</v>
      </c>
      <c r="O192" s="185">
        <f>IFERROR(M192-C192,"-")</f>
        <v>-0.63873426125073252</v>
      </c>
    </row>
    <row r="193" spans="2:16" x14ac:dyDescent="0.25">
      <c r="B193" s="114" t="s">
        <v>87</v>
      </c>
      <c r="C193" s="184">
        <v>8.549366535605067</v>
      </c>
      <c r="D193" s="185">
        <v>4.5225297592860869E-2</v>
      </c>
      <c r="E193" s="184">
        <v>7.7185580774365823</v>
      </c>
      <c r="F193" s="185">
        <f t="shared" si="64"/>
        <v>-0.8308084581684847</v>
      </c>
      <c r="G193" s="184">
        <v>8.4934531059683316</v>
      </c>
      <c r="H193" s="185">
        <f t="shared" si="64"/>
        <v>0.7748950285317493</v>
      </c>
      <c r="I193" s="184">
        <v>7.9258992805755399</v>
      </c>
      <c r="J193" s="185">
        <f t="shared" si="64"/>
        <v>-0.56755382539279164</v>
      </c>
      <c r="K193" s="184">
        <v>7.8255897069335241</v>
      </c>
      <c r="L193" s="185">
        <f t="shared" si="65"/>
        <v>-0.10030957364201587</v>
      </c>
      <c r="M193" s="184">
        <v>7.7792072322670371</v>
      </c>
      <c r="N193" s="185">
        <f t="shared" si="66"/>
        <v>-4.6382474666486928E-2</v>
      </c>
      <c r="O193" s="185">
        <f t="shared" ref="O193:O196" si="67">IFERROR(M193-C193,"-")</f>
        <v>-0.77015930333802984</v>
      </c>
    </row>
    <row r="194" spans="2:16" x14ac:dyDescent="0.25">
      <c r="B194" s="114" t="s">
        <v>89</v>
      </c>
      <c r="C194" s="184">
        <v>6.9204971058903642</v>
      </c>
      <c r="D194" s="185">
        <v>-0.11306094654409282</v>
      </c>
      <c r="E194" s="184">
        <v>7.8821989528795813</v>
      </c>
      <c r="F194" s="185">
        <f t="shared" si="64"/>
        <v>0.96170184698921712</v>
      </c>
      <c r="G194" s="184">
        <v>6.4446714334354782</v>
      </c>
      <c r="H194" s="185">
        <f t="shared" si="64"/>
        <v>-1.4375275194441031</v>
      </c>
      <c r="I194" s="184">
        <v>6.3134996801023675</v>
      </c>
      <c r="J194" s="185">
        <f t="shared" si="64"/>
        <v>-0.13117175333311071</v>
      </c>
      <c r="K194" s="184">
        <v>6.8738239463848432</v>
      </c>
      <c r="L194" s="185">
        <f t="shared" si="65"/>
        <v>0.56032426628247567</v>
      </c>
      <c r="M194" s="184">
        <v>7.5672961028525512</v>
      </c>
      <c r="N194" s="185">
        <f t="shared" si="66"/>
        <v>0.69347215646770799</v>
      </c>
      <c r="O194" s="185">
        <f t="shared" si="67"/>
        <v>0.64679899696218701</v>
      </c>
    </row>
    <row r="195" spans="2:16" x14ac:dyDescent="0.25">
      <c r="B195" s="114" t="s">
        <v>91</v>
      </c>
      <c r="C195" s="184">
        <v>7.7921008403361345</v>
      </c>
      <c r="D195" s="185">
        <v>-0.99879086833760056</v>
      </c>
      <c r="E195" s="184">
        <v>8.5499040307101719</v>
      </c>
      <c r="F195" s="185">
        <f t="shared" si="64"/>
        <v>0.75780319037403743</v>
      </c>
      <c r="G195" s="184">
        <v>9.2018958378731757</v>
      </c>
      <c r="H195" s="185">
        <f t="shared" si="64"/>
        <v>0.65199180716300376</v>
      </c>
      <c r="I195" s="184">
        <v>8.8920780711825493</v>
      </c>
      <c r="J195" s="185">
        <f t="shared" si="64"/>
        <v>-0.30981776669062633</v>
      </c>
      <c r="K195" s="184">
        <v>8.6272536687631032</v>
      </c>
      <c r="L195" s="185">
        <f t="shared" si="65"/>
        <v>-0.26482440241944616</v>
      </c>
      <c r="M195" s="184">
        <v>7.8614325068870521</v>
      </c>
      <c r="N195" s="185">
        <f t="shared" si="66"/>
        <v>-0.76582116187605109</v>
      </c>
      <c r="O195" s="185">
        <f t="shared" si="67"/>
        <v>6.9331666550917603E-2</v>
      </c>
    </row>
    <row r="196" spans="2:16" x14ac:dyDescent="0.25">
      <c r="B196" s="114" t="s">
        <v>93</v>
      </c>
      <c r="C196" s="184">
        <v>8.4378679888441273</v>
      </c>
      <c r="D196" s="185">
        <v>1.1276842622633509E-2</v>
      </c>
      <c r="E196" s="184">
        <v>8.4763610315186249</v>
      </c>
      <c r="F196" s="185">
        <f t="shared" si="64"/>
        <v>3.8493042674497602E-2</v>
      </c>
      <c r="G196" s="184">
        <v>7.4289384561485461</v>
      </c>
      <c r="H196" s="185">
        <f t="shared" si="64"/>
        <v>-1.0474225753700788</v>
      </c>
      <c r="I196" s="184">
        <v>7.6410361281526926</v>
      </c>
      <c r="J196" s="185">
        <f t="shared" si="64"/>
        <v>0.21209767200414653</v>
      </c>
      <c r="K196" s="184">
        <v>7.7963321709931552</v>
      </c>
      <c r="L196" s="185">
        <f t="shared" si="65"/>
        <v>0.15529604284046261</v>
      </c>
      <c r="M196" s="184" t="s">
        <v>238</v>
      </c>
      <c r="N196" s="185" t="str">
        <f t="shared" si="66"/>
        <v>-</v>
      </c>
      <c r="O196" s="185" t="str">
        <f t="shared" si="67"/>
        <v>-</v>
      </c>
    </row>
    <row r="197" spans="2:16" ht="15.75" x14ac:dyDescent="0.25">
      <c r="B197" s="117" t="s">
        <v>30</v>
      </c>
      <c r="C197" s="186">
        <v>8.0583304872495454</v>
      </c>
      <c r="D197" s="187">
        <v>-0.21584948413012306</v>
      </c>
      <c r="E197" s="186">
        <v>8.3338509316770182</v>
      </c>
      <c r="F197" s="187">
        <f t="shared" si="64"/>
        <v>0.27552044442747281</v>
      </c>
      <c r="G197" s="186">
        <v>7.9855857244715089</v>
      </c>
      <c r="H197" s="187">
        <f t="shared" si="64"/>
        <v>-0.34826520720550924</v>
      </c>
      <c r="I197" s="186">
        <v>7.7256410566110665</v>
      </c>
      <c r="J197" s="187">
        <f t="shared" si="64"/>
        <v>-0.25994466786044246</v>
      </c>
      <c r="K197" s="186">
        <v>7.7249021514222322</v>
      </c>
      <c r="L197" s="187">
        <f t="shared" si="65"/>
        <v>-7.3890518883423795E-4</v>
      </c>
      <c r="M197" s="186">
        <v>7.7135303559626101</v>
      </c>
      <c r="N197" s="187">
        <v>-3.7412801451672806E-3</v>
      </c>
      <c r="O197" s="187">
        <v>-0.30641699431474034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304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8.9468033186920444</v>
      </c>
      <c r="D207" s="185">
        <v>-0.3416974751387567</v>
      </c>
      <c r="E207" s="184">
        <v>8.4330054644808747</v>
      </c>
      <c r="F207" s="185">
        <f t="shared" ref="F207:J209" si="68">IFERROR(E207-C207,"-")</f>
        <v>-0.51379785421116964</v>
      </c>
      <c r="G207" s="184">
        <v>11.666666666666666</v>
      </c>
      <c r="H207" s="185">
        <f t="shared" si="68"/>
        <v>3.2336612021857913</v>
      </c>
      <c r="I207" s="184">
        <v>7.6091895557816205</v>
      </c>
      <c r="J207" s="185">
        <f t="shared" si="68"/>
        <v>-4.0574771108850456</v>
      </c>
      <c r="K207" s="184">
        <v>7.798589196213106</v>
      </c>
      <c r="L207" s="185">
        <f t="shared" ref="L207:L209" si="69">IFERROR(K207-I207,"-")</f>
        <v>0.18939964043148549</v>
      </c>
      <c r="M207" s="184">
        <v>7.9869806624545276</v>
      </c>
      <c r="N207" s="185">
        <f t="shared" ref="N207:N209" si="70">IFERROR(M207-K207,"-")</f>
        <v>0.18839146624142167</v>
      </c>
      <c r="O207" s="185">
        <f t="shared" ref="O207" si="71">IFERROR(M207-C207,"-")</f>
        <v>-0.95982265623751672</v>
      </c>
    </row>
    <row r="208" spans="2:16" x14ac:dyDescent="0.25">
      <c r="B208" s="114" t="s">
        <v>73</v>
      </c>
      <c r="C208" s="184">
        <v>8.0986423419601188</v>
      </c>
      <c r="D208" s="185">
        <v>0.5521766081962145</v>
      </c>
      <c r="E208" s="184">
        <v>7.5485582876348838</v>
      </c>
      <c r="F208" s="185">
        <f t="shared" si="68"/>
        <v>-0.55008405432523499</v>
      </c>
      <c r="G208" s="184">
        <v>6.6411764705882357</v>
      </c>
      <c r="H208" s="185">
        <f t="shared" si="68"/>
        <v>-0.90738181704664811</v>
      </c>
      <c r="I208" s="184">
        <v>6.6759882869692531</v>
      </c>
      <c r="J208" s="185">
        <f t="shared" si="68"/>
        <v>3.481181638101738E-2</v>
      </c>
      <c r="K208" s="184">
        <v>7.4807584006007133</v>
      </c>
      <c r="L208" s="185">
        <f t="shared" si="69"/>
        <v>0.80477011363146023</v>
      </c>
      <c r="M208" s="184">
        <v>7.8487669443083456</v>
      </c>
      <c r="N208" s="185">
        <f t="shared" si="70"/>
        <v>0.36800854370763236</v>
      </c>
      <c r="O208" s="185">
        <f>IFERROR(M208-C208,"-")</f>
        <v>-0.24987539765177313</v>
      </c>
    </row>
    <row r="209" spans="2:16" x14ac:dyDescent="0.25">
      <c r="B209" s="114" t="s">
        <v>75</v>
      </c>
      <c r="C209" s="184">
        <v>7.6330428333024294</v>
      </c>
      <c r="D209" s="185">
        <v>-0.43667023789842041</v>
      </c>
      <c r="E209" s="184">
        <v>8.5709890109890114</v>
      </c>
      <c r="F209" s="185">
        <f t="shared" si="68"/>
        <v>0.93794617768658206</v>
      </c>
      <c r="G209" s="184">
        <v>8.4431137724550904</v>
      </c>
      <c r="H209" s="185">
        <f t="shared" si="68"/>
        <v>-0.12787523853392102</v>
      </c>
      <c r="I209" s="184">
        <v>8.0673616680032083</v>
      </c>
      <c r="J209" s="185">
        <f t="shared" si="68"/>
        <v>-0.37575210445188212</v>
      </c>
      <c r="K209" s="184">
        <v>8.337007206443408</v>
      </c>
      <c r="L209" s="185">
        <f t="shared" si="69"/>
        <v>0.26964553844019967</v>
      </c>
      <c r="M209" s="184">
        <v>7.9085292945396573</v>
      </c>
      <c r="N209" s="185">
        <f t="shared" si="70"/>
        <v>-0.42847791190375073</v>
      </c>
      <c r="O209" s="185">
        <f t="shared" ref="O209:O212" si="72">IFERROR(M209-C209,"-")</f>
        <v>0.27548646123722786</v>
      </c>
    </row>
    <row r="210" spans="2:16" x14ac:dyDescent="0.25">
      <c r="B210" s="114" t="s">
        <v>77</v>
      </c>
      <c r="C210" s="184">
        <v>7.0737222976028944</v>
      </c>
      <c r="D210" s="185">
        <v>0.6725908675279042</v>
      </c>
      <c r="E210" s="184" t="s">
        <v>238</v>
      </c>
      <c r="F210" s="185" t="str">
        <f>IFERROR(E210-C210,"-")</f>
        <v>-</v>
      </c>
      <c r="G210" s="184">
        <v>6.942982456140351</v>
      </c>
      <c r="H210" s="185" t="str">
        <f>IFERROR(G210-E210,"-")</f>
        <v>-</v>
      </c>
      <c r="I210" s="184">
        <v>6.0505244163753247</v>
      </c>
      <c r="J210" s="185">
        <f>IFERROR(I210-G210,"-")</f>
        <v>-0.89245803976502636</v>
      </c>
      <c r="K210" s="184">
        <v>6.1622316493122513</v>
      </c>
      <c r="L210" s="185">
        <f>IFERROR(K210-I210,"-")</f>
        <v>0.11170723293692664</v>
      </c>
      <c r="M210" s="184">
        <v>6.5747333425682228</v>
      </c>
      <c r="N210" s="185">
        <f>IFERROR(M210-K210,"-")</f>
        <v>0.41250169325597152</v>
      </c>
      <c r="O210" s="185">
        <f t="shared" si="72"/>
        <v>-0.49898895503467156</v>
      </c>
    </row>
    <row r="211" spans="2:16" x14ac:dyDescent="0.25">
      <c r="B211" s="114" t="s">
        <v>79</v>
      </c>
      <c r="C211" s="184">
        <v>8.4893985287754212</v>
      </c>
      <c r="D211" s="185">
        <v>-1.1024586379190549</v>
      </c>
      <c r="E211" s="184" t="s">
        <v>238</v>
      </c>
      <c r="F211" s="185" t="str">
        <f t="shared" ref="F211:J219" si="73">IFERROR(E211-C211,"-")</f>
        <v>-</v>
      </c>
      <c r="G211" s="184">
        <v>5.9918918918918918</v>
      </c>
      <c r="H211" s="185" t="str">
        <f t="shared" si="73"/>
        <v>-</v>
      </c>
      <c r="I211" s="184">
        <v>9.0643571532106098</v>
      </c>
      <c r="J211" s="185">
        <f t="shared" si="73"/>
        <v>3.072465261318718</v>
      </c>
      <c r="K211" s="184">
        <v>8.7324577186038148</v>
      </c>
      <c r="L211" s="185">
        <f t="shared" ref="L211:L219" si="74">IFERROR(K211-I211,"-")</f>
        <v>-0.33189943460679494</v>
      </c>
      <c r="M211" s="184">
        <v>7.8931557757819757</v>
      </c>
      <c r="N211" s="185">
        <f t="shared" ref="N211:N218" si="75">IFERROR(M211-K211,"-")</f>
        <v>-0.83930194282183912</v>
      </c>
      <c r="O211" s="185">
        <f t="shared" si="72"/>
        <v>-0.59624275299344554</v>
      </c>
    </row>
    <row r="212" spans="2:16" x14ac:dyDescent="0.25">
      <c r="B212" s="114" t="s">
        <v>81</v>
      </c>
      <c r="C212" s="184">
        <v>8.8535181794402309</v>
      </c>
      <c r="D212" s="185">
        <v>0.45457346735030235</v>
      </c>
      <c r="E212" s="184" t="s">
        <v>238</v>
      </c>
      <c r="F212" s="185" t="str">
        <f t="shared" si="73"/>
        <v>-</v>
      </c>
      <c r="G212" s="184">
        <v>7.3175675675675675</v>
      </c>
      <c r="H212" s="185" t="str">
        <f t="shared" si="73"/>
        <v>-</v>
      </c>
      <c r="I212" s="184">
        <v>8.0135706732463863</v>
      </c>
      <c r="J212" s="185">
        <f t="shared" si="73"/>
        <v>0.69600310567881873</v>
      </c>
      <c r="K212" s="184">
        <v>7.7536370597243494</v>
      </c>
      <c r="L212" s="185">
        <f t="shared" si="74"/>
        <v>-0.25993361352203692</v>
      </c>
      <c r="M212" s="184">
        <v>8.044391597304795</v>
      </c>
      <c r="N212" s="185">
        <f t="shared" si="75"/>
        <v>0.29075453758044567</v>
      </c>
      <c r="O212" s="185">
        <f t="shared" si="72"/>
        <v>-0.80912658213543587</v>
      </c>
    </row>
    <row r="213" spans="2:16" x14ac:dyDescent="0.25">
      <c r="B213" s="114" t="s">
        <v>83</v>
      </c>
      <c r="C213" s="184">
        <v>7.9249880554228378</v>
      </c>
      <c r="D213" s="185">
        <v>-0.15053320545386573</v>
      </c>
      <c r="E213" s="184" t="s">
        <v>238</v>
      </c>
      <c r="F213" s="185" t="str">
        <f t="shared" si="73"/>
        <v>-</v>
      </c>
      <c r="G213" s="184">
        <v>8.0938786714246493</v>
      </c>
      <c r="H213" s="185" t="str">
        <f t="shared" si="73"/>
        <v>-</v>
      </c>
      <c r="I213" s="184">
        <v>7.5247405624906003</v>
      </c>
      <c r="J213" s="185">
        <f t="shared" si="73"/>
        <v>-0.56913810893404904</v>
      </c>
      <c r="K213" s="184">
        <v>7.5807761732851988</v>
      </c>
      <c r="L213" s="185">
        <f t="shared" si="74"/>
        <v>5.6035610794598512E-2</v>
      </c>
      <c r="M213" s="184">
        <v>7.3956372968349013</v>
      </c>
      <c r="N213" s="185">
        <f t="shared" si="75"/>
        <v>-0.18513887645029747</v>
      </c>
      <c r="O213" s="185">
        <f>IFERROR(M213-C213,"-")</f>
        <v>-0.52935075858793645</v>
      </c>
    </row>
    <row r="214" spans="2:16" x14ac:dyDescent="0.25">
      <c r="B214" s="114" t="s">
        <v>85</v>
      </c>
      <c r="C214" s="184">
        <v>9.9984372286855354</v>
      </c>
      <c r="D214" s="185">
        <v>0.34145591880647075</v>
      </c>
      <c r="E214" s="184">
        <v>7.8768551945447252</v>
      </c>
      <c r="F214" s="185">
        <f t="shared" si="73"/>
        <v>-2.1215820341408103</v>
      </c>
      <c r="G214" s="184">
        <v>7.8920375789311565</v>
      </c>
      <c r="H214" s="185">
        <f t="shared" si="73"/>
        <v>1.518238438643138E-2</v>
      </c>
      <c r="I214" s="184">
        <v>8.8722478934493072</v>
      </c>
      <c r="J214" s="185">
        <f t="shared" si="73"/>
        <v>0.98021031451815066</v>
      </c>
      <c r="K214" s="184">
        <v>9.0076436478650503</v>
      </c>
      <c r="L214" s="185">
        <f t="shared" si="74"/>
        <v>0.13539575441574314</v>
      </c>
      <c r="M214" s="184">
        <v>8.6820465966194611</v>
      </c>
      <c r="N214" s="185">
        <f t="shared" si="75"/>
        <v>-0.32559705124558924</v>
      </c>
      <c r="O214" s="185">
        <f>IFERROR(M214-C214,"-")</f>
        <v>-1.3163906320660743</v>
      </c>
    </row>
    <row r="215" spans="2:16" x14ac:dyDescent="0.25">
      <c r="B215" s="114" t="s">
        <v>87</v>
      </c>
      <c r="C215" s="184">
        <v>8.8892355694227767</v>
      </c>
      <c r="D215" s="185">
        <v>0.2221401782116299</v>
      </c>
      <c r="E215" s="184">
        <v>6.108247422680412</v>
      </c>
      <c r="F215" s="185">
        <f t="shared" si="73"/>
        <v>-2.7809881467423647</v>
      </c>
      <c r="G215" s="184">
        <v>8.3872750236817168</v>
      </c>
      <c r="H215" s="185">
        <f t="shared" si="73"/>
        <v>2.2790276010013049</v>
      </c>
      <c r="I215" s="184">
        <v>8.1407823073114383</v>
      </c>
      <c r="J215" s="185">
        <f t="shared" si="73"/>
        <v>-0.24649271637027859</v>
      </c>
      <c r="K215" s="184">
        <v>8.1342552074216705</v>
      </c>
      <c r="L215" s="185">
        <f t="shared" si="74"/>
        <v>-6.5270998897677401E-3</v>
      </c>
      <c r="M215" s="184">
        <v>8.573217903849697</v>
      </c>
      <c r="N215" s="185">
        <f t="shared" si="75"/>
        <v>0.43896269642802643</v>
      </c>
      <c r="O215" s="185">
        <f t="shared" ref="O215:O218" si="76">IFERROR(M215-C215,"-")</f>
        <v>-0.31601766557307975</v>
      </c>
    </row>
    <row r="216" spans="2:16" x14ac:dyDescent="0.25">
      <c r="B216" s="114" t="s">
        <v>89</v>
      </c>
      <c r="C216" s="184">
        <v>7.4415905926040535</v>
      </c>
      <c r="D216" s="185">
        <v>0.4685779789343556</v>
      </c>
      <c r="E216" s="184">
        <v>5.8590604026845634</v>
      </c>
      <c r="F216" s="185">
        <f t="shared" si="73"/>
        <v>-1.5825301899194901</v>
      </c>
      <c r="G216" s="184">
        <v>7.706890830660325</v>
      </c>
      <c r="H216" s="185">
        <f t="shared" si="73"/>
        <v>1.8478304279757616</v>
      </c>
      <c r="I216" s="184">
        <v>8.0149519401922387</v>
      </c>
      <c r="J216" s="185">
        <f t="shared" si="73"/>
        <v>0.30806110953191368</v>
      </c>
      <c r="K216" s="184">
        <v>7.7264816204051012</v>
      </c>
      <c r="L216" s="185">
        <f t="shared" si="74"/>
        <v>-0.28847031978713744</v>
      </c>
      <c r="M216" s="184">
        <v>7.8618848318660701</v>
      </c>
      <c r="N216" s="185">
        <f t="shared" si="75"/>
        <v>0.1354032114609689</v>
      </c>
      <c r="O216" s="185">
        <f t="shared" si="76"/>
        <v>0.42029423926201659</v>
      </c>
    </row>
    <row r="217" spans="2:16" x14ac:dyDescent="0.25">
      <c r="B217" s="114" t="s">
        <v>91</v>
      </c>
      <c r="C217" s="184">
        <v>7.4332813544219203</v>
      </c>
      <c r="D217" s="185">
        <v>-0.39837399561320019</v>
      </c>
      <c r="E217" s="184">
        <v>6.8014888337468982</v>
      </c>
      <c r="F217" s="185">
        <f t="shared" si="73"/>
        <v>-0.63179252067502212</v>
      </c>
      <c r="G217" s="184">
        <v>7.5867244313786166</v>
      </c>
      <c r="H217" s="185">
        <f t="shared" si="73"/>
        <v>0.78523559763171846</v>
      </c>
      <c r="I217" s="184">
        <v>7.0539167806212149</v>
      </c>
      <c r="J217" s="185">
        <f t="shared" si="73"/>
        <v>-0.53280765075740177</v>
      </c>
      <c r="K217" s="184">
        <v>7.5194165188251532</v>
      </c>
      <c r="L217" s="185">
        <f t="shared" si="74"/>
        <v>0.46549973820393831</v>
      </c>
      <c r="M217" s="184">
        <v>7.8219711004075583</v>
      </c>
      <c r="N217" s="185">
        <f t="shared" si="75"/>
        <v>0.30255458158240511</v>
      </c>
      <c r="O217" s="185">
        <f t="shared" si="76"/>
        <v>0.38868974598563799</v>
      </c>
    </row>
    <row r="218" spans="2:16" x14ac:dyDescent="0.25">
      <c r="B218" s="114" t="s">
        <v>93</v>
      </c>
      <c r="C218" s="184">
        <v>8.0252784918594688</v>
      </c>
      <c r="D218" s="185">
        <v>0.47220831642087191</v>
      </c>
      <c r="E218" s="184">
        <v>8.7415458937198061</v>
      </c>
      <c r="F218" s="185">
        <f t="shared" si="73"/>
        <v>0.71626740186033722</v>
      </c>
      <c r="G218" s="184">
        <v>7.2337546733131566</v>
      </c>
      <c r="H218" s="185">
        <f t="shared" si="73"/>
        <v>-1.5077912204066495</v>
      </c>
      <c r="I218" s="184">
        <v>7.6023429179978699</v>
      </c>
      <c r="J218" s="185">
        <f t="shared" si="73"/>
        <v>0.3685882446847133</v>
      </c>
      <c r="K218" s="184">
        <v>7.7343208926510192</v>
      </c>
      <c r="L218" s="185">
        <f t="shared" si="74"/>
        <v>0.13197797465314931</v>
      </c>
      <c r="M218" s="184" t="s">
        <v>238</v>
      </c>
      <c r="N218" s="185" t="str">
        <f t="shared" si="75"/>
        <v>-</v>
      </c>
      <c r="O218" s="185" t="str">
        <f t="shared" si="76"/>
        <v>-</v>
      </c>
    </row>
    <row r="219" spans="2:16" ht="15.75" x14ac:dyDescent="0.25">
      <c r="B219" s="117" t="s">
        <v>30</v>
      </c>
      <c r="C219" s="186">
        <v>8.1748388357100996</v>
      </c>
      <c r="D219" s="187">
        <v>6.8285092570356198E-2</v>
      </c>
      <c r="E219" s="186">
        <v>7.9013936058086429</v>
      </c>
      <c r="F219" s="187">
        <f t="shared" si="73"/>
        <v>-0.2734452299014567</v>
      </c>
      <c r="G219" s="186">
        <v>7.7442599277978337</v>
      </c>
      <c r="H219" s="187">
        <f t="shared" si="73"/>
        <v>-0.15713367801080924</v>
      </c>
      <c r="I219" s="186">
        <v>7.692902596803731</v>
      </c>
      <c r="J219" s="187">
        <f t="shared" si="73"/>
        <v>-5.1357330994102668E-2</v>
      </c>
      <c r="K219" s="186">
        <v>7.8054544428454529</v>
      </c>
      <c r="L219" s="187">
        <f t="shared" si="74"/>
        <v>0.11255184604172186</v>
      </c>
      <c r="M219" s="186">
        <v>7.8377995905094542</v>
      </c>
      <c r="N219" s="187">
        <v>2.6715546660489586E-2</v>
      </c>
      <c r="O219" s="187">
        <v>-0.34933923965263158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303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9.2666883751221096</v>
      </c>
      <c r="D229" s="185">
        <v>0.35382731331801054</v>
      </c>
      <c r="E229" s="184">
        <v>8.8133498145859086</v>
      </c>
      <c r="F229" s="185">
        <f t="shared" ref="F229:J231" si="77">IFERROR(E229-C229,"-")</f>
        <v>-0.45333856053620103</v>
      </c>
      <c r="G229" s="184">
        <v>12.473309608540925</v>
      </c>
      <c r="H229" s="185">
        <f t="shared" si="77"/>
        <v>3.6599597939550161</v>
      </c>
      <c r="I229" s="184">
        <v>8.7088772845952995</v>
      </c>
      <c r="J229" s="185">
        <f t="shared" si="77"/>
        <v>-3.7644323239456252</v>
      </c>
      <c r="K229" s="184">
        <v>9.0303465900015976</v>
      </c>
      <c r="L229" s="185">
        <f t="shared" ref="L229:L231" si="78">IFERROR(K229-I229,"-")</f>
        <v>0.32146930540629803</v>
      </c>
      <c r="M229" s="184">
        <v>8.5031357792411413</v>
      </c>
      <c r="N229" s="185">
        <f t="shared" ref="N229:N231" si="79">IFERROR(M229-K229,"-")</f>
        <v>-0.52721081076045628</v>
      </c>
      <c r="O229" s="185">
        <f t="shared" ref="O229" si="80">IFERROR(M229-C229,"-")</f>
        <v>-0.76355259588096835</v>
      </c>
    </row>
    <row r="230" spans="2:16" x14ac:dyDescent="0.25">
      <c r="B230" s="114" t="s">
        <v>73</v>
      </c>
      <c r="C230" s="184">
        <v>8.7195281782437739</v>
      </c>
      <c r="D230" s="185">
        <v>0.15820455954310653</v>
      </c>
      <c r="E230" s="184">
        <v>8.3433203068461435</v>
      </c>
      <c r="F230" s="185">
        <f t="shared" si="77"/>
        <v>-0.37620787139763046</v>
      </c>
      <c r="G230" s="184">
        <v>14.453815261044177</v>
      </c>
      <c r="H230" s="185">
        <f t="shared" si="77"/>
        <v>6.1104949541980336</v>
      </c>
      <c r="I230" s="184">
        <v>6.9769477317554243</v>
      </c>
      <c r="J230" s="185">
        <f t="shared" si="77"/>
        <v>-7.4768675292887528</v>
      </c>
      <c r="K230" s="184">
        <v>7.7075522955718556</v>
      </c>
      <c r="L230" s="185">
        <f t="shared" si="78"/>
        <v>0.73060456381643135</v>
      </c>
      <c r="M230" s="184">
        <v>7.8615651670765221</v>
      </c>
      <c r="N230" s="185">
        <f t="shared" si="79"/>
        <v>0.15401287150466647</v>
      </c>
      <c r="O230" s="185">
        <f>IFERROR(M230-C230,"-")</f>
        <v>-0.85796301116725182</v>
      </c>
    </row>
    <row r="231" spans="2:16" x14ac:dyDescent="0.25">
      <c r="B231" s="114" t="s">
        <v>75</v>
      </c>
      <c r="C231" s="184">
        <v>7.7323165921640813</v>
      </c>
      <c r="D231" s="185">
        <v>0.28549812678666431</v>
      </c>
      <c r="E231" s="184">
        <v>9.8412825651302605</v>
      </c>
      <c r="F231" s="185">
        <f t="shared" si="77"/>
        <v>2.1089659729661792</v>
      </c>
      <c r="G231" s="184">
        <v>12.250825082508252</v>
      </c>
      <c r="H231" s="185">
        <f t="shared" si="77"/>
        <v>2.4095425173779912</v>
      </c>
      <c r="I231" s="184">
        <v>8.5546218487394956</v>
      </c>
      <c r="J231" s="185">
        <f t="shared" si="77"/>
        <v>-3.696203233768756</v>
      </c>
      <c r="K231" s="184">
        <v>7.6579337617399901</v>
      </c>
      <c r="L231" s="185">
        <f t="shared" si="78"/>
        <v>-0.89668808699950553</v>
      </c>
      <c r="M231" s="184">
        <v>7.2860209283606121</v>
      </c>
      <c r="N231" s="185">
        <f t="shared" si="79"/>
        <v>-0.37191283337937797</v>
      </c>
      <c r="O231" s="185">
        <f t="shared" ref="O231:O234" si="81">IFERROR(M231-C231,"-")</f>
        <v>-0.44629566380346919</v>
      </c>
    </row>
    <row r="232" spans="2:16" x14ac:dyDescent="0.25">
      <c r="B232" s="114" t="s">
        <v>77</v>
      </c>
      <c r="C232" s="184">
        <v>7.200854700854701</v>
      </c>
      <c r="D232" s="185">
        <v>-0.79196664548147666</v>
      </c>
      <c r="E232" s="184" t="s">
        <v>238</v>
      </c>
      <c r="F232" s="185" t="str">
        <f>IFERROR(E232-C232,"-")</f>
        <v>-</v>
      </c>
      <c r="G232" s="184">
        <v>8.6115288220551385</v>
      </c>
      <c r="H232" s="185" t="str">
        <f>IFERROR(G232-E232,"-")</f>
        <v>-</v>
      </c>
      <c r="I232" s="184">
        <v>7.242046234836347</v>
      </c>
      <c r="J232" s="185">
        <f>IFERROR(I232-G232,"-")</f>
        <v>-1.3694825872187915</v>
      </c>
      <c r="K232" s="184">
        <v>6.7489429946056276</v>
      </c>
      <c r="L232" s="185">
        <f>IFERROR(K232-I232,"-")</f>
        <v>-0.49310324023071939</v>
      </c>
      <c r="M232" s="184">
        <v>7.6862615587846763</v>
      </c>
      <c r="N232" s="185">
        <f>IFERROR(M232-K232,"-")</f>
        <v>0.93731856417904869</v>
      </c>
      <c r="O232" s="185">
        <f t="shared" si="81"/>
        <v>0.48540685792997529</v>
      </c>
    </row>
    <row r="233" spans="2:16" x14ac:dyDescent="0.25">
      <c r="B233" s="114" t="s">
        <v>79</v>
      </c>
      <c r="C233" s="184">
        <v>7.779356456330965</v>
      </c>
      <c r="D233" s="185">
        <v>-0.21407296291447775</v>
      </c>
      <c r="E233" s="184" t="s">
        <v>238</v>
      </c>
      <c r="F233" s="185" t="str">
        <f t="shared" ref="F233:J241" si="82">IFERROR(E233-C233,"-")</f>
        <v>-</v>
      </c>
      <c r="G233" s="184">
        <v>6.3733634311512413</v>
      </c>
      <c r="H233" s="185" t="str">
        <f t="shared" si="82"/>
        <v>-</v>
      </c>
      <c r="I233" s="184">
        <v>7.2300592128178334</v>
      </c>
      <c r="J233" s="185">
        <f t="shared" si="82"/>
        <v>0.8566957816665921</v>
      </c>
      <c r="K233" s="184">
        <v>7.35172631247044</v>
      </c>
      <c r="L233" s="185">
        <f t="shared" ref="L233:L241" si="83">IFERROR(K233-I233,"-")</f>
        <v>0.12166709965260658</v>
      </c>
      <c r="M233" s="184">
        <v>7.3568722011712024</v>
      </c>
      <c r="N233" s="185">
        <f t="shared" ref="N233:N240" si="84">IFERROR(M233-K233,"-")</f>
        <v>5.1458887007624909E-3</v>
      </c>
      <c r="O233" s="185">
        <f t="shared" si="81"/>
        <v>-0.42248425515976251</v>
      </c>
    </row>
    <row r="234" spans="2:16" x14ac:dyDescent="0.25">
      <c r="B234" s="114" t="s">
        <v>81</v>
      </c>
      <c r="C234" s="184">
        <v>7.6766990291262136</v>
      </c>
      <c r="D234" s="185">
        <v>-0.58569164142772223</v>
      </c>
      <c r="E234" s="184" t="s">
        <v>238</v>
      </c>
      <c r="F234" s="185" t="str">
        <f t="shared" si="82"/>
        <v>-</v>
      </c>
      <c r="G234" s="184">
        <v>7.7167957117331749</v>
      </c>
      <c r="H234" s="185" t="str">
        <f t="shared" si="82"/>
        <v>-</v>
      </c>
      <c r="I234" s="184">
        <v>7.8921325051759839</v>
      </c>
      <c r="J234" s="185">
        <f t="shared" si="82"/>
        <v>0.17533679344280895</v>
      </c>
      <c r="K234" s="184">
        <v>7.3744283157685429</v>
      </c>
      <c r="L234" s="185">
        <f t="shared" si="83"/>
        <v>-0.51770418940744101</v>
      </c>
      <c r="M234" s="184">
        <v>7.5051059001512863</v>
      </c>
      <c r="N234" s="185">
        <f t="shared" si="84"/>
        <v>0.13067758438274346</v>
      </c>
      <c r="O234" s="185">
        <f t="shared" si="81"/>
        <v>-0.17159312897492729</v>
      </c>
    </row>
    <row r="235" spans="2:16" x14ac:dyDescent="0.25">
      <c r="B235" s="114" t="s">
        <v>83</v>
      </c>
      <c r="C235" s="184">
        <v>8.4107765451664029</v>
      </c>
      <c r="D235" s="185">
        <v>-0.37600417023017485</v>
      </c>
      <c r="E235" s="184" t="s">
        <v>238</v>
      </c>
      <c r="F235" s="185" t="str">
        <f t="shared" si="82"/>
        <v>-</v>
      </c>
      <c r="G235" s="184">
        <v>8.4972983404091078</v>
      </c>
      <c r="H235" s="185" t="str">
        <f t="shared" si="82"/>
        <v>-</v>
      </c>
      <c r="I235" s="184">
        <v>7.8187372708757641</v>
      </c>
      <c r="J235" s="185">
        <f t="shared" si="82"/>
        <v>-0.67856106953334372</v>
      </c>
      <c r="K235" s="184">
        <v>7.6733506622106695</v>
      </c>
      <c r="L235" s="185">
        <f t="shared" si="83"/>
        <v>-0.14538660866509456</v>
      </c>
      <c r="M235" s="184">
        <v>7.6679137049507418</v>
      </c>
      <c r="N235" s="185">
        <f t="shared" si="84"/>
        <v>-5.436957259927766E-3</v>
      </c>
      <c r="O235" s="185">
        <f>IFERROR(M235-C235,"-")</f>
        <v>-0.74286284021566118</v>
      </c>
    </row>
    <row r="236" spans="2:16" x14ac:dyDescent="0.25">
      <c r="B236" s="114" t="s">
        <v>85</v>
      </c>
      <c r="C236" s="184">
        <v>8.4345609065155802</v>
      </c>
      <c r="D236" s="185">
        <v>-0.36976261193391657</v>
      </c>
      <c r="E236" s="184">
        <v>7.5310063126624582</v>
      </c>
      <c r="F236" s="185">
        <f t="shared" si="82"/>
        <v>-0.90355459385312198</v>
      </c>
      <c r="G236" s="184">
        <v>7.9433344251555846</v>
      </c>
      <c r="H236" s="185">
        <f t="shared" si="82"/>
        <v>0.4123281124931264</v>
      </c>
      <c r="I236" s="184">
        <v>7.9286612758310868</v>
      </c>
      <c r="J236" s="185">
        <f t="shared" si="82"/>
        <v>-1.4673149324497814E-2</v>
      </c>
      <c r="K236" s="184">
        <v>8.1656338971696538</v>
      </c>
      <c r="L236" s="185">
        <f t="shared" si="83"/>
        <v>0.236972621338567</v>
      </c>
      <c r="M236" s="184">
        <v>7.7958266452648477</v>
      </c>
      <c r="N236" s="185">
        <f t="shared" si="84"/>
        <v>-0.36980725190480612</v>
      </c>
      <c r="O236" s="185">
        <f>IFERROR(M236-C236,"-")</f>
        <v>-0.63873426125073252</v>
      </c>
    </row>
    <row r="237" spans="2:16" x14ac:dyDescent="0.25">
      <c r="B237" s="114" t="s">
        <v>87</v>
      </c>
      <c r="C237" s="184">
        <v>8.549366535605067</v>
      </c>
      <c r="D237" s="185">
        <v>4.5225297592860869E-2</v>
      </c>
      <c r="E237" s="184">
        <v>7.7185580774365823</v>
      </c>
      <c r="F237" s="185">
        <f t="shared" si="82"/>
        <v>-0.8308084581684847</v>
      </c>
      <c r="G237" s="184">
        <v>8.4934531059683316</v>
      </c>
      <c r="H237" s="185">
        <f t="shared" si="82"/>
        <v>0.7748950285317493</v>
      </c>
      <c r="I237" s="184">
        <v>7.9258992805755399</v>
      </c>
      <c r="J237" s="185">
        <f t="shared" si="82"/>
        <v>-0.56755382539279164</v>
      </c>
      <c r="K237" s="184">
        <v>7.8255897069335241</v>
      </c>
      <c r="L237" s="185">
        <f t="shared" si="83"/>
        <v>-0.10030957364201587</v>
      </c>
      <c r="M237" s="184">
        <v>7.7792072322670371</v>
      </c>
      <c r="N237" s="185">
        <f t="shared" si="84"/>
        <v>-4.6382474666486928E-2</v>
      </c>
      <c r="O237" s="185">
        <f t="shared" ref="O237:O240" si="85">IFERROR(M237-C237,"-")</f>
        <v>-0.77015930333802984</v>
      </c>
    </row>
    <row r="238" spans="2:16" x14ac:dyDescent="0.25">
      <c r="B238" s="114" t="s">
        <v>89</v>
      </c>
      <c r="C238" s="184">
        <v>6.9204971058903642</v>
      </c>
      <c r="D238" s="185">
        <v>-0.11306094654409282</v>
      </c>
      <c r="E238" s="184">
        <v>7.8821989528795813</v>
      </c>
      <c r="F238" s="185">
        <f t="shared" si="82"/>
        <v>0.96170184698921712</v>
      </c>
      <c r="G238" s="184">
        <v>6.4446714334354782</v>
      </c>
      <c r="H238" s="185">
        <f t="shared" si="82"/>
        <v>-1.4375275194441031</v>
      </c>
      <c r="I238" s="184">
        <v>6.3134996801023675</v>
      </c>
      <c r="J238" s="185">
        <f t="shared" si="82"/>
        <v>-0.13117175333311071</v>
      </c>
      <c r="K238" s="184">
        <v>6.8738239463848432</v>
      </c>
      <c r="L238" s="185">
        <f t="shared" si="83"/>
        <v>0.56032426628247567</v>
      </c>
      <c r="M238" s="184">
        <v>7.5672961028525512</v>
      </c>
      <c r="N238" s="185">
        <f t="shared" si="84"/>
        <v>0.69347215646770799</v>
      </c>
      <c r="O238" s="185">
        <f t="shared" si="85"/>
        <v>0.64679899696218701</v>
      </c>
    </row>
    <row r="239" spans="2:16" x14ac:dyDescent="0.25">
      <c r="B239" s="114" t="s">
        <v>91</v>
      </c>
      <c r="C239" s="184">
        <v>7.7921008403361345</v>
      </c>
      <c r="D239" s="185">
        <v>-0.99879086833760056</v>
      </c>
      <c r="E239" s="184">
        <v>8.5499040307101719</v>
      </c>
      <c r="F239" s="185">
        <f t="shared" si="82"/>
        <v>0.75780319037403743</v>
      </c>
      <c r="G239" s="184">
        <v>9.2018958378731757</v>
      </c>
      <c r="H239" s="185">
        <f t="shared" si="82"/>
        <v>0.65199180716300376</v>
      </c>
      <c r="I239" s="184">
        <v>8.8920780711825493</v>
      </c>
      <c r="J239" s="185">
        <f t="shared" si="82"/>
        <v>-0.30981776669062633</v>
      </c>
      <c r="K239" s="184">
        <v>8.6272536687631032</v>
      </c>
      <c r="L239" s="185">
        <f t="shared" si="83"/>
        <v>-0.26482440241944616</v>
      </c>
      <c r="M239" s="184">
        <v>7.8614325068870521</v>
      </c>
      <c r="N239" s="185">
        <f t="shared" si="84"/>
        <v>-0.76582116187605109</v>
      </c>
      <c r="O239" s="185">
        <f t="shared" si="85"/>
        <v>6.9331666550917603E-2</v>
      </c>
    </row>
    <row r="240" spans="2:16" x14ac:dyDescent="0.25">
      <c r="B240" s="114" t="s">
        <v>93</v>
      </c>
      <c r="C240" s="184">
        <v>8.4378679888441273</v>
      </c>
      <c r="D240" s="185">
        <v>1.1276842622633509E-2</v>
      </c>
      <c r="E240" s="184">
        <v>8.4763610315186249</v>
      </c>
      <c r="F240" s="185">
        <f t="shared" si="82"/>
        <v>3.8493042674497602E-2</v>
      </c>
      <c r="G240" s="184">
        <v>7.4289384561485461</v>
      </c>
      <c r="H240" s="185">
        <f t="shared" si="82"/>
        <v>-1.0474225753700788</v>
      </c>
      <c r="I240" s="184">
        <v>7.6410361281526926</v>
      </c>
      <c r="J240" s="185">
        <f t="shared" si="82"/>
        <v>0.21209767200414653</v>
      </c>
      <c r="K240" s="184">
        <v>7.7963321709931552</v>
      </c>
      <c r="L240" s="185">
        <f t="shared" si="83"/>
        <v>0.15529604284046261</v>
      </c>
      <c r="M240" s="184" t="s">
        <v>238</v>
      </c>
      <c r="N240" s="185" t="str">
        <f t="shared" si="84"/>
        <v>-</v>
      </c>
      <c r="O240" s="185" t="str">
        <f t="shared" si="85"/>
        <v>-</v>
      </c>
    </row>
    <row r="241" spans="2:16" ht="15.75" x14ac:dyDescent="0.25">
      <c r="B241" s="117" t="s">
        <v>30</v>
      </c>
      <c r="C241" s="186">
        <v>8.0583304872495454</v>
      </c>
      <c r="D241" s="187">
        <v>-0.21584948413012306</v>
      </c>
      <c r="E241" s="186">
        <v>8.3338509316770182</v>
      </c>
      <c r="F241" s="187">
        <f t="shared" si="82"/>
        <v>0.27552044442747281</v>
      </c>
      <c r="G241" s="186">
        <v>7.9855857244715089</v>
      </c>
      <c r="H241" s="187">
        <f t="shared" si="82"/>
        <v>-0.34826520720550924</v>
      </c>
      <c r="I241" s="186">
        <v>7.7256410566110665</v>
      </c>
      <c r="J241" s="187">
        <f t="shared" si="82"/>
        <v>-0.25994466786044246</v>
      </c>
      <c r="K241" s="186">
        <v>7.7249021514222322</v>
      </c>
      <c r="L241" s="187">
        <f t="shared" si="83"/>
        <v>-7.3890518883423795E-4</v>
      </c>
      <c r="M241" s="186">
        <v>7.7135303559626101</v>
      </c>
      <c r="N241" s="187">
        <v>-3.7412801451672806E-3</v>
      </c>
      <c r="O241" s="187">
        <v>-0.30641699431474034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305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7.6375326939843067</v>
      </c>
      <c r="D251" s="185">
        <v>-0.32790266221622133</v>
      </c>
      <c r="E251" s="184">
        <v>8.3097094259390509</v>
      </c>
      <c r="F251" s="185">
        <f t="shared" ref="F251:J253" si="86">IFERROR(E251-C251,"-")</f>
        <v>0.67217673195474426</v>
      </c>
      <c r="G251" s="184">
        <v>5.2</v>
      </c>
      <c r="H251" s="185">
        <f t="shared" si="86"/>
        <v>-3.1097094259390508</v>
      </c>
      <c r="I251" s="184">
        <v>7.4816341829085458</v>
      </c>
      <c r="J251" s="185">
        <f t="shared" si="86"/>
        <v>2.2816341829085456</v>
      </c>
      <c r="K251" s="184">
        <v>6.9183377627446241</v>
      </c>
      <c r="L251" s="185">
        <f t="shared" ref="L251:L253" si="87">IFERROR(K251-I251,"-")</f>
        <v>-0.56329642016392167</v>
      </c>
      <c r="M251" s="184">
        <v>7.7295487627365356</v>
      </c>
      <c r="N251" s="185">
        <f t="shared" ref="N251:N253" si="88">IFERROR(M251-K251,"-")</f>
        <v>0.81121099999191149</v>
      </c>
      <c r="O251" s="185">
        <f t="shared" ref="O251" si="89">IFERROR(M251-C251,"-")</f>
        <v>9.2016068752228897E-2</v>
      </c>
    </row>
    <row r="252" spans="2:16" x14ac:dyDescent="0.25">
      <c r="B252" s="114" t="s">
        <v>73</v>
      </c>
      <c r="C252" s="184">
        <v>7.7814229249011859</v>
      </c>
      <c r="D252" s="185">
        <v>-7.3335366882902875E-2</v>
      </c>
      <c r="E252" s="184">
        <v>7.7628614344723994</v>
      </c>
      <c r="F252" s="185">
        <f t="shared" si="86"/>
        <v>-1.856149042878652E-2</v>
      </c>
      <c r="G252" s="184">
        <v>5.8205128205128203</v>
      </c>
      <c r="H252" s="185">
        <f t="shared" si="86"/>
        <v>-1.9423486139595791</v>
      </c>
      <c r="I252" s="184">
        <v>7.9186262376237622</v>
      </c>
      <c r="J252" s="185">
        <f t="shared" si="86"/>
        <v>2.0981134171109419</v>
      </c>
      <c r="K252" s="184">
        <v>7.8601462522851921</v>
      </c>
      <c r="L252" s="185">
        <f t="shared" si="87"/>
        <v>-5.8479985338570017E-2</v>
      </c>
      <c r="M252" s="184">
        <v>8.2838026205742956</v>
      </c>
      <c r="N252" s="185">
        <f t="shared" si="88"/>
        <v>0.42365636828910347</v>
      </c>
      <c r="O252" s="185">
        <f>IFERROR(M252-C252,"-")</f>
        <v>0.50237969567310969</v>
      </c>
    </row>
    <row r="253" spans="2:16" x14ac:dyDescent="0.25">
      <c r="B253" s="114" t="s">
        <v>75</v>
      </c>
      <c r="C253" s="184">
        <v>7.2899596688601145</v>
      </c>
      <c r="D253" s="185">
        <v>-0.62156150454892245</v>
      </c>
      <c r="E253" s="184">
        <v>9.130612244897959</v>
      </c>
      <c r="F253" s="185">
        <f t="shared" si="86"/>
        <v>1.8406525760378445</v>
      </c>
      <c r="G253" s="184">
        <v>6.04</v>
      </c>
      <c r="H253" s="185">
        <f t="shared" si="86"/>
        <v>-3.0906122448979589</v>
      </c>
      <c r="I253" s="184">
        <v>8.1415174765558405</v>
      </c>
      <c r="J253" s="185">
        <f t="shared" si="86"/>
        <v>2.1015174765558404</v>
      </c>
      <c r="K253" s="184">
        <v>8.2257543103448274</v>
      </c>
      <c r="L253" s="185">
        <f t="shared" si="87"/>
        <v>8.4236833788986942E-2</v>
      </c>
      <c r="M253" s="184">
        <v>7.2290683229813668</v>
      </c>
      <c r="N253" s="185">
        <f t="shared" si="88"/>
        <v>-0.99668598736346059</v>
      </c>
      <c r="O253" s="185">
        <f t="shared" ref="O253:O256" si="90">IFERROR(M253-C253,"-")</f>
        <v>-6.0891345878747671E-2</v>
      </c>
    </row>
    <row r="254" spans="2:16" x14ac:dyDescent="0.25">
      <c r="B254" s="114" t="s">
        <v>77</v>
      </c>
      <c r="C254" s="184">
        <v>9.3692449355432785</v>
      </c>
      <c r="D254" s="185">
        <v>-0.49989884474751278</v>
      </c>
      <c r="E254" s="184" t="s">
        <v>238</v>
      </c>
      <c r="F254" s="185" t="str">
        <f>IFERROR(E254-C254,"-")</f>
        <v>-</v>
      </c>
      <c r="G254" s="184">
        <v>4.3703703703703702</v>
      </c>
      <c r="H254" s="185" t="str">
        <f>IFERROR(G254-E254,"-")</f>
        <v>-</v>
      </c>
      <c r="I254" s="184">
        <v>7.9946319018404912</v>
      </c>
      <c r="J254" s="185">
        <f>IFERROR(I254-G254,"-")</f>
        <v>3.624261531470121</v>
      </c>
      <c r="K254" s="184">
        <v>7.3605860113421553</v>
      </c>
      <c r="L254" s="185">
        <f>IFERROR(K254-I254,"-")</f>
        <v>-0.63404589049833593</v>
      </c>
      <c r="M254" s="184">
        <v>9.0169704588309241</v>
      </c>
      <c r="N254" s="185">
        <f>IFERROR(M254-K254,"-")</f>
        <v>1.6563844474887688</v>
      </c>
      <c r="O254" s="185">
        <f t="shared" si="90"/>
        <v>-0.35227447671235446</v>
      </c>
    </row>
    <row r="255" spans="2:16" x14ac:dyDescent="0.25">
      <c r="B255" s="114" t="s">
        <v>79</v>
      </c>
      <c r="C255" s="184">
        <v>7.6761718749999996</v>
      </c>
      <c r="D255" s="185">
        <v>0.69103807916253679</v>
      </c>
      <c r="E255" s="184" t="s">
        <v>238</v>
      </c>
      <c r="F255" s="185" t="str">
        <f t="shared" ref="F255:J263" si="91">IFERROR(E255-C255,"-")</f>
        <v>-</v>
      </c>
      <c r="G255" s="184">
        <v>6.7142857142857144</v>
      </c>
      <c r="H255" s="185" t="str">
        <f t="shared" si="91"/>
        <v>-</v>
      </c>
      <c r="I255" s="184">
        <v>7.5626204238921</v>
      </c>
      <c r="J255" s="185">
        <f t="shared" si="91"/>
        <v>0.84833470960638557</v>
      </c>
      <c r="K255" s="184">
        <v>6.9700460829493087</v>
      </c>
      <c r="L255" s="185">
        <f t="shared" ref="L255:L263" si="92">IFERROR(K255-I255,"-")</f>
        <v>-0.59257434094279127</v>
      </c>
      <c r="M255" s="184">
        <v>8.4228295819935699</v>
      </c>
      <c r="N255" s="185">
        <f t="shared" ref="N255:N262" si="93">IFERROR(M255-K255,"-")</f>
        <v>1.4527834990442612</v>
      </c>
      <c r="O255" s="185">
        <f t="shared" si="90"/>
        <v>0.74665770699357026</v>
      </c>
    </row>
    <row r="256" spans="2:16" x14ac:dyDescent="0.25">
      <c r="B256" s="114" t="s">
        <v>81</v>
      </c>
      <c r="C256" s="184">
        <v>7.9596977329974807</v>
      </c>
      <c r="D256" s="185">
        <v>0.30565732895707676</v>
      </c>
      <c r="E256" s="184" t="s">
        <v>238</v>
      </c>
      <c r="F256" s="185" t="str">
        <f t="shared" si="91"/>
        <v>-</v>
      </c>
      <c r="G256" s="184">
        <v>7.0810810810810807</v>
      </c>
      <c r="H256" s="185" t="str">
        <f t="shared" si="91"/>
        <v>-</v>
      </c>
      <c r="I256" s="184">
        <v>7.5051546391752577</v>
      </c>
      <c r="J256" s="185">
        <f t="shared" si="91"/>
        <v>0.42407355809417702</v>
      </c>
      <c r="K256" s="184">
        <v>6.8466666666666667</v>
      </c>
      <c r="L256" s="185">
        <f t="shared" si="92"/>
        <v>-0.65848797250859104</v>
      </c>
      <c r="M256" s="184">
        <v>7.862222222222222</v>
      </c>
      <c r="N256" s="185">
        <f t="shared" si="93"/>
        <v>1.0155555555555553</v>
      </c>
      <c r="O256" s="185">
        <f t="shared" si="90"/>
        <v>-9.7475510775258734E-2</v>
      </c>
    </row>
    <row r="257" spans="2:16" x14ac:dyDescent="0.25">
      <c r="B257" s="114" t="s">
        <v>83</v>
      </c>
      <c r="C257" s="184">
        <v>8.1366459627329188</v>
      </c>
      <c r="D257" s="185">
        <v>0.60932161922688621</v>
      </c>
      <c r="E257" s="184" t="s">
        <v>238</v>
      </c>
      <c r="F257" s="185" t="str">
        <f t="shared" si="91"/>
        <v>-</v>
      </c>
      <c r="G257" s="184">
        <v>6.9072164948453612</v>
      </c>
      <c r="H257" s="185" t="str">
        <f t="shared" si="91"/>
        <v>-</v>
      </c>
      <c r="I257" s="184">
        <v>8.0072780203784575</v>
      </c>
      <c r="J257" s="185">
        <f t="shared" si="91"/>
        <v>1.1000615255330963</v>
      </c>
      <c r="K257" s="184">
        <v>8.7509578544061295</v>
      </c>
      <c r="L257" s="185">
        <f t="shared" si="92"/>
        <v>0.74367983402767202</v>
      </c>
      <c r="M257" s="184">
        <v>7.0123558484349262</v>
      </c>
      <c r="N257" s="185">
        <f t="shared" si="93"/>
        <v>-1.7386020059712033</v>
      </c>
      <c r="O257" s="185">
        <f>IFERROR(M257-C257,"-")</f>
        <v>-1.1242901142979926</v>
      </c>
    </row>
    <row r="258" spans="2:16" x14ac:dyDescent="0.25">
      <c r="B258" s="114" t="s">
        <v>85</v>
      </c>
      <c r="C258" s="184">
        <v>9.694642857142858</v>
      </c>
      <c r="D258" s="185">
        <v>-1.4863095238095223</v>
      </c>
      <c r="E258" s="184">
        <v>4.666666666666667</v>
      </c>
      <c r="F258" s="185">
        <f t="shared" si="91"/>
        <v>-5.027976190476191</v>
      </c>
      <c r="G258" s="184">
        <v>8.3154362416107386</v>
      </c>
      <c r="H258" s="185">
        <f t="shared" si="91"/>
        <v>3.6487695749440716</v>
      </c>
      <c r="I258" s="184">
        <v>8.034782608695652</v>
      </c>
      <c r="J258" s="185">
        <f t="shared" si="91"/>
        <v>-0.2806536329150866</v>
      </c>
      <c r="K258" s="184">
        <v>7.1090629800307221</v>
      </c>
      <c r="L258" s="185">
        <f t="shared" si="92"/>
        <v>-0.92571962866492985</v>
      </c>
      <c r="M258" s="184">
        <v>8.0183486238532105</v>
      </c>
      <c r="N258" s="185">
        <f t="shared" si="93"/>
        <v>0.90928564382248833</v>
      </c>
      <c r="O258" s="185">
        <f>IFERROR(M258-C258,"-")</f>
        <v>-1.6762942332896476</v>
      </c>
    </row>
    <row r="259" spans="2:16" x14ac:dyDescent="0.25">
      <c r="B259" s="114" t="s">
        <v>87</v>
      </c>
      <c r="C259" s="184">
        <v>7.808080808080808</v>
      </c>
      <c r="D259" s="185">
        <v>-1.0402988215488218</v>
      </c>
      <c r="E259" s="184">
        <v>1</v>
      </c>
      <c r="F259" s="185">
        <f t="shared" si="91"/>
        <v>-6.808080808080808</v>
      </c>
      <c r="G259" s="184">
        <v>6.5935828877005349</v>
      </c>
      <c r="H259" s="185">
        <f t="shared" si="91"/>
        <v>5.5935828877005349</v>
      </c>
      <c r="I259" s="184">
        <v>7.1622176591375766</v>
      </c>
      <c r="J259" s="185">
        <f t="shared" si="91"/>
        <v>0.56863477143704166</v>
      </c>
      <c r="K259" s="184">
        <v>8.4351687388987564</v>
      </c>
      <c r="L259" s="185">
        <f t="shared" si="92"/>
        <v>1.2729510797611798</v>
      </c>
      <c r="M259" s="184">
        <v>7.9058524173027989</v>
      </c>
      <c r="N259" s="185">
        <f t="shared" si="93"/>
        <v>-0.52931632159595754</v>
      </c>
      <c r="O259" s="185">
        <f t="shared" ref="O259:O262" si="94">IFERROR(M259-C259,"-")</f>
        <v>9.7771609221990907E-2</v>
      </c>
    </row>
    <row r="260" spans="2:16" x14ac:dyDescent="0.25">
      <c r="B260" s="114" t="s">
        <v>89</v>
      </c>
      <c r="C260" s="184">
        <v>7.6181734740706748</v>
      </c>
      <c r="D260" s="185">
        <v>-6.0297577081658282E-2</v>
      </c>
      <c r="E260" s="184">
        <v>8.4444444444444446</v>
      </c>
      <c r="F260" s="185">
        <f t="shared" si="91"/>
        <v>0.82627097037376984</v>
      </c>
      <c r="G260" s="184">
        <v>6.4757085020242915</v>
      </c>
      <c r="H260" s="185">
        <f t="shared" si="91"/>
        <v>-1.9687359424201532</v>
      </c>
      <c r="I260" s="184">
        <v>6.6114445778311328</v>
      </c>
      <c r="J260" s="185">
        <f t="shared" si="91"/>
        <v>0.13573607580684133</v>
      </c>
      <c r="K260" s="184">
        <v>6.4231318419800099</v>
      </c>
      <c r="L260" s="185">
        <f t="shared" si="92"/>
        <v>-0.18831273585112296</v>
      </c>
      <c r="M260" s="184">
        <v>6.6109550561797752</v>
      </c>
      <c r="N260" s="185">
        <f t="shared" si="93"/>
        <v>0.18782321419976533</v>
      </c>
      <c r="O260" s="185">
        <f t="shared" si="94"/>
        <v>-1.0072184178908996</v>
      </c>
    </row>
    <row r="261" spans="2:16" x14ac:dyDescent="0.25">
      <c r="B261" s="114" t="s">
        <v>91</v>
      </c>
      <c r="C261" s="184">
        <v>8.3936713167744124</v>
      </c>
      <c r="D261" s="185">
        <v>-0.24284459612341003</v>
      </c>
      <c r="E261" s="184">
        <v>4.7142857142857144</v>
      </c>
      <c r="F261" s="185">
        <f t="shared" si="91"/>
        <v>-3.6793856024886979</v>
      </c>
      <c r="G261" s="184">
        <v>7.4768959435626101</v>
      </c>
      <c r="H261" s="185">
        <f t="shared" si="91"/>
        <v>2.7626102292768957</v>
      </c>
      <c r="I261" s="184">
        <v>7.7335884604062404</v>
      </c>
      <c r="J261" s="185">
        <f t="shared" si="91"/>
        <v>0.25669251684363026</v>
      </c>
      <c r="K261" s="184">
        <v>7.5530525628468821</v>
      </c>
      <c r="L261" s="185">
        <f t="shared" si="92"/>
        <v>-0.18053589755935828</v>
      </c>
      <c r="M261" s="184">
        <v>7.8490687219010917</v>
      </c>
      <c r="N261" s="185">
        <f t="shared" si="93"/>
        <v>0.29601615905420964</v>
      </c>
      <c r="O261" s="185">
        <f t="shared" si="94"/>
        <v>-0.54460259487332063</v>
      </c>
    </row>
    <row r="262" spans="2:16" x14ac:dyDescent="0.25">
      <c r="B262" s="114" t="s">
        <v>93</v>
      </c>
      <c r="C262" s="184">
        <v>7.2598285545373926</v>
      </c>
      <c r="D262" s="185">
        <v>0.51512656778242594</v>
      </c>
      <c r="E262" s="184">
        <v>7.708333333333333</v>
      </c>
      <c r="F262" s="185">
        <f t="shared" si="91"/>
        <v>0.44850477879594042</v>
      </c>
      <c r="G262" s="184">
        <v>9.2013390722142514</v>
      </c>
      <c r="H262" s="185">
        <f t="shared" si="91"/>
        <v>1.4930057388809184</v>
      </c>
      <c r="I262" s="184">
        <v>8.4737500000000008</v>
      </c>
      <c r="J262" s="185">
        <f t="shared" si="91"/>
        <v>-0.72758907221425062</v>
      </c>
      <c r="K262" s="184">
        <v>7.572878603329273</v>
      </c>
      <c r="L262" s="185">
        <f t="shared" si="92"/>
        <v>-0.9008713966707278</v>
      </c>
      <c r="M262" s="184" t="s">
        <v>238</v>
      </c>
      <c r="N262" s="185" t="str">
        <f t="shared" si="93"/>
        <v>-</v>
      </c>
      <c r="O262" s="185" t="str">
        <f t="shared" si="94"/>
        <v>-</v>
      </c>
    </row>
    <row r="263" spans="2:16" ht="15.75" x14ac:dyDescent="0.25">
      <c r="B263" s="117" t="s">
        <v>30</v>
      </c>
      <c r="C263" s="186">
        <v>7.8305128536364812</v>
      </c>
      <c r="D263" s="187">
        <v>-0.15259628729901298</v>
      </c>
      <c r="E263" s="186">
        <v>8.18305376344086</v>
      </c>
      <c r="F263" s="187">
        <f t="shared" si="91"/>
        <v>0.3525409098043788</v>
      </c>
      <c r="G263" s="186">
        <v>7.6376430356438245</v>
      </c>
      <c r="H263" s="187">
        <f t="shared" si="91"/>
        <v>-0.54541072779703548</v>
      </c>
      <c r="I263" s="186">
        <v>7.7723058082575225</v>
      </c>
      <c r="J263" s="187">
        <f t="shared" si="91"/>
        <v>0.13466277261369797</v>
      </c>
      <c r="K263" s="186">
        <v>7.5019520130134199</v>
      </c>
      <c r="L263" s="187">
        <f t="shared" si="92"/>
        <v>-0.27035379524410263</v>
      </c>
      <c r="M263" s="186">
        <v>7.7258777028598002</v>
      </c>
      <c r="N263" s="187">
        <v>0.23182066846742888</v>
      </c>
      <c r="O263" s="187">
        <v>-0.17463351863325638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306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8.0378315132605298</v>
      </c>
      <c r="D273" s="185">
        <v>0.18892526326053005</v>
      </c>
      <c r="E273" s="184">
        <v>8.4188443135811557</v>
      </c>
      <c r="F273" s="185">
        <f t="shared" ref="F273:J275" si="95">IFERROR(E273-C273,"-")</f>
        <v>0.3810128003206259</v>
      </c>
      <c r="G273" s="184">
        <v>8.3571428571428577</v>
      </c>
      <c r="H273" s="185">
        <f t="shared" si="95"/>
        <v>-6.1701456438298052E-2</v>
      </c>
      <c r="I273" s="184">
        <v>7.7749077490774905</v>
      </c>
      <c r="J273" s="185">
        <f t="shared" si="95"/>
        <v>-0.58223510806536716</v>
      </c>
      <c r="K273" s="184">
        <v>6.765537310330493</v>
      </c>
      <c r="L273" s="185">
        <f t="shared" ref="L273:L275" si="96">IFERROR(K273-I273,"-")</f>
        <v>-1.0093704387469975</v>
      </c>
      <c r="M273" s="184">
        <v>7.6107711138310892</v>
      </c>
      <c r="N273" s="185">
        <f t="shared" ref="N273:N275" si="97">IFERROR(M273-K273,"-")</f>
        <v>0.84523380350059618</v>
      </c>
      <c r="O273" s="185">
        <f t="shared" ref="O273" si="98">IFERROR(M273-C273,"-")</f>
        <v>-0.42706039942944063</v>
      </c>
    </row>
    <row r="274" spans="2:15" x14ac:dyDescent="0.25">
      <c r="B274" s="114" t="s">
        <v>73</v>
      </c>
      <c r="C274" s="184">
        <v>8.1903225806451605</v>
      </c>
      <c r="D274" s="185">
        <v>0.29587910389894923</v>
      </c>
      <c r="E274" s="184">
        <v>7.5026661926768572</v>
      </c>
      <c r="F274" s="185">
        <f t="shared" si="95"/>
        <v>-0.68765638796830331</v>
      </c>
      <c r="G274" s="184">
        <v>8.155555555555555</v>
      </c>
      <c r="H274" s="185">
        <f t="shared" si="95"/>
        <v>0.65288936287869781</v>
      </c>
      <c r="I274" s="184">
        <v>7.2347826086956522</v>
      </c>
      <c r="J274" s="185">
        <f t="shared" si="95"/>
        <v>-0.92077294685990285</v>
      </c>
      <c r="K274" s="184">
        <v>7.538742023701003</v>
      </c>
      <c r="L274" s="185">
        <f t="shared" si="96"/>
        <v>0.30395941500535084</v>
      </c>
      <c r="M274" s="184">
        <v>7.6285875070343279</v>
      </c>
      <c r="N274" s="185">
        <f t="shared" si="97"/>
        <v>8.9845483333324871E-2</v>
      </c>
      <c r="O274" s="185">
        <f>IFERROR(M274-C274,"-")</f>
        <v>-0.56173507361083264</v>
      </c>
    </row>
    <row r="275" spans="2:15" x14ac:dyDescent="0.25">
      <c r="B275" s="114" t="s">
        <v>75</v>
      </c>
      <c r="C275" s="184">
        <v>7.8423496164715383</v>
      </c>
      <c r="D275" s="185">
        <v>-0.68853734646410647</v>
      </c>
      <c r="E275" s="184">
        <v>8.5890804597701145</v>
      </c>
      <c r="F275" s="185">
        <f t="shared" si="95"/>
        <v>0.7467308432985762</v>
      </c>
      <c r="G275" s="184">
        <v>9.6</v>
      </c>
      <c r="H275" s="185">
        <f t="shared" si="95"/>
        <v>1.0109195402298852</v>
      </c>
      <c r="I275" s="184">
        <v>8.7922437673130194</v>
      </c>
      <c r="J275" s="185">
        <f t="shared" si="95"/>
        <v>-0.80775623268698027</v>
      </c>
      <c r="K275" s="184">
        <v>8.7350050830227044</v>
      </c>
      <c r="L275" s="185">
        <f t="shared" si="96"/>
        <v>-5.7238684290314978E-2</v>
      </c>
      <c r="M275" s="184">
        <v>6.346367305751766</v>
      </c>
      <c r="N275" s="185">
        <f t="shared" si="97"/>
        <v>-2.3886377772709384</v>
      </c>
      <c r="O275" s="185">
        <f t="shared" ref="O275:O278" si="99">IFERROR(M275-C275,"-")</f>
        <v>-1.4959823107197723</v>
      </c>
    </row>
    <row r="276" spans="2:15" x14ac:dyDescent="0.25">
      <c r="B276" s="114" t="s">
        <v>77</v>
      </c>
      <c r="C276" s="184">
        <v>9.3837654058648532</v>
      </c>
      <c r="D276" s="185">
        <v>0.28337240836574651</v>
      </c>
      <c r="E276" s="184" t="s">
        <v>238</v>
      </c>
      <c r="F276" s="185" t="str">
        <f>IFERROR(E276-C276,"-")</f>
        <v>-</v>
      </c>
      <c r="G276" s="184">
        <v>6.7874999999999996</v>
      </c>
      <c r="H276" s="185" t="str">
        <f>IFERROR(G276-E276,"-")</f>
        <v>-</v>
      </c>
      <c r="I276" s="184">
        <v>7.5339805825242721</v>
      </c>
      <c r="J276" s="185">
        <f>IFERROR(I276-G276,"-")</f>
        <v>0.74648058252427241</v>
      </c>
      <c r="K276" s="184">
        <v>7.4826315789473687</v>
      </c>
      <c r="L276" s="185">
        <f>IFERROR(K276-I276,"-")</f>
        <v>-5.1349003576903307E-2</v>
      </c>
      <c r="M276" s="184">
        <v>9.0444115470022197</v>
      </c>
      <c r="N276" s="185">
        <f>IFERROR(M276-K276,"-")</f>
        <v>1.561779968054851</v>
      </c>
      <c r="O276" s="185">
        <f t="shared" si="99"/>
        <v>-0.33935385886263347</v>
      </c>
    </row>
    <row r="277" spans="2:15" x14ac:dyDescent="0.25">
      <c r="B277" s="114" t="s">
        <v>79</v>
      </c>
      <c r="C277" s="184">
        <v>8.1275510204081627</v>
      </c>
      <c r="D277" s="185">
        <v>-4.6387325044960512</v>
      </c>
      <c r="E277" s="184" t="s">
        <v>238</v>
      </c>
      <c r="F277" s="185" t="str">
        <f t="shared" ref="F277:J285" si="100">IFERROR(E277-C277,"-")</f>
        <v>-</v>
      </c>
      <c r="G277" s="184">
        <v>3.9473684210526314</v>
      </c>
      <c r="H277" s="185" t="str">
        <f t="shared" si="100"/>
        <v>-</v>
      </c>
      <c r="I277" s="184">
        <v>8.1943127962085303</v>
      </c>
      <c r="J277" s="185">
        <f t="shared" si="100"/>
        <v>4.2469443751558984</v>
      </c>
      <c r="K277" s="184">
        <v>7.3178571428571431</v>
      </c>
      <c r="L277" s="185">
        <f t="shared" ref="L277:L285" si="101">IFERROR(K277-I277,"-")</f>
        <v>-0.8764556533513872</v>
      </c>
      <c r="M277" s="184">
        <v>8.3803680981595097</v>
      </c>
      <c r="N277" s="185">
        <f t="shared" ref="N277:N284" si="102">IFERROR(M277-K277,"-")</f>
        <v>1.0625109553023666</v>
      </c>
      <c r="O277" s="185">
        <f t="shared" si="99"/>
        <v>0.25281707775134699</v>
      </c>
    </row>
    <row r="278" spans="2:15" x14ac:dyDescent="0.25">
      <c r="B278" s="114" t="s">
        <v>81</v>
      </c>
      <c r="C278" s="184">
        <v>6.4932249322493227</v>
      </c>
      <c r="D278" s="185">
        <v>-1.4272488410163291</v>
      </c>
      <c r="E278" s="184" t="s">
        <v>238</v>
      </c>
      <c r="F278" s="185" t="str">
        <f t="shared" si="100"/>
        <v>-</v>
      </c>
      <c r="G278" s="184">
        <v>12.76923076923077</v>
      </c>
      <c r="H278" s="185" t="str">
        <f t="shared" si="100"/>
        <v>-</v>
      </c>
      <c r="I278" s="184">
        <v>6.7651006711409396</v>
      </c>
      <c r="J278" s="185">
        <f t="shared" si="100"/>
        <v>-6.0041300980898304</v>
      </c>
      <c r="K278" s="184">
        <v>6.7832167832167833</v>
      </c>
      <c r="L278" s="185">
        <f t="shared" si="101"/>
        <v>1.8116112075843738E-2</v>
      </c>
      <c r="M278" s="184">
        <v>6.9055793991416312</v>
      </c>
      <c r="N278" s="185">
        <f t="shared" si="102"/>
        <v>0.12236261592484787</v>
      </c>
      <c r="O278" s="185">
        <f t="shared" si="99"/>
        <v>0.41235446689230848</v>
      </c>
    </row>
    <row r="279" spans="2:15" x14ac:dyDescent="0.25">
      <c r="B279" s="114" t="s">
        <v>83</v>
      </c>
      <c r="C279" s="184">
        <v>8.4854838709677427</v>
      </c>
      <c r="D279" s="185">
        <v>0.287406947890819</v>
      </c>
      <c r="E279" s="184" t="s">
        <v>238</v>
      </c>
      <c r="F279" s="185" t="str">
        <f t="shared" si="100"/>
        <v>-</v>
      </c>
      <c r="G279" s="184">
        <v>8.6</v>
      </c>
      <c r="H279" s="185" t="str">
        <f t="shared" si="100"/>
        <v>-</v>
      </c>
      <c r="I279" s="184">
        <v>9.1115702479338836</v>
      </c>
      <c r="J279" s="185">
        <f t="shared" si="100"/>
        <v>0.51157024793388395</v>
      </c>
      <c r="K279" s="184">
        <v>7.6214833759590794</v>
      </c>
      <c r="L279" s="185">
        <f t="shared" si="101"/>
        <v>-1.4900868719748042</v>
      </c>
      <c r="M279" s="184">
        <v>6.1578947368421053</v>
      </c>
      <c r="N279" s="185">
        <f t="shared" si="102"/>
        <v>-1.4635886391169741</v>
      </c>
      <c r="O279" s="185">
        <f>IFERROR(M279-C279,"-")</f>
        <v>-2.3275891341256374</v>
      </c>
    </row>
    <row r="280" spans="2:15" x14ac:dyDescent="0.25">
      <c r="B280" s="114" t="s">
        <v>85</v>
      </c>
      <c r="C280" s="184">
        <v>7.9084194977843429</v>
      </c>
      <c r="D280" s="185">
        <v>-1.00027615438957</v>
      </c>
      <c r="E280" s="184">
        <v>4.2</v>
      </c>
      <c r="F280" s="185">
        <f t="shared" si="100"/>
        <v>-3.7084194977843428</v>
      </c>
      <c r="G280" s="184">
        <v>5.0606060606060606</v>
      </c>
      <c r="H280" s="185">
        <f t="shared" si="100"/>
        <v>0.86060606060606037</v>
      </c>
      <c r="I280" s="184">
        <v>7.5714285714285712</v>
      </c>
      <c r="J280" s="185">
        <f t="shared" si="100"/>
        <v>2.5108225108225106</v>
      </c>
      <c r="K280" s="184">
        <v>6.5065274151436032</v>
      </c>
      <c r="L280" s="185">
        <f t="shared" si="101"/>
        <v>-1.064901156284968</v>
      </c>
      <c r="M280" s="184">
        <v>7.8706467661691546</v>
      </c>
      <c r="N280" s="185">
        <f t="shared" si="102"/>
        <v>1.3641193510255514</v>
      </c>
      <c r="O280" s="185">
        <f>IFERROR(M280-C280,"-")</f>
        <v>-3.7772731615188349E-2</v>
      </c>
    </row>
    <row r="281" spans="2:15" x14ac:dyDescent="0.25">
      <c r="B281" s="114" t="s">
        <v>87</v>
      </c>
      <c r="C281" s="184">
        <v>7.8191126279863479</v>
      </c>
      <c r="D281" s="185">
        <v>-0.64368229034396052</v>
      </c>
      <c r="E281" s="184">
        <v>6.875</v>
      </c>
      <c r="F281" s="185">
        <f t="shared" si="100"/>
        <v>-0.94411262798634787</v>
      </c>
      <c r="G281" s="184">
        <v>9.0925925925925934</v>
      </c>
      <c r="H281" s="185">
        <f t="shared" si="100"/>
        <v>2.2175925925925934</v>
      </c>
      <c r="I281" s="184">
        <v>7.0497382198952883</v>
      </c>
      <c r="J281" s="185">
        <f t="shared" si="100"/>
        <v>-2.0428543726973052</v>
      </c>
      <c r="K281" s="184">
        <v>7.5864661654135341</v>
      </c>
      <c r="L281" s="185">
        <f t="shared" si="101"/>
        <v>0.53672794551824587</v>
      </c>
      <c r="M281" s="184">
        <v>7.12</v>
      </c>
      <c r="N281" s="185">
        <f t="shared" si="102"/>
        <v>-0.46646616541353403</v>
      </c>
      <c r="O281" s="185">
        <f t="shared" ref="O281:O284" si="103">IFERROR(M281-C281,"-")</f>
        <v>-0.69911262798634777</v>
      </c>
    </row>
    <row r="282" spans="2:15" x14ac:dyDescent="0.25">
      <c r="B282" s="114" t="s">
        <v>89</v>
      </c>
      <c r="C282" s="184">
        <v>5.918250950570342</v>
      </c>
      <c r="D282" s="185">
        <v>0.13589610139745822</v>
      </c>
      <c r="E282" s="184">
        <v>6.7536231884057969</v>
      </c>
      <c r="F282" s="185">
        <f t="shared" si="100"/>
        <v>0.83537223783545489</v>
      </c>
      <c r="G282" s="184">
        <v>3.383111111111111</v>
      </c>
      <c r="H282" s="185">
        <f t="shared" si="100"/>
        <v>-3.3705120772946859</v>
      </c>
      <c r="I282" s="184">
        <v>5.6079854809437384</v>
      </c>
      <c r="J282" s="185">
        <f t="shared" si="100"/>
        <v>2.2248743698326274</v>
      </c>
      <c r="K282" s="184">
        <v>5.0288944723618094</v>
      </c>
      <c r="L282" s="185">
        <f t="shared" si="101"/>
        <v>-0.57909100858192897</v>
      </c>
      <c r="M282" s="184">
        <v>5.8646384479717817</v>
      </c>
      <c r="N282" s="185">
        <f t="shared" si="102"/>
        <v>0.83574397560997227</v>
      </c>
      <c r="O282" s="185">
        <f t="shared" si="103"/>
        <v>-5.3612502598560319E-2</v>
      </c>
    </row>
    <row r="283" spans="2:15" x14ac:dyDescent="0.25">
      <c r="B283" s="114" t="s">
        <v>91</v>
      </c>
      <c r="C283" s="184">
        <v>8.4100760456273758</v>
      </c>
      <c r="D283" s="185">
        <v>-0.5058019775061684</v>
      </c>
      <c r="E283" s="184">
        <v>6.1092715231788075</v>
      </c>
      <c r="F283" s="185">
        <f t="shared" si="100"/>
        <v>-2.3008045224485683</v>
      </c>
      <c r="G283" s="184">
        <v>8.5948434622467769</v>
      </c>
      <c r="H283" s="185">
        <f t="shared" si="100"/>
        <v>2.4855719390679694</v>
      </c>
      <c r="I283" s="184">
        <v>7.3335444374076424</v>
      </c>
      <c r="J283" s="185">
        <f t="shared" si="100"/>
        <v>-1.2612990248391345</v>
      </c>
      <c r="K283" s="184">
        <v>8.0071192473938471</v>
      </c>
      <c r="L283" s="185">
        <f t="shared" si="101"/>
        <v>0.67357480998620467</v>
      </c>
      <c r="M283" s="184">
        <v>7.7106042654028437</v>
      </c>
      <c r="N283" s="185">
        <f t="shared" si="102"/>
        <v>-0.29651498199100335</v>
      </c>
      <c r="O283" s="185">
        <f t="shared" si="103"/>
        <v>-0.69947178022453205</v>
      </c>
    </row>
    <row r="284" spans="2:15" x14ac:dyDescent="0.25">
      <c r="B284" s="114" t="s">
        <v>93</v>
      </c>
      <c r="C284" s="184">
        <v>7.2893936970084789</v>
      </c>
      <c r="D284" s="185">
        <v>-0.23926757882260841</v>
      </c>
      <c r="E284" s="184">
        <v>10.245901639344263</v>
      </c>
      <c r="F284" s="185">
        <f t="shared" si="100"/>
        <v>2.9565079423357838</v>
      </c>
      <c r="G284" s="184">
        <v>10.549908144519289</v>
      </c>
      <c r="H284" s="185">
        <f t="shared" si="100"/>
        <v>0.30400650517502648</v>
      </c>
      <c r="I284" s="184">
        <v>7.992067553735926</v>
      </c>
      <c r="J284" s="185">
        <f t="shared" si="100"/>
        <v>-2.5578405907833632</v>
      </c>
      <c r="K284" s="184">
        <v>7.3671026379960098</v>
      </c>
      <c r="L284" s="185">
        <f t="shared" si="101"/>
        <v>-0.62496491573991619</v>
      </c>
      <c r="M284" s="184" t="s">
        <v>238</v>
      </c>
      <c r="N284" s="185" t="str">
        <f t="shared" si="102"/>
        <v>-</v>
      </c>
      <c r="O284" s="185" t="str">
        <f t="shared" si="103"/>
        <v>-</v>
      </c>
    </row>
    <row r="285" spans="2:15" ht="15.75" x14ac:dyDescent="0.25">
      <c r="B285" s="117" t="s">
        <v>30</v>
      </c>
      <c r="C285" s="186">
        <v>7.7773307826478364</v>
      </c>
      <c r="D285" s="187">
        <v>-0.25735897363864435</v>
      </c>
      <c r="E285" s="186">
        <v>7.9687523360992749</v>
      </c>
      <c r="F285" s="187">
        <f t="shared" si="100"/>
        <v>0.19142155345143852</v>
      </c>
      <c r="G285" s="186">
        <v>8.0300091491308319</v>
      </c>
      <c r="H285" s="187">
        <f t="shared" si="100"/>
        <v>6.1256813031556945E-2</v>
      </c>
      <c r="I285" s="186">
        <v>7.5025120527784823</v>
      </c>
      <c r="J285" s="187">
        <f t="shared" si="100"/>
        <v>-0.52749709635234954</v>
      </c>
      <c r="K285" s="186">
        <v>7.3068531577511981</v>
      </c>
      <c r="L285" s="187">
        <f t="shared" si="101"/>
        <v>-0.19565889502728417</v>
      </c>
      <c r="M285" s="186">
        <v>7.2505479940867614</v>
      </c>
      <c r="N285" s="187">
        <v>-4.3458434349616049E-2</v>
      </c>
      <c r="O285" s="187">
        <v>-0.63089935187671387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12E61-7B83-4370-BAB6-F1158B1C844F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7" t="s">
        <v>295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8.4391259025923144</v>
      </c>
      <c r="D9" s="185">
        <v>-5.9962589926898957E-2</v>
      </c>
      <c r="E9" s="184">
        <v>8.3584141926140472</v>
      </c>
      <c r="F9" s="185">
        <f t="shared" ref="F9:J21" si="0">IFERROR(E9-C9,"-")</f>
        <v>-8.0711709978267265E-2</v>
      </c>
      <c r="G9" s="184">
        <v>6.4821499143722834</v>
      </c>
      <c r="H9" s="185">
        <f t="shared" si="0"/>
        <v>-1.8762642782417638</v>
      </c>
      <c r="I9" s="184">
        <v>7.8675924721608022</v>
      </c>
      <c r="J9" s="185">
        <f t="shared" si="0"/>
        <v>1.3854425577885188</v>
      </c>
      <c r="K9" s="184">
        <v>7.9193492929900717</v>
      </c>
      <c r="L9" s="185">
        <f t="shared" ref="L9:L21" si="1">IFERROR(K9-I9,"-")</f>
        <v>5.1756820829269579E-2</v>
      </c>
      <c r="M9" s="184">
        <v>7.7202650323008113</v>
      </c>
      <c r="N9" s="185">
        <f t="shared" ref="N9:N14" si="2">IFERROR(M9-K9,"-")</f>
        <v>-0.19908426068926044</v>
      </c>
      <c r="O9" s="185">
        <f>IFERROR(M9-C9,"-")</f>
        <v>-0.71886087029150314</v>
      </c>
    </row>
    <row r="10" spans="1:16" x14ac:dyDescent="0.25">
      <c r="A10" s="1" t="s">
        <v>72</v>
      </c>
      <c r="B10" s="114" t="s">
        <v>73</v>
      </c>
      <c r="C10" s="184">
        <v>7.8240038206453502</v>
      </c>
      <c r="D10" s="185">
        <v>-4.7672353798990486E-2</v>
      </c>
      <c r="E10" s="184">
        <v>7.5206875631951462</v>
      </c>
      <c r="F10" s="185">
        <f t="shared" si="0"/>
        <v>-0.30331625745020396</v>
      </c>
      <c r="G10" s="184">
        <v>5.3613997002119191</v>
      </c>
      <c r="H10" s="185">
        <f t="shared" si="0"/>
        <v>-2.1592878629832271</v>
      </c>
      <c r="I10" s="184">
        <v>6.9710077389092184</v>
      </c>
      <c r="J10" s="185">
        <f t="shared" si="0"/>
        <v>1.6096080386972993</v>
      </c>
      <c r="K10" s="184">
        <v>7.327375365571652</v>
      </c>
      <c r="L10" s="185">
        <f t="shared" si="1"/>
        <v>0.3563676266624336</v>
      </c>
      <c r="M10" s="184">
        <v>7.2083939787951126</v>
      </c>
      <c r="N10" s="185">
        <f t="shared" si="2"/>
        <v>-0.11898138677653947</v>
      </c>
      <c r="O10" s="185">
        <f>IFERROR(M10-C10,"-")</f>
        <v>-0.61560984185023759</v>
      </c>
    </row>
    <row r="11" spans="1:16" x14ac:dyDescent="0.25">
      <c r="A11" s="1" t="s">
        <v>74</v>
      </c>
      <c r="B11" s="114" t="s">
        <v>75</v>
      </c>
      <c r="C11" s="184">
        <v>7.2115145221524903</v>
      </c>
      <c r="D11" s="185">
        <v>0.10031589881540626</v>
      </c>
      <c r="E11" s="184">
        <v>8.5986659736659732</v>
      </c>
      <c r="F11" s="185">
        <f t="shared" si="0"/>
        <v>1.3871514515134828</v>
      </c>
      <c r="G11" s="184">
        <v>4.9198430493273539</v>
      </c>
      <c r="H11" s="185">
        <f t="shared" si="0"/>
        <v>-3.6788229243386192</v>
      </c>
      <c r="I11" s="184">
        <v>7.5340370483881314</v>
      </c>
      <c r="J11" s="185">
        <f t="shared" si="0"/>
        <v>2.6141939990607774</v>
      </c>
      <c r="K11" s="184">
        <v>7.125946545716455</v>
      </c>
      <c r="L11" s="185">
        <f t="shared" si="1"/>
        <v>-0.40809050267167635</v>
      </c>
      <c r="M11" s="184">
        <v>6.8141729239968853</v>
      </c>
      <c r="N11" s="185">
        <f t="shared" si="2"/>
        <v>-0.31177362171956968</v>
      </c>
      <c r="O11" s="185">
        <f t="shared" ref="O11:O14" si="3">IFERROR(M11-C11,"-")</f>
        <v>-0.39734159815560499</v>
      </c>
    </row>
    <row r="12" spans="1:16" x14ac:dyDescent="0.25">
      <c r="A12" s="1" t="s">
        <v>76</v>
      </c>
      <c r="B12" s="114" t="s">
        <v>77</v>
      </c>
      <c r="C12" s="184">
        <v>6.7539957361586662</v>
      </c>
      <c r="D12" s="185">
        <v>-0.49015256143103603</v>
      </c>
      <c r="E12" s="184" t="s">
        <v>238</v>
      </c>
      <c r="F12" s="185" t="str">
        <f t="shared" si="0"/>
        <v>-</v>
      </c>
      <c r="G12" s="184">
        <v>4.7232504955023629</v>
      </c>
      <c r="H12" s="185" t="str">
        <f t="shared" si="0"/>
        <v>-</v>
      </c>
      <c r="I12" s="184">
        <v>6.7202182570716973</v>
      </c>
      <c r="J12" s="185">
        <f t="shared" si="0"/>
        <v>1.9969677615693344</v>
      </c>
      <c r="K12" s="184">
        <v>6.6100999254287842</v>
      </c>
      <c r="L12" s="185">
        <f t="shared" si="1"/>
        <v>-0.11011833164291307</v>
      </c>
      <c r="M12" s="184">
        <v>6.8861707753128698</v>
      </c>
      <c r="N12" s="185">
        <f t="shared" si="2"/>
        <v>0.27607084988408559</v>
      </c>
      <c r="O12" s="185">
        <f>IFERROR(M12-C12,"-")</f>
        <v>0.13217503915420359</v>
      </c>
    </row>
    <row r="13" spans="1:16" x14ac:dyDescent="0.25">
      <c r="A13" s="1" t="s">
        <v>78</v>
      </c>
      <c r="B13" s="114" t="s">
        <v>79</v>
      </c>
      <c r="C13" s="184">
        <v>6.6788553582945793</v>
      </c>
      <c r="D13" s="185">
        <v>-0.55405278156042659</v>
      </c>
      <c r="E13" s="184" t="s">
        <v>238</v>
      </c>
      <c r="F13" s="185" t="str">
        <f t="shared" si="0"/>
        <v>-</v>
      </c>
      <c r="G13" s="184">
        <v>4.458180606464512</v>
      </c>
      <c r="H13" s="185" t="str">
        <f t="shared" si="0"/>
        <v>-</v>
      </c>
      <c r="I13" s="184">
        <v>6.827112159401012</v>
      </c>
      <c r="J13" s="185">
        <f t="shared" si="0"/>
        <v>2.3689315529365</v>
      </c>
      <c r="K13" s="184">
        <v>6.9096158323632126</v>
      </c>
      <c r="L13" s="185">
        <f t="shared" si="1"/>
        <v>8.2503672962200625E-2</v>
      </c>
      <c r="M13" s="184">
        <v>6.7384641095313844</v>
      </c>
      <c r="N13" s="185">
        <f t="shared" si="2"/>
        <v>-0.17115172283182822</v>
      </c>
      <c r="O13" s="185">
        <f>IFERROR(M13-C13,"-")</f>
        <v>5.9608751236805091E-2</v>
      </c>
    </row>
    <row r="14" spans="1:16" x14ac:dyDescent="0.25">
      <c r="A14" s="1" t="s">
        <v>80</v>
      </c>
      <c r="B14" s="114" t="s">
        <v>81</v>
      </c>
      <c r="C14" s="184">
        <v>7.0132457341722736</v>
      </c>
      <c r="D14" s="185">
        <v>0.19709295639449564</v>
      </c>
      <c r="E14" s="184" t="s">
        <v>238</v>
      </c>
      <c r="F14" s="185" t="str">
        <f t="shared" si="0"/>
        <v>-</v>
      </c>
      <c r="G14" s="184">
        <v>5.1354900166233959</v>
      </c>
      <c r="H14" s="185" t="str">
        <f t="shared" si="0"/>
        <v>-</v>
      </c>
      <c r="I14" s="184">
        <v>7.103049196835622</v>
      </c>
      <c r="J14" s="185">
        <f t="shared" si="0"/>
        <v>1.9675591802122261</v>
      </c>
      <c r="K14" s="184">
        <v>6.7967333968859229</v>
      </c>
      <c r="L14" s="185">
        <f t="shared" si="1"/>
        <v>-0.30631579994969904</v>
      </c>
      <c r="M14" s="184">
        <v>6.746200617578709</v>
      </c>
      <c r="N14" s="185">
        <f t="shared" si="2"/>
        <v>-5.0532779307213893E-2</v>
      </c>
      <c r="O14" s="185">
        <f t="shared" si="3"/>
        <v>-0.26704511659356456</v>
      </c>
    </row>
    <row r="15" spans="1:16" x14ac:dyDescent="0.25">
      <c r="A15" s="1" t="s">
        <v>82</v>
      </c>
      <c r="B15" s="114" t="s">
        <v>83</v>
      </c>
      <c r="C15" s="184">
        <v>7.5966545734741713</v>
      </c>
      <c r="D15" s="185">
        <v>-4.1390654380276004E-2</v>
      </c>
      <c r="E15" s="184" t="s">
        <v>238</v>
      </c>
      <c r="F15" s="185" t="str">
        <f t="shared" si="0"/>
        <v>-</v>
      </c>
      <c r="G15" s="184">
        <v>5.8762640210740988</v>
      </c>
      <c r="H15" s="185" t="str">
        <f t="shared" si="0"/>
        <v>-</v>
      </c>
      <c r="I15" s="184">
        <v>7.1580594869057226</v>
      </c>
      <c r="J15" s="185">
        <f t="shared" si="0"/>
        <v>1.2817954658316237</v>
      </c>
      <c r="K15" s="184">
        <v>7.3515560678412646</v>
      </c>
      <c r="L15" s="185">
        <f t="shared" si="1"/>
        <v>0.19349658093554201</v>
      </c>
      <c r="M15" s="184">
        <v>7.3441230252705418</v>
      </c>
      <c r="N15" s="185">
        <f>IFERROR(M15-K15,"-")</f>
        <v>-7.4330425707227477E-3</v>
      </c>
      <c r="O15" s="185">
        <f>IFERROR(M15-C15,"-")</f>
        <v>-0.25253154820362944</v>
      </c>
    </row>
    <row r="16" spans="1:16" x14ac:dyDescent="0.25">
      <c r="A16" s="1" t="s">
        <v>84</v>
      </c>
      <c r="B16" s="114" t="s">
        <v>85</v>
      </c>
      <c r="C16" s="184">
        <v>7.7168808475008195</v>
      </c>
      <c r="D16" s="185">
        <v>-3.7806535314610201E-2</v>
      </c>
      <c r="E16" s="184">
        <v>5.4009281181930104</v>
      </c>
      <c r="F16" s="185">
        <f t="shared" si="0"/>
        <v>-2.315952729307809</v>
      </c>
      <c r="G16" s="184">
        <v>6.7355987274081093</v>
      </c>
      <c r="H16" s="185">
        <f t="shared" si="0"/>
        <v>1.3346706092150988</v>
      </c>
      <c r="I16" s="184">
        <v>7.5394597811433499</v>
      </c>
      <c r="J16" s="185">
        <f t="shared" si="0"/>
        <v>0.80386105373524064</v>
      </c>
      <c r="K16" s="184">
        <v>7.6174015116125862</v>
      </c>
      <c r="L16" s="185">
        <f t="shared" si="1"/>
        <v>7.7941730469236248E-2</v>
      </c>
      <c r="M16" s="184">
        <v>7.4361541399893953</v>
      </c>
      <c r="N16" s="185">
        <f>IFERROR(M16-K16,"-")</f>
        <v>-0.18124737162319082</v>
      </c>
      <c r="O16" s="185">
        <f>IFERROR(M16-C16,"-")</f>
        <v>-0.28072670751142415</v>
      </c>
    </row>
    <row r="17" spans="1:16" x14ac:dyDescent="0.25">
      <c r="A17" s="1" t="s">
        <v>86</v>
      </c>
      <c r="B17" s="114" t="s">
        <v>87</v>
      </c>
      <c r="C17" s="184">
        <v>7.7557068277203403</v>
      </c>
      <c r="D17" s="185">
        <v>0.17760180652933411</v>
      </c>
      <c r="E17" s="184">
        <v>4.7376679810090927</v>
      </c>
      <c r="F17" s="185">
        <f t="shared" si="0"/>
        <v>-3.0180388467112476</v>
      </c>
      <c r="G17" s="184">
        <v>7.2308130266454107</v>
      </c>
      <c r="H17" s="185">
        <f t="shared" si="0"/>
        <v>2.493145045636318</v>
      </c>
      <c r="I17" s="184">
        <v>7.2205562876170806</v>
      </c>
      <c r="J17" s="185">
        <f t="shared" si="0"/>
        <v>-1.0256739028330131E-2</v>
      </c>
      <c r="K17" s="184">
        <v>7.2048057386634614</v>
      </c>
      <c r="L17" s="185">
        <f t="shared" si="1"/>
        <v>-1.5750548953619159E-2</v>
      </c>
      <c r="M17" s="184">
        <v>7.4121032226799128</v>
      </c>
      <c r="N17" s="185">
        <f t="shared" ref="N17:N20" si="4">IFERROR(M17-K17,"-")</f>
        <v>0.20729748401645143</v>
      </c>
      <c r="O17" s="185">
        <f t="shared" ref="O17:O20" si="5">IFERROR(M17-C17,"-")</f>
        <v>-0.34360360504042742</v>
      </c>
    </row>
    <row r="18" spans="1:16" x14ac:dyDescent="0.25">
      <c r="A18" s="1" t="s">
        <v>88</v>
      </c>
      <c r="B18" s="114" t="s">
        <v>89</v>
      </c>
      <c r="C18" s="184">
        <v>7.3055867189371115</v>
      </c>
      <c r="D18" s="185">
        <v>7.9517410251213505E-2</v>
      </c>
      <c r="E18" s="184">
        <v>4.6237507545777721</v>
      </c>
      <c r="F18" s="185">
        <f t="shared" si="0"/>
        <v>-2.6818359643593395</v>
      </c>
      <c r="G18" s="184">
        <v>6.852862524082008</v>
      </c>
      <c r="H18" s="185">
        <f t="shared" si="0"/>
        <v>2.229111769504236</v>
      </c>
      <c r="I18" s="184">
        <v>7.0641728353204876</v>
      </c>
      <c r="J18" s="185">
        <f t="shared" si="0"/>
        <v>0.21131031123847954</v>
      </c>
      <c r="K18" s="184">
        <v>7.0118722097404369</v>
      </c>
      <c r="L18" s="185">
        <f t="shared" si="1"/>
        <v>-5.2300625580050664E-2</v>
      </c>
      <c r="M18" s="184">
        <v>7.0798877672037257</v>
      </c>
      <c r="N18" s="185">
        <f t="shared" si="4"/>
        <v>6.80155574632888E-2</v>
      </c>
      <c r="O18" s="185">
        <f t="shared" si="5"/>
        <v>-0.22569895173338583</v>
      </c>
    </row>
    <row r="19" spans="1:16" x14ac:dyDescent="0.25">
      <c r="A19" s="1" t="s">
        <v>90</v>
      </c>
      <c r="B19" s="114" t="s">
        <v>91</v>
      </c>
      <c r="C19" s="184">
        <v>7.5315155703237568</v>
      </c>
      <c r="D19" s="185">
        <v>9.0742562477712951E-2</v>
      </c>
      <c r="E19" s="184">
        <v>7.0349666024117994</v>
      </c>
      <c r="F19" s="185">
        <f t="shared" si="0"/>
        <v>-0.49654896791195746</v>
      </c>
      <c r="G19" s="184">
        <v>7.5835991820040896</v>
      </c>
      <c r="H19" s="185">
        <f t="shared" si="0"/>
        <v>0.54863257959229017</v>
      </c>
      <c r="I19" s="184">
        <v>7.3048140088825431</v>
      </c>
      <c r="J19" s="185">
        <f t="shared" si="0"/>
        <v>-0.27878517312154649</v>
      </c>
      <c r="K19" s="184">
        <v>7.4515604133442244</v>
      </c>
      <c r="L19" s="185">
        <f t="shared" si="1"/>
        <v>0.1467464044616813</v>
      </c>
      <c r="M19" s="184">
        <v>7.1652454335716929</v>
      </c>
      <c r="N19" s="185">
        <f t="shared" si="4"/>
        <v>-0.28631497977253151</v>
      </c>
      <c r="O19" s="185">
        <f t="shared" si="5"/>
        <v>-0.36627013675206399</v>
      </c>
    </row>
    <row r="20" spans="1:16" x14ac:dyDescent="0.25">
      <c r="A20" s="1" t="s">
        <v>92</v>
      </c>
      <c r="B20" s="114" t="s">
        <v>93</v>
      </c>
      <c r="C20" s="184">
        <v>7.6105102871914729</v>
      </c>
      <c r="D20" s="185">
        <v>0.42879364546062781</v>
      </c>
      <c r="E20" s="184">
        <v>7.0923387678545664</v>
      </c>
      <c r="F20" s="185">
        <f t="shared" si="0"/>
        <v>-0.51817151933690653</v>
      </c>
      <c r="G20" s="184">
        <v>7.2716303604914039</v>
      </c>
      <c r="H20" s="185">
        <f t="shared" si="0"/>
        <v>0.17929159263683747</v>
      </c>
      <c r="I20" s="184">
        <v>7.2045591816853385</v>
      </c>
      <c r="J20" s="185">
        <f t="shared" si="0"/>
        <v>-6.707117880606539E-2</v>
      </c>
      <c r="K20" s="184">
        <v>7.1449588922544356</v>
      </c>
      <c r="L20" s="185">
        <f t="shared" si="1"/>
        <v>-5.9600289430902897E-2</v>
      </c>
      <c r="M20" s="184" t="s">
        <v>238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7.4350901875799549</v>
      </c>
      <c r="D21" s="187">
        <v>-1.6775117483494917E-2</v>
      </c>
      <c r="E21" s="186">
        <v>7.1048165891222386</v>
      </c>
      <c r="F21" s="187">
        <f t="shared" si="0"/>
        <v>-0.33027359845771631</v>
      </c>
      <c r="G21" s="186">
        <v>6.5418610854156141</v>
      </c>
      <c r="H21" s="187">
        <f t="shared" si="0"/>
        <v>-0.5629555037066245</v>
      </c>
      <c r="I21" s="186">
        <v>7.1895473603752658</v>
      </c>
      <c r="J21" s="187">
        <f t="shared" si="0"/>
        <v>0.6476862749596517</v>
      </c>
      <c r="K21" s="186">
        <v>7.1971014630901768</v>
      </c>
      <c r="L21" s="187">
        <f t="shared" si="1"/>
        <v>7.5541027149110818E-3</v>
      </c>
      <c r="M21" s="186">
        <v>7.1364993784575406</v>
      </c>
      <c r="N21" s="187">
        <v>-6.548757596402055E-2</v>
      </c>
      <c r="O21" s="187">
        <v>-0.28331597997158742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7" t="s">
        <v>307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8.2503806788612408</v>
      </c>
      <c r="D31" s="185">
        <v>-3.933075448378176E-2</v>
      </c>
      <c r="E31" s="184">
        <v>8.1352858258738188</v>
      </c>
      <c r="F31" s="185">
        <f t="shared" ref="F31:J43" si="6">IFERROR(E31-C31,"-")</f>
        <v>-0.11509485298742206</v>
      </c>
      <c r="G31" s="184">
        <v>6.2849942158320937</v>
      </c>
      <c r="H31" s="185">
        <f t="shared" si="6"/>
        <v>-1.850291610041725</v>
      </c>
      <c r="I31" s="184">
        <v>7.5182646018212402</v>
      </c>
      <c r="J31" s="185">
        <f t="shared" si="6"/>
        <v>1.2332703859891465</v>
      </c>
      <c r="K31" s="184">
        <v>7.6644705070714041</v>
      </c>
      <c r="L31" s="185">
        <f t="shared" ref="L31:L43" si="7">IFERROR(K31-I31,"-")</f>
        <v>0.14620590525016386</v>
      </c>
      <c r="M31" s="184">
        <v>7.5580568527588392</v>
      </c>
      <c r="N31" s="185">
        <f>IFERROR(M31-K31,"-")</f>
        <v>-0.10641365431256489</v>
      </c>
      <c r="O31" s="185">
        <f>IFERROR(M31-C31,"-")</f>
        <v>-0.69232382610240162</v>
      </c>
    </row>
    <row r="32" spans="1:16" x14ac:dyDescent="0.25">
      <c r="B32" s="114" t="s">
        <v>73</v>
      </c>
      <c r="C32" s="184">
        <v>7.672650329691959</v>
      </c>
      <c r="D32" s="185">
        <v>3.109528491110769E-2</v>
      </c>
      <c r="E32" s="184">
        <v>7.2228318980165271</v>
      </c>
      <c r="F32" s="185">
        <f t="shared" si="6"/>
        <v>-0.4498184316754319</v>
      </c>
      <c r="G32" s="184">
        <v>5.3968468468468469</v>
      </c>
      <c r="H32" s="185">
        <f t="shared" si="6"/>
        <v>-1.8259850511696802</v>
      </c>
      <c r="I32" s="184">
        <v>6.7363253239954597</v>
      </c>
      <c r="J32" s="185">
        <f t="shared" si="6"/>
        <v>1.3394784771486128</v>
      </c>
      <c r="K32" s="184">
        <v>7.1058170367915148</v>
      </c>
      <c r="L32" s="185">
        <f t="shared" si="7"/>
        <v>0.36949171279605508</v>
      </c>
      <c r="M32" s="184">
        <v>7.03976485746497</v>
      </c>
      <c r="N32" s="185">
        <f t="shared" ref="N32:N39" si="8">IFERROR(M32-K32,"-")</f>
        <v>-6.6052179326544724E-2</v>
      </c>
      <c r="O32" s="185">
        <f t="shared" ref="O32:O42" si="9">IFERROR(M32-C32,"-")</f>
        <v>-0.63288547222698899</v>
      </c>
    </row>
    <row r="33" spans="2:16" x14ac:dyDescent="0.25">
      <c r="B33" s="114" t="s">
        <v>75</v>
      </c>
      <c r="C33" s="184">
        <v>7.2298782669473542</v>
      </c>
      <c r="D33" s="185">
        <v>0.22818526956459007</v>
      </c>
      <c r="E33" s="184">
        <v>8.0325955060881213</v>
      </c>
      <c r="F33" s="185">
        <f t="shared" si="6"/>
        <v>0.80271723914076709</v>
      </c>
      <c r="G33" s="184">
        <v>5.088915771964313</v>
      </c>
      <c r="H33" s="185">
        <f t="shared" si="6"/>
        <v>-2.9436797341238083</v>
      </c>
      <c r="I33" s="184">
        <v>7.340603850050659</v>
      </c>
      <c r="J33" s="185">
        <f t="shared" si="6"/>
        <v>2.251688078086346</v>
      </c>
      <c r="K33" s="184">
        <v>7.0855993964299477</v>
      </c>
      <c r="L33" s="185">
        <f t="shared" si="7"/>
        <v>-0.25500445362071122</v>
      </c>
      <c r="M33" s="184">
        <v>6.7417069787419814</v>
      </c>
      <c r="N33" s="185">
        <f t="shared" si="8"/>
        <v>-0.3438924176879663</v>
      </c>
      <c r="O33" s="185">
        <f t="shared" si="9"/>
        <v>-0.48817128820537281</v>
      </c>
    </row>
    <row r="34" spans="2:16" x14ac:dyDescent="0.25">
      <c r="B34" s="114" t="s">
        <v>77</v>
      </c>
      <c r="C34" s="184">
        <v>6.8932736431701338</v>
      </c>
      <c r="D34" s="185">
        <v>-0.14022768568331934</v>
      </c>
      <c r="E34" s="184" t="s">
        <v>238</v>
      </c>
      <c r="F34" s="185" t="str">
        <f t="shared" si="6"/>
        <v>-</v>
      </c>
      <c r="G34" s="184">
        <v>4.8453511180855235</v>
      </c>
      <c r="H34" s="185" t="str">
        <f t="shared" si="6"/>
        <v>-</v>
      </c>
      <c r="I34" s="184">
        <v>6.6255954316084074</v>
      </c>
      <c r="J34" s="185">
        <f t="shared" si="6"/>
        <v>1.7802443135228838</v>
      </c>
      <c r="K34" s="184">
        <v>6.5495900152383717</v>
      </c>
      <c r="L34" s="185">
        <f t="shared" si="7"/>
        <v>-7.6005416370035661E-2</v>
      </c>
      <c r="M34" s="184">
        <v>6.8085421647177435</v>
      </c>
      <c r="N34" s="185">
        <f t="shared" si="8"/>
        <v>0.25895214947937184</v>
      </c>
      <c r="O34" s="185">
        <f t="shared" si="9"/>
        <v>-8.4731478452390263E-2</v>
      </c>
    </row>
    <row r="35" spans="2:16" x14ac:dyDescent="0.25">
      <c r="B35" s="114" t="s">
        <v>79</v>
      </c>
      <c r="C35" s="184">
        <v>6.8085046391343811</v>
      </c>
      <c r="D35" s="185">
        <v>-0.26919883812966194</v>
      </c>
      <c r="E35" s="184" t="s">
        <v>238</v>
      </c>
      <c r="F35" s="185" t="str">
        <f t="shared" si="6"/>
        <v>-</v>
      </c>
      <c r="G35" s="184">
        <v>4.6480726575145379</v>
      </c>
      <c r="H35" s="185" t="str">
        <f t="shared" si="6"/>
        <v>-</v>
      </c>
      <c r="I35" s="184">
        <v>6.7026465511730491</v>
      </c>
      <c r="J35" s="185">
        <f t="shared" si="6"/>
        <v>2.0545738936585112</v>
      </c>
      <c r="K35" s="184">
        <v>6.924320405944183</v>
      </c>
      <c r="L35" s="185">
        <f t="shared" si="7"/>
        <v>0.22167385477113388</v>
      </c>
      <c r="M35" s="184">
        <v>6.7435530409757645</v>
      </c>
      <c r="N35" s="185">
        <f t="shared" si="8"/>
        <v>-0.1807673649684185</v>
      </c>
      <c r="O35" s="185">
        <f t="shared" si="9"/>
        <v>-6.4951598158616619E-2</v>
      </c>
    </row>
    <row r="36" spans="2:16" x14ac:dyDescent="0.25">
      <c r="B36" s="114" t="s">
        <v>81</v>
      </c>
      <c r="C36" s="184">
        <v>7.0524334074709722</v>
      </c>
      <c r="D36" s="185">
        <v>0.18404654682498478</v>
      </c>
      <c r="E36" s="184" t="s">
        <v>238</v>
      </c>
      <c r="F36" s="185" t="str">
        <f t="shared" si="6"/>
        <v>-</v>
      </c>
      <c r="G36" s="184">
        <v>5.0071353713737823</v>
      </c>
      <c r="H36" s="185" t="str">
        <f t="shared" si="6"/>
        <v>-</v>
      </c>
      <c r="I36" s="184">
        <v>7.0056785596006428</v>
      </c>
      <c r="J36" s="185">
        <f t="shared" si="6"/>
        <v>1.9985431882268605</v>
      </c>
      <c r="K36" s="184">
        <v>6.859391485803159</v>
      </c>
      <c r="L36" s="185">
        <f t="shared" si="7"/>
        <v>-0.14628707379748374</v>
      </c>
      <c r="M36" s="184">
        <v>6.6819662491005181</v>
      </c>
      <c r="N36" s="185">
        <f t="shared" si="8"/>
        <v>-0.17742523670264099</v>
      </c>
      <c r="O36" s="185">
        <f t="shared" si="9"/>
        <v>-0.37046715837045419</v>
      </c>
    </row>
    <row r="37" spans="2:16" x14ac:dyDescent="0.25">
      <c r="B37" s="114" t="s">
        <v>83</v>
      </c>
      <c r="C37" s="184">
        <v>7.4854602157788266</v>
      </c>
      <c r="D37" s="185">
        <v>5.170818638465402E-2</v>
      </c>
      <c r="E37" s="184" t="s">
        <v>238</v>
      </c>
      <c r="F37" s="185" t="str">
        <f t="shared" si="6"/>
        <v>-</v>
      </c>
      <c r="G37" s="184">
        <v>5.8237510966131643</v>
      </c>
      <c r="H37" s="185" t="str">
        <f t="shared" si="6"/>
        <v>-</v>
      </c>
      <c r="I37" s="184">
        <v>7.0349361355325888</v>
      </c>
      <c r="J37" s="185">
        <f t="shared" si="6"/>
        <v>1.2111850389194245</v>
      </c>
      <c r="K37" s="184">
        <v>7.2804276746500269</v>
      </c>
      <c r="L37" s="185">
        <f t="shared" si="7"/>
        <v>0.24549153911743815</v>
      </c>
      <c r="M37" s="184">
        <v>7.2822665110572462</v>
      </c>
      <c r="N37" s="185">
        <f t="shared" si="8"/>
        <v>1.8388364072192687E-3</v>
      </c>
      <c r="O37" s="185">
        <f t="shared" si="9"/>
        <v>-0.20319370472158038</v>
      </c>
    </row>
    <row r="38" spans="2:16" x14ac:dyDescent="0.25">
      <c r="B38" s="114" t="s">
        <v>85</v>
      </c>
      <c r="C38" s="184">
        <v>7.5641013564431043</v>
      </c>
      <c r="D38" s="185">
        <v>-6.5425860190468477E-2</v>
      </c>
      <c r="E38" s="184">
        <v>5.2528013118338341</v>
      </c>
      <c r="F38" s="185">
        <f t="shared" si="6"/>
        <v>-2.3113000446092702</v>
      </c>
      <c r="G38" s="184">
        <v>6.7385265460330084</v>
      </c>
      <c r="H38" s="185">
        <f t="shared" si="6"/>
        <v>1.4857252341991742</v>
      </c>
      <c r="I38" s="184">
        <v>7.4451101998232163</v>
      </c>
      <c r="J38" s="185">
        <f t="shared" si="6"/>
        <v>0.70658365379020793</v>
      </c>
      <c r="K38" s="184">
        <v>7.5113181535177445</v>
      </c>
      <c r="L38" s="185">
        <f t="shared" si="7"/>
        <v>6.6207953694528143E-2</v>
      </c>
      <c r="M38" s="184">
        <v>7.2521785201399833</v>
      </c>
      <c r="N38" s="185">
        <f t="shared" si="8"/>
        <v>-0.25913963337776114</v>
      </c>
      <c r="O38" s="185">
        <f t="shared" si="9"/>
        <v>-0.31192283630312101</v>
      </c>
    </row>
    <row r="39" spans="2:16" x14ac:dyDescent="0.25">
      <c r="B39" s="114" t="s">
        <v>87</v>
      </c>
      <c r="C39" s="184">
        <v>7.546100731112916</v>
      </c>
      <c r="D39" s="185">
        <v>0.13686884574064795</v>
      </c>
      <c r="E39" s="184">
        <v>4.6117404028232052</v>
      </c>
      <c r="F39" s="185">
        <f t="shared" si="6"/>
        <v>-2.9343603282897108</v>
      </c>
      <c r="G39" s="184">
        <v>7.1107683679192375</v>
      </c>
      <c r="H39" s="185">
        <f t="shared" si="6"/>
        <v>2.4990279650960323</v>
      </c>
      <c r="I39" s="184">
        <v>7.1996563985093509</v>
      </c>
      <c r="J39" s="185">
        <f t="shared" si="6"/>
        <v>8.8888030590113409E-2</v>
      </c>
      <c r="K39" s="184">
        <v>7.201905187763999</v>
      </c>
      <c r="L39" s="185">
        <f t="shared" si="7"/>
        <v>2.2487892546481092E-3</v>
      </c>
      <c r="M39" s="184">
        <v>7.3222976656589189</v>
      </c>
      <c r="N39" s="185">
        <f t="shared" si="8"/>
        <v>0.12039247789491991</v>
      </c>
      <c r="O39" s="185">
        <f t="shared" si="9"/>
        <v>-0.22380306545399709</v>
      </c>
    </row>
    <row r="40" spans="2:16" x14ac:dyDescent="0.25">
      <c r="B40" s="114" t="s">
        <v>89</v>
      </c>
      <c r="C40" s="184">
        <v>7.1231688405740057</v>
      </c>
      <c r="D40" s="185">
        <v>6.2997871388578375E-2</v>
      </c>
      <c r="E40" s="184">
        <v>4.4186308981204148</v>
      </c>
      <c r="F40" s="185">
        <f t="shared" si="6"/>
        <v>-2.7045379424535909</v>
      </c>
      <c r="G40" s="184">
        <v>6.7673235335018447</v>
      </c>
      <c r="H40" s="185">
        <f t="shared" si="6"/>
        <v>2.3486926353814299</v>
      </c>
      <c r="I40" s="184">
        <v>6.9613529785943582</v>
      </c>
      <c r="J40" s="185">
        <f t="shared" si="6"/>
        <v>0.19402944509251352</v>
      </c>
      <c r="K40" s="184">
        <v>6.9074537059605969</v>
      </c>
      <c r="L40" s="185">
        <f t="shared" si="7"/>
        <v>-5.3899272633761264E-2</v>
      </c>
      <c r="M40" s="184">
        <v>7.0022098187235802</v>
      </c>
      <c r="N40" s="185">
        <f>IFERROR(M40-K40,"-")</f>
        <v>9.4756112762983236E-2</v>
      </c>
      <c r="O40" s="185">
        <f t="shared" si="9"/>
        <v>-0.12095902185042551</v>
      </c>
    </row>
    <row r="41" spans="2:16" x14ac:dyDescent="0.25">
      <c r="B41" s="114" t="s">
        <v>91</v>
      </c>
      <c r="C41" s="184">
        <v>7.3441428597878211</v>
      </c>
      <c r="D41" s="185">
        <v>-0.15690234409787784</v>
      </c>
      <c r="E41" s="184">
        <v>7.1778568798330671</v>
      </c>
      <c r="F41" s="185">
        <f t="shared" si="6"/>
        <v>-0.16628597995475403</v>
      </c>
      <c r="G41" s="184">
        <v>7.4590700904756542</v>
      </c>
      <c r="H41" s="185">
        <f t="shared" si="6"/>
        <v>0.28121321064258709</v>
      </c>
      <c r="I41" s="184">
        <v>7.1690575541344659</v>
      </c>
      <c r="J41" s="185">
        <f t="shared" si="6"/>
        <v>-0.29001253634118829</v>
      </c>
      <c r="K41" s="184">
        <v>7.33855035279025</v>
      </c>
      <c r="L41" s="185">
        <f t="shared" si="7"/>
        <v>0.16949279865578415</v>
      </c>
      <c r="M41" s="184">
        <v>7.11226447386227</v>
      </c>
      <c r="N41" s="185">
        <f>IFERROR(M41-K41,"-")</f>
        <v>-0.22628587892798002</v>
      </c>
      <c r="O41" s="185">
        <f t="shared" si="9"/>
        <v>-0.2318783859255511</v>
      </c>
    </row>
    <row r="42" spans="2:16" x14ac:dyDescent="0.25">
      <c r="B42" s="114" t="s">
        <v>93</v>
      </c>
      <c r="C42" s="184">
        <v>7.299135293335107</v>
      </c>
      <c r="D42" s="185">
        <v>0.20347723215243185</v>
      </c>
      <c r="E42" s="184">
        <v>7.0017494280715917</v>
      </c>
      <c r="F42" s="185">
        <f t="shared" si="6"/>
        <v>-0.29738586526351529</v>
      </c>
      <c r="G42" s="184">
        <v>7.141052695655703</v>
      </c>
      <c r="H42" s="185">
        <f t="shared" si="6"/>
        <v>0.13930326758411127</v>
      </c>
      <c r="I42" s="184">
        <v>7.0770494781997302</v>
      </c>
      <c r="J42" s="185">
        <f t="shared" si="6"/>
        <v>-6.4003217455972816E-2</v>
      </c>
      <c r="K42" s="184">
        <v>7.0566021750516033</v>
      </c>
      <c r="L42" s="185">
        <f t="shared" si="7"/>
        <v>-2.0447303148126927E-2</v>
      </c>
      <c r="M42" s="184" t="s">
        <v>238</v>
      </c>
      <c r="N42" s="185" t="str">
        <f>IFERROR(M42-K42,"-")</f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7.3447437273581109</v>
      </c>
      <c r="D43" s="187">
        <v>2.1876358322914236E-2</v>
      </c>
      <c r="E43" s="186">
        <v>6.9011122634289048</v>
      </c>
      <c r="F43" s="187">
        <f t="shared" si="6"/>
        <v>-0.44363146392920605</v>
      </c>
      <c r="G43" s="186">
        <v>6.5070287259819759</v>
      </c>
      <c r="H43" s="187">
        <f t="shared" si="6"/>
        <v>-0.39408353744692892</v>
      </c>
      <c r="I43" s="186">
        <v>7.0549781333920114</v>
      </c>
      <c r="J43" s="187">
        <f t="shared" si="6"/>
        <v>0.5479494074100355</v>
      </c>
      <c r="K43" s="186">
        <v>7.1160415085707172</v>
      </c>
      <c r="L43" s="187">
        <f t="shared" si="7"/>
        <v>6.1063375178705748E-2</v>
      </c>
      <c r="M43" s="186">
        <v>7.0442390488058209</v>
      </c>
      <c r="N43" s="187">
        <v>-7.7263116036349722E-2</v>
      </c>
      <c r="O43" s="187">
        <v>-0.30459064012558468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7" t="s">
        <v>308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8.2333166431840148</v>
      </c>
      <c r="D53" s="185">
        <v>-5.4155293294124718E-2</v>
      </c>
      <c r="E53" s="184">
        <v>8.0209407944760684</v>
      </c>
      <c r="F53" s="185">
        <f t="shared" ref="F53:J65" si="10">IFERROR(E53-C53,"-")</f>
        <v>-0.21237584870794635</v>
      </c>
      <c r="G53" s="184">
        <v>5.7105285849788743</v>
      </c>
      <c r="H53" s="185">
        <f t="shared" si="10"/>
        <v>-2.3104122094971942</v>
      </c>
      <c r="I53" s="184">
        <v>7.4674421006428959</v>
      </c>
      <c r="J53" s="185">
        <f t="shared" si="10"/>
        <v>1.7569135156640217</v>
      </c>
      <c r="K53" s="184">
        <v>7.5453921703162061</v>
      </c>
      <c r="L53" s="185">
        <f t="shared" ref="L53:L65" si="11">IFERROR(K53-I53,"-")</f>
        <v>7.7950069673310196E-2</v>
      </c>
      <c r="M53" s="184">
        <v>7.4795131736365352</v>
      </c>
      <c r="N53" s="185">
        <f>IFERROR(M53-K53,"-")</f>
        <v>-6.5878996679670898E-2</v>
      </c>
      <c r="O53" s="185">
        <f>IFERROR(M53-C53,"-")</f>
        <v>-0.75380346954747957</v>
      </c>
    </row>
    <row r="54" spans="1:16" x14ac:dyDescent="0.25">
      <c r="A54" s="1"/>
      <c r="B54" s="114" t="s">
        <v>73</v>
      </c>
      <c r="C54" s="184">
        <v>7.5458689988835133</v>
      </c>
      <c r="D54" s="185">
        <v>-3.2778256196863254E-2</v>
      </c>
      <c r="E54" s="184">
        <v>7.083001070187235</v>
      </c>
      <c r="F54" s="185">
        <f t="shared" si="10"/>
        <v>-0.46286792869627824</v>
      </c>
      <c r="G54" s="184">
        <v>4.9967806841046274</v>
      </c>
      <c r="H54" s="185">
        <f t="shared" si="10"/>
        <v>-2.0862203860826076</v>
      </c>
      <c r="I54" s="184">
        <v>6.6507065915604313</v>
      </c>
      <c r="J54" s="185">
        <f t="shared" si="10"/>
        <v>1.6539259074558039</v>
      </c>
      <c r="K54" s="184">
        <v>6.9978918500415102</v>
      </c>
      <c r="L54" s="185">
        <f t="shared" si="11"/>
        <v>0.34718525848107884</v>
      </c>
      <c r="M54" s="184">
        <v>6.9611814572379007</v>
      </c>
      <c r="N54" s="185">
        <f t="shared" ref="N54:N64" si="12">IFERROR(M54-K54,"-")</f>
        <v>-3.6710392803609437E-2</v>
      </c>
      <c r="O54" s="185">
        <f t="shared" ref="O54:O64" si="13">IFERROR(M54-C54,"-")</f>
        <v>-0.58468754164561254</v>
      </c>
    </row>
    <row r="55" spans="1:16" x14ac:dyDescent="0.25">
      <c r="A55" s="1"/>
      <c r="B55" s="114" t="s">
        <v>75</v>
      </c>
      <c r="C55" s="184">
        <v>7.224927224149619</v>
      </c>
      <c r="D55" s="185">
        <v>0.18181087947531527</v>
      </c>
      <c r="E55" s="184">
        <v>7.9104612087858568</v>
      </c>
      <c r="F55" s="185">
        <f t="shared" si="10"/>
        <v>0.68553398463623783</v>
      </c>
      <c r="G55" s="184">
        <v>4.8375486381322954</v>
      </c>
      <c r="H55" s="185">
        <f t="shared" si="10"/>
        <v>-3.0729125706535614</v>
      </c>
      <c r="I55" s="184">
        <v>7.297614374012837</v>
      </c>
      <c r="J55" s="185">
        <f t="shared" si="10"/>
        <v>2.4600657358805416</v>
      </c>
      <c r="K55" s="184">
        <v>7.0689602308594104</v>
      </c>
      <c r="L55" s="185">
        <f t="shared" si="11"/>
        <v>-0.22865414315342658</v>
      </c>
      <c r="M55" s="184">
        <v>6.7553435594392406</v>
      </c>
      <c r="N55" s="185">
        <f t="shared" si="12"/>
        <v>-0.3136166714201698</v>
      </c>
      <c r="O55" s="185">
        <f t="shared" si="13"/>
        <v>-0.46958366471037838</v>
      </c>
    </row>
    <row r="56" spans="1:16" x14ac:dyDescent="0.25">
      <c r="A56" s="1"/>
      <c r="B56" s="114" t="s">
        <v>77</v>
      </c>
      <c r="C56" s="184">
        <v>6.9060150375939848</v>
      </c>
      <c r="D56" s="185">
        <v>-0.214860364905606</v>
      </c>
      <c r="E56" s="184" t="s">
        <v>238</v>
      </c>
      <c r="F56" s="185" t="str">
        <f t="shared" si="10"/>
        <v>-</v>
      </c>
      <c r="G56" s="184">
        <v>4.7800588843797245</v>
      </c>
      <c r="H56" s="185" t="str">
        <f t="shared" si="10"/>
        <v>-</v>
      </c>
      <c r="I56" s="184">
        <v>6.5945161392105511</v>
      </c>
      <c r="J56" s="185">
        <f t="shared" si="10"/>
        <v>1.8144572548308266</v>
      </c>
      <c r="K56" s="184">
        <v>6.5399217363828601</v>
      </c>
      <c r="L56" s="185">
        <f t="shared" si="11"/>
        <v>-5.4594402827691013E-2</v>
      </c>
      <c r="M56" s="184">
        <v>6.7760773906924294</v>
      </c>
      <c r="N56" s="185">
        <f t="shared" si="12"/>
        <v>0.23615565430956931</v>
      </c>
      <c r="O56" s="185">
        <f t="shared" si="13"/>
        <v>-0.1299376469015554</v>
      </c>
    </row>
    <row r="57" spans="1:16" x14ac:dyDescent="0.25">
      <c r="A57" s="1"/>
      <c r="B57" s="114" t="s">
        <v>79</v>
      </c>
      <c r="C57" s="184">
        <v>6.8420894883322632</v>
      </c>
      <c r="D57" s="185">
        <v>-0.30249411966597872</v>
      </c>
      <c r="E57" s="184" t="s">
        <v>238</v>
      </c>
      <c r="F57" s="185" t="str">
        <f t="shared" si="10"/>
        <v>-</v>
      </c>
      <c r="G57" s="184">
        <v>4.6443032228778938</v>
      </c>
      <c r="H57" s="185" t="str">
        <f t="shared" si="10"/>
        <v>-</v>
      </c>
      <c r="I57" s="184">
        <v>6.6882519368571351</v>
      </c>
      <c r="J57" s="185">
        <f t="shared" si="10"/>
        <v>2.0439487139792414</v>
      </c>
      <c r="K57" s="184">
        <v>6.9112693659913855</v>
      </c>
      <c r="L57" s="185">
        <f t="shared" si="11"/>
        <v>0.22301742913425038</v>
      </c>
      <c r="M57" s="184">
        <v>6.767806612632616</v>
      </c>
      <c r="N57" s="185">
        <f t="shared" si="12"/>
        <v>-0.14346275335876957</v>
      </c>
      <c r="O57" s="185">
        <f t="shared" si="13"/>
        <v>-7.4282875699647199E-2</v>
      </c>
    </row>
    <row r="58" spans="1:16" x14ac:dyDescent="0.25">
      <c r="A58" s="1"/>
      <c r="B58" s="114" t="s">
        <v>81</v>
      </c>
      <c r="C58" s="184">
        <v>6.9032372302308138</v>
      </c>
      <c r="D58" s="185">
        <v>8.3718720727129714E-2</v>
      </c>
      <c r="E58" s="184" t="s">
        <v>238</v>
      </c>
      <c r="F58" s="185" t="str">
        <f t="shared" si="10"/>
        <v>-</v>
      </c>
      <c r="G58" s="184">
        <v>5.0014548645590375</v>
      </c>
      <c r="H58" s="185" t="str">
        <f t="shared" si="10"/>
        <v>-</v>
      </c>
      <c r="I58" s="184">
        <v>7.0047183079421824</v>
      </c>
      <c r="J58" s="185">
        <f t="shared" si="10"/>
        <v>2.0032634433831449</v>
      </c>
      <c r="K58" s="184">
        <v>6.8310383944153577</v>
      </c>
      <c r="L58" s="185">
        <f t="shared" si="11"/>
        <v>-0.17367991352682477</v>
      </c>
      <c r="M58" s="184">
        <v>6.6362790459442387</v>
      </c>
      <c r="N58" s="185">
        <f t="shared" si="12"/>
        <v>-0.19475934847111898</v>
      </c>
      <c r="O58" s="185">
        <f t="shared" si="13"/>
        <v>-0.26695818428657514</v>
      </c>
    </row>
    <row r="59" spans="1:16" x14ac:dyDescent="0.25">
      <c r="A59" s="1"/>
      <c r="B59" s="114" t="s">
        <v>83</v>
      </c>
      <c r="C59" s="184">
        <v>7.3246129151254724</v>
      </c>
      <c r="D59" s="185">
        <v>-5.391790264813956E-3</v>
      </c>
      <c r="E59" s="184" t="s">
        <v>238</v>
      </c>
      <c r="F59" s="185" t="str">
        <f t="shared" si="10"/>
        <v>-</v>
      </c>
      <c r="G59" s="184">
        <v>5.7478048715095778</v>
      </c>
      <c r="H59" s="185" t="str">
        <f t="shared" si="10"/>
        <v>-</v>
      </c>
      <c r="I59" s="184">
        <v>6.9643698899562754</v>
      </c>
      <c r="J59" s="185">
        <f t="shared" si="10"/>
        <v>1.2165650184466976</v>
      </c>
      <c r="K59" s="184">
        <v>7.2468178837455648</v>
      </c>
      <c r="L59" s="185">
        <f t="shared" si="11"/>
        <v>0.28244799378928942</v>
      </c>
      <c r="M59" s="184">
        <v>7.2890932982917214</v>
      </c>
      <c r="N59" s="185">
        <f t="shared" si="12"/>
        <v>4.2275414546156576E-2</v>
      </c>
      <c r="O59" s="185">
        <f t="shared" si="13"/>
        <v>-3.5519616833751044E-2</v>
      </c>
    </row>
    <row r="60" spans="1:16" x14ac:dyDescent="0.25">
      <c r="A60" s="1"/>
      <c r="B60" s="114" t="s">
        <v>85</v>
      </c>
      <c r="C60" s="184">
        <v>7.4196919895113931</v>
      </c>
      <c r="D60" s="185">
        <v>-0.11467485776936126</v>
      </c>
      <c r="E60" s="184">
        <v>5.1182077232976315</v>
      </c>
      <c r="F60" s="185">
        <f t="shared" si="10"/>
        <v>-2.3014842662137616</v>
      </c>
      <c r="G60" s="184">
        <v>6.6249171708832568</v>
      </c>
      <c r="H60" s="185">
        <f t="shared" si="10"/>
        <v>1.5067094475856253</v>
      </c>
      <c r="I60" s="184">
        <v>7.3769862429348407</v>
      </c>
      <c r="J60" s="185">
        <f t="shared" si="10"/>
        <v>0.75206907205158391</v>
      </c>
      <c r="K60" s="184">
        <v>7.4616266035620873</v>
      </c>
      <c r="L60" s="185">
        <f t="shared" si="11"/>
        <v>8.4640360627246558E-2</v>
      </c>
      <c r="M60" s="184">
        <v>7.2055160552219784</v>
      </c>
      <c r="N60" s="185">
        <f t="shared" si="12"/>
        <v>-0.25611054834010893</v>
      </c>
      <c r="O60" s="185">
        <f t="shared" si="13"/>
        <v>-0.21417593428941473</v>
      </c>
    </row>
    <row r="61" spans="1:16" x14ac:dyDescent="0.25">
      <c r="A61" s="1"/>
      <c r="B61" s="114" t="s">
        <v>87</v>
      </c>
      <c r="C61" s="184">
        <v>7.4743574533257116</v>
      </c>
      <c r="D61" s="185">
        <v>6.023544233014988E-2</v>
      </c>
      <c r="E61" s="184">
        <v>4.5018780496366766</v>
      </c>
      <c r="F61" s="185">
        <f t="shared" si="10"/>
        <v>-2.972479403689035</v>
      </c>
      <c r="G61" s="184">
        <v>7.036620989384188</v>
      </c>
      <c r="H61" s="185">
        <f t="shared" si="10"/>
        <v>2.5347429397475114</v>
      </c>
      <c r="I61" s="184">
        <v>7.1376755746517411</v>
      </c>
      <c r="J61" s="185">
        <f t="shared" si="10"/>
        <v>0.10105458526755307</v>
      </c>
      <c r="K61" s="184">
        <v>7.1533715606525314</v>
      </c>
      <c r="L61" s="185">
        <f t="shared" si="11"/>
        <v>1.5695986000790363E-2</v>
      </c>
      <c r="M61" s="184">
        <v>7.3029817835805195</v>
      </c>
      <c r="N61" s="185">
        <f t="shared" si="12"/>
        <v>0.14961022292798809</v>
      </c>
      <c r="O61" s="185">
        <f t="shared" si="13"/>
        <v>-0.17137566974519203</v>
      </c>
    </row>
    <row r="62" spans="1:16" x14ac:dyDescent="0.25">
      <c r="A62" s="1"/>
      <c r="B62" s="114" t="s">
        <v>89</v>
      </c>
      <c r="C62" s="184">
        <v>7.0279658359313029</v>
      </c>
      <c r="D62" s="185">
        <v>1.8849472058150241E-2</v>
      </c>
      <c r="E62" s="184">
        <v>4.2948393119082544</v>
      </c>
      <c r="F62" s="185">
        <f t="shared" si="10"/>
        <v>-2.7331265240230485</v>
      </c>
      <c r="G62" s="184">
        <v>6.7180665830895672</v>
      </c>
      <c r="H62" s="185">
        <f t="shared" si="10"/>
        <v>2.4232272711813128</v>
      </c>
      <c r="I62" s="184">
        <v>6.8989995831596502</v>
      </c>
      <c r="J62" s="185">
        <f t="shared" si="10"/>
        <v>0.18093300007008306</v>
      </c>
      <c r="K62" s="184">
        <v>6.890301003344482</v>
      </c>
      <c r="L62" s="185">
        <f t="shared" si="11"/>
        <v>-8.6985798151681948E-3</v>
      </c>
      <c r="M62" s="184">
        <v>6.9900626094880476</v>
      </c>
      <c r="N62" s="185">
        <f t="shared" si="12"/>
        <v>9.9761606143565551E-2</v>
      </c>
      <c r="O62" s="185">
        <f t="shared" si="13"/>
        <v>-3.7903226443255278E-2</v>
      </c>
    </row>
    <row r="63" spans="1:16" x14ac:dyDescent="0.25">
      <c r="A63" s="1"/>
      <c r="B63" s="114" t="s">
        <v>91</v>
      </c>
      <c r="C63" s="184">
        <v>7.2312497298231966</v>
      </c>
      <c r="D63" s="185">
        <v>-0.24533824159678641</v>
      </c>
      <c r="E63" s="184">
        <v>6.9798797848782028</v>
      </c>
      <c r="F63" s="185">
        <f t="shared" si="10"/>
        <v>-0.25136994494499376</v>
      </c>
      <c r="G63" s="184">
        <v>7.3550774581429135</v>
      </c>
      <c r="H63" s="185">
        <f t="shared" si="10"/>
        <v>0.37519767326471065</v>
      </c>
      <c r="I63" s="184">
        <v>7.1330528040515375</v>
      </c>
      <c r="J63" s="185">
        <f t="shared" si="10"/>
        <v>-0.22202465409137595</v>
      </c>
      <c r="K63" s="184">
        <v>7.3095171919128523</v>
      </c>
      <c r="L63" s="185">
        <f t="shared" si="11"/>
        <v>0.1764643878613148</v>
      </c>
      <c r="M63" s="184">
        <v>7.1157021870966597</v>
      </c>
      <c r="N63" s="185">
        <f t="shared" si="12"/>
        <v>-0.19381500481619263</v>
      </c>
      <c r="O63" s="185">
        <f t="shared" si="13"/>
        <v>-0.11554754272653689</v>
      </c>
    </row>
    <row r="64" spans="1:16" x14ac:dyDescent="0.25">
      <c r="A64" s="1"/>
      <c r="B64" s="114" t="s">
        <v>93</v>
      </c>
      <c r="C64" s="184">
        <v>7.2065753705698317</v>
      </c>
      <c r="D64" s="185">
        <v>9.9269513987891855E-3</v>
      </c>
      <c r="E64" s="184">
        <v>6.8684598378776709</v>
      </c>
      <c r="F64" s="185">
        <f t="shared" si="10"/>
        <v>-0.33811553269216077</v>
      </c>
      <c r="G64" s="184">
        <v>7.1035922185752352</v>
      </c>
      <c r="H64" s="185">
        <f t="shared" si="10"/>
        <v>0.23513238069756426</v>
      </c>
      <c r="I64" s="184">
        <v>7.05457733747921</v>
      </c>
      <c r="J64" s="185">
        <f t="shared" si="10"/>
        <v>-4.9014881096025142E-2</v>
      </c>
      <c r="K64" s="184">
        <v>7.0099346585283966</v>
      </c>
      <c r="L64" s="185">
        <f t="shared" si="11"/>
        <v>-4.4642678950813419E-2</v>
      </c>
      <c r="M64" s="184" t="s">
        <v>238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7.2669870022123897</v>
      </c>
      <c r="D65" s="187">
        <v>-4.6573560724487706E-2</v>
      </c>
      <c r="E65" s="186">
        <v>6.7245931238558567</v>
      </c>
      <c r="F65" s="187">
        <f t="shared" si="10"/>
        <v>-0.54239387835653297</v>
      </c>
      <c r="G65" s="186">
        <v>6.3895048428227073</v>
      </c>
      <c r="H65" s="187">
        <f t="shared" si="10"/>
        <v>-0.33508828103314947</v>
      </c>
      <c r="I65" s="186">
        <v>7.0085146420153253</v>
      </c>
      <c r="J65" s="187">
        <f t="shared" si="10"/>
        <v>0.619009799192618</v>
      </c>
      <c r="K65" s="186">
        <v>7.0731934312265743</v>
      </c>
      <c r="L65" s="187">
        <f t="shared" si="11"/>
        <v>6.4678789211249033E-2</v>
      </c>
      <c r="M65" s="186">
        <v>7.0210375759098653</v>
      </c>
      <c r="N65" s="187">
        <v>-5.7981521422470372E-2</v>
      </c>
      <c r="O65" s="187">
        <v>-0.2515072154569733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7" t="s">
        <v>309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8.3323267908069116</v>
      </c>
      <c r="D75" s="185">
        <v>3.28730579812202E-2</v>
      </c>
      <c r="E75" s="184">
        <v>8.9269403144340895</v>
      </c>
      <c r="F75" s="185">
        <f t="shared" ref="F75:J87" si="14">IFERROR(E75-C75,"-")</f>
        <v>0.5946135236271779</v>
      </c>
      <c r="G75" s="184">
        <v>19.477227722772277</v>
      </c>
      <c r="H75" s="185">
        <f t="shared" si="14"/>
        <v>10.550287408338187</v>
      </c>
      <c r="I75" s="184">
        <v>7.9685462655838961</v>
      </c>
      <c r="J75" s="185">
        <f t="shared" si="14"/>
        <v>-11.508681457188381</v>
      </c>
      <c r="K75" s="184">
        <v>8.5360883914478407</v>
      </c>
      <c r="L75" s="185">
        <f t="shared" ref="L75:L87" si="15">IFERROR(K75-I75,"-")</f>
        <v>0.56754212586394459</v>
      </c>
      <c r="M75" s="184">
        <v>8.3014899957428696</v>
      </c>
      <c r="N75" s="185">
        <f>IFERROR(M75-K75,"-")</f>
        <v>-0.2345983957049711</v>
      </c>
      <c r="O75" s="185">
        <f>IFERROR(M75-C75,"-")</f>
        <v>-3.0836795064042022E-2</v>
      </c>
    </row>
    <row r="76" spans="1:16" x14ac:dyDescent="0.25">
      <c r="A76" s="1"/>
      <c r="B76" s="114" t="s">
        <v>73</v>
      </c>
      <c r="C76" s="184">
        <v>8.3702803020606673</v>
      </c>
      <c r="D76" s="185">
        <v>0.44861210477256819</v>
      </c>
      <c r="E76" s="184">
        <v>8.2033470580422367</v>
      </c>
      <c r="F76" s="185">
        <f t="shared" si="14"/>
        <v>-0.16693324401843057</v>
      </c>
      <c r="G76" s="184">
        <v>14.865079365079366</v>
      </c>
      <c r="H76" s="185">
        <f t="shared" si="14"/>
        <v>6.6617323070371288</v>
      </c>
      <c r="I76" s="184">
        <v>7.431149250140348</v>
      </c>
      <c r="J76" s="185">
        <f t="shared" si="14"/>
        <v>-7.4339301149390176</v>
      </c>
      <c r="K76" s="184">
        <v>7.9643095644431252</v>
      </c>
      <c r="L76" s="185">
        <f t="shared" si="15"/>
        <v>0.53316031430277722</v>
      </c>
      <c r="M76" s="184">
        <v>7.751214378238342</v>
      </c>
      <c r="N76" s="185">
        <f t="shared" ref="N76:N86" si="16">IFERROR(M76-K76,"-")</f>
        <v>-0.21309518620478318</v>
      </c>
      <c r="O76" s="185">
        <f t="shared" ref="O76:O86" si="17">IFERROR(M76-C76,"-")</f>
        <v>-0.61906592382232528</v>
      </c>
    </row>
    <row r="77" spans="1:16" x14ac:dyDescent="0.25">
      <c r="A77" s="1"/>
      <c r="B77" s="114" t="s">
        <v>75</v>
      </c>
      <c r="C77" s="184">
        <v>7.2548684144316411</v>
      </c>
      <c r="D77" s="185">
        <v>0.42789766579505173</v>
      </c>
      <c r="E77" s="184">
        <v>8.7776292335115862</v>
      </c>
      <c r="F77" s="185">
        <f t="shared" si="14"/>
        <v>1.5227608190799451</v>
      </c>
      <c r="G77" s="184">
        <v>21.081433224755699</v>
      </c>
      <c r="H77" s="185">
        <f t="shared" si="14"/>
        <v>12.303803991244113</v>
      </c>
      <c r="I77" s="184">
        <v>7.6807281132620631</v>
      </c>
      <c r="J77" s="185">
        <f t="shared" si="14"/>
        <v>-13.400705111493636</v>
      </c>
      <c r="K77" s="184">
        <v>7.2202598160852434</v>
      </c>
      <c r="L77" s="185">
        <f t="shared" si="15"/>
        <v>-0.4604682971768197</v>
      </c>
      <c r="M77" s="184">
        <v>6.624144705643249</v>
      </c>
      <c r="N77" s="185">
        <f t="shared" si="16"/>
        <v>-0.59611511044199439</v>
      </c>
      <c r="O77" s="185">
        <f t="shared" si="17"/>
        <v>-0.63072370878839212</v>
      </c>
    </row>
    <row r="78" spans="1:16" x14ac:dyDescent="0.25">
      <c r="A78" s="1"/>
      <c r="B78" s="114" t="s">
        <v>77</v>
      </c>
      <c r="C78" s="184">
        <v>6.8327880230021814</v>
      </c>
      <c r="D78" s="185">
        <v>0.18251035161190909</v>
      </c>
      <c r="E78" s="184" t="s">
        <v>238</v>
      </c>
      <c r="F78" s="185" t="str">
        <f t="shared" si="14"/>
        <v>-</v>
      </c>
      <c r="G78" s="184">
        <v>9.4550561797752817</v>
      </c>
      <c r="H78" s="185" t="str">
        <f t="shared" si="14"/>
        <v>-</v>
      </c>
      <c r="I78" s="184">
        <v>6.8932210297513921</v>
      </c>
      <c r="J78" s="185">
        <f t="shared" si="14"/>
        <v>-2.5618351500238896</v>
      </c>
      <c r="K78" s="184">
        <v>6.6325707530769762</v>
      </c>
      <c r="L78" s="185">
        <f t="shared" si="15"/>
        <v>-0.26065027667441587</v>
      </c>
      <c r="M78" s="184">
        <v>7.1035439137134055</v>
      </c>
      <c r="N78" s="185">
        <f t="shared" si="16"/>
        <v>0.47097316063642936</v>
      </c>
      <c r="O78" s="185">
        <f t="shared" si="17"/>
        <v>0.27075589071122419</v>
      </c>
    </row>
    <row r="79" spans="1:16" x14ac:dyDescent="0.25">
      <c r="A79" s="1"/>
      <c r="B79" s="114" t="s">
        <v>79</v>
      </c>
      <c r="C79" s="184">
        <v>6.6521847441582382</v>
      </c>
      <c r="D79" s="185">
        <v>-0.10796022316920162</v>
      </c>
      <c r="E79" s="184" t="s">
        <v>238</v>
      </c>
      <c r="F79" s="185" t="str">
        <f t="shared" si="14"/>
        <v>-</v>
      </c>
      <c r="G79" s="184">
        <v>5.0410094637223972</v>
      </c>
      <c r="H79" s="185" t="str">
        <f t="shared" si="14"/>
        <v>-</v>
      </c>
      <c r="I79" s="184">
        <v>6.8423889792076666</v>
      </c>
      <c r="J79" s="185">
        <f t="shared" si="14"/>
        <v>1.8013795154852694</v>
      </c>
      <c r="K79" s="184">
        <v>7.0364704064286814</v>
      </c>
      <c r="L79" s="185">
        <f t="shared" si="15"/>
        <v>0.19408142722101474</v>
      </c>
      <c r="M79" s="184">
        <v>6.5189393939393936</v>
      </c>
      <c r="N79" s="185">
        <f t="shared" si="16"/>
        <v>-0.51753101248928779</v>
      </c>
      <c r="O79" s="185">
        <f t="shared" si="17"/>
        <v>-0.13324535021884465</v>
      </c>
    </row>
    <row r="80" spans="1:16" x14ac:dyDescent="0.25">
      <c r="A80" s="1"/>
      <c r="B80" s="114" t="s">
        <v>81</v>
      </c>
      <c r="C80" s="184">
        <v>7.8397273826536225</v>
      </c>
      <c r="D80" s="185">
        <v>0.73768548675857382</v>
      </c>
      <c r="E80" s="184" t="s">
        <v>238</v>
      </c>
      <c r="F80" s="185" t="str">
        <f t="shared" si="14"/>
        <v>-</v>
      </c>
      <c r="G80" s="184">
        <v>5.1664507772020727</v>
      </c>
      <c r="H80" s="185" t="str">
        <f t="shared" si="14"/>
        <v>-</v>
      </c>
      <c r="I80" s="184">
        <v>7.0134657836644587</v>
      </c>
      <c r="J80" s="185">
        <f t="shared" si="14"/>
        <v>1.847015006462386</v>
      </c>
      <c r="K80" s="184">
        <v>7.1027638379147628</v>
      </c>
      <c r="L80" s="185">
        <f t="shared" si="15"/>
        <v>8.9298054250304126E-2</v>
      </c>
      <c r="M80" s="184">
        <v>7.124307794032565</v>
      </c>
      <c r="N80" s="185">
        <f t="shared" si="16"/>
        <v>2.1543956117802132E-2</v>
      </c>
      <c r="O80" s="185">
        <f t="shared" si="17"/>
        <v>-0.71541958862105748</v>
      </c>
    </row>
    <row r="81" spans="1:16" x14ac:dyDescent="0.25">
      <c r="A81" s="1"/>
      <c r="B81" s="114" t="s">
        <v>83</v>
      </c>
      <c r="C81" s="184">
        <v>8.3651780358798185</v>
      </c>
      <c r="D81" s="185">
        <v>0.46767862012847505</v>
      </c>
      <c r="E81" s="184" t="s">
        <v>238</v>
      </c>
      <c r="F81" s="185" t="str">
        <f t="shared" si="14"/>
        <v>-</v>
      </c>
      <c r="G81" s="184">
        <v>6.7181875592042939</v>
      </c>
      <c r="H81" s="185" t="str">
        <f t="shared" si="14"/>
        <v>-</v>
      </c>
      <c r="I81" s="184">
        <v>7.5911216449939145</v>
      </c>
      <c r="J81" s="185">
        <f t="shared" si="14"/>
        <v>0.87293408578962062</v>
      </c>
      <c r="K81" s="184">
        <v>7.5522540286938193</v>
      </c>
      <c r="L81" s="185">
        <f t="shared" si="15"/>
        <v>-3.8867616300095165E-2</v>
      </c>
      <c r="M81" s="184">
        <v>7.2211466865227107</v>
      </c>
      <c r="N81" s="185">
        <f t="shared" si="16"/>
        <v>-0.3311073421711086</v>
      </c>
      <c r="O81" s="185">
        <f t="shared" si="17"/>
        <v>-1.1440313493571077</v>
      </c>
    </row>
    <row r="82" spans="1:16" x14ac:dyDescent="0.25">
      <c r="A82" s="1"/>
      <c r="B82" s="114" t="s">
        <v>85</v>
      </c>
      <c r="C82" s="184">
        <v>8.3836721861245014</v>
      </c>
      <c r="D82" s="185">
        <v>0.32722129929637411</v>
      </c>
      <c r="E82" s="184">
        <v>6.9649999999999999</v>
      </c>
      <c r="F82" s="185">
        <f t="shared" si="14"/>
        <v>-1.4186721861245015</v>
      </c>
      <c r="G82" s="184">
        <v>7.9656224334154642</v>
      </c>
      <c r="H82" s="185">
        <f t="shared" si="14"/>
        <v>1.0006224334154643</v>
      </c>
      <c r="I82" s="184">
        <v>7.960238198622914</v>
      </c>
      <c r="J82" s="185">
        <f t="shared" si="14"/>
        <v>-5.3842347925501244E-3</v>
      </c>
      <c r="K82" s="184">
        <v>7.9245908431738137</v>
      </c>
      <c r="L82" s="185">
        <f t="shared" si="15"/>
        <v>-3.564735544910036E-2</v>
      </c>
      <c r="M82" s="184">
        <v>7.7122955784373106</v>
      </c>
      <c r="N82" s="185">
        <f t="shared" si="16"/>
        <v>-0.21229526473650306</v>
      </c>
      <c r="O82" s="185">
        <f t="shared" si="17"/>
        <v>-0.67137660768719076</v>
      </c>
    </row>
    <row r="83" spans="1:16" x14ac:dyDescent="0.25">
      <c r="A83" s="1"/>
      <c r="B83" s="114" t="s">
        <v>87</v>
      </c>
      <c r="C83" s="184">
        <v>7.9721990903849846</v>
      </c>
      <c r="D83" s="185">
        <v>0.58546605503350158</v>
      </c>
      <c r="E83" s="184">
        <v>10.220430107526882</v>
      </c>
      <c r="F83" s="185">
        <f t="shared" si="14"/>
        <v>2.2482310171418973</v>
      </c>
      <c r="G83" s="184">
        <v>7.8452128910844507</v>
      </c>
      <c r="H83" s="185">
        <f t="shared" si="14"/>
        <v>-2.3752172164424312</v>
      </c>
      <c r="I83" s="184">
        <v>7.6872820979232985</v>
      </c>
      <c r="J83" s="185">
        <f t="shared" si="14"/>
        <v>-0.15793079316115222</v>
      </c>
      <c r="K83" s="184">
        <v>7.6300188205771642</v>
      </c>
      <c r="L83" s="185">
        <f t="shared" si="15"/>
        <v>-5.7263277346134345E-2</v>
      </c>
      <c r="M83" s="184">
        <v>7.5017424564385893</v>
      </c>
      <c r="N83" s="185">
        <f t="shared" si="16"/>
        <v>-0.12827636413857491</v>
      </c>
      <c r="O83" s="185">
        <f t="shared" si="17"/>
        <v>-0.47045663394639536</v>
      </c>
    </row>
    <row r="84" spans="1:16" x14ac:dyDescent="0.25">
      <c r="A84" s="1"/>
      <c r="B84" s="114" t="s">
        <v>89</v>
      </c>
      <c r="C84" s="184">
        <v>7.6775337021322301</v>
      </c>
      <c r="D84" s="185">
        <v>0.36919094834520738</v>
      </c>
      <c r="E84" s="184">
        <v>9.575925925925926</v>
      </c>
      <c r="F84" s="185">
        <f t="shared" si="14"/>
        <v>1.8983922237936959</v>
      </c>
      <c r="G84" s="184">
        <v>7.1315753330586462</v>
      </c>
      <c r="H84" s="185">
        <f t="shared" si="14"/>
        <v>-2.4443505928672797</v>
      </c>
      <c r="I84" s="184">
        <v>7.4518625393494231</v>
      </c>
      <c r="J84" s="185">
        <f t="shared" si="14"/>
        <v>0.32028720629077689</v>
      </c>
      <c r="K84" s="184">
        <v>7.0542501497703523</v>
      </c>
      <c r="L84" s="185">
        <f t="shared" si="15"/>
        <v>-0.39761238957907086</v>
      </c>
      <c r="M84" s="184">
        <v>7.1212844601878951</v>
      </c>
      <c r="N84" s="185">
        <f t="shared" si="16"/>
        <v>6.7034310417542819E-2</v>
      </c>
      <c r="O84" s="185">
        <f t="shared" si="17"/>
        <v>-0.556249241944335</v>
      </c>
    </row>
    <row r="85" spans="1:16" x14ac:dyDescent="0.25">
      <c r="A85" s="1"/>
      <c r="B85" s="114" t="s">
        <v>91</v>
      </c>
      <c r="C85" s="184">
        <v>8.0185280826339582</v>
      </c>
      <c r="D85" s="185">
        <v>0.40746031335117916</v>
      </c>
      <c r="E85" s="184">
        <v>13.576687116564417</v>
      </c>
      <c r="F85" s="185">
        <f t="shared" si="14"/>
        <v>5.5581590339304583</v>
      </c>
      <c r="G85" s="184">
        <v>8.2603970912656255</v>
      </c>
      <c r="H85" s="185">
        <f t="shared" si="14"/>
        <v>-5.316290025298791</v>
      </c>
      <c r="I85" s="184">
        <v>7.4436004827145599</v>
      </c>
      <c r="J85" s="185">
        <f t="shared" si="14"/>
        <v>-0.81679660855106562</v>
      </c>
      <c r="K85" s="184">
        <v>7.5841486537732274</v>
      </c>
      <c r="L85" s="185">
        <f t="shared" si="15"/>
        <v>0.14054817105866757</v>
      </c>
      <c r="M85" s="184">
        <v>7.0811675329868056</v>
      </c>
      <c r="N85" s="185">
        <f t="shared" si="16"/>
        <v>-0.50298112078642188</v>
      </c>
      <c r="O85" s="185">
        <f t="shared" si="17"/>
        <v>-0.93736054964715265</v>
      </c>
    </row>
    <row r="86" spans="1:16" x14ac:dyDescent="0.25">
      <c r="A86" s="1"/>
      <c r="B86" s="114" t="s">
        <v>93</v>
      </c>
      <c r="C86" s="184">
        <v>7.8900458415193189</v>
      </c>
      <c r="D86" s="185">
        <v>1.1918397212238565</v>
      </c>
      <c r="E86" s="184">
        <v>11.982788296041308</v>
      </c>
      <c r="F86" s="185">
        <f t="shared" si="14"/>
        <v>4.0927424545219893</v>
      </c>
      <c r="G86" s="184">
        <v>7.4354273389053649</v>
      </c>
      <c r="H86" s="185">
        <f t="shared" si="14"/>
        <v>-4.5473609571359432</v>
      </c>
      <c r="I86" s="184">
        <v>7.232929964261082</v>
      </c>
      <c r="J86" s="185">
        <f t="shared" si="14"/>
        <v>-0.20249737464428286</v>
      </c>
      <c r="K86" s="184">
        <v>7.4529502083790309</v>
      </c>
      <c r="L86" s="185">
        <f t="shared" si="15"/>
        <v>0.22002024411794885</v>
      </c>
      <c r="M86" s="184" t="s">
        <v>238</v>
      </c>
      <c r="N86" s="185" t="str">
        <f t="shared" si="16"/>
        <v>-</v>
      </c>
      <c r="O86" s="185" t="str">
        <f t="shared" si="17"/>
        <v>-</v>
      </c>
    </row>
    <row r="87" spans="1:16" ht="15.75" x14ac:dyDescent="0.25">
      <c r="B87" s="117" t="s">
        <v>30</v>
      </c>
      <c r="C87" s="186">
        <v>7.764727024907577</v>
      </c>
      <c r="D87" s="187">
        <v>0.40021658908878432</v>
      </c>
      <c r="E87" s="186">
        <v>8.5437552506300758</v>
      </c>
      <c r="F87" s="187">
        <f t="shared" si="14"/>
        <v>0.77902822572249875</v>
      </c>
      <c r="G87" s="186">
        <v>7.7516860160748928</v>
      </c>
      <c r="H87" s="187">
        <f t="shared" si="14"/>
        <v>-0.79206923455518297</v>
      </c>
      <c r="I87" s="186">
        <v>7.4275981000211777</v>
      </c>
      <c r="J87" s="187">
        <f t="shared" si="14"/>
        <v>-0.32408791605371512</v>
      </c>
      <c r="K87" s="186">
        <v>7.4724241619167229</v>
      </c>
      <c r="L87" s="187">
        <f t="shared" si="15"/>
        <v>4.4826061895545166E-2</v>
      </c>
      <c r="M87" s="186">
        <v>7.2593860777028709</v>
      </c>
      <c r="N87" s="187">
        <v>-0.21479105917442887</v>
      </c>
      <c r="O87" s="187">
        <v>-0.49572293808908974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7" t="s">
        <v>310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9.1470450027110068</v>
      </c>
      <c r="D97" s="185">
        <v>-8.8757152821163032E-2</v>
      </c>
      <c r="E97" s="184">
        <v>9.2884622581490213</v>
      </c>
      <c r="F97" s="185">
        <f t="shared" ref="F97:J109" si="18">IFERROR(E97-C97,"-")</f>
        <v>0.14141725543801442</v>
      </c>
      <c r="G97" s="184">
        <v>7.2568181818181818</v>
      </c>
      <c r="H97" s="185">
        <f t="shared" si="18"/>
        <v>-2.0316440763308394</v>
      </c>
      <c r="I97" s="184">
        <v>10.058643771827706</v>
      </c>
      <c r="J97" s="185">
        <f t="shared" si="18"/>
        <v>2.8018255900095239</v>
      </c>
      <c r="K97" s="184">
        <v>9.1694865070637004</v>
      </c>
      <c r="L97" s="185">
        <f t="shared" ref="L97:L109" si="19">IFERROR(K97-I97,"-")</f>
        <v>-0.88915726476400536</v>
      </c>
      <c r="M97" s="184">
        <v>8.4320445539252429</v>
      </c>
      <c r="N97" s="185">
        <f>IFERROR(M97-K97,"-")</f>
        <v>-0.73744195313845751</v>
      </c>
      <c r="O97" s="185">
        <f>IFERROR(M97-C97,"-")</f>
        <v>-0.71500044878576396</v>
      </c>
    </row>
    <row r="98" spans="2:15" x14ac:dyDescent="0.25">
      <c r="B98" s="114" t="s">
        <v>73</v>
      </c>
      <c r="C98" s="184">
        <v>8.3691467867144027</v>
      </c>
      <c r="D98" s="185">
        <v>-0.35086782248939485</v>
      </c>
      <c r="E98" s="184">
        <v>8.8178536620582602</v>
      </c>
      <c r="F98" s="185">
        <f t="shared" si="18"/>
        <v>0.44870687534385745</v>
      </c>
      <c r="G98" s="184">
        <v>5.2167060677698975</v>
      </c>
      <c r="H98" s="185">
        <f t="shared" si="18"/>
        <v>-3.6011475942883626</v>
      </c>
      <c r="I98" s="184">
        <v>8.5183896043624543</v>
      </c>
      <c r="J98" s="185">
        <f t="shared" si="18"/>
        <v>3.3016835365925568</v>
      </c>
      <c r="K98" s="184">
        <v>8.342087286527514</v>
      </c>
      <c r="L98" s="185">
        <f t="shared" si="19"/>
        <v>-0.17630231783494033</v>
      </c>
      <c r="M98" s="184">
        <v>7.8970631762423125</v>
      </c>
      <c r="N98" s="185">
        <f t="shared" ref="N98:N108" si="20">IFERROR(M98-K98,"-")</f>
        <v>-0.4450241102852015</v>
      </c>
      <c r="O98" s="185">
        <f t="shared" ref="O98:O108" si="21">IFERROR(M98-C98,"-")</f>
        <v>-0.47208361047209024</v>
      </c>
    </row>
    <row r="99" spans="2:15" x14ac:dyDescent="0.25">
      <c r="B99" s="114" t="s">
        <v>75</v>
      </c>
      <c r="C99" s="184">
        <v>7.1482012737391702</v>
      </c>
      <c r="D99" s="185">
        <v>-0.3219422750589267</v>
      </c>
      <c r="E99" s="184">
        <v>11.325639991937109</v>
      </c>
      <c r="F99" s="185">
        <f t="shared" si="18"/>
        <v>4.1774387181979389</v>
      </c>
      <c r="G99" s="184">
        <v>4.2668872883005644</v>
      </c>
      <c r="H99" s="185">
        <f t="shared" si="18"/>
        <v>-7.0587527036365447</v>
      </c>
      <c r="I99" s="184">
        <v>8.9438208884688084</v>
      </c>
      <c r="J99" s="185">
        <f t="shared" si="18"/>
        <v>4.676933600168244</v>
      </c>
      <c r="K99" s="184">
        <v>7.2962298025134649</v>
      </c>
      <c r="L99" s="185">
        <f t="shared" si="19"/>
        <v>-1.6475910859553435</v>
      </c>
      <c r="M99" s="184">
        <v>7.1176644057800056</v>
      </c>
      <c r="N99" s="185">
        <f t="shared" si="20"/>
        <v>-0.17856539673345928</v>
      </c>
      <c r="O99" s="185">
        <f t="shared" si="21"/>
        <v>-3.053686795916466E-2</v>
      </c>
    </row>
    <row r="100" spans="2:15" x14ac:dyDescent="0.25">
      <c r="B100" s="114" t="s">
        <v>77</v>
      </c>
      <c r="C100" s="184">
        <v>6.3384631221370116</v>
      </c>
      <c r="D100" s="185">
        <v>-1.7440329865371078</v>
      </c>
      <c r="E100" s="184" t="s">
        <v>238</v>
      </c>
      <c r="F100" s="185" t="str">
        <f t="shared" si="18"/>
        <v>-</v>
      </c>
      <c r="G100" s="184">
        <v>4.2971937029431899</v>
      </c>
      <c r="H100" s="185" t="str">
        <f t="shared" si="18"/>
        <v>-</v>
      </c>
      <c r="I100" s="184">
        <v>7.2615639657124369</v>
      </c>
      <c r="J100" s="185">
        <f t="shared" si="18"/>
        <v>2.964370262769247</v>
      </c>
      <c r="K100" s="184">
        <v>6.8897870199563975</v>
      </c>
      <c r="L100" s="185">
        <f t="shared" si="19"/>
        <v>-0.37177694575603937</v>
      </c>
      <c r="M100" s="184">
        <v>7.2501342882721573</v>
      </c>
      <c r="N100" s="185">
        <f t="shared" si="20"/>
        <v>0.36034726831575981</v>
      </c>
      <c r="O100" s="185">
        <f t="shared" si="21"/>
        <v>0.91167116613514576</v>
      </c>
    </row>
    <row r="101" spans="2:15" x14ac:dyDescent="0.25">
      <c r="B101" s="114" t="s">
        <v>79</v>
      </c>
      <c r="C101" s="184">
        <v>6.2435806413442192</v>
      </c>
      <c r="D101" s="185">
        <v>-1.6121930130032736</v>
      </c>
      <c r="E101" s="184" t="s">
        <v>238</v>
      </c>
      <c r="F101" s="185" t="str">
        <f t="shared" si="18"/>
        <v>-</v>
      </c>
      <c r="G101" s="184">
        <v>3.7259593157651412</v>
      </c>
      <c r="H101" s="185" t="str">
        <f t="shared" si="18"/>
        <v>-</v>
      </c>
      <c r="I101" s="184">
        <v>7.5795092261617238</v>
      </c>
      <c r="J101" s="185">
        <f t="shared" si="18"/>
        <v>3.8535499103965827</v>
      </c>
      <c r="K101" s="184">
        <v>6.8398547955674438</v>
      </c>
      <c r="L101" s="185">
        <f t="shared" si="19"/>
        <v>-0.73965443059428004</v>
      </c>
      <c r="M101" s="184">
        <v>6.7150291423813488</v>
      </c>
      <c r="N101" s="185">
        <f t="shared" si="20"/>
        <v>-0.12482565318609495</v>
      </c>
      <c r="O101" s="185">
        <f t="shared" si="21"/>
        <v>0.47144850103712965</v>
      </c>
    </row>
    <row r="102" spans="2:15" x14ac:dyDescent="0.25">
      <c r="B102" s="114" t="s">
        <v>81</v>
      </c>
      <c r="C102" s="184">
        <v>6.892098210660242</v>
      </c>
      <c r="D102" s="185">
        <v>0.24041281740181475</v>
      </c>
      <c r="E102" s="184" t="s">
        <v>238</v>
      </c>
      <c r="F102" s="185" t="str">
        <f t="shared" si="18"/>
        <v>-</v>
      </c>
      <c r="G102" s="184">
        <v>5.7977450529222274</v>
      </c>
      <c r="H102" s="185" t="str">
        <f t="shared" si="18"/>
        <v>-</v>
      </c>
      <c r="I102" s="184">
        <v>7.6719207173194901</v>
      </c>
      <c r="J102" s="185">
        <f t="shared" si="18"/>
        <v>1.8741756643972627</v>
      </c>
      <c r="K102" s="184">
        <v>6.5240314296404636</v>
      </c>
      <c r="L102" s="185">
        <f t="shared" si="19"/>
        <v>-1.1478892876790265</v>
      </c>
      <c r="M102" s="184">
        <v>7.0445658424381827</v>
      </c>
      <c r="N102" s="185">
        <f t="shared" si="20"/>
        <v>0.52053441279771917</v>
      </c>
      <c r="O102" s="185">
        <f t="shared" si="21"/>
        <v>0.15246763177794076</v>
      </c>
    </row>
    <row r="103" spans="2:15" x14ac:dyDescent="0.25">
      <c r="B103" s="114" t="s">
        <v>83</v>
      </c>
      <c r="C103" s="184">
        <v>7.9522846744844315</v>
      </c>
      <c r="D103" s="185">
        <v>-0.37759552691611198</v>
      </c>
      <c r="E103" s="184" t="s">
        <v>238</v>
      </c>
      <c r="F103" s="185" t="str">
        <f t="shared" si="18"/>
        <v>-</v>
      </c>
      <c r="G103" s="184">
        <v>6.1979111481117082</v>
      </c>
      <c r="H103" s="185" t="str">
        <f t="shared" si="18"/>
        <v>-</v>
      </c>
      <c r="I103" s="184">
        <v>7.8098892707140131</v>
      </c>
      <c r="J103" s="185">
        <f t="shared" si="18"/>
        <v>1.6119781226023049</v>
      </c>
      <c r="K103" s="184">
        <v>7.6651164324823533</v>
      </c>
      <c r="L103" s="185">
        <f t="shared" si="19"/>
        <v>-0.14477283823165976</v>
      </c>
      <c r="M103" s="184">
        <v>7.5937150964470073</v>
      </c>
      <c r="N103" s="185">
        <f t="shared" si="20"/>
        <v>-7.1401336035346041E-2</v>
      </c>
      <c r="O103" s="185">
        <f t="shared" si="21"/>
        <v>-0.35856957803742429</v>
      </c>
    </row>
    <row r="104" spans="2:15" x14ac:dyDescent="0.25">
      <c r="B104" s="114" t="s">
        <v>85</v>
      </c>
      <c r="C104" s="184">
        <v>8.23697290363957</v>
      </c>
      <c r="D104" s="185">
        <v>8.2239098237000263E-2</v>
      </c>
      <c r="E104" s="184">
        <v>6.1327782153707666</v>
      </c>
      <c r="F104" s="185">
        <f t="shared" si="18"/>
        <v>-2.1041946882688034</v>
      </c>
      <c r="G104" s="184">
        <v>6.7188707112019994</v>
      </c>
      <c r="H104" s="185">
        <f t="shared" si="18"/>
        <v>0.5860924958312328</v>
      </c>
      <c r="I104" s="184">
        <v>8.0280654359897952</v>
      </c>
      <c r="J104" s="185">
        <f t="shared" si="18"/>
        <v>1.3091947247877957</v>
      </c>
      <c r="K104" s="184">
        <v>8.0638530164077604</v>
      </c>
      <c r="L104" s="185">
        <f t="shared" si="19"/>
        <v>3.5787580417965259E-2</v>
      </c>
      <c r="M104" s="184">
        <v>8.262072418865209</v>
      </c>
      <c r="N104" s="185">
        <f t="shared" si="20"/>
        <v>0.19821940245744862</v>
      </c>
      <c r="O104" s="185">
        <f t="shared" si="21"/>
        <v>2.5099515225639024E-2</v>
      </c>
    </row>
    <row r="105" spans="2:15" x14ac:dyDescent="0.25">
      <c r="B105" s="114" t="s">
        <v>87</v>
      </c>
      <c r="C105" s="184">
        <v>8.5541528940150506</v>
      </c>
      <c r="D105" s="185">
        <v>0.33259104190724109</v>
      </c>
      <c r="E105" s="184">
        <v>5.1817629917435646</v>
      </c>
      <c r="F105" s="185">
        <f t="shared" si="18"/>
        <v>-3.3723899022714861</v>
      </c>
      <c r="G105" s="184">
        <v>8.1094095358383331</v>
      </c>
      <c r="H105" s="185">
        <f t="shared" si="18"/>
        <v>2.9276465440947685</v>
      </c>
      <c r="I105" s="184">
        <v>7.3250566263515537</v>
      </c>
      <c r="J105" s="185">
        <f t="shared" si="18"/>
        <v>-0.78435290948677938</v>
      </c>
      <c r="K105" s="184">
        <v>7.2178584261588217</v>
      </c>
      <c r="L105" s="185">
        <f t="shared" si="19"/>
        <v>-0.10719820019273207</v>
      </c>
      <c r="M105" s="184">
        <v>7.8073064340239915</v>
      </c>
      <c r="N105" s="185">
        <f t="shared" si="20"/>
        <v>0.58944800786516982</v>
      </c>
      <c r="O105" s="185">
        <f t="shared" si="21"/>
        <v>-0.74684645999105914</v>
      </c>
    </row>
    <row r="106" spans="2:15" x14ac:dyDescent="0.25">
      <c r="B106" s="114" t="s">
        <v>89</v>
      </c>
      <c r="C106" s="184">
        <v>8.0383557312252965</v>
      </c>
      <c r="D106" s="185">
        <v>0.1793500502433405</v>
      </c>
      <c r="E106" s="184">
        <v>5.3206016811679691</v>
      </c>
      <c r="F106" s="185">
        <f t="shared" si="18"/>
        <v>-2.7177540500573274</v>
      </c>
      <c r="G106" s="184">
        <v>7.4730443034220979</v>
      </c>
      <c r="H106" s="185">
        <f t="shared" si="18"/>
        <v>2.1524426222541289</v>
      </c>
      <c r="I106" s="184">
        <v>7.6415784008307375</v>
      </c>
      <c r="J106" s="185">
        <f t="shared" si="18"/>
        <v>0.16853409740863956</v>
      </c>
      <c r="K106" s="184">
        <v>7.5350687417126112</v>
      </c>
      <c r="L106" s="185">
        <f t="shared" si="19"/>
        <v>-0.10650965911812627</v>
      </c>
      <c r="M106" s="184">
        <v>7.4144357116541819</v>
      </c>
      <c r="N106" s="185">
        <f t="shared" si="20"/>
        <v>-0.12063303005842929</v>
      </c>
      <c r="O106" s="185">
        <f t="shared" si="21"/>
        <v>-0.62392001957111454</v>
      </c>
    </row>
    <row r="107" spans="2:15" x14ac:dyDescent="0.25">
      <c r="B107" s="114" t="s">
        <v>91</v>
      </c>
      <c r="C107" s="184">
        <v>8.2542312361636796</v>
      </c>
      <c r="D107" s="185">
        <v>1.0221995254908105</v>
      </c>
      <c r="E107" s="184">
        <v>6.6477631797771499</v>
      </c>
      <c r="F107" s="185">
        <f t="shared" si="18"/>
        <v>-1.6064680563865297</v>
      </c>
      <c r="G107" s="184">
        <v>8.4286078206597885</v>
      </c>
      <c r="H107" s="185">
        <f t="shared" si="18"/>
        <v>1.7808446408826386</v>
      </c>
      <c r="I107" s="184">
        <v>7.9870946393117137</v>
      </c>
      <c r="J107" s="185">
        <f t="shared" si="18"/>
        <v>-0.44151318134807482</v>
      </c>
      <c r="K107" s="184">
        <v>7.928793932416875</v>
      </c>
      <c r="L107" s="185">
        <f t="shared" si="19"/>
        <v>-5.8300706894838683E-2</v>
      </c>
      <c r="M107" s="184">
        <v>7.3780008311223346</v>
      </c>
      <c r="N107" s="185">
        <f t="shared" si="20"/>
        <v>-0.5507931012945404</v>
      </c>
      <c r="O107" s="185">
        <f t="shared" si="21"/>
        <v>-0.87623040504134497</v>
      </c>
    </row>
    <row r="108" spans="2:15" x14ac:dyDescent="0.25">
      <c r="B108" s="114" t="s">
        <v>93</v>
      </c>
      <c r="C108" s="184">
        <v>8.8450070323488053</v>
      </c>
      <c r="D108" s="185">
        <v>1.3686306407062858</v>
      </c>
      <c r="E108" s="184">
        <v>7.4641870742036458</v>
      </c>
      <c r="F108" s="185">
        <f t="shared" si="18"/>
        <v>-1.3808199581451595</v>
      </c>
      <c r="G108" s="184">
        <v>8.0989971715093851</v>
      </c>
      <c r="H108" s="185">
        <f t="shared" si="18"/>
        <v>0.63481009730573934</v>
      </c>
      <c r="I108" s="184">
        <v>7.7937504563043003</v>
      </c>
      <c r="J108" s="185">
        <f t="shared" si="18"/>
        <v>-0.30524671520508484</v>
      </c>
      <c r="K108" s="184">
        <v>7.5041961545687981</v>
      </c>
      <c r="L108" s="185">
        <f t="shared" si="19"/>
        <v>-0.28955430173550223</v>
      </c>
      <c r="M108" s="184" t="s">
        <v>238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>
        <v>7.7516678888908759</v>
      </c>
      <c r="D109" s="187">
        <v>-0.15615803713297183</v>
      </c>
      <c r="E109" s="186">
        <v>7.9282896242390954</v>
      </c>
      <c r="F109" s="187">
        <f t="shared" si="18"/>
        <v>0.17662173534821957</v>
      </c>
      <c r="G109" s="186">
        <v>6.7462678422476356</v>
      </c>
      <c r="H109" s="187">
        <f t="shared" si="18"/>
        <v>-1.1820217819914598</v>
      </c>
      <c r="I109" s="186">
        <v>7.94246678177314</v>
      </c>
      <c r="J109" s="187">
        <f t="shared" si="18"/>
        <v>1.1961989395255044</v>
      </c>
      <c r="K109" s="186">
        <v>7.5594228758302462</v>
      </c>
      <c r="L109" s="187">
        <f t="shared" si="19"/>
        <v>-0.38304390594289384</v>
      </c>
      <c r="M109" s="186">
        <v>7.5367366040090475</v>
      </c>
      <c r="N109" s="187">
        <v>-2.8315503429628741E-2</v>
      </c>
      <c r="O109" s="187">
        <v>-0.12925315139361349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039AC-ADC0-46E2-B9A3-C1D8716FB7D3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A42E5-74CA-44E7-BC8B-496387ADD8A3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 t="s">
        <v>150</v>
      </c>
    </row>
    <row r="2" spans="1:17" ht="18.75" x14ac:dyDescent="0.3">
      <c r="D2" s="192" t="s">
        <v>151</v>
      </c>
    </row>
    <row r="4" spans="1:17" ht="48.75" customHeight="1" thickBot="1" x14ac:dyDescent="0.3">
      <c r="B4" s="267" t="s">
        <v>311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Q4" s="1" t="s">
        <v>152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153</v>
      </c>
    </row>
    <row r="6" spans="1:17" ht="22.5" thickTop="1" thickBot="1" x14ac:dyDescent="0.3">
      <c r="B6" s="109"/>
      <c r="C6" s="292" t="s">
        <v>154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0.76090000000000002</v>
      </c>
      <c r="D9" s="116">
        <v>1.7382002941569663E-2</v>
      </c>
      <c r="E9" s="193">
        <v>0.75989999999999991</v>
      </c>
      <c r="F9" s="116">
        <f t="shared" ref="F9:L21" si="0">IFERROR(E9/C9-1,"-")</f>
        <v>-1.314233144960042E-3</v>
      </c>
      <c r="G9" s="193">
        <v>0.16260000000000002</v>
      </c>
      <c r="H9" s="116">
        <f t="shared" si="0"/>
        <v>-0.78602447690485588</v>
      </c>
      <c r="I9" s="193">
        <v>0.59370000000000001</v>
      </c>
      <c r="J9" s="116">
        <f t="shared" si="0"/>
        <v>2.6512915129151287</v>
      </c>
      <c r="K9" s="193">
        <v>0.77349999999999997</v>
      </c>
      <c r="L9" s="116">
        <f t="shared" si="0"/>
        <v>0.30284655549941042</v>
      </c>
      <c r="M9" s="193">
        <v>0.80409999999999993</v>
      </c>
      <c r="N9" s="116">
        <f t="shared" ref="N9:N14" si="1">IFERROR(M9/K9-1,"-")</f>
        <v>3.956043956043942E-2</v>
      </c>
      <c r="O9" s="116">
        <f>IFERROR(M9/C9-1,"-")</f>
        <v>5.6774871862268261E-2</v>
      </c>
    </row>
    <row r="10" spans="1:17" x14ac:dyDescent="0.25">
      <c r="A10" s="1" t="s">
        <v>72</v>
      </c>
      <c r="B10" s="114" t="s">
        <v>73</v>
      </c>
      <c r="C10" s="193">
        <v>0.77150000000000007</v>
      </c>
      <c r="D10" s="116">
        <v>-1.3679365891076323E-2</v>
      </c>
      <c r="E10" s="193">
        <v>0.78579999999999994</v>
      </c>
      <c r="F10" s="116">
        <f t="shared" si="0"/>
        <v>1.8535320803629185E-2</v>
      </c>
      <c r="G10" s="193">
        <v>0.2394</v>
      </c>
      <c r="H10" s="116">
        <f t="shared" si="0"/>
        <v>-0.69534232629167725</v>
      </c>
      <c r="I10" s="193">
        <v>0.75780000000000003</v>
      </c>
      <c r="J10" s="116">
        <f t="shared" si="0"/>
        <v>2.1654135338345863</v>
      </c>
      <c r="K10" s="193">
        <v>0.83819999999999995</v>
      </c>
      <c r="L10" s="116">
        <f t="shared" si="0"/>
        <v>0.10609659540775929</v>
      </c>
      <c r="M10" s="193">
        <v>0.82450000000000001</v>
      </c>
      <c r="N10" s="116">
        <f t="shared" si="1"/>
        <v>-1.634454784061079E-2</v>
      </c>
      <c r="O10" s="116">
        <f t="shared" ref="O10:O14" si="2">IFERROR(M10/C10-1,"-")</f>
        <v>6.8697342838625941E-2</v>
      </c>
    </row>
    <row r="11" spans="1:17" x14ac:dyDescent="0.25">
      <c r="A11" s="1" t="s">
        <v>74</v>
      </c>
      <c r="B11" s="114" t="s">
        <v>75</v>
      </c>
      <c r="C11" s="193">
        <v>0.76700000000000002</v>
      </c>
      <c r="D11" s="116">
        <v>4.2544515427484164E-2</v>
      </c>
      <c r="E11" s="193">
        <v>0.32850000000000001</v>
      </c>
      <c r="F11" s="116">
        <f t="shared" si="0"/>
        <v>-0.57170795306388533</v>
      </c>
      <c r="G11" s="193">
        <v>0.23399999999999999</v>
      </c>
      <c r="H11" s="116">
        <f t="shared" si="0"/>
        <v>-0.28767123287671237</v>
      </c>
      <c r="I11" s="193">
        <v>0.78410000000000002</v>
      </c>
      <c r="J11" s="116">
        <f t="shared" si="0"/>
        <v>2.3508547008547009</v>
      </c>
      <c r="K11" s="193">
        <v>0.77450000000000008</v>
      </c>
      <c r="L11" s="116">
        <f t="shared" si="0"/>
        <v>-1.2243336309144204E-2</v>
      </c>
      <c r="M11" s="193">
        <v>0.82980000000000009</v>
      </c>
      <c r="N11" s="116">
        <f t="shared" si="1"/>
        <v>7.1400903808908955E-2</v>
      </c>
      <c r="O11" s="116">
        <f t="shared" si="2"/>
        <v>8.1877444589309123E-2</v>
      </c>
    </row>
    <row r="12" spans="1:17" x14ac:dyDescent="0.25">
      <c r="A12" s="1" t="s">
        <v>76</v>
      </c>
      <c r="B12" s="114" t="s">
        <v>77</v>
      </c>
      <c r="C12" s="193">
        <v>0.76760000000000006</v>
      </c>
      <c r="D12" s="116">
        <v>6.685198054204311E-2</v>
      </c>
      <c r="E12" s="193">
        <v>0</v>
      </c>
      <c r="F12" s="116">
        <f t="shared" si="0"/>
        <v>-1</v>
      </c>
      <c r="G12" s="193">
        <v>0.30820000000000003</v>
      </c>
      <c r="H12" s="116" t="str">
        <f t="shared" si="0"/>
        <v>-</v>
      </c>
      <c r="I12" s="193">
        <v>0.82299999999999995</v>
      </c>
      <c r="J12" s="116">
        <f t="shared" si="0"/>
        <v>1.670343932511356</v>
      </c>
      <c r="K12" s="193">
        <v>0.8075</v>
      </c>
      <c r="L12" s="116">
        <f t="shared" si="0"/>
        <v>-1.883353584447145E-2</v>
      </c>
      <c r="M12" s="193">
        <v>0.79059999999999997</v>
      </c>
      <c r="N12" s="116">
        <f t="shared" si="1"/>
        <v>-2.0928792569659516E-2</v>
      </c>
      <c r="O12" s="116">
        <f t="shared" si="2"/>
        <v>2.9963522668056131E-2</v>
      </c>
    </row>
    <row r="13" spans="1:17" x14ac:dyDescent="0.25">
      <c r="A13" s="1" t="s">
        <v>78</v>
      </c>
      <c r="B13" s="114" t="s">
        <v>79</v>
      </c>
      <c r="C13" s="193">
        <v>0.69900000000000007</v>
      </c>
      <c r="D13" s="116">
        <v>5.8930465081048489E-2</v>
      </c>
      <c r="E13" s="193">
        <v>0</v>
      </c>
      <c r="F13" s="116">
        <f t="shared" si="0"/>
        <v>-1</v>
      </c>
      <c r="G13" s="193">
        <v>0.3014</v>
      </c>
      <c r="H13" s="116" t="str">
        <f t="shared" si="0"/>
        <v>-</v>
      </c>
      <c r="I13" s="193">
        <v>0.72030000000000005</v>
      </c>
      <c r="J13" s="116">
        <f t="shared" si="0"/>
        <v>1.389847378898474</v>
      </c>
      <c r="K13" s="193">
        <v>0.73370000000000002</v>
      </c>
      <c r="L13" s="116">
        <f t="shared" si="0"/>
        <v>1.8603359711231393E-2</v>
      </c>
      <c r="M13" s="193">
        <v>0.76329999999999998</v>
      </c>
      <c r="N13" s="116">
        <f t="shared" si="1"/>
        <v>4.0343464631320547E-2</v>
      </c>
      <c r="O13" s="116">
        <f t="shared" si="2"/>
        <v>9.1988555078683643E-2</v>
      </c>
    </row>
    <row r="14" spans="1:17" x14ac:dyDescent="0.25">
      <c r="A14" s="1" t="s">
        <v>80</v>
      </c>
      <c r="B14" s="114" t="s">
        <v>81</v>
      </c>
      <c r="C14" s="193">
        <v>0.77910000000000001</v>
      </c>
      <c r="D14" s="116">
        <v>0.10057917784997872</v>
      </c>
      <c r="E14" s="193">
        <v>0</v>
      </c>
      <c r="F14" s="116">
        <f t="shared" si="0"/>
        <v>-1</v>
      </c>
      <c r="G14" s="193">
        <v>0.3044</v>
      </c>
      <c r="H14" s="116" t="str">
        <f t="shared" si="0"/>
        <v>-</v>
      </c>
      <c r="I14" s="193">
        <v>0.76419999999999999</v>
      </c>
      <c r="J14" s="116">
        <f t="shared" si="0"/>
        <v>1.5105124835742445</v>
      </c>
      <c r="K14" s="193">
        <v>0.77629999999999999</v>
      </c>
      <c r="L14" s="116">
        <f t="shared" si="0"/>
        <v>1.5833551426328141E-2</v>
      </c>
      <c r="M14" s="193">
        <v>0.76719999999999999</v>
      </c>
      <c r="N14" s="116">
        <f t="shared" si="1"/>
        <v>-1.1722272317403082E-2</v>
      </c>
      <c r="O14" s="116">
        <f t="shared" si="2"/>
        <v>-1.5274034141958714E-2</v>
      </c>
    </row>
    <row r="15" spans="1:17" x14ac:dyDescent="0.25">
      <c r="A15" s="1" t="s">
        <v>82</v>
      </c>
      <c r="B15" s="114" t="s">
        <v>83</v>
      </c>
      <c r="C15" s="193">
        <v>0.82269999999999999</v>
      </c>
      <c r="D15" s="116">
        <v>1.806707090706583E-2</v>
      </c>
      <c r="E15" s="193">
        <v>0</v>
      </c>
      <c r="F15" s="116">
        <f t="shared" si="0"/>
        <v>-1</v>
      </c>
      <c r="G15" s="193">
        <v>0.49420000000000003</v>
      </c>
      <c r="H15" s="116" t="str">
        <f t="shared" si="0"/>
        <v>-</v>
      </c>
      <c r="I15" s="193">
        <v>0.86370000000000002</v>
      </c>
      <c r="J15" s="116">
        <f t="shared" si="0"/>
        <v>0.74767300687980565</v>
      </c>
      <c r="K15" s="193">
        <v>0.86620000000000008</v>
      </c>
      <c r="L15" s="116">
        <f t="shared" si="0"/>
        <v>2.8945235614219467E-3</v>
      </c>
      <c r="M15" s="193">
        <v>0.85230000000000006</v>
      </c>
      <c r="N15" s="116">
        <f>IFERROR(M15/K15-1,"-")</f>
        <v>-1.6047102285846271E-2</v>
      </c>
      <c r="O15" s="116">
        <f>IFERROR(M15/C15-1,"-")</f>
        <v>3.5979093229610015E-2</v>
      </c>
    </row>
    <row r="16" spans="1:17" x14ac:dyDescent="0.25">
      <c r="A16" s="1" t="s">
        <v>84</v>
      </c>
      <c r="B16" s="114" t="s">
        <v>85</v>
      </c>
      <c r="C16" s="193">
        <v>0.86730000000000007</v>
      </c>
      <c r="D16" s="116">
        <v>1.8482153170846782E-3</v>
      </c>
      <c r="E16" s="193">
        <v>0.376</v>
      </c>
      <c r="F16" s="116">
        <f t="shared" si="0"/>
        <v>-0.56647065605903379</v>
      </c>
      <c r="G16" s="193">
        <v>0.68180000000000007</v>
      </c>
      <c r="H16" s="116">
        <f t="shared" si="0"/>
        <v>0.81329787234042583</v>
      </c>
      <c r="I16" s="193">
        <v>0.90879999999999994</v>
      </c>
      <c r="J16" s="116">
        <f t="shared" si="0"/>
        <v>0.3329422117923142</v>
      </c>
      <c r="K16" s="193">
        <v>0.91400000000000003</v>
      </c>
      <c r="L16" s="116">
        <f t="shared" si="0"/>
        <v>5.7218309859154992E-3</v>
      </c>
      <c r="M16" s="193">
        <v>0.90689999999999993</v>
      </c>
      <c r="N16" s="116">
        <f>IFERROR(M16/K16-1,"-")</f>
        <v>-7.7680525164115499E-3</v>
      </c>
      <c r="O16" s="116">
        <f>IFERROR(M16/C16-1,"-")</f>
        <v>4.5658941542718656E-2</v>
      </c>
    </row>
    <row r="17" spans="1:30" x14ac:dyDescent="0.25">
      <c r="A17" s="1" t="s">
        <v>86</v>
      </c>
      <c r="B17" s="114" t="s">
        <v>87</v>
      </c>
      <c r="C17" s="193">
        <v>0.75</v>
      </c>
      <c r="D17" s="116">
        <v>-1.3157894736842146E-2</v>
      </c>
      <c r="E17" s="193">
        <v>0.24160000000000001</v>
      </c>
      <c r="F17" s="116">
        <f t="shared" si="0"/>
        <v>-0.67786666666666662</v>
      </c>
      <c r="G17" s="193">
        <v>0.65239999999999998</v>
      </c>
      <c r="H17" s="116">
        <f t="shared" si="0"/>
        <v>1.7003311258278142</v>
      </c>
      <c r="I17" s="193">
        <v>0.76670000000000005</v>
      </c>
      <c r="J17" s="116">
        <f t="shared" si="0"/>
        <v>0.17519926425505838</v>
      </c>
      <c r="K17" s="193">
        <v>0.79319999999999991</v>
      </c>
      <c r="L17" s="116">
        <f t="shared" si="0"/>
        <v>3.4563714621103303E-2</v>
      </c>
      <c r="M17" s="193">
        <v>0.7923</v>
      </c>
      <c r="N17" s="116">
        <f t="shared" ref="N17:N20" si="3">IFERROR(M17/K17-1,"-")</f>
        <v>-1.1346444780634402E-3</v>
      </c>
      <c r="O17" s="116">
        <f t="shared" ref="O17:O20" si="4">IFERROR(M17/C17-1,"-")</f>
        <v>5.6400000000000006E-2</v>
      </c>
    </row>
    <row r="18" spans="1:30" x14ac:dyDescent="0.25">
      <c r="A18" s="1" t="s">
        <v>88</v>
      </c>
      <c r="B18" s="114" t="s">
        <v>89</v>
      </c>
      <c r="C18" s="193">
        <v>0.79150000000000009</v>
      </c>
      <c r="D18" s="116">
        <v>-4.2926239419588841E-2</v>
      </c>
      <c r="E18" s="193">
        <v>0.20039999999999999</v>
      </c>
      <c r="F18" s="116">
        <f t="shared" si="0"/>
        <v>-0.74680985470625405</v>
      </c>
      <c r="G18" s="193">
        <v>0.76</v>
      </c>
      <c r="H18" s="116">
        <f t="shared" si="0"/>
        <v>2.7924151696606789</v>
      </c>
      <c r="I18" s="193">
        <v>0.8234999999999999</v>
      </c>
      <c r="J18" s="116">
        <f t="shared" si="0"/>
        <v>8.3552631578947212E-2</v>
      </c>
      <c r="K18" s="193">
        <v>0.83819999999999995</v>
      </c>
      <c r="L18" s="116">
        <f t="shared" si="0"/>
        <v>1.785063752276872E-2</v>
      </c>
      <c r="M18" s="193">
        <v>0.8397</v>
      </c>
      <c r="N18" s="116">
        <f t="shared" si="3"/>
        <v>1.7895490336437003E-3</v>
      </c>
      <c r="O18" s="116">
        <f t="shared" si="4"/>
        <v>6.089703095388499E-2</v>
      </c>
      <c r="AC18" s="194"/>
    </row>
    <row r="19" spans="1:30" x14ac:dyDescent="0.25">
      <c r="A19" s="1" t="s">
        <v>90</v>
      </c>
      <c r="B19" s="114" t="s">
        <v>91</v>
      </c>
      <c r="C19" s="193">
        <v>0.7229000000000001</v>
      </c>
      <c r="D19" s="116">
        <v>-1.1621547716707648E-2</v>
      </c>
      <c r="E19" s="193">
        <v>0.2581</v>
      </c>
      <c r="F19" s="116">
        <f t="shared" si="0"/>
        <v>-0.64296583206529268</v>
      </c>
      <c r="G19" s="193">
        <v>0.74400000000000011</v>
      </c>
      <c r="H19" s="116">
        <f t="shared" si="0"/>
        <v>1.8826036419992254</v>
      </c>
      <c r="I19" s="193">
        <v>0.79489999999999994</v>
      </c>
      <c r="J19" s="116">
        <f t="shared" si="0"/>
        <v>6.8413978494623384E-2</v>
      </c>
      <c r="K19" s="193">
        <v>0.82430000000000003</v>
      </c>
      <c r="L19" s="116">
        <f t="shared" si="0"/>
        <v>3.6985784375393349E-2</v>
      </c>
      <c r="M19" s="193">
        <v>0.79709999999999992</v>
      </c>
      <c r="N19" s="116">
        <f t="shared" si="3"/>
        <v>-3.2997695013951334E-2</v>
      </c>
      <c r="O19" s="116">
        <f t="shared" si="4"/>
        <v>0.10264213584174819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0.73370000000000002</v>
      </c>
      <c r="D20" s="116">
        <v>8.9383938393841067E-3</v>
      </c>
      <c r="E20" s="193">
        <v>0.29730000000000001</v>
      </c>
      <c r="F20" s="116">
        <f t="shared" si="0"/>
        <v>-0.59479351233474165</v>
      </c>
      <c r="G20" s="193">
        <v>0.62539999999999996</v>
      </c>
      <c r="H20" s="116">
        <f t="shared" si="0"/>
        <v>1.1035990581903801</v>
      </c>
      <c r="I20" s="193">
        <v>0.77950000000000008</v>
      </c>
      <c r="J20" s="116">
        <f t="shared" si="0"/>
        <v>0.24640230252638329</v>
      </c>
      <c r="K20" s="193">
        <v>0.79909999999999992</v>
      </c>
      <c r="L20" s="116">
        <f t="shared" si="0"/>
        <v>2.5144323284156389E-2</v>
      </c>
      <c r="M20" s="193" t="s">
        <v>238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5">
        <v>0.76972196158821105</v>
      </c>
      <c r="D21" s="119">
        <v>1.8131824496948612E-2</v>
      </c>
      <c r="E21" s="195">
        <v>0.49563348888170433</v>
      </c>
      <c r="F21" s="119">
        <f t="shared" si="0"/>
        <v>-0.35608763473626814</v>
      </c>
      <c r="G21" s="195">
        <v>0.53007392392769836</v>
      </c>
      <c r="H21" s="119">
        <f t="shared" si="0"/>
        <v>6.9487707789281705E-2</v>
      </c>
      <c r="I21" s="195">
        <v>0.78235212112064911</v>
      </c>
      <c r="J21" s="119">
        <f t="shared" si="0"/>
        <v>0.47593021615483444</v>
      </c>
      <c r="K21" s="195">
        <v>0.81120905005064936</v>
      </c>
      <c r="L21" s="119">
        <f t="shared" si="0"/>
        <v>3.6884835039068253E-2</v>
      </c>
      <c r="M21" s="195" t="s">
        <v>238</v>
      </c>
      <c r="N21" s="119" t="s">
        <v>238</v>
      </c>
      <c r="O21" s="119" t="s">
        <v>238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67" t="s">
        <v>312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Q26" s="1" t="s">
        <v>155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156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0.79900000000000004</v>
      </c>
      <c r="D31" s="116"/>
      <c r="E31" s="193">
        <v>0.79769999999999996</v>
      </c>
      <c r="F31" s="116">
        <f t="shared" ref="F31:J43" si="5">IFERROR(E31/C31-1,"-")</f>
        <v>-1.6270337922403844E-3</v>
      </c>
      <c r="G31" s="193">
        <v>0.17430000000000001</v>
      </c>
      <c r="H31" s="116">
        <f t="shared" si="5"/>
        <v>-0.78149680330951488</v>
      </c>
      <c r="I31" s="193">
        <v>0.60199999999999998</v>
      </c>
      <c r="J31" s="116">
        <f t="shared" si="5"/>
        <v>2.4538152610441766</v>
      </c>
      <c r="K31" s="193">
        <v>0.81779999999999997</v>
      </c>
      <c r="L31" s="116">
        <f t="shared" ref="L31:L43" si="6">IFERROR(K31/I31-1,"-")</f>
        <v>0.35847176079734222</v>
      </c>
      <c r="M31" s="193">
        <v>0.84060000000000001</v>
      </c>
      <c r="N31" s="116">
        <f t="shared" ref="N31:N39" si="7">IFERROR(M31/K31-1,"-")</f>
        <v>2.7879677182685247E-2</v>
      </c>
      <c r="O31" s="116">
        <f>IFERROR(M31/C31-1,"-")</f>
        <v>5.2065081351689635E-2</v>
      </c>
    </row>
    <row r="32" spans="1:30" x14ac:dyDescent="0.25">
      <c r="B32" s="114" t="s">
        <v>73</v>
      </c>
      <c r="C32" s="193">
        <v>0.80559999999999998</v>
      </c>
      <c r="D32" s="116"/>
      <c r="E32" s="193">
        <v>0.82010000000000005</v>
      </c>
      <c r="F32" s="116">
        <f t="shared" si="5"/>
        <v>1.7999006951340712E-2</v>
      </c>
      <c r="G32" s="193">
        <v>0.2646</v>
      </c>
      <c r="H32" s="116">
        <f t="shared" si="5"/>
        <v>-0.6773564199487867</v>
      </c>
      <c r="I32" s="193">
        <v>0.78110000000000002</v>
      </c>
      <c r="J32" s="116">
        <f t="shared" si="5"/>
        <v>1.9520030234315948</v>
      </c>
      <c r="K32" s="193">
        <v>0.87939999999999996</v>
      </c>
      <c r="L32" s="116">
        <f t="shared" si="6"/>
        <v>0.12584816284726652</v>
      </c>
      <c r="M32" s="193">
        <v>0.87919999999999998</v>
      </c>
      <c r="N32" s="116">
        <f t="shared" si="7"/>
        <v>-2.2742779167617133E-4</v>
      </c>
      <c r="O32" s="116">
        <f t="shared" ref="O32:O39" si="8">IFERROR(M32/C32-1,"-")</f>
        <v>9.1360476663356449E-2</v>
      </c>
    </row>
    <row r="33" spans="2:17" x14ac:dyDescent="0.25">
      <c r="B33" s="114" t="s">
        <v>75</v>
      </c>
      <c r="C33" s="193">
        <v>0.81099999999999994</v>
      </c>
      <c r="D33" s="116"/>
      <c r="E33" s="193">
        <v>0.34020000000000006</v>
      </c>
      <c r="F33" s="116">
        <f t="shared" si="5"/>
        <v>-0.58051787916152886</v>
      </c>
      <c r="G33" s="193">
        <v>0.26329999999999998</v>
      </c>
      <c r="H33" s="116">
        <f t="shared" si="5"/>
        <v>-0.2260435038212818</v>
      </c>
      <c r="I33" s="193">
        <v>0.82319999999999993</v>
      </c>
      <c r="J33" s="116">
        <f t="shared" si="5"/>
        <v>2.1264717052791493</v>
      </c>
      <c r="K33" s="193">
        <v>0.8216</v>
      </c>
      <c r="L33" s="116">
        <f t="shared" si="6"/>
        <v>-1.9436345966957758E-3</v>
      </c>
      <c r="M33" s="193">
        <v>0.86970000000000003</v>
      </c>
      <c r="N33" s="116">
        <f t="shared" si="7"/>
        <v>5.8544303797468444E-2</v>
      </c>
      <c r="O33" s="116">
        <f t="shared" si="8"/>
        <v>7.237977805178808E-2</v>
      </c>
    </row>
    <row r="34" spans="2:17" x14ac:dyDescent="0.25">
      <c r="B34" s="114" t="s">
        <v>77</v>
      </c>
      <c r="C34" s="193">
        <v>0.80870000000000009</v>
      </c>
      <c r="D34" s="116"/>
      <c r="E34" s="193">
        <v>0</v>
      </c>
      <c r="F34" s="116">
        <f t="shared" si="5"/>
        <v>-1</v>
      </c>
      <c r="G34" s="193">
        <v>0.34250000000000003</v>
      </c>
      <c r="H34" s="116" t="str">
        <f t="shared" si="5"/>
        <v>-</v>
      </c>
      <c r="I34" s="193">
        <v>0.88049999999999995</v>
      </c>
      <c r="J34" s="116">
        <f t="shared" si="5"/>
        <v>1.5708029197080289</v>
      </c>
      <c r="K34" s="193">
        <v>0.86809999999999998</v>
      </c>
      <c r="L34" s="116">
        <f t="shared" si="6"/>
        <v>-1.4082907438955128E-2</v>
      </c>
      <c r="M34" s="193">
        <v>0.84870000000000001</v>
      </c>
      <c r="N34" s="116">
        <f t="shared" si="7"/>
        <v>-2.2347655800022959E-2</v>
      </c>
      <c r="O34" s="116">
        <f t="shared" si="8"/>
        <v>4.9462099666130799E-2</v>
      </c>
    </row>
    <row r="35" spans="2:17" x14ac:dyDescent="0.25">
      <c r="B35" s="114" t="s">
        <v>79</v>
      </c>
      <c r="C35" s="193">
        <v>0.75670000000000004</v>
      </c>
      <c r="D35" s="116"/>
      <c r="E35" s="193">
        <v>0</v>
      </c>
      <c r="F35" s="116">
        <f t="shared" si="5"/>
        <v>-1</v>
      </c>
      <c r="G35" s="193">
        <v>0.36119999999999997</v>
      </c>
      <c r="H35" s="116" t="str">
        <f t="shared" si="5"/>
        <v>-</v>
      </c>
      <c r="I35" s="193">
        <v>0.77670000000000006</v>
      </c>
      <c r="J35" s="116">
        <f t="shared" si="5"/>
        <v>1.1503322259136217</v>
      </c>
      <c r="K35" s="193">
        <v>0.80019999999999991</v>
      </c>
      <c r="L35" s="116">
        <f t="shared" si="6"/>
        <v>3.025621217973451E-2</v>
      </c>
      <c r="M35" s="193">
        <v>0.82900000000000007</v>
      </c>
      <c r="N35" s="116">
        <f t="shared" si="7"/>
        <v>3.5991002249437853E-2</v>
      </c>
      <c r="O35" s="116">
        <f t="shared" si="8"/>
        <v>9.5546451698163004E-2</v>
      </c>
    </row>
    <row r="36" spans="2:17" x14ac:dyDescent="0.25">
      <c r="B36" s="114" t="s">
        <v>81</v>
      </c>
      <c r="C36" s="193">
        <v>0.81620000000000004</v>
      </c>
      <c r="D36" s="116"/>
      <c r="E36" s="193">
        <v>0</v>
      </c>
      <c r="F36" s="116">
        <f t="shared" si="5"/>
        <v>-1</v>
      </c>
      <c r="G36" s="193">
        <v>0.32770000000000005</v>
      </c>
      <c r="H36" s="116" t="str">
        <f t="shared" si="5"/>
        <v>-</v>
      </c>
      <c r="I36" s="193">
        <v>0.82209999999999994</v>
      </c>
      <c r="J36" s="116">
        <f t="shared" si="5"/>
        <v>1.5086969789441556</v>
      </c>
      <c r="K36" s="193">
        <v>0.83799999999999997</v>
      </c>
      <c r="L36" s="116">
        <f t="shared" si="6"/>
        <v>1.9340712808660676E-2</v>
      </c>
      <c r="M36" s="193">
        <v>0.83069999999999988</v>
      </c>
      <c r="N36" s="116">
        <f t="shared" si="7"/>
        <v>-8.7112171837709917E-3</v>
      </c>
      <c r="O36" s="116">
        <f t="shared" si="8"/>
        <v>1.7765253614310028E-2</v>
      </c>
    </row>
    <row r="37" spans="2:17" x14ac:dyDescent="0.25">
      <c r="B37" s="114" t="s">
        <v>83</v>
      </c>
      <c r="C37" s="193">
        <v>0.85180000000000011</v>
      </c>
      <c r="D37" s="116"/>
      <c r="E37" s="193">
        <v>0</v>
      </c>
      <c r="F37" s="116">
        <f t="shared" si="5"/>
        <v>-1</v>
      </c>
      <c r="G37" s="193">
        <v>0.52710000000000001</v>
      </c>
      <c r="H37" s="116" t="str">
        <f t="shared" si="5"/>
        <v>-</v>
      </c>
      <c r="I37" s="193">
        <v>0.91700000000000004</v>
      </c>
      <c r="J37" s="116">
        <f t="shared" si="5"/>
        <v>0.73970783532536521</v>
      </c>
      <c r="K37" s="193">
        <v>0.92159999999999997</v>
      </c>
      <c r="L37" s="116">
        <f t="shared" si="6"/>
        <v>5.0163576881132599E-3</v>
      </c>
      <c r="M37" s="193">
        <v>0.89780000000000004</v>
      </c>
      <c r="N37" s="116">
        <f t="shared" si="7"/>
        <v>-2.5824652777777679E-2</v>
      </c>
      <c r="O37" s="116">
        <f t="shared" si="8"/>
        <v>5.4003287156609403E-2</v>
      </c>
    </row>
    <row r="38" spans="2:17" x14ac:dyDescent="0.25">
      <c r="B38" s="114" t="s">
        <v>85</v>
      </c>
      <c r="C38" s="193">
        <v>0.89980000000000004</v>
      </c>
      <c r="D38" s="116"/>
      <c r="E38" s="193">
        <v>0.39750000000000002</v>
      </c>
      <c r="F38" s="116">
        <f t="shared" si="5"/>
        <v>-0.55823516336963763</v>
      </c>
      <c r="G38" s="193">
        <v>0.71930000000000005</v>
      </c>
      <c r="H38" s="116">
        <f t="shared" si="5"/>
        <v>0.80955974842767309</v>
      </c>
      <c r="I38" s="193">
        <v>0.96599999999999997</v>
      </c>
      <c r="J38" s="116">
        <f t="shared" si="5"/>
        <v>0.3429723342138189</v>
      </c>
      <c r="K38" s="193">
        <v>0.95979999999999999</v>
      </c>
      <c r="L38" s="116">
        <f t="shared" si="6"/>
        <v>-6.4182194616977384E-3</v>
      </c>
      <c r="M38" s="193">
        <v>0.95860000000000001</v>
      </c>
      <c r="N38" s="116">
        <f t="shared" si="7"/>
        <v>-1.2502604709314635E-3</v>
      </c>
      <c r="O38" s="116">
        <f t="shared" si="8"/>
        <v>6.5347855078906392E-2</v>
      </c>
    </row>
    <row r="39" spans="2:17" x14ac:dyDescent="0.25">
      <c r="B39" s="114" t="s">
        <v>87</v>
      </c>
      <c r="C39" s="193">
        <v>0.79180000000000006</v>
      </c>
      <c r="D39" s="116"/>
      <c r="E39" s="193">
        <v>0.23980000000000001</v>
      </c>
      <c r="F39" s="116">
        <f t="shared" si="5"/>
        <v>-0.69714574387471584</v>
      </c>
      <c r="G39" s="193">
        <v>0.6873999999999999</v>
      </c>
      <c r="H39" s="116">
        <f t="shared" si="5"/>
        <v>1.8665554628857377</v>
      </c>
      <c r="I39" s="193">
        <v>0.81819999999999993</v>
      </c>
      <c r="J39" s="116">
        <f t="shared" si="5"/>
        <v>0.19028222286878105</v>
      </c>
      <c r="K39" s="193">
        <v>0.84670000000000001</v>
      </c>
      <c r="L39" s="116">
        <f t="shared" si="6"/>
        <v>3.4832559276460673E-2</v>
      </c>
      <c r="M39" s="193">
        <v>0.84549999999999992</v>
      </c>
      <c r="N39" s="116">
        <f t="shared" si="7"/>
        <v>-1.4172670367309514E-3</v>
      </c>
      <c r="O39" s="116">
        <f t="shared" si="8"/>
        <v>6.7820156605203241E-2</v>
      </c>
    </row>
    <row r="40" spans="2:17" x14ac:dyDescent="0.25">
      <c r="B40" s="114" t="s">
        <v>89</v>
      </c>
      <c r="C40" s="193">
        <v>0.8456999999999999</v>
      </c>
      <c r="D40" s="116"/>
      <c r="E40" s="193">
        <v>0.19769999999999999</v>
      </c>
      <c r="F40" s="116">
        <f t="shared" si="5"/>
        <v>-0.76622915927633906</v>
      </c>
      <c r="G40" s="193">
        <v>0.79830000000000001</v>
      </c>
      <c r="H40" s="116">
        <f t="shared" si="5"/>
        <v>3.0379362670713208</v>
      </c>
      <c r="I40" s="193">
        <v>0.88470000000000004</v>
      </c>
      <c r="J40" s="116">
        <f t="shared" si="5"/>
        <v>0.10822998872604295</v>
      </c>
      <c r="K40" s="193">
        <v>0.89749999999999996</v>
      </c>
      <c r="L40" s="116">
        <f t="shared" si="6"/>
        <v>1.4468181304396976E-2</v>
      </c>
      <c r="M40" s="193">
        <v>0.8952</v>
      </c>
      <c r="N40" s="116">
        <f>IFERROR(M40/K40-1,"-")</f>
        <v>-2.5626740947074511E-3</v>
      </c>
      <c r="O40" s="116">
        <f>IFERROR(M40/C40-1,"-")</f>
        <v>5.8531394111387192E-2</v>
      </c>
    </row>
    <row r="41" spans="2:17" x14ac:dyDescent="0.25">
      <c r="B41" s="114" t="s">
        <v>91</v>
      </c>
      <c r="C41" s="193">
        <v>0.7661</v>
      </c>
      <c r="D41" s="116"/>
      <c r="E41" s="193">
        <v>0.26550000000000001</v>
      </c>
      <c r="F41" s="116">
        <f t="shared" si="5"/>
        <v>-0.653439498759953</v>
      </c>
      <c r="G41" s="193">
        <v>0.77560000000000007</v>
      </c>
      <c r="H41" s="116">
        <f t="shared" si="5"/>
        <v>1.9212806026365348</v>
      </c>
      <c r="I41" s="193">
        <v>0.8327</v>
      </c>
      <c r="J41" s="116">
        <f t="shared" si="5"/>
        <v>7.3620422898401205E-2</v>
      </c>
      <c r="K41" s="193">
        <v>0.85580000000000001</v>
      </c>
      <c r="L41" s="116">
        <f t="shared" si="6"/>
        <v>2.7741083223249641E-2</v>
      </c>
      <c r="M41" s="193">
        <v>0.84140000000000004</v>
      </c>
      <c r="N41" s="116">
        <f>IFERROR(M41/K41-1,"-")</f>
        <v>-1.6826361299368986E-2</v>
      </c>
      <c r="O41" s="116">
        <f>IFERROR(M41/C41-1,"-")</f>
        <v>9.8290040464691364E-2</v>
      </c>
    </row>
    <row r="42" spans="2:17" x14ac:dyDescent="0.25">
      <c r="B42" s="114" t="s">
        <v>93</v>
      </c>
      <c r="C42" s="193">
        <v>0.76919999999999999</v>
      </c>
      <c r="D42" s="116"/>
      <c r="E42" s="193">
        <v>0.3231</v>
      </c>
      <c r="F42" s="116">
        <f t="shared" si="5"/>
        <v>-0.57995319812792512</v>
      </c>
      <c r="G42" s="193">
        <v>0.65229999999999999</v>
      </c>
      <c r="H42" s="116">
        <f t="shared" si="5"/>
        <v>1.0188796038378212</v>
      </c>
      <c r="I42" s="193">
        <v>0.82420000000000004</v>
      </c>
      <c r="J42" s="116">
        <f t="shared" si="5"/>
        <v>0.26352905105013047</v>
      </c>
      <c r="K42" s="193">
        <v>0.82900000000000007</v>
      </c>
      <c r="L42" s="116">
        <f t="shared" si="6"/>
        <v>5.8238291676777632E-3</v>
      </c>
      <c r="M42" s="193" t="s">
        <v>238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195">
        <v>0.81043671021028874</v>
      </c>
      <c r="D43" s="119"/>
      <c r="E43" s="198">
        <v>0.51616511753038752</v>
      </c>
      <c r="F43" s="119">
        <f t="shared" si="5"/>
        <v>-0.36310249643497128</v>
      </c>
      <c r="G43" s="198">
        <v>0.57306823809480911</v>
      </c>
      <c r="H43" s="119">
        <f t="shared" si="5"/>
        <v>0.11024208849423389</v>
      </c>
      <c r="I43" s="195">
        <v>0.82736563433026633</v>
      </c>
      <c r="J43" s="119">
        <f t="shared" si="5"/>
        <v>0.44374714795026904</v>
      </c>
      <c r="K43" s="195">
        <v>0.86092257017663798</v>
      </c>
      <c r="L43" s="119">
        <f t="shared" si="6"/>
        <v>4.0558774082434912E-2</v>
      </c>
      <c r="M43" s="195" t="s">
        <v>238</v>
      </c>
      <c r="N43" s="119" t="s">
        <v>238</v>
      </c>
      <c r="O43" s="119" t="s">
        <v>238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7" t="s">
        <v>313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Q48" s="1" t="s">
        <v>157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158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0.81330000000000002</v>
      </c>
      <c r="D53" s="116"/>
      <c r="E53" s="193">
        <v>0</v>
      </c>
      <c r="F53" s="116">
        <f t="shared" ref="F53:J65" si="9">IFERROR(E53/C53-1,"-")</f>
        <v>-1</v>
      </c>
      <c r="G53" s="193">
        <v>0</v>
      </c>
      <c r="H53" s="116" t="str">
        <f t="shared" si="9"/>
        <v>-</v>
      </c>
      <c r="I53" s="193">
        <v>0.622</v>
      </c>
      <c r="J53" s="116" t="str">
        <f t="shared" si="9"/>
        <v>-</v>
      </c>
      <c r="K53" s="193">
        <v>0.83180000000000009</v>
      </c>
      <c r="L53" s="116">
        <f t="shared" ref="L53:L65" si="10">IFERROR(K53/I53-1,"-")</f>
        <v>0.33729903536977512</v>
      </c>
      <c r="M53" s="193">
        <v>0.85629999999999995</v>
      </c>
      <c r="N53" s="116">
        <f t="shared" ref="N53:N61" si="11">IFERROR(M53/K53-1,"-")</f>
        <v>2.9454195720124865E-2</v>
      </c>
      <c r="O53" s="116">
        <f>IFERROR(M53/C53-1,"-")</f>
        <v>5.2871019304069788E-2</v>
      </c>
    </row>
    <row r="54" spans="2:17" x14ac:dyDescent="0.25">
      <c r="B54" s="114" t="s">
        <v>73</v>
      </c>
      <c r="C54" s="193">
        <v>0.82629999999999992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0.8012999999999999</v>
      </c>
      <c r="J54" s="116" t="str">
        <f t="shared" si="9"/>
        <v>-</v>
      </c>
      <c r="K54" s="193">
        <v>0.89749999999999996</v>
      </c>
      <c r="L54" s="116">
        <f t="shared" si="10"/>
        <v>0.12005491076999886</v>
      </c>
      <c r="M54" s="193">
        <v>0.88749999999999996</v>
      </c>
      <c r="N54" s="116">
        <f t="shared" si="11"/>
        <v>-1.1142061281337101E-2</v>
      </c>
      <c r="O54" s="116">
        <f t="shared" ref="O54:O61" si="12">IFERROR(M54/C54-1,"-")</f>
        <v>7.406510952438583E-2</v>
      </c>
    </row>
    <row r="55" spans="2:17" x14ac:dyDescent="0.25">
      <c r="B55" s="114" t="s">
        <v>75</v>
      </c>
      <c r="C55" s="193">
        <v>0.83360000000000001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0.84599999999999997</v>
      </c>
      <c r="J55" s="116" t="str">
        <f t="shared" si="9"/>
        <v>-</v>
      </c>
      <c r="K55" s="193">
        <v>0.83349999999999991</v>
      </c>
      <c r="L55" s="116">
        <f t="shared" si="10"/>
        <v>-1.4775413711583973E-2</v>
      </c>
      <c r="M55" s="193">
        <v>0.88519999999999999</v>
      </c>
      <c r="N55" s="116">
        <f t="shared" si="11"/>
        <v>6.2027594481103954E-2</v>
      </c>
      <c r="O55" s="116">
        <f t="shared" si="12"/>
        <v>6.1900191938579541E-2</v>
      </c>
    </row>
    <row r="56" spans="2:17" x14ac:dyDescent="0.25">
      <c r="B56" s="114" t="s">
        <v>77</v>
      </c>
      <c r="C56" s="193">
        <v>0.83430000000000004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0.91430000000000011</v>
      </c>
      <c r="J56" s="116" t="str">
        <f t="shared" si="9"/>
        <v>-</v>
      </c>
      <c r="K56" s="193">
        <v>0.88709999999999989</v>
      </c>
      <c r="L56" s="116">
        <f t="shared" si="10"/>
        <v>-2.9749535163513308E-2</v>
      </c>
      <c r="M56" s="193">
        <v>0.86290000000000011</v>
      </c>
      <c r="N56" s="116">
        <f t="shared" si="11"/>
        <v>-2.7279900800360468E-2</v>
      </c>
      <c r="O56" s="116">
        <f t="shared" si="12"/>
        <v>3.4280234927484221E-2</v>
      </c>
    </row>
    <row r="57" spans="2:17" x14ac:dyDescent="0.25">
      <c r="B57" s="114" t="s">
        <v>79</v>
      </c>
      <c r="C57" s="193">
        <v>0.78040000000000009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0.82069999999999999</v>
      </c>
      <c r="J57" s="116" t="str">
        <f t="shared" si="9"/>
        <v>-</v>
      </c>
      <c r="K57" s="193">
        <v>0.8173999999999999</v>
      </c>
      <c r="L57" s="116">
        <f t="shared" si="10"/>
        <v>-4.020957719020446E-3</v>
      </c>
      <c r="M57" s="193">
        <v>0.84709999999999996</v>
      </c>
      <c r="N57" s="116">
        <f t="shared" si="11"/>
        <v>3.6334719843406083E-2</v>
      </c>
      <c r="O57" s="116">
        <f t="shared" si="12"/>
        <v>8.546899026140431E-2</v>
      </c>
    </row>
    <row r="58" spans="2:17" x14ac:dyDescent="0.25">
      <c r="B58" s="114" t="s">
        <v>81</v>
      </c>
      <c r="C58" s="193">
        <v>0.83109999999999995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0.85340000000000005</v>
      </c>
      <c r="J58" s="116" t="str">
        <f t="shared" si="9"/>
        <v>-</v>
      </c>
      <c r="K58" s="193">
        <v>0.85319999999999996</v>
      </c>
      <c r="L58" s="116">
        <f t="shared" si="10"/>
        <v>-2.3435669088367472E-4</v>
      </c>
      <c r="M58" s="193">
        <v>0.83930000000000005</v>
      </c>
      <c r="N58" s="116">
        <f t="shared" si="11"/>
        <v>-1.6291608063759844E-2</v>
      </c>
      <c r="O58" s="116">
        <f t="shared" si="12"/>
        <v>9.8664420647336382E-3</v>
      </c>
    </row>
    <row r="59" spans="2:17" x14ac:dyDescent="0.25">
      <c r="B59" s="114" t="s">
        <v>83</v>
      </c>
      <c r="C59" s="193">
        <v>0.86900000000000011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0.94340000000000002</v>
      </c>
      <c r="J59" s="116" t="str">
        <f t="shared" si="9"/>
        <v>-</v>
      </c>
      <c r="K59" s="193">
        <v>0.93519999999999992</v>
      </c>
      <c r="L59" s="116">
        <f t="shared" si="10"/>
        <v>-8.6919652321392205E-3</v>
      </c>
      <c r="M59" s="193">
        <v>0.91290000000000004</v>
      </c>
      <c r="N59" s="116">
        <f t="shared" si="11"/>
        <v>-2.3845166809238538E-2</v>
      </c>
      <c r="O59" s="116">
        <f t="shared" si="12"/>
        <v>5.0517836593785947E-2</v>
      </c>
    </row>
    <row r="60" spans="2:17" x14ac:dyDescent="0.25">
      <c r="B60" s="114" t="s">
        <v>85</v>
      </c>
      <c r="C60" s="193">
        <v>0.91980000000000006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0.99</v>
      </c>
      <c r="J60" s="116" t="str">
        <f t="shared" si="9"/>
        <v>-</v>
      </c>
      <c r="K60" s="193">
        <v>0.97499999999999998</v>
      </c>
      <c r="L60" s="116">
        <f t="shared" si="10"/>
        <v>-1.5151515151515138E-2</v>
      </c>
      <c r="M60" s="193">
        <v>0.97640000000000005</v>
      </c>
      <c r="N60" s="116">
        <f t="shared" si="11"/>
        <v>1.4358974358974486E-3</v>
      </c>
      <c r="O60" s="116">
        <f t="shared" si="12"/>
        <v>6.153511632963693E-2</v>
      </c>
    </row>
    <row r="61" spans="2:17" x14ac:dyDescent="0.25">
      <c r="B61" s="114" t="s">
        <v>87</v>
      </c>
      <c r="C61" s="193">
        <v>0.82340000000000002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0.84279999999999999</v>
      </c>
      <c r="J61" s="116" t="str">
        <f t="shared" si="9"/>
        <v>-</v>
      </c>
      <c r="K61" s="193">
        <v>0.86010000000000009</v>
      </c>
      <c r="L61" s="116">
        <f t="shared" si="10"/>
        <v>2.0526815377313934E-2</v>
      </c>
      <c r="M61" s="193">
        <v>0.8599</v>
      </c>
      <c r="N61" s="116">
        <f t="shared" si="11"/>
        <v>-2.3253110103482744E-4</v>
      </c>
      <c r="O61" s="116">
        <f t="shared" si="12"/>
        <v>4.4328394461986775E-2</v>
      </c>
    </row>
    <row r="62" spans="2:17" x14ac:dyDescent="0.25">
      <c r="B62" s="114" t="s">
        <v>89</v>
      </c>
      <c r="C62" s="193">
        <v>0.873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0.91099999999999992</v>
      </c>
      <c r="J62" s="116" t="str">
        <f t="shared" si="9"/>
        <v>-</v>
      </c>
      <c r="K62" s="193">
        <v>0.9123</v>
      </c>
      <c r="L62" s="116">
        <f t="shared" si="10"/>
        <v>1.4270032930845389E-3</v>
      </c>
      <c r="M62" s="193">
        <v>0.91430000000000011</v>
      </c>
      <c r="N62" s="116">
        <f>IFERROR(M62/K62-1,"-")</f>
        <v>2.1922613175491268E-3</v>
      </c>
      <c r="O62" s="116">
        <f>IFERROR(M62/C62-1,"-")</f>
        <v>4.7308132875143238E-2</v>
      </c>
    </row>
    <row r="63" spans="2:17" x14ac:dyDescent="0.25">
      <c r="B63" s="114" t="s">
        <v>91</v>
      </c>
      <c r="C63" s="193">
        <v>0.79220000000000002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0.85560000000000003</v>
      </c>
      <c r="J63" s="116" t="str">
        <f t="shared" si="9"/>
        <v>-</v>
      </c>
      <c r="K63" s="193">
        <v>0.86750000000000005</v>
      </c>
      <c r="L63" s="116">
        <f t="shared" si="10"/>
        <v>1.3908368396446935E-2</v>
      </c>
      <c r="M63" s="193">
        <v>0.85470000000000002</v>
      </c>
      <c r="N63" s="116">
        <f>IFERROR(M63/K63-1,"-")</f>
        <v>-1.4755043227665743E-2</v>
      </c>
      <c r="O63" s="116">
        <f>IFERROR(M63/C63-1,"-")</f>
        <v>7.8894218631658575E-2</v>
      </c>
    </row>
    <row r="64" spans="2:17" x14ac:dyDescent="0.25">
      <c r="B64" s="114" t="s">
        <v>93</v>
      </c>
      <c r="C64" s="193">
        <v>0.79409999999999992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0.84340000000000004</v>
      </c>
      <c r="J64" s="116" t="str">
        <f t="shared" si="9"/>
        <v>-</v>
      </c>
      <c r="K64" s="193">
        <v>0.83849999999999991</v>
      </c>
      <c r="L64" s="116">
        <f t="shared" si="10"/>
        <v>-5.8098174057388263E-3</v>
      </c>
      <c r="M64" s="193" t="s">
        <v>238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8">
        <v>0.83287780864793659</v>
      </c>
      <c r="D65" s="199"/>
      <c r="E65" s="200">
        <v>0.53017252969209427</v>
      </c>
      <c r="F65" s="199">
        <f t="shared" si="9"/>
        <v>-0.36344500455264017</v>
      </c>
      <c r="G65" s="200">
        <v>0.59464979956401609</v>
      </c>
      <c r="H65" s="199">
        <f t="shared" si="9"/>
        <v>0.12161563691232358</v>
      </c>
      <c r="I65" s="200">
        <v>0.8534849854599893</v>
      </c>
      <c r="J65" s="199">
        <f t="shared" si="9"/>
        <v>0.4352733089050822</v>
      </c>
      <c r="K65" s="200">
        <v>0.87536297769058991</v>
      </c>
      <c r="L65" s="199">
        <f t="shared" si="10"/>
        <v>2.5633716589412936E-2</v>
      </c>
      <c r="M65" s="200" t="s">
        <v>238</v>
      </c>
      <c r="N65" s="199" t="s">
        <v>238</v>
      </c>
      <c r="O65" s="199" t="s">
        <v>238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 t="e">
        <v>#REF!</v>
      </c>
      <c r="K68" s="197"/>
      <c r="L68" s="197"/>
    </row>
    <row r="70" spans="2:17" ht="21.75" customHeight="1" thickBot="1" x14ac:dyDescent="0.3">
      <c r="B70" s="267" t="s">
        <v>314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Q70" s="1" t="s">
        <v>159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160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0.73739999999999994</v>
      </c>
      <c r="D75" s="116"/>
      <c r="E75" s="193">
        <v>0</v>
      </c>
      <c r="F75" s="116">
        <f t="shared" ref="F75:J87" si="13">IFERROR(E75/C75-1,"-")</f>
        <v>-1</v>
      </c>
      <c r="G75" s="193">
        <v>0</v>
      </c>
      <c r="H75" s="116" t="str">
        <f t="shared" si="13"/>
        <v>-</v>
      </c>
      <c r="I75" s="193">
        <v>0.47479999999999994</v>
      </c>
      <c r="J75" s="116" t="str">
        <f t="shared" si="13"/>
        <v>-</v>
      </c>
      <c r="K75" s="193">
        <v>0.73709999999999998</v>
      </c>
      <c r="L75" s="116">
        <f t="shared" ref="L75:L87" si="14">IFERROR(K75/I75-1,"-")</f>
        <v>0.55244313395113753</v>
      </c>
      <c r="M75" s="193">
        <v>0.72719999999999996</v>
      </c>
      <c r="N75" s="116">
        <f t="shared" ref="N75:N83" si="15">IFERROR(M75/K75-1,"-")</f>
        <v>-1.3431013431013494E-2</v>
      </c>
      <c r="O75" s="116">
        <f>IFERROR(M75/C75-1,"-")</f>
        <v>-1.3832384052074875E-2</v>
      </c>
    </row>
    <row r="76" spans="2:17" x14ac:dyDescent="0.25">
      <c r="B76" s="114" t="s">
        <v>73</v>
      </c>
      <c r="C76" s="193">
        <v>0.7167</v>
      </c>
      <c r="D76" s="116"/>
      <c r="E76" s="193">
        <v>0</v>
      </c>
      <c r="F76" s="116">
        <f t="shared" si="13"/>
        <v>-1</v>
      </c>
      <c r="G76" s="193">
        <v>0</v>
      </c>
      <c r="H76" s="116" t="str">
        <f t="shared" si="13"/>
        <v>-</v>
      </c>
      <c r="I76" s="193">
        <v>0.6603</v>
      </c>
      <c r="J76" s="116" t="str">
        <f t="shared" si="13"/>
        <v>-</v>
      </c>
      <c r="K76" s="193">
        <v>0.77049999999999996</v>
      </c>
      <c r="L76" s="116">
        <f t="shared" si="14"/>
        <v>0.16689383613509001</v>
      </c>
      <c r="M76" s="193">
        <v>0.81709999999999994</v>
      </c>
      <c r="N76" s="116">
        <f t="shared" si="15"/>
        <v>6.0480207657365392E-2</v>
      </c>
      <c r="O76" s="116">
        <f t="shared" ref="O76:O83" si="16">IFERROR(M76/C76-1,"-")</f>
        <v>0.14008650760429742</v>
      </c>
    </row>
    <row r="77" spans="2:17" x14ac:dyDescent="0.25">
      <c r="B77" s="114" t="s">
        <v>75</v>
      </c>
      <c r="C77" s="193">
        <v>0.71349999999999991</v>
      </c>
      <c r="D77" s="116"/>
      <c r="E77" s="193">
        <v>0</v>
      </c>
      <c r="F77" s="116">
        <f t="shared" si="13"/>
        <v>-1</v>
      </c>
      <c r="G77" s="193">
        <v>0</v>
      </c>
      <c r="H77" s="116" t="str">
        <f t="shared" si="13"/>
        <v>-</v>
      </c>
      <c r="I77" s="193">
        <v>0.68440000000000001</v>
      </c>
      <c r="J77" s="116" t="str">
        <f t="shared" si="13"/>
        <v>-</v>
      </c>
      <c r="K77" s="193">
        <v>0.73790000000000011</v>
      </c>
      <c r="L77" s="116">
        <f t="shared" si="14"/>
        <v>7.8170660432495875E-2</v>
      </c>
      <c r="M77" s="193">
        <v>0.75370000000000004</v>
      </c>
      <c r="N77" s="116">
        <f t="shared" si="15"/>
        <v>2.1412115462799752E-2</v>
      </c>
      <c r="O77" s="116">
        <f t="shared" si="16"/>
        <v>5.634197617379133E-2</v>
      </c>
    </row>
    <row r="78" spans="2:17" x14ac:dyDescent="0.25">
      <c r="B78" s="114" t="s">
        <v>77</v>
      </c>
      <c r="C78" s="193">
        <v>0.70489999999999997</v>
      </c>
      <c r="D78" s="116"/>
      <c r="E78" s="193">
        <v>0</v>
      </c>
      <c r="F78" s="116">
        <f t="shared" si="13"/>
        <v>-1</v>
      </c>
      <c r="G78" s="193">
        <v>0</v>
      </c>
      <c r="H78" s="116" t="str">
        <f t="shared" si="13"/>
        <v>-</v>
      </c>
      <c r="I78" s="193">
        <v>0.67489999999999994</v>
      </c>
      <c r="J78" s="116" t="str">
        <f t="shared" si="13"/>
        <v>-</v>
      </c>
      <c r="K78" s="193">
        <v>0.73510000000000009</v>
      </c>
      <c r="L78" s="116">
        <f t="shared" si="14"/>
        <v>8.9198399762927982E-2</v>
      </c>
      <c r="M78" s="193">
        <v>0.74290000000000012</v>
      </c>
      <c r="N78" s="116">
        <f t="shared" si="15"/>
        <v>1.0610801251530466E-2</v>
      </c>
      <c r="O78" s="116">
        <f t="shared" si="16"/>
        <v>5.3908355795148521E-2</v>
      </c>
    </row>
    <row r="79" spans="2:17" x14ac:dyDescent="0.25">
      <c r="B79" s="114" t="s">
        <v>79</v>
      </c>
      <c r="C79" s="193">
        <v>0.66079999999999994</v>
      </c>
      <c r="D79" s="116"/>
      <c r="E79" s="193">
        <v>0</v>
      </c>
      <c r="F79" s="116">
        <f t="shared" si="13"/>
        <v>-1</v>
      </c>
      <c r="G79" s="193">
        <v>0</v>
      </c>
      <c r="H79" s="116" t="str">
        <f t="shared" si="13"/>
        <v>-</v>
      </c>
      <c r="I79" s="193">
        <v>0.51469999999999994</v>
      </c>
      <c r="J79" s="116" t="str">
        <f t="shared" si="13"/>
        <v>-</v>
      </c>
      <c r="K79" s="193">
        <v>0.67920000000000003</v>
      </c>
      <c r="L79" s="116">
        <f t="shared" si="14"/>
        <v>0.31960365261317292</v>
      </c>
      <c r="M79" s="193">
        <v>0.6875</v>
      </c>
      <c r="N79" s="116">
        <f t="shared" si="15"/>
        <v>1.2220259128386202E-2</v>
      </c>
      <c r="O79" s="116">
        <f t="shared" si="16"/>
        <v>4.0405569007263997E-2</v>
      </c>
    </row>
    <row r="80" spans="2:17" x14ac:dyDescent="0.25">
      <c r="B80" s="114" t="s">
        <v>81</v>
      </c>
      <c r="C80" s="193">
        <v>0.75349999999999995</v>
      </c>
      <c r="D80" s="116"/>
      <c r="E80" s="193">
        <v>0</v>
      </c>
      <c r="F80" s="116">
        <f t="shared" si="13"/>
        <v>-1</v>
      </c>
      <c r="G80" s="193">
        <v>0</v>
      </c>
      <c r="H80" s="116" t="str">
        <f t="shared" si="13"/>
        <v>-</v>
      </c>
      <c r="I80" s="193">
        <v>0.63390000000000002</v>
      </c>
      <c r="J80" s="116" t="str">
        <f t="shared" si="13"/>
        <v>-</v>
      </c>
      <c r="K80" s="193">
        <v>0.73089999999999999</v>
      </c>
      <c r="L80" s="116">
        <f t="shared" si="14"/>
        <v>0.15302098122732288</v>
      </c>
      <c r="M80" s="193">
        <v>0.76069999999999993</v>
      </c>
      <c r="N80" s="116">
        <f t="shared" si="15"/>
        <v>4.0771651388698871E-2</v>
      </c>
      <c r="O80" s="116">
        <f t="shared" si="16"/>
        <v>9.5554080955539966E-3</v>
      </c>
    </row>
    <row r="81" spans="2:17" x14ac:dyDescent="0.25">
      <c r="B81" s="114" t="s">
        <v>83</v>
      </c>
      <c r="C81" s="193">
        <v>0.77800000000000002</v>
      </c>
      <c r="D81" s="116"/>
      <c r="E81" s="193">
        <v>0</v>
      </c>
      <c r="F81" s="116">
        <f t="shared" si="13"/>
        <v>-1</v>
      </c>
      <c r="G81" s="193">
        <v>0</v>
      </c>
      <c r="H81" s="116" t="str">
        <f t="shared" si="13"/>
        <v>-</v>
      </c>
      <c r="I81" s="193">
        <v>0.76269999999999993</v>
      </c>
      <c r="J81" s="116" t="str">
        <f t="shared" si="13"/>
        <v>-</v>
      </c>
      <c r="K81" s="193">
        <v>0.82840000000000003</v>
      </c>
      <c r="L81" s="116">
        <f t="shared" si="14"/>
        <v>8.6141339976399722E-2</v>
      </c>
      <c r="M81" s="193">
        <v>0.78110000000000002</v>
      </c>
      <c r="N81" s="116">
        <f t="shared" si="15"/>
        <v>-5.7098020280057948E-2</v>
      </c>
      <c r="O81" s="116">
        <f t="shared" si="16"/>
        <v>3.9845758354755123E-3</v>
      </c>
    </row>
    <row r="82" spans="2:17" x14ac:dyDescent="0.25">
      <c r="B82" s="114" t="s">
        <v>85</v>
      </c>
      <c r="C82" s="193">
        <v>0.81140000000000001</v>
      </c>
      <c r="D82" s="116"/>
      <c r="E82" s="193">
        <v>0</v>
      </c>
      <c r="F82" s="116">
        <f t="shared" si="13"/>
        <v>-1</v>
      </c>
      <c r="G82" s="193">
        <v>0</v>
      </c>
      <c r="H82" s="116" t="str">
        <f t="shared" si="13"/>
        <v>-</v>
      </c>
      <c r="I82" s="193">
        <v>0.82590000000000008</v>
      </c>
      <c r="J82" s="116" t="str">
        <f t="shared" si="13"/>
        <v>-</v>
      </c>
      <c r="K82" s="193">
        <v>0.85589999999999999</v>
      </c>
      <c r="L82" s="116">
        <f t="shared" si="14"/>
        <v>3.6324010170722731E-2</v>
      </c>
      <c r="M82" s="193">
        <v>0.82050000000000001</v>
      </c>
      <c r="N82" s="116">
        <f t="shared" si="15"/>
        <v>-4.1359971959341046E-2</v>
      </c>
      <c r="O82" s="116">
        <f t="shared" si="16"/>
        <v>1.12151836332266E-2</v>
      </c>
    </row>
    <row r="83" spans="2:17" x14ac:dyDescent="0.25">
      <c r="B83" s="114" t="s">
        <v>87</v>
      </c>
      <c r="C83" s="193">
        <v>0.6522</v>
      </c>
      <c r="D83" s="116"/>
      <c r="E83" s="193">
        <v>0</v>
      </c>
      <c r="F83" s="116">
        <f t="shared" si="13"/>
        <v>-1</v>
      </c>
      <c r="G83" s="193">
        <v>0</v>
      </c>
      <c r="H83" s="116" t="str">
        <f t="shared" si="13"/>
        <v>-</v>
      </c>
      <c r="I83" s="193">
        <v>0.67400000000000004</v>
      </c>
      <c r="J83" s="116" t="str">
        <f t="shared" si="13"/>
        <v>-</v>
      </c>
      <c r="K83" s="193">
        <v>0.7498999999999999</v>
      </c>
      <c r="L83" s="116">
        <f t="shared" si="14"/>
        <v>0.11261127596439158</v>
      </c>
      <c r="M83" s="193">
        <v>0.73459999999999992</v>
      </c>
      <c r="N83" s="116">
        <f t="shared" si="15"/>
        <v>-2.0402720362714954E-2</v>
      </c>
      <c r="O83" s="116">
        <f t="shared" si="16"/>
        <v>0.12634161300214641</v>
      </c>
    </row>
    <row r="84" spans="2:17" x14ac:dyDescent="0.25">
      <c r="B84" s="114" t="s">
        <v>89</v>
      </c>
      <c r="C84" s="193">
        <v>0.72489999999999999</v>
      </c>
      <c r="D84" s="116"/>
      <c r="E84" s="193">
        <v>0</v>
      </c>
      <c r="F84" s="116">
        <f t="shared" si="13"/>
        <v>-1</v>
      </c>
      <c r="G84" s="193">
        <v>0</v>
      </c>
      <c r="H84" s="116" t="str">
        <f t="shared" si="13"/>
        <v>-</v>
      </c>
      <c r="I84" s="193">
        <v>0.73069999999999991</v>
      </c>
      <c r="J84" s="116" t="str">
        <f t="shared" si="13"/>
        <v>-</v>
      </c>
      <c r="K84" s="193">
        <v>0.7904000000000001</v>
      </c>
      <c r="L84" s="116">
        <f t="shared" si="14"/>
        <v>8.1702477076776026E-2</v>
      </c>
      <c r="M84" s="193">
        <v>0.7448999999999999</v>
      </c>
      <c r="N84" s="116">
        <f>IFERROR(M84/K84-1,"-")</f>
        <v>-5.7565789473684514E-2</v>
      </c>
      <c r="O84" s="116">
        <f>IFERROR(M84/C84-1,"-")</f>
        <v>2.7590012415505516E-2</v>
      </c>
    </row>
    <row r="85" spans="2:17" x14ac:dyDescent="0.25">
      <c r="B85" s="114" t="s">
        <v>91</v>
      </c>
      <c r="C85" s="193">
        <v>0.65090000000000003</v>
      </c>
      <c r="D85" s="116"/>
      <c r="E85" s="193">
        <v>0</v>
      </c>
      <c r="F85" s="116">
        <f t="shared" si="13"/>
        <v>-1</v>
      </c>
      <c r="G85" s="193">
        <v>0</v>
      </c>
      <c r="H85" s="116" t="str">
        <f t="shared" si="13"/>
        <v>-</v>
      </c>
      <c r="I85" s="193">
        <v>0.69680000000000009</v>
      </c>
      <c r="J85" s="116" t="str">
        <f t="shared" si="13"/>
        <v>-</v>
      </c>
      <c r="K85" s="193">
        <v>0.77069999999999994</v>
      </c>
      <c r="L85" s="116">
        <f t="shared" si="14"/>
        <v>0.10605625717566003</v>
      </c>
      <c r="M85" s="193">
        <v>0.73699999999999999</v>
      </c>
      <c r="N85" s="116">
        <f>IFERROR(M85/K85-1,"-")</f>
        <v>-4.3726482418580459E-2</v>
      </c>
      <c r="O85" s="116">
        <f>IFERROR(M85/C85-1,"-")</f>
        <v>0.13227838377630974</v>
      </c>
    </row>
    <row r="86" spans="2:17" x14ac:dyDescent="0.25">
      <c r="B86" s="114" t="s">
        <v>93</v>
      </c>
      <c r="C86" s="193">
        <v>0.65</v>
      </c>
      <c r="D86" s="116"/>
      <c r="E86" s="193">
        <v>0</v>
      </c>
      <c r="F86" s="116">
        <f t="shared" si="13"/>
        <v>-1</v>
      </c>
      <c r="G86" s="193">
        <v>0</v>
      </c>
      <c r="H86" s="116" t="str">
        <f t="shared" si="13"/>
        <v>-</v>
      </c>
      <c r="I86" s="193">
        <v>0.71420000000000006</v>
      </c>
      <c r="J86" s="116" t="str">
        <f t="shared" si="13"/>
        <v>-</v>
      </c>
      <c r="K86" s="193">
        <v>0.76029999999999998</v>
      </c>
      <c r="L86" s="116">
        <f t="shared" si="14"/>
        <v>6.4547745729487405E-2</v>
      </c>
      <c r="M86" s="193" t="s">
        <v>238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8">
        <f>IFERROR(AVERAGE(C75:C86),"-")</f>
        <v>0.71284999999999998</v>
      </c>
      <c r="D87" s="199"/>
      <c r="E87" s="198">
        <f>IFERROR(AVERAGE(E75:E86),"-")</f>
        <v>0</v>
      </c>
      <c r="F87" s="199">
        <f t="shared" si="13"/>
        <v>-1</v>
      </c>
      <c r="G87" s="198">
        <f>IFERROR(AVERAGE(G75:G86),"-")</f>
        <v>0</v>
      </c>
      <c r="H87" s="199" t="str">
        <f t="shared" si="13"/>
        <v>-</v>
      </c>
      <c r="I87" s="198">
        <f>IFERROR(AVERAGE(I75:I86),"-")</f>
        <v>0.67060833333333336</v>
      </c>
      <c r="J87" s="199" t="str">
        <f t="shared" si="13"/>
        <v>-</v>
      </c>
      <c r="K87" s="198">
        <f>IFERROR(AVERAGE(K75:K86),"-")</f>
        <v>0.76219166666666671</v>
      </c>
      <c r="L87" s="199">
        <f t="shared" si="14"/>
        <v>0.13656754439377194</v>
      </c>
      <c r="M87" s="198">
        <f>IFERROR(AVERAGE(M75:M86),"-")</f>
        <v>0.75519999999999998</v>
      </c>
      <c r="N87" s="199">
        <v>-9.0712832384806097E-3</v>
      </c>
      <c r="O87" s="199">
        <v>5.0716639835330701E-2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67" t="s">
        <v>315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Q92" s="1" t="s">
        <v>161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162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0.65510000000000002</v>
      </c>
      <c r="D97" s="116"/>
      <c r="E97" s="193">
        <v>0.64780000000000004</v>
      </c>
      <c r="F97" s="116">
        <f t="shared" ref="F97:J109" si="17">IFERROR(E97/C97-1,"-")</f>
        <v>-1.1143336895130473E-2</v>
      </c>
      <c r="G97" s="193">
        <v>0.13220000000000001</v>
      </c>
      <c r="H97" s="116">
        <f t="shared" si="17"/>
        <v>-0.79592466810744056</v>
      </c>
      <c r="I97" s="193">
        <v>0.55779999999999996</v>
      </c>
      <c r="J97" s="116">
        <f t="shared" si="17"/>
        <v>3.2193645990922839</v>
      </c>
      <c r="K97" s="193">
        <v>0.6331</v>
      </c>
      <c r="L97" s="116">
        <f t="shared" ref="L97:L109" si="18">IFERROR(K97/I97-1,"-")</f>
        <v>0.13499462172821808</v>
      </c>
      <c r="M97" s="193">
        <v>0.68700000000000006</v>
      </c>
      <c r="N97" s="116">
        <f t="shared" ref="N97:N105" si="19">IFERROR(M97/K97-1,"-")</f>
        <v>8.5136629284473297E-2</v>
      </c>
      <c r="O97" s="116">
        <f>IFERROR(M97/C97-1,"-")</f>
        <v>4.8694855747214216E-2</v>
      </c>
    </row>
    <row r="98" spans="2:15" x14ac:dyDescent="0.25">
      <c r="B98" s="114" t="s">
        <v>73</v>
      </c>
      <c r="C98" s="193">
        <v>0.67669999999999997</v>
      </c>
      <c r="D98" s="116"/>
      <c r="E98" s="193">
        <v>0.68370000000000009</v>
      </c>
      <c r="F98" s="116">
        <f t="shared" si="17"/>
        <v>1.0344318013891129E-2</v>
      </c>
      <c r="G98" s="193">
        <v>0.17069999999999999</v>
      </c>
      <c r="H98" s="116">
        <f t="shared" si="17"/>
        <v>-0.750329091706889</v>
      </c>
      <c r="I98" s="193">
        <v>0.65590000000000004</v>
      </c>
      <c r="J98" s="116">
        <f t="shared" si="17"/>
        <v>2.8424135910954895</v>
      </c>
      <c r="K98" s="193">
        <v>0.7087</v>
      </c>
      <c r="L98" s="116">
        <f t="shared" si="18"/>
        <v>8.0500076231132756E-2</v>
      </c>
      <c r="M98" s="193">
        <v>0.77319999999999989</v>
      </c>
      <c r="N98" s="116">
        <f t="shared" si="19"/>
        <v>9.1011711584591426E-2</v>
      </c>
      <c r="O98" s="116">
        <f t="shared" ref="O98:O105" si="20">IFERROR(M98/C98-1,"-")</f>
        <v>0.14260381262006794</v>
      </c>
    </row>
    <row r="99" spans="2:15" x14ac:dyDescent="0.25">
      <c r="B99" s="114" t="s">
        <v>75</v>
      </c>
      <c r="C99" s="193">
        <v>0.64510000000000001</v>
      </c>
      <c r="D99" s="116"/>
      <c r="E99" s="193">
        <v>0.29420000000000002</v>
      </c>
      <c r="F99" s="116">
        <f t="shared" si="17"/>
        <v>-0.54394667493411875</v>
      </c>
      <c r="G99" s="193">
        <v>0.15479999999999999</v>
      </c>
      <c r="H99" s="116">
        <f t="shared" si="17"/>
        <v>-0.47382732834806263</v>
      </c>
      <c r="I99" s="193">
        <v>0.6109</v>
      </c>
      <c r="J99" s="116">
        <f t="shared" si="17"/>
        <v>2.9463824289405687</v>
      </c>
      <c r="K99" s="193">
        <v>0.62719999999999998</v>
      </c>
      <c r="L99" s="116">
        <f t="shared" si="18"/>
        <v>2.6681944671795632E-2</v>
      </c>
      <c r="M99" s="193">
        <v>0.70200000000000007</v>
      </c>
      <c r="N99" s="116">
        <f t="shared" si="19"/>
        <v>0.11926020408163285</v>
      </c>
      <c r="O99" s="116">
        <f t="shared" si="20"/>
        <v>8.8203379321035502E-2</v>
      </c>
    </row>
    <row r="100" spans="2:15" x14ac:dyDescent="0.25">
      <c r="B100" s="114" t="s">
        <v>77</v>
      </c>
      <c r="C100" s="193">
        <v>0.65890000000000004</v>
      </c>
      <c r="D100" s="116"/>
      <c r="E100" s="193">
        <v>0</v>
      </c>
      <c r="F100" s="116">
        <f t="shared" si="17"/>
        <v>-1</v>
      </c>
      <c r="G100" s="193">
        <v>0.22120000000000001</v>
      </c>
      <c r="H100" s="116" t="str">
        <f t="shared" si="17"/>
        <v>-</v>
      </c>
      <c r="I100" s="193">
        <v>0.61370000000000002</v>
      </c>
      <c r="J100" s="116">
        <f t="shared" si="17"/>
        <v>1.7744122965641953</v>
      </c>
      <c r="K100" s="193">
        <v>0.61809999999999998</v>
      </c>
      <c r="L100" s="116">
        <f t="shared" si="18"/>
        <v>7.1696268535115237E-3</v>
      </c>
      <c r="M100" s="193">
        <v>0.60750000000000004</v>
      </c>
      <c r="N100" s="116">
        <f t="shared" si="19"/>
        <v>-1.7149328587607093E-2</v>
      </c>
      <c r="O100" s="116">
        <f t="shared" si="20"/>
        <v>-7.8008802549704104E-2</v>
      </c>
    </row>
    <row r="101" spans="2:15" x14ac:dyDescent="0.25">
      <c r="B101" s="114" t="s">
        <v>79</v>
      </c>
      <c r="C101" s="193">
        <v>0.5464</v>
      </c>
      <c r="D101" s="116"/>
      <c r="E101" s="193">
        <v>0</v>
      </c>
      <c r="F101" s="116">
        <f t="shared" si="17"/>
        <v>-1</v>
      </c>
      <c r="G101" s="193">
        <v>0.16789999999999999</v>
      </c>
      <c r="H101" s="116" t="str">
        <f t="shared" si="17"/>
        <v>-</v>
      </c>
      <c r="I101" s="193">
        <v>0.51890000000000003</v>
      </c>
      <c r="J101" s="116">
        <f t="shared" si="17"/>
        <v>2.0905300774270401</v>
      </c>
      <c r="K101" s="193">
        <v>0.52439999999999998</v>
      </c>
      <c r="L101" s="116">
        <f t="shared" si="18"/>
        <v>1.0599344767777907E-2</v>
      </c>
      <c r="M101" s="193">
        <v>0.55859999999999999</v>
      </c>
      <c r="N101" s="116">
        <f t="shared" si="19"/>
        <v>6.5217391304347894E-2</v>
      </c>
      <c r="O101" s="116">
        <f t="shared" si="20"/>
        <v>2.2327964860907823E-2</v>
      </c>
    </row>
    <row r="102" spans="2:15" x14ac:dyDescent="0.25">
      <c r="B102" s="114" t="s">
        <v>81</v>
      </c>
      <c r="C102" s="193">
        <v>0.68110000000000004</v>
      </c>
      <c r="D102" s="116"/>
      <c r="E102" s="193">
        <v>0</v>
      </c>
      <c r="F102" s="116">
        <f t="shared" si="17"/>
        <v>-1</v>
      </c>
      <c r="G102" s="193">
        <v>0.23120000000000002</v>
      </c>
      <c r="H102" s="116" t="str">
        <f t="shared" si="17"/>
        <v>-</v>
      </c>
      <c r="I102" s="193">
        <v>0.55549999999999999</v>
      </c>
      <c r="J102" s="116">
        <f t="shared" si="17"/>
        <v>1.402681660899654</v>
      </c>
      <c r="K102" s="193">
        <v>0.58069999999999999</v>
      </c>
      <c r="L102" s="116">
        <f t="shared" si="18"/>
        <v>4.5364536453645465E-2</v>
      </c>
      <c r="M102" s="193">
        <v>0.57379999999999998</v>
      </c>
      <c r="N102" s="116">
        <f t="shared" si="19"/>
        <v>-1.1882211124504938E-2</v>
      </c>
      <c r="O102" s="116">
        <f t="shared" si="20"/>
        <v>-0.15753927470268692</v>
      </c>
    </row>
    <row r="103" spans="2:15" x14ac:dyDescent="0.25">
      <c r="B103" s="114" t="s">
        <v>83</v>
      </c>
      <c r="C103" s="193">
        <v>0.74590000000000001</v>
      </c>
      <c r="D103" s="116"/>
      <c r="E103" s="193">
        <v>0</v>
      </c>
      <c r="F103" s="116">
        <f t="shared" si="17"/>
        <v>-1</v>
      </c>
      <c r="G103" s="193">
        <v>0.36349999999999999</v>
      </c>
      <c r="H103" s="116" t="str">
        <f t="shared" si="17"/>
        <v>-</v>
      </c>
      <c r="I103" s="193">
        <v>0.6764</v>
      </c>
      <c r="J103" s="116">
        <f t="shared" si="17"/>
        <v>0.86079779917469046</v>
      </c>
      <c r="K103" s="193">
        <v>0.69200000000000006</v>
      </c>
      <c r="L103" s="116">
        <f t="shared" si="18"/>
        <v>2.3063276167948121E-2</v>
      </c>
      <c r="M103" s="193">
        <v>0.71260000000000001</v>
      </c>
      <c r="N103" s="116">
        <f t="shared" si="19"/>
        <v>2.9768786127167601E-2</v>
      </c>
      <c r="O103" s="116">
        <f t="shared" si="20"/>
        <v>-4.4644054162756408E-2</v>
      </c>
    </row>
    <row r="104" spans="2:15" x14ac:dyDescent="0.25">
      <c r="B104" s="114" t="s">
        <v>85</v>
      </c>
      <c r="C104" s="193">
        <v>0.77939999999999998</v>
      </c>
      <c r="D104" s="116"/>
      <c r="E104" s="193">
        <v>0.30590000000000001</v>
      </c>
      <c r="F104" s="116">
        <f t="shared" si="17"/>
        <v>-0.60751860405440072</v>
      </c>
      <c r="G104" s="193">
        <v>0.52500000000000002</v>
      </c>
      <c r="H104" s="116">
        <f t="shared" si="17"/>
        <v>0.71624713958810071</v>
      </c>
      <c r="I104" s="193">
        <v>0.70750000000000002</v>
      </c>
      <c r="J104" s="116">
        <f t="shared" si="17"/>
        <v>0.34761904761904749</v>
      </c>
      <c r="K104" s="193">
        <v>0.76980000000000004</v>
      </c>
      <c r="L104" s="116">
        <f t="shared" si="18"/>
        <v>8.805653710247352E-2</v>
      </c>
      <c r="M104" s="193">
        <v>0.74790000000000001</v>
      </c>
      <c r="N104" s="116">
        <f t="shared" si="19"/>
        <v>-2.8448947778643818E-2</v>
      </c>
      <c r="O104" s="116">
        <f t="shared" si="20"/>
        <v>-4.0415704387990692E-2</v>
      </c>
    </row>
    <row r="105" spans="2:15" x14ac:dyDescent="0.25">
      <c r="B105" s="114" t="s">
        <v>87</v>
      </c>
      <c r="C105" s="193">
        <v>0.63719999999999999</v>
      </c>
      <c r="D105" s="116"/>
      <c r="E105" s="193">
        <v>0.2475</v>
      </c>
      <c r="F105" s="116">
        <f t="shared" si="17"/>
        <v>-0.6115819209039548</v>
      </c>
      <c r="G105" s="193">
        <v>0.49149999999999999</v>
      </c>
      <c r="H105" s="116">
        <f t="shared" si="17"/>
        <v>0.98585858585858577</v>
      </c>
      <c r="I105" s="193">
        <v>0.5857</v>
      </c>
      <c r="J105" s="116">
        <f t="shared" si="17"/>
        <v>0.19165818921668354</v>
      </c>
      <c r="K105" s="193">
        <v>0.61809999999999998</v>
      </c>
      <c r="L105" s="116">
        <f t="shared" si="18"/>
        <v>5.5318422400546297E-2</v>
      </c>
      <c r="M105" s="193">
        <v>0.62869999999999993</v>
      </c>
      <c r="N105" s="116">
        <f t="shared" si="19"/>
        <v>1.7149328587606982E-2</v>
      </c>
      <c r="O105" s="116">
        <f t="shared" si="20"/>
        <v>-1.3339610797238E-2</v>
      </c>
    </row>
    <row r="106" spans="2:15" x14ac:dyDescent="0.25">
      <c r="B106" s="114" t="s">
        <v>89</v>
      </c>
      <c r="C106" s="193">
        <v>0.64439999999999997</v>
      </c>
      <c r="D106" s="116"/>
      <c r="E106" s="193">
        <v>0.20829999999999999</v>
      </c>
      <c r="F106" s="116">
        <f t="shared" si="17"/>
        <v>-0.67675356921166974</v>
      </c>
      <c r="G106" s="193">
        <v>0.57779999999999998</v>
      </c>
      <c r="H106" s="116">
        <f t="shared" si="17"/>
        <v>1.7738838214114261</v>
      </c>
      <c r="I106" s="193">
        <v>0.60840000000000005</v>
      </c>
      <c r="J106" s="116">
        <f t="shared" si="17"/>
        <v>5.2959501557632516E-2</v>
      </c>
      <c r="K106" s="193">
        <v>0.64300000000000002</v>
      </c>
      <c r="L106" s="116">
        <f t="shared" si="18"/>
        <v>5.6870479947402908E-2</v>
      </c>
      <c r="M106" s="193">
        <v>0.67059999999999997</v>
      </c>
      <c r="N106" s="116">
        <f>IFERROR(M106/K106-1,"-")</f>
        <v>4.2923794712286023E-2</v>
      </c>
      <c r="O106" s="116">
        <f>IFERROR(M106/C106-1,"-")</f>
        <v>4.0657976412166397E-2</v>
      </c>
    </row>
    <row r="107" spans="2:15" x14ac:dyDescent="0.25">
      <c r="B107" s="114" t="s">
        <v>91</v>
      </c>
      <c r="C107" s="193">
        <v>0.60549999999999993</v>
      </c>
      <c r="D107" s="116"/>
      <c r="E107" s="193">
        <v>0.23850000000000002</v>
      </c>
      <c r="F107" s="116">
        <f t="shared" si="17"/>
        <v>-0.60611065235342687</v>
      </c>
      <c r="G107" s="193">
        <v>0.5978</v>
      </c>
      <c r="H107" s="116">
        <f t="shared" si="17"/>
        <v>1.5064989517819702</v>
      </c>
      <c r="I107" s="193">
        <v>0.65980000000000005</v>
      </c>
      <c r="J107" s="116">
        <f t="shared" si="17"/>
        <v>0.10371361659417877</v>
      </c>
      <c r="K107" s="193">
        <v>0.72049999999999992</v>
      </c>
      <c r="L107" s="116">
        <f t="shared" si="18"/>
        <v>9.1997575022733979E-2</v>
      </c>
      <c r="M107" s="193">
        <v>0.6623</v>
      </c>
      <c r="N107" s="116">
        <f>IFERROR(M107/K107-1,"-")</f>
        <v>-8.077723802914627E-2</v>
      </c>
      <c r="O107" s="116">
        <f>IFERROR(M107/C107-1,"-")</f>
        <v>9.3806771263418742E-2</v>
      </c>
    </row>
    <row r="108" spans="2:15" x14ac:dyDescent="0.25">
      <c r="B108" s="114" t="s">
        <v>93</v>
      </c>
      <c r="C108" s="193">
        <v>0.63770000000000004</v>
      </c>
      <c r="D108" s="116"/>
      <c r="E108" s="193">
        <v>0.2273</v>
      </c>
      <c r="F108" s="116">
        <f t="shared" si="17"/>
        <v>-0.64356280382625064</v>
      </c>
      <c r="G108" s="193">
        <v>0.50829999999999997</v>
      </c>
      <c r="H108" s="116">
        <f t="shared" si="17"/>
        <v>1.2362516498020235</v>
      </c>
      <c r="I108" s="193">
        <v>0.63490000000000002</v>
      </c>
      <c r="J108" s="116">
        <f t="shared" si="17"/>
        <v>0.24906551249262265</v>
      </c>
      <c r="K108" s="193">
        <v>0.70209999999999995</v>
      </c>
      <c r="L108" s="116">
        <f t="shared" si="18"/>
        <v>0.10584343991179712</v>
      </c>
      <c r="M108" s="193" t="s">
        <v>238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>
        <f>IFERROR(AVERAGE(C97:C108),"-")</f>
        <v>0.65944999999999998</v>
      </c>
      <c r="D109" s="119"/>
      <c r="E109" s="201">
        <f>IFERROR(AVERAGE(E97:E108),"-")</f>
        <v>0.23776666666666668</v>
      </c>
      <c r="F109" s="119">
        <f t="shared" si="17"/>
        <v>-0.63944701392574621</v>
      </c>
      <c r="G109" s="201">
        <f>IFERROR(AVERAGE(G97:G108),"-")</f>
        <v>0.34515833333333329</v>
      </c>
      <c r="H109" s="119">
        <f t="shared" si="17"/>
        <v>0.45166830225711463</v>
      </c>
      <c r="I109" s="201">
        <f>IFERROR(AVERAGE(I97:I108),"-")</f>
        <v>0.61544999999999994</v>
      </c>
      <c r="J109" s="119">
        <f t="shared" si="17"/>
        <v>0.78309471498587602</v>
      </c>
      <c r="K109" s="201">
        <f>IFERROR(AVERAGE(K97:K108),"-")</f>
        <v>0.65314166666666662</v>
      </c>
      <c r="L109" s="119">
        <f t="shared" si="18"/>
        <v>6.1242451322880198E-2</v>
      </c>
      <c r="M109" s="201">
        <f>IFERROR(AVERAGE(M97:M108),"-")</f>
        <v>0.66583636363636356</v>
      </c>
      <c r="N109" s="119">
        <v>2.7490437693986847E-2</v>
      </c>
      <c r="O109" s="119">
        <v>6.1699744972878445E-3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7EAA8-181C-48DE-A5B6-3EAA61BDA9CF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296BD-5BEC-43E8-A0F6-22BAD30DDEC7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67" t="s">
        <v>164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R5" s="267" t="s">
        <v>165</v>
      </c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H5" s="267" t="s">
        <v>166</v>
      </c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264</v>
      </c>
      <c r="D7" s="203" t="s">
        <v>271</v>
      </c>
      <c r="E7" s="203" t="s">
        <v>266</v>
      </c>
      <c r="F7" s="90" t="s">
        <v>267</v>
      </c>
      <c r="G7" s="90" t="s">
        <v>268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236</v>
      </c>
      <c r="K7" s="205" t="s">
        <v>227</v>
      </c>
      <c r="L7" s="205" t="s">
        <v>228</v>
      </c>
      <c r="M7" s="13" t="s">
        <v>229</v>
      </c>
      <c r="N7" s="13" t="s">
        <v>230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264</v>
      </c>
      <c r="T7" s="205" t="s">
        <v>271</v>
      </c>
      <c r="U7" s="205" t="s">
        <v>266</v>
      </c>
      <c r="V7" s="90" t="s">
        <v>267</v>
      </c>
      <c r="W7" s="90" t="s">
        <v>268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236</v>
      </c>
      <c r="AA7" s="203" t="s">
        <v>227</v>
      </c>
      <c r="AB7" s="203" t="s">
        <v>228</v>
      </c>
      <c r="AC7" s="13" t="s">
        <v>229</v>
      </c>
      <c r="AD7" s="13" t="s">
        <v>230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264</v>
      </c>
      <c r="AJ7" s="205" t="s">
        <v>271</v>
      </c>
      <c r="AK7" s="205" t="s">
        <v>266</v>
      </c>
      <c r="AL7" s="90" t="s">
        <v>267</v>
      </c>
      <c r="AM7" s="90" t="s">
        <v>268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236</v>
      </c>
      <c r="AT7" s="205" t="s">
        <v>227</v>
      </c>
      <c r="AU7" s="205" t="s">
        <v>228</v>
      </c>
      <c r="AV7" s="13" t="s">
        <v>229</v>
      </c>
      <c r="AW7" s="13" t="s">
        <v>230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87.232279267008167</v>
      </c>
      <c r="D8" s="209">
        <v>96.738889865871627</v>
      </c>
      <c r="E8" s="209">
        <v>104.07276898017454</v>
      </c>
      <c r="F8" s="210">
        <v>111.89251059570053</v>
      </c>
      <c r="G8" s="209">
        <v>123.19067428766529</v>
      </c>
      <c r="H8" s="132">
        <f>G8/F8-1</f>
        <v>0.10097336838555915</v>
      </c>
      <c r="I8" s="132">
        <f t="shared" ref="I8:I18" si="0">G8/C8-1</f>
        <v>0.4122143239040279</v>
      </c>
      <c r="J8" s="208">
        <v>88.76</v>
      </c>
      <c r="K8" s="211">
        <v>105.49</v>
      </c>
      <c r="L8" s="211">
        <v>109.02</v>
      </c>
      <c r="M8" s="211">
        <v>2921.31</v>
      </c>
      <c r="N8" s="211">
        <v>3131.39</v>
      </c>
      <c r="O8" s="132">
        <f t="shared" ref="O8:O18" si="1">N8/M8-1</f>
        <v>7.1912943165908461E-2</v>
      </c>
      <c r="P8" s="212">
        <f t="shared" ref="P8:P18" si="2">N8/J8-1</f>
        <v>34.27929247408742</v>
      </c>
      <c r="R8" s="207" t="s">
        <v>43</v>
      </c>
      <c r="S8" s="208">
        <v>69.880590061382236</v>
      </c>
      <c r="T8" s="210">
        <v>50.083775993777039</v>
      </c>
      <c r="U8" s="210">
        <v>78.948605319852987</v>
      </c>
      <c r="V8" s="210">
        <v>91.457347747777192</v>
      </c>
      <c r="W8" s="210">
        <v>102.78405172101189</v>
      </c>
      <c r="X8" s="132">
        <f t="shared" ref="X8:X18" si="3">W8/V8-1</f>
        <v>0.12384684502847931</v>
      </c>
      <c r="Y8" s="132">
        <f t="shared" ref="Y8:Y18" si="4">W8/S8-1</f>
        <v>0.47085265923953523</v>
      </c>
      <c r="Z8" s="208">
        <v>25.34</v>
      </c>
      <c r="AA8" s="211">
        <v>82.66</v>
      </c>
      <c r="AB8" s="211">
        <v>92.53</v>
      </c>
      <c r="AC8" s="211">
        <v>2566.19</v>
      </c>
      <c r="AD8" s="211">
        <v>2738.7700000000004</v>
      </c>
      <c r="AE8" s="132">
        <f t="shared" ref="AE8:AE18" si="5">AD8/AC8-1</f>
        <v>6.725145059407156E-2</v>
      </c>
      <c r="AF8" s="132">
        <f t="shared" ref="AF8:AF18" si="6">AD8/Z8-1</f>
        <v>107.08089976322022</v>
      </c>
      <c r="AH8" s="63" t="s">
        <v>43</v>
      </c>
      <c r="AI8" s="213">
        <v>1289479494.79</v>
      </c>
      <c r="AJ8" s="131">
        <v>539247271.59000003</v>
      </c>
      <c r="AK8" s="131">
        <v>1366738222.1999998</v>
      </c>
      <c r="AL8" s="131">
        <v>1612326514.46</v>
      </c>
      <c r="AM8" s="131">
        <v>1840692027.2800004</v>
      </c>
      <c r="AN8" s="132">
        <f t="shared" ref="AN8:AN18" si="7">AM8/AL8-1</f>
        <v>0.14163726191433668</v>
      </c>
      <c r="AO8" s="131">
        <f t="shared" ref="AO8:AO18" si="8">AM8-AL8</f>
        <v>228365512.82000041</v>
      </c>
      <c r="AP8" s="132">
        <f t="shared" ref="AP8:AP18" si="9">AM8/AI8-1</f>
        <v>0.42746901731831644</v>
      </c>
      <c r="AQ8" s="131">
        <f t="shared" ref="AQ8:AQ18" si="10">AM8-AI8</f>
        <v>551212532.49000049</v>
      </c>
      <c r="AR8" s="133">
        <f t="shared" ref="AR8:AR18" si="11">AM8/AM$8</f>
        <v>1</v>
      </c>
      <c r="AS8" s="214">
        <v>18512735.440000001</v>
      </c>
      <c r="AT8" s="215">
        <v>120781476.98</v>
      </c>
      <c r="AU8" s="215">
        <v>146090301.33000001</v>
      </c>
      <c r="AV8" s="215">
        <v>526456492.38999999</v>
      </c>
      <c r="AW8" s="215">
        <v>579283242.5999999</v>
      </c>
      <c r="AX8" s="132">
        <f t="shared" ref="AX8:AX18" si="12">AW8/AV8-1</f>
        <v>0.10034399988150544</v>
      </c>
      <c r="AY8" s="131">
        <f t="shared" ref="AY8:AY18" si="13">AW8-AV8</f>
        <v>52826750.209999919</v>
      </c>
      <c r="AZ8" s="132">
        <f t="shared" ref="AZ8:AZ18" si="14">AW8/AS8-1</f>
        <v>30.291066870018419</v>
      </c>
      <c r="BA8" s="131">
        <f t="shared" ref="BA8:BA18" si="15">AW8-AS8</f>
        <v>560770507.15999985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106.28018758683909</v>
      </c>
      <c r="D9" s="217">
        <v>123.1070788831336</v>
      </c>
      <c r="E9" s="217">
        <v>128.85206759404383</v>
      </c>
      <c r="F9" s="217">
        <v>136.16014601016295</v>
      </c>
      <c r="G9" s="217">
        <v>148.65451923950542</v>
      </c>
      <c r="H9" s="74">
        <f>G9/F9-1</f>
        <v>9.1762337184993159E-2</v>
      </c>
      <c r="I9" s="74">
        <f t="shared" si="0"/>
        <v>0.39870395992708652</v>
      </c>
      <c r="J9" s="216">
        <v>110.73</v>
      </c>
      <c r="K9" s="217">
        <v>135.63999999999999</v>
      </c>
      <c r="L9" s="217">
        <v>138.49</v>
      </c>
      <c r="M9" s="217">
        <v>153.25</v>
      </c>
      <c r="N9" s="217">
        <v>165.52</v>
      </c>
      <c r="O9" s="74">
        <f t="shared" si="1"/>
        <v>8.0065252854812474E-2</v>
      </c>
      <c r="P9" s="74">
        <f t="shared" si="2"/>
        <v>0.49480718865709394</v>
      </c>
      <c r="R9" s="15" t="s">
        <v>44</v>
      </c>
      <c r="S9" s="216">
        <v>89.444849069632653</v>
      </c>
      <c r="T9" s="217">
        <v>68.968584146601117</v>
      </c>
      <c r="U9" s="217">
        <v>105.61870343088057</v>
      </c>
      <c r="V9" s="217">
        <v>116.84868277938762</v>
      </c>
      <c r="W9" s="217">
        <v>128.48438335799833</v>
      </c>
      <c r="X9" s="74">
        <f t="shared" si="3"/>
        <v>9.957921905357825E-2</v>
      </c>
      <c r="Y9" s="74">
        <f t="shared" si="4"/>
        <v>0.43646486851326083</v>
      </c>
      <c r="Z9" s="216">
        <v>35.590000000000003</v>
      </c>
      <c r="AA9" s="217">
        <v>112.68</v>
      </c>
      <c r="AB9" s="217">
        <v>121.6</v>
      </c>
      <c r="AC9" s="217">
        <v>136.94999999999999</v>
      </c>
      <c r="AD9" s="217">
        <v>149.11000000000001</v>
      </c>
      <c r="AE9" s="74">
        <f t="shared" si="5"/>
        <v>8.8791529755385401E-2</v>
      </c>
      <c r="AF9" s="74">
        <f t="shared" si="6"/>
        <v>3.1896600168586682</v>
      </c>
      <c r="AH9" s="15" t="s">
        <v>44</v>
      </c>
      <c r="AI9" s="218">
        <v>578703154.25999999</v>
      </c>
      <c r="AJ9" s="52">
        <v>276774468.08000004</v>
      </c>
      <c r="AK9" s="52">
        <v>664662186.01999998</v>
      </c>
      <c r="AL9" s="52">
        <v>767368164.20000005</v>
      </c>
      <c r="AM9" s="52">
        <v>854606876.16999996</v>
      </c>
      <c r="AN9" s="74">
        <f t="shared" si="7"/>
        <v>0.11368560234831793</v>
      </c>
      <c r="AO9" s="52">
        <f t="shared" si="8"/>
        <v>87238711.969999909</v>
      </c>
      <c r="AP9" s="74">
        <f t="shared" si="9"/>
        <v>0.47676208411686294</v>
      </c>
      <c r="AQ9" s="52">
        <f t="shared" si="10"/>
        <v>275903721.90999997</v>
      </c>
      <c r="AR9" s="98">
        <f t="shared" si="11"/>
        <v>0.46428564013115042</v>
      </c>
      <c r="AS9" s="219">
        <v>8523649.4100000001</v>
      </c>
      <c r="AT9" s="220">
        <v>60246299.920000002</v>
      </c>
      <c r="AU9" s="220">
        <v>69816940</v>
      </c>
      <c r="AV9" s="220">
        <v>81885386.510000005</v>
      </c>
      <c r="AW9" s="220">
        <v>89734612.5</v>
      </c>
      <c r="AX9" s="74">
        <f t="shared" si="12"/>
        <v>9.5856248892974616E-2</v>
      </c>
      <c r="AY9" s="52">
        <f t="shared" si="13"/>
        <v>7849225.9899999946</v>
      </c>
      <c r="AZ9" s="74">
        <f t="shared" si="14"/>
        <v>9.5277221274167818</v>
      </c>
      <c r="BA9" s="52">
        <f t="shared" si="15"/>
        <v>81210963.090000004</v>
      </c>
      <c r="BB9" s="98">
        <f t="shared" si="16"/>
        <v>0.1549062805567164</v>
      </c>
    </row>
    <row r="10" spans="2:54" x14ac:dyDescent="0.25">
      <c r="B10" s="19" t="s">
        <v>45</v>
      </c>
      <c r="C10" s="216">
        <v>84.197567277175338</v>
      </c>
      <c r="D10" s="217">
        <v>83.409747620419338</v>
      </c>
      <c r="E10" s="217">
        <v>92.183339986703388</v>
      </c>
      <c r="F10" s="217">
        <v>99.74063677813794</v>
      </c>
      <c r="G10" s="217">
        <v>114.16333542730909</v>
      </c>
      <c r="H10" s="74">
        <f>G10/F10-1</f>
        <v>0.1446020309781344</v>
      </c>
      <c r="I10" s="74">
        <f t="shared" si="0"/>
        <v>0.35589826546279579</v>
      </c>
      <c r="J10" s="216">
        <v>73.19</v>
      </c>
      <c r="K10" s="217">
        <v>93.03</v>
      </c>
      <c r="L10" s="217">
        <v>97.67</v>
      </c>
      <c r="M10" s="217">
        <v>110.27</v>
      </c>
      <c r="N10" s="217">
        <v>127.12</v>
      </c>
      <c r="O10" s="74">
        <f t="shared" si="1"/>
        <v>0.15280674707536046</v>
      </c>
      <c r="P10" s="74">
        <f t="shared" si="2"/>
        <v>0.73684929635196084</v>
      </c>
      <c r="R10" s="19" t="s">
        <v>45</v>
      </c>
      <c r="S10" s="216">
        <v>67.848630378631881</v>
      </c>
      <c r="T10" s="217">
        <v>39.874286537102982</v>
      </c>
      <c r="U10" s="217">
        <v>69.84325551176326</v>
      </c>
      <c r="V10" s="217">
        <v>82.312310810503618</v>
      </c>
      <c r="W10" s="217">
        <v>95.636068741358471</v>
      </c>
      <c r="X10" s="74">
        <f t="shared" si="3"/>
        <v>0.16186834994255372</v>
      </c>
      <c r="Y10" s="74">
        <f t="shared" si="4"/>
        <v>0.40955046856005373</v>
      </c>
      <c r="Z10" s="216">
        <v>18.399999999999999</v>
      </c>
      <c r="AA10" s="217">
        <v>74.430000000000007</v>
      </c>
      <c r="AB10" s="217">
        <v>83.12</v>
      </c>
      <c r="AC10" s="217">
        <v>98.91</v>
      </c>
      <c r="AD10" s="217">
        <v>109.55</v>
      </c>
      <c r="AE10" s="74">
        <f t="shared" si="5"/>
        <v>0.1075725406935597</v>
      </c>
      <c r="AF10" s="74">
        <f t="shared" si="6"/>
        <v>4.9538043478260869</v>
      </c>
      <c r="AH10" s="19" t="s">
        <v>45</v>
      </c>
      <c r="AI10" s="218">
        <v>356362094.53999996</v>
      </c>
      <c r="AJ10" s="52">
        <v>109997485.43000001</v>
      </c>
      <c r="AK10" s="52">
        <v>341113671.97000003</v>
      </c>
      <c r="AL10" s="52">
        <v>393716429.90999997</v>
      </c>
      <c r="AM10" s="52">
        <v>464307592.52000004</v>
      </c>
      <c r="AN10" s="74">
        <f t="shared" si="7"/>
        <v>0.17929442930826278</v>
      </c>
      <c r="AO10" s="52">
        <f t="shared" si="8"/>
        <v>70591162.610000074</v>
      </c>
      <c r="AP10" s="74">
        <f t="shared" si="9"/>
        <v>0.30290959570023435</v>
      </c>
      <c r="AQ10" s="52">
        <f t="shared" si="10"/>
        <v>107945497.98000008</v>
      </c>
      <c r="AR10" s="98">
        <f t="shared" si="11"/>
        <v>0.25224621264107372</v>
      </c>
      <c r="AS10" s="219">
        <v>3978476.34</v>
      </c>
      <c r="AT10" s="220">
        <v>30038738</v>
      </c>
      <c r="AU10" s="220">
        <v>37475223.869999997</v>
      </c>
      <c r="AV10" s="220">
        <v>42944731.969999999</v>
      </c>
      <c r="AW10" s="220">
        <v>48342748.109999999</v>
      </c>
      <c r="AX10" s="74">
        <f t="shared" si="12"/>
        <v>0.1256968175694031</v>
      </c>
      <c r="AY10" s="52">
        <f t="shared" si="13"/>
        <v>5398016.1400000006</v>
      </c>
      <c r="AZ10" s="74">
        <f t="shared" si="14"/>
        <v>11.151070907210674</v>
      </c>
      <c r="BA10" s="52">
        <f t="shared" si="15"/>
        <v>44364271.769999996</v>
      </c>
      <c r="BB10" s="98">
        <f t="shared" si="16"/>
        <v>8.3452695598483048E-2</v>
      </c>
    </row>
    <row r="11" spans="2:54" x14ac:dyDescent="0.25">
      <c r="B11" s="19" t="s">
        <v>46</v>
      </c>
      <c r="C11" s="216">
        <v>67.16080862817941</v>
      </c>
      <c r="D11" s="217">
        <v>64.142499283799722</v>
      </c>
      <c r="E11" s="217">
        <v>74.276361274862467</v>
      </c>
      <c r="F11" s="217">
        <v>79.903761248264104</v>
      </c>
      <c r="G11" s="217">
        <v>88.273177124093067</v>
      </c>
      <c r="H11" s="74">
        <f>G11/F11-1</f>
        <v>0.10474370348881146</v>
      </c>
      <c r="I11" s="74">
        <f t="shared" si="0"/>
        <v>0.31435548390725154</v>
      </c>
      <c r="J11" s="216">
        <v>52.46</v>
      </c>
      <c r="K11" s="217">
        <v>68.38</v>
      </c>
      <c r="L11" s="217">
        <v>75.72</v>
      </c>
      <c r="M11" s="217">
        <v>92.38</v>
      </c>
      <c r="N11" s="217">
        <v>108.99</v>
      </c>
      <c r="O11" s="74">
        <f t="shared" si="1"/>
        <v>0.17980082268889364</v>
      </c>
      <c r="P11" s="74">
        <f t="shared" si="2"/>
        <v>1.0775829203202441</v>
      </c>
      <c r="R11" s="19" t="s">
        <v>46</v>
      </c>
      <c r="S11" s="216">
        <v>47.116585456334349</v>
      </c>
      <c r="T11" s="217">
        <v>33.910788910917773</v>
      </c>
      <c r="U11" s="217">
        <v>50.884724657424201</v>
      </c>
      <c r="V11" s="217">
        <v>53.255408657396089</v>
      </c>
      <c r="W11" s="217">
        <v>62.592673924088331</v>
      </c>
      <c r="X11" s="74">
        <f t="shared" si="3"/>
        <v>0.17532989610052474</v>
      </c>
      <c r="Y11" s="74">
        <f t="shared" si="4"/>
        <v>0.32846371013231779</v>
      </c>
      <c r="Z11" s="216">
        <v>20.58</v>
      </c>
      <c r="AA11" s="217">
        <v>60.93</v>
      </c>
      <c r="AB11" s="217">
        <v>58.99</v>
      </c>
      <c r="AC11" s="217">
        <v>83.19</v>
      </c>
      <c r="AD11" s="217">
        <v>96.72</v>
      </c>
      <c r="AE11" s="74">
        <f t="shared" si="5"/>
        <v>0.16263974035340789</v>
      </c>
      <c r="AF11" s="74">
        <f t="shared" si="6"/>
        <v>3.6997084548104961</v>
      </c>
      <c r="AH11" s="19" t="s">
        <v>46</v>
      </c>
      <c r="AI11" s="218">
        <v>8135920.5800000001</v>
      </c>
      <c r="AJ11" s="52">
        <v>3616227.0600000005</v>
      </c>
      <c r="AK11" s="52">
        <v>7024083.96</v>
      </c>
      <c r="AL11" s="52">
        <v>7882188.4199999999</v>
      </c>
      <c r="AM11" s="52">
        <v>9300389.0700000003</v>
      </c>
      <c r="AN11" s="74">
        <f t="shared" si="7"/>
        <v>0.17992473339022275</v>
      </c>
      <c r="AO11" s="52">
        <f t="shared" si="8"/>
        <v>1418200.6500000004</v>
      </c>
      <c r="AP11" s="74">
        <f t="shared" si="9"/>
        <v>0.14312682609790173</v>
      </c>
      <c r="AQ11" s="52">
        <f t="shared" si="10"/>
        <v>1164468.4900000002</v>
      </c>
      <c r="AR11" s="98">
        <f t="shared" si="11"/>
        <v>5.0526589631309645E-3</v>
      </c>
      <c r="AS11" s="219">
        <v>88908.32</v>
      </c>
      <c r="AT11" s="220">
        <v>709235.89</v>
      </c>
      <c r="AU11" s="220">
        <v>780395.75</v>
      </c>
      <c r="AV11" s="220">
        <v>1123048.46</v>
      </c>
      <c r="AW11" s="220">
        <v>1305688.07</v>
      </c>
      <c r="AX11" s="74">
        <f t="shared" si="12"/>
        <v>0.16262843190221732</v>
      </c>
      <c r="AY11" s="52">
        <f t="shared" si="13"/>
        <v>182639.6100000001</v>
      </c>
      <c r="AZ11" s="74">
        <f t="shared" si="14"/>
        <v>13.68578047588797</v>
      </c>
      <c r="BA11" s="52">
        <f t="shared" si="15"/>
        <v>1216779.75</v>
      </c>
      <c r="BB11" s="98">
        <f t="shared" si="16"/>
        <v>2.2539717602388662E-3</v>
      </c>
    </row>
    <row r="12" spans="2:54" x14ac:dyDescent="0.25">
      <c r="B12" s="19" t="s">
        <v>47</v>
      </c>
      <c r="C12" s="216">
        <v>141.61664555305154</v>
      </c>
      <c r="D12" s="217">
        <v>155.23031022346311</v>
      </c>
      <c r="E12" s="217">
        <v>186.77533185229777</v>
      </c>
      <c r="F12" s="217">
        <v>199.42281108968533</v>
      </c>
      <c r="G12" s="217">
        <v>194.47874387437093</v>
      </c>
      <c r="H12" s="74">
        <f t="shared" ref="H12:H18" si="17">G12/F12-1</f>
        <v>-2.4791884079353954E-2</v>
      </c>
      <c r="I12" s="74">
        <f t="shared" si="0"/>
        <v>0.37327602355555389</v>
      </c>
      <c r="J12" s="216">
        <v>149.63</v>
      </c>
      <c r="K12" s="217">
        <v>130.75</v>
      </c>
      <c r="L12" s="217">
        <v>144.41</v>
      </c>
      <c r="M12" s="217">
        <v>262.73</v>
      </c>
      <c r="N12" s="217">
        <v>210.12</v>
      </c>
      <c r="O12" s="74">
        <f t="shared" si="1"/>
        <v>-0.20024359608723785</v>
      </c>
      <c r="P12" s="74">
        <f t="shared" si="2"/>
        <v>0.40426385083205241</v>
      </c>
      <c r="R12" s="19" t="s">
        <v>47</v>
      </c>
      <c r="S12" s="216">
        <v>104.50635485176183</v>
      </c>
      <c r="T12" s="217">
        <v>45.73768608653738</v>
      </c>
      <c r="U12" s="217">
        <v>94.907352089072404</v>
      </c>
      <c r="V12" s="217">
        <v>109.3497013742879</v>
      </c>
      <c r="W12" s="217">
        <v>121.23411965273465</v>
      </c>
      <c r="X12" s="74">
        <f t="shared" si="3"/>
        <v>0.10868267703601808</v>
      </c>
      <c r="Y12" s="74">
        <f t="shared" si="4"/>
        <v>0.16006457047229805</v>
      </c>
      <c r="Z12" s="216">
        <v>23.45</v>
      </c>
      <c r="AA12" s="217">
        <v>71.12</v>
      </c>
      <c r="AB12" s="217">
        <v>91.77</v>
      </c>
      <c r="AC12" s="217">
        <v>176.29</v>
      </c>
      <c r="AD12" s="217">
        <v>165.75</v>
      </c>
      <c r="AE12" s="74">
        <f t="shared" si="5"/>
        <v>-5.9787849566055873E-2</v>
      </c>
      <c r="AF12" s="74">
        <f t="shared" si="6"/>
        <v>6.068230277185501</v>
      </c>
      <c r="AH12" s="19" t="s">
        <v>47</v>
      </c>
      <c r="AI12" s="218">
        <v>54591611.049999997</v>
      </c>
      <c r="AJ12" s="52">
        <v>20372961.640000001</v>
      </c>
      <c r="AK12" s="52">
        <v>51900784.950000003</v>
      </c>
      <c r="AL12" s="52">
        <v>54362150.220000006</v>
      </c>
      <c r="AM12" s="52">
        <v>55805569.149999999</v>
      </c>
      <c r="AN12" s="74">
        <f t="shared" si="7"/>
        <v>2.6551910183069793E-2</v>
      </c>
      <c r="AO12" s="52">
        <f t="shared" si="8"/>
        <v>1443418.9299999923</v>
      </c>
      <c r="AP12" s="74">
        <f t="shared" si="9"/>
        <v>2.2237081424252958E-2</v>
      </c>
      <c r="AQ12" s="52">
        <f t="shared" si="10"/>
        <v>1213958.1000000015</v>
      </c>
      <c r="AR12" s="98">
        <f t="shared" si="11"/>
        <v>3.0317711123280171E-2</v>
      </c>
      <c r="AS12" s="219">
        <v>1284125.23</v>
      </c>
      <c r="AT12" s="220">
        <v>3204581.44</v>
      </c>
      <c r="AU12" s="220">
        <v>4545355.21</v>
      </c>
      <c r="AV12" s="220">
        <v>8091866.0499999998</v>
      </c>
      <c r="AW12" s="220">
        <v>8403658.6699999999</v>
      </c>
      <c r="AX12" s="74">
        <f t="shared" si="12"/>
        <v>3.8531609158310332E-2</v>
      </c>
      <c r="AY12" s="52">
        <f t="shared" si="13"/>
        <v>311792.62000000011</v>
      </c>
      <c r="AZ12" s="74">
        <f t="shared" si="14"/>
        <v>5.5442672363037362</v>
      </c>
      <c r="BA12" s="52">
        <f t="shared" si="15"/>
        <v>7119533.4399999995</v>
      </c>
      <c r="BB12" s="98">
        <f t="shared" si="16"/>
        <v>1.450699425082938E-2</v>
      </c>
    </row>
    <row r="13" spans="2:54" x14ac:dyDescent="0.25">
      <c r="B13" s="19" t="s">
        <v>48</v>
      </c>
      <c r="C13" s="216">
        <v>52.542370329642516</v>
      </c>
      <c r="D13" s="217">
        <v>49.602728688947906</v>
      </c>
      <c r="E13" s="217">
        <v>57.651913750142157</v>
      </c>
      <c r="F13" s="217">
        <v>65.101617086562655</v>
      </c>
      <c r="G13" s="217">
        <v>73.583384151379633</v>
      </c>
      <c r="H13" s="74">
        <f t="shared" si="17"/>
        <v>0.13028504427991638</v>
      </c>
      <c r="I13" s="74">
        <f t="shared" si="0"/>
        <v>0.40045802444254286</v>
      </c>
      <c r="J13" s="216">
        <v>37.18</v>
      </c>
      <c r="K13" s="217">
        <v>58.91</v>
      </c>
      <c r="L13" s="217">
        <v>60.47</v>
      </c>
      <c r="M13" s="217">
        <v>73.510000000000005</v>
      </c>
      <c r="N13" s="217">
        <v>78.5</v>
      </c>
      <c r="O13" s="74">
        <f t="shared" si="1"/>
        <v>6.7881920827098208E-2</v>
      </c>
      <c r="P13" s="74">
        <f t="shared" si="2"/>
        <v>1.1113501882732653</v>
      </c>
      <c r="R13" s="19" t="s">
        <v>48</v>
      </c>
      <c r="S13" s="216">
        <v>40.837947578593784</v>
      </c>
      <c r="T13" s="217">
        <v>26.795900821592188</v>
      </c>
      <c r="U13" s="217">
        <v>40.600693942416498</v>
      </c>
      <c r="V13" s="217">
        <v>51.1901357025015</v>
      </c>
      <c r="W13" s="217">
        <v>60.295329053192198</v>
      </c>
      <c r="X13" s="74">
        <f t="shared" si="3"/>
        <v>0.1778700764461103</v>
      </c>
      <c r="Y13" s="74">
        <f t="shared" si="4"/>
        <v>0.47645346126056243</v>
      </c>
      <c r="Z13" s="216">
        <v>9.32</v>
      </c>
      <c r="AA13" s="217">
        <v>40.869999999999997</v>
      </c>
      <c r="AB13" s="217">
        <v>50.82</v>
      </c>
      <c r="AC13" s="217">
        <v>61.88</v>
      </c>
      <c r="AD13" s="217">
        <v>69.3</v>
      </c>
      <c r="AE13" s="74">
        <f t="shared" si="5"/>
        <v>0.11990950226244346</v>
      </c>
      <c r="AF13" s="74">
        <f t="shared" si="6"/>
        <v>6.4356223175965663</v>
      </c>
      <c r="AH13" s="19" t="s">
        <v>48</v>
      </c>
      <c r="AI13" s="218">
        <v>140361681.90000001</v>
      </c>
      <c r="AJ13" s="52">
        <v>45173298.850000001</v>
      </c>
      <c r="AK13" s="52">
        <v>120617102.43999998</v>
      </c>
      <c r="AL13" s="52">
        <v>159880115.56999999</v>
      </c>
      <c r="AM13" s="52">
        <v>196555279.41000003</v>
      </c>
      <c r="AN13" s="74">
        <f t="shared" si="7"/>
        <v>0.22939165204657752</v>
      </c>
      <c r="AO13" s="52">
        <f t="shared" si="8"/>
        <v>36675163.840000033</v>
      </c>
      <c r="AP13" s="74">
        <f t="shared" si="9"/>
        <v>0.40034856201021363</v>
      </c>
      <c r="AQ13" s="52">
        <f t="shared" si="10"/>
        <v>56193597.51000002</v>
      </c>
      <c r="AR13" s="98">
        <f t="shared" si="11"/>
        <v>0.10678336000642688</v>
      </c>
      <c r="AS13" s="219">
        <v>866429.78</v>
      </c>
      <c r="AT13" s="220">
        <v>10077392.939999999</v>
      </c>
      <c r="AU13" s="220">
        <v>13377747.789999999</v>
      </c>
      <c r="AV13" s="220">
        <v>17562019.460000001</v>
      </c>
      <c r="AW13" s="220">
        <v>19976356.43</v>
      </c>
      <c r="AX13" s="74">
        <f t="shared" si="12"/>
        <v>0.13747490574754195</v>
      </c>
      <c r="AY13" s="52">
        <f t="shared" si="13"/>
        <v>2414336.9699999988</v>
      </c>
      <c r="AZ13" s="74">
        <f t="shared" si="14"/>
        <v>22.055943933506072</v>
      </c>
      <c r="BA13" s="52">
        <f t="shared" si="15"/>
        <v>19109926.649999999</v>
      </c>
      <c r="BB13" s="98">
        <f t="shared" si="16"/>
        <v>3.4484609532877249E-2</v>
      </c>
    </row>
    <row r="14" spans="2:54" x14ac:dyDescent="0.25">
      <c r="B14" s="19" t="s">
        <v>49</v>
      </c>
      <c r="C14" s="216">
        <v>80.723260524554448</v>
      </c>
      <c r="D14" s="217">
        <v>83.108601378255329</v>
      </c>
      <c r="E14" s="217">
        <v>88.102881940468919</v>
      </c>
      <c r="F14" s="217">
        <v>96.990287539416215</v>
      </c>
      <c r="G14" s="217">
        <v>106.87574285208477</v>
      </c>
      <c r="H14" s="74">
        <f t="shared" si="17"/>
        <v>0.1019221157443333</v>
      </c>
      <c r="I14" s="74">
        <f t="shared" si="0"/>
        <v>0.32397703162120473</v>
      </c>
      <c r="J14" s="216">
        <v>77.489999999999995</v>
      </c>
      <c r="K14" s="217">
        <v>94.46</v>
      </c>
      <c r="L14" s="217">
        <v>99.76</v>
      </c>
      <c r="M14" s="217">
        <v>118.31</v>
      </c>
      <c r="N14" s="217">
        <v>121.34</v>
      </c>
      <c r="O14" s="74">
        <f t="shared" si="1"/>
        <v>2.5610683796805089E-2</v>
      </c>
      <c r="P14" s="74">
        <f t="shared" si="2"/>
        <v>0.5658794683184929</v>
      </c>
      <c r="R14" s="19" t="s">
        <v>49</v>
      </c>
      <c r="S14" s="216">
        <v>51.176911189686138</v>
      </c>
      <c r="T14" s="217">
        <v>43.318349466567163</v>
      </c>
      <c r="U14" s="217">
        <v>63.930435750186014</v>
      </c>
      <c r="V14" s="217">
        <v>72.575947070356932</v>
      </c>
      <c r="W14" s="217">
        <v>79.95708382649039</v>
      </c>
      <c r="X14" s="74">
        <f t="shared" si="3"/>
        <v>0.10170224508373282</v>
      </c>
      <c r="Y14" s="74">
        <f t="shared" si="4"/>
        <v>0.56236634778779737</v>
      </c>
      <c r="Z14" s="216">
        <v>36.33</v>
      </c>
      <c r="AA14" s="217">
        <v>73.72</v>
      </c>
      <c r="AB14" s="217">
        <v>81.010000000000005</v>
      </c>
      <c r="AC14" s="217">
        <v>105.7</v>
      </c>
      <c r="AD14" s="217">
        <v>108.24</v>
      </c>
      <c r="AE14" s="74">
        <f t="shared" si="5"/>
        <v>2.4030274361400039E-2</v>
      </c>
      <c r="AF14" s="74">
        <f t="shared" si="6"/>
        <v>1.9793559042113955</v>
      </c>
      <c r="AH14" s="19" t="s">
        <v>49</v>
      </c>
      <c r="AI14" s="218">
        <v>6181942.3199999994</v>
      </c>
      <c r="AJ14" s="52">
        <v>3846493.09</v>
      </c>
      <c r="AK14" s="52">
        <v>7106088.4100000001</v>
      </c>
      <c r="AL14" s="52">
        <v>8194867.8899999997</v>
      </c>
      <c r="AM14" s="52">
        <v>9214216.9699999988</v>
      </c>
      <c r="AN14" s="74">
        <f t="shared" si="7"/>
        <v>0.12438871421513542</v>
      </c>
      <c r="AO14" s="52">
        <f t="shared" si="8"/>
        <v>1019349.0799999991</v>
      </c>
      <c r="AP14" s="74">
        <f t="shared" si="9"/>
        <v>0.4905051669909466</v>
      </c>
      <c r="AQ14" s="52">
        <f t="shared" si="10"/>
        <v>3032274.6499999994</v>
      </c>
      <c r="AR14" s="98">
        <f t="shared" si="11"/>
        <v>5.0058439073134313E-3</v>
      </c>
      <c r="AS14" s="219">
        <v>160197.32</v>
      </c>
      <c r="AT14" s="220">
        <v>698875.6</v>
      </c>
      <c r="AU14" s="220">
        <v>823834.76</v>
      </c>
      <c r="AV14" s="220">
        <v>1090866.23</v>
      </c>
      <c r="AW14" s="220">
        <v>1117048.18</v>
      </c>
      <c r="AX14" s="74">
        <f t="shared" si="12"/>
        <v>2.4001063815129786E-2</v>
      </c>
      <c r="AY14" s="52">
        <f t="shared" si="13"/>
        <v>26181.949999999953</v>
      </c>
      <c r="AZ14" s="74">
        <f t="shared" si="14"/>
        <v>5.9729517322761696</v>
      </c>
      <c r="BA14" s="52">
        <f t="shared" si="15"/>
        <v>956850.85999999987</v>
      </c>
      <c r="BB14" s="98">
        <f t="shared" si="16"/>
        <v>1.9283281439082321E-3</v>
      </c>
    </row>
    <row r="15" spans="2:54" x14ac:dyDescent="0.25">
      <c r="B15" s="19" t="s">
        <v>50</v>
      </c>
      <c r="C15" s="216">
        <v>84.723851734048139</v>
      </c>
      <c r="D15" s="217">
        <v>124.85761728973627</v>
      </c>
      <c r="E15" s="217">
        <v>126.86035094191953</v>
      </c>
      <c r="F15" s="217">
        <v>147.54834169654006</v>
      </c>
      <c r="G15" s="217">
        <v>164.16015568848897</v>
      </c>
      <c r="H15" s="74">
        <f t="shared" si="17"/>
        <v>0.11258556891214755</v>
      </c>
      <c r="I15" s="74">
        <f t="shared" si="0"/>
        <v>0.93759080033087794</v>
      </c>
      <c r="J15" s="216">
        <v>132.72</v>
      </c>
      <c r="K15" s="217">
        <v>110.91</v>
      </c>
      <c r="L15" s="217">
        <v>141.82</v>
      </c>
      <c r="M15" s="217">
        <v>148.51</v>
      </c>
      <c r="N15" s="217">
        <v>175.8</v>
      </c>
      <c r="O15" s="74">
        <f t="shared" si="1"/>
        <v>0.18375866944986874</v>
      </c>
      <c r="P15" s="74">
        <f t="shared" si="2"/>
        <v>0.32459312839059695</v>
      </c>
      <c r="R15" s="19" t="s">
        <v>50</v>
      </c>
      <c r="S15" s="216">
        <v>67.431236848948842</v>
      </c>
      <c r="T15" s="217">
        <v>81.235983485701468</v>
      </c>
      <c r="U15" s="217">
        <v>94.765816423433947</v>
      </c>
      <c r="V15" s="217">
        <v>120.83212131838611</v>
      </c>
      <c r="W15" s="217">
        <v>141.07893632205003</v>
      </c>
      <c r="X15" s="74">
        <f t="shared" si="3"/>
        <v>0.16756152902682753</v>
      </c>
      <c r="Y15" s="74">
        <f t="shared" si="4"/>
        <v>1.0921896574146741</v>
      </c>
      <c r="Z15" s="216">
        <v>71.45</v>
      </c>
      <c r="AA15" s="217">
        <v>93.36</v>
      </c>
      <c r="AB15" s="217">
        <v>112.23</v>
      </c>
      <c r="AC15" s="217">
        <v>131.36000000000001</v>
      </c>
      <c r="AD15" s="217">
        <v>155.66</v>
      </c>
      <c r="AE15" s="74">
        <f t="shared" si="5"/>
        <v>0.18498781973203404</v>
      </c>
      <c r="AF15" s="74">
        <f t="shared" si="6"/>
        <v>1.1785864240727779</v>
      </c>
      <c r="AH15" s="19" t="s">
        <v>50</v>
      </c>
      <c r="AI15" s="218">
        <v>38600583.790000007</v>
      </c>
      <c r="AJ15" s="52">
        <v>26550677.16</v>
      </c>
      <c r="AK15" s="52">
        <v>52062392.619999997</v>
      </c>
      <c r="AL15" s="52">
        <v>71997597.700000003</v>
      </c>
      <c r="AM15" s="52">
        <v>84502441.969999999</v>
      </c>
      <c r="AN15" s="74">
        <f t="shared" si="7"/>
        <v>0.17368418766005567</v>
      </c>
      <c r="AO15" s="52">
        <f t="shared" si="8"/>
        <v>12504844.269999996</v>
      </c>
      <c r="AP15" s="74">
        <f t="shared" si="9"/>
        <v>1.1891493255573891</v>
      </c>
      <c r="AQ15" s="52">
        <f t="shared" si="10"/>
        <v>45901858.179999992</v>
      </c>
      <c r="AR15" s="98">
        <f t="shared" si="11"/>
        <v>4.5907974130180627E-2</v>
      </c>
      <c r="AS15" s="219">
        <v>1438367.6</v>
      </c>
      <c r="AT15" s="220">
        <v>4313220.38</v>
      </c>
      <c r="AU15" s="220">
        <v>6010171.8600000003</v>
      </c>
      <c r="AV15" s="220">
        <v>7046287.75</v>
      </c>
      <c r="AW15" s="220">
        <v>8349619.3300000001</v>
      </c>
      <c r="AX15" s="74">
        <f t="shared" si="12"/>
        <v>0.18496712400086124</v>
      </c>
      <c r="AY15" s="52">
        <f t="shared" si="13"/>
        <v>1303331.58</v>
      </c>
      <c r="AZ15" s="74">
        <f t="shared" si="14"/>
        <v>4.8049272870161976</v>
      </c>
      <c r="BA15" s="52">
        <f t="shared" si="15"/>
        <v>6911251.7300000004</v>
      </c>
      <c r="BB15" s="98">
        <f t="shared" si="16"/>
        <v>1.4413707692500066E-2</v>
      </c>
    </row>
    <row r="16" spans="2:54" x14ac:dyDescent="0.25">
      <c r="B16" s="19" t="s">
        <v>51</v>
      </c>
      <c r="C16" s="216">
        <v>63.286162937655483</v>
      </c>
      <c r="D16" s="217">
        <v>67.80220771830254</v>
      </c>
      <c r="E16" s="217">
        <v>75.403863670467913</v>
      </c>
      <c r="F16" s="217">
        <v>85.550308369608189</v>
      </c>
      <c r="G16" s="217">
        <v>95.09830088504971</v>
      </c>
      <c r="H16" s="74">
        <f t="shared" si="17"/>
        <v>0.11160675744371074</v>
      </c>
      <c r="I16" s="74">
        <f t="shared" si="0"/>
        <v>0.5026713023940641</v>
      </c>
      <c r="J16" s="216">
        <v>60.45</v>
      </c>
      <c r="K16" s="217">
        <v>77.849999999999994</v>
      </c>
      <c r="L16" s="217">
        <v>78.95</v>
      </c>
      <c r="M16" s="217">
        <v>91.2</v>
      </c>
      <c r="N16" s="217">
        <v>105.26</v>
      </c>
      <c r="O16" s="74">
        <f t="shared" si="1"/>
        <v>0.15416666666666679</v>
      </c>
      <c r="P16" s="74">
        <f t="shared" si="2"/>
        <v>0.74127377998345745</v>
      </c>
      <c r="R16" s="19" t="s">
        <v>51</v>
      </c>
      <c r="S16" s="216">
        <v>42.917087731519054</v>
      </c>
      <c r="T16" s="217">
        <v>35.851933862727996</v>
      </c>
      <c r="U16" s="217">
        <v>52.408241682549821</v>
      </c>
      <c r="V16" s="217">
        <v>61.123431743545289</v>
      </c>
      <c r="W16" s="217">
        <v>67.790193400036074</v>
      </c>
      <c r="X16" s="74">
        <f t="shared" si="3"/>
        <v>0.10907047373358258</v>
      </c>
      <c r="Y16" s="74">
        <f t="shared" si="4"/>
        <v>0.5795618245142431</v>
      </c>
      <c r="Z16" s="216">
        <v>26.01</v>
      </c>
      <c r="AA16" s="217">
        <v>63.8</v>
      </c>
      <c r="AB16" s="217">
        <v>63.63</v>
      </c>
      <c r="AC16" s="217">
        <v>76.900000000000006</v>
      </c>
      <c r="AD16" s="217">
        <v>87.22</v>
      </c>
      <c r="AE16" s="74">
        <f t="shared" si="5"/>
        <v>0.13420026007802321</v>
      </c>
      <c r="AF16" s="74">
        <f t="shared" si="6"/>
        <v>2.3533256439830832</v>
      </c>
      <c r="AH16" s="19" t="s">
        <v>51</v>
      </c>
      <c r="AI16" s="218">
        <v>21024590.949999999</v>
      </c>
      <c r="AJ16" s="52">
        <v>14280973.399999997</v>
      </c>
      <c r="AK16" s="52">
        <v>24878068.640000001</v>
      </c>
      <c r="AL16" s="52">
        <v>30228909.709999997</v>
      </c>
      <c r="AM16" s="52">
        <v>32661119.659999996</v>
      </c>
      <c r="AN16" s="74">
        <f t="shared" si="7"/>
        <v>8.0459731208744278E-2</v>
      </c>
      <c r="AO16" s="52">
        <f t="shared" si="8"/>
        <v>2432209.9499999993</v>
      </c>
      <c r="AP16" s="74">
        <f t="shared" si="9"/>
        <v>0.55347230001637659</v>
      </c>
      <c r="AQ16" s="52">
        <f t="shared" si="10"/>
        <v>11636528.709999997</v>
      </c>
      <c r="AR16" s="98">
        <f t="shared" si="11"/>
        <v>1.7743934985291098E-2</v>
      </c>
      <c r="AS16" s="219">
        <v>707603.45</v>
      </c>
      <c r="AT16" s="220">
        <v>2511209.04</v>
      </c>
      <c r="AU16" s="220">
        <v>2907364.88</v>
      </c>
      <c r="AV16" s="220">
        <v>3379825.89</v>
      </c>
      <c r="AW16" s="220">
        <v>3684030.41</v>
      </c>
      <c r="AX16" s="74">
        <f t="shared" si="12"/>
        <v>9.0005973650908899E-2</v>
      </c>
      <c r="AY16" s="52">
        <f t="shared" si="13"/>
        <v>304204.52</v>
      </c>
      <c r="AZ16" s="74">
        <f t="shared" si="14"/>
        <v>4.206348852595335</v>
      </c>
      <c r="BA16" s="52">
        <f t="shared" si="15"/>
        <v>2976426.96</v>
      </c>
      <c r="BB16" s="98">
        <f t="shared" si="16"/>
        <v>6.3596357344378679E-3</v>
      </c>
    </row>
    <row r="17" spans="2:54" x14ac:dyDescent="0.25">
      <c r="B17" s="19" t="s">
        <v>52</v>
      </c>
      <c r="C17" s="216">
        <v>92.449307814436125</v>
      </c>
      <c r="D17" s="217">
        <v>95.317966508166279</v>
      </c>
      <c r="E17" s="217">
        <v>112.99562215510745</v>
      </c>
      <c r="F17" s="217">
        <v>127.80209639577045</v>
      </c>
      <c r="G17" s="217">
        <v>139.6894174958143</v>
      </c>
      <c r="H17" s="74">
        <f t="shared" si="17"/>
        <v>9.3013506313948557E-2</v>
      </c>
      <c r="I17" s="74">
        <f t="shared" si="0"/>
        <v>0.51098391970871559</v>
      </c>
      <c r="J17" s="216">
        <v>84.41</v>
      </c>
      <c r="K17" s="217">
        <v>107.29</v>
      </c>
      <c r="L17" s="217">
        <v>112.19</v>
      </c>
      <c r="M17" s="217">
        <v>131.1</v>
      </c>
      <c r="N17" s="217">
        <v>129.53</v>
      </c>
      <c r="O17" s="74">
        <f t="shared" si="1"/>
        <v>-1.1975591151792475E-2</v>
      </c>
      <c r="P17" s="74">
        <f t="shared" si="2"/>
        <v>0.5345338230067529</v>
      </c>
      <c r="R17" s="19" t="s">
        <v>52</v>
      </c>
      <c r="S17" s="216">
        <v>70.832295650830943</v>
      </c>
      <c r="T17" s="217">
        <v>50.595239093933735</v>
      </c>
      <c r="U17" s="217">
        <v>87.134749361810961</v>
      </c>
      <c r="V17" s="217">
        <v>108.02256496644317</v>
      </c>
      <c r="W17" s="217">
        <v>120.8023326342695</v>
      </c>
      <c r="X17" s="74">
        <f t="shared" si="3"/>
        <v>0.1183064637633473</v>
      </c>
      <c r="Y17" s="74">
        <f t="shared" si="4"/>
        <v>0.7054696805220988</v>
      </c>
      <c r="Z17" s="216">
        <v>27.02</v>
      </c>
      <c r="AA17" s="217">
        <v>83.07</v>
      </c>
      <c r="AB17" s="217">
        <v>98.38</v>
      </c>
      <c r="AC17" s="217">
        <v>119.93</v>
      </c>
      <c r="AD17" s="217">
        <v>115.87</v>
      </c>
      <c r="AE17" s="74">
        <f t="shared" si="5"/>
        <v>-3.385308096389561E-2</v>
      </c>
      <c r="AF17" s="74">
        <f t="shared" si="6"/>
        <v>3.2883049592894151</v>
      </c>
      <c r="AH17" s="19" t="s">
        <v>52</v>
      </c>
      <c r="AI17" s="218">
        <v>66975068.599999987</v>
      </c>
      <c r="AJ17" s="52">
        <v>27875417.68</v>
      </c>
      <c r="AK17" s="52">
        <v>79199122.870000005</v>
      </c>
      <c r="AL17" s="52">
        <v>97067732.720000029</v>
      </c>
      <c r="AM17" s="52">
        <v>110224167.81999999</v>
      </c>
      <c r="AN17" s="74">
        <f t="shared" si="7"/>
        <v>0.13553870819204983</v>
      </c>
      <c r="AO17" s="52">
        <f t="shared" si="8"/>
        <v>13156435.099999964</v>
      </c>
      <c r="AP17" s="74">
        <f t="shared" si="9"/>
        <v>0.64574923361855308</v>
      </c>
      <c r="AQ17" s="52">
        <f t="shared" si="10"/>
        <v>43249099.220000006</v>
      </c>
      <c r="AR17" s="98">
        <f t="shared" si="11"/>
        <v>5.9881917336752299E-2</v>
      </c>
      <c r="AS17" s="219">
        <v>1186870.6000000001</v>
      </c>
      <c r="AT17" s="220">
        <v>6781407.1299999999</v>
      </c>
      <c r="AU17" s="220">
        <v>8033533.6399999997</v>
      </c>
      <c r="AV17" s="220">
        <v>9793488.4600000009</v>
      </c>
      <c r="AW17" s="220">
        <v>9528131.9399999995</v>
      </c>
      <c r="AX17" s="74">
        <f t="shared" si="12"/>
        <v>-2.7095199129892222E-2</v>
      </c>
      <c r="AY17" s="52">
        <f t="shared" si="13"/>
        <v>-265356.52000000142</v>
      </c>
      <c r="AZ17" s="74">
        <f t="shared" si="14"/>
        <v>7.0279450346145556</v>
      </c>
      <c r="BA17" s="52">
        <f t="shared" si="15"/>
        <v>8341261.3399999999</v>
      </c>
      <c r="BB17" s="98">
        <f t="shared" si="16"/>
        <v>1.6448140114039615E-2</v>
      </c>
    </row>
    <row r="18" spans="2:54" x14ac:dyDescent="0.25">
      <c r="B18" s="23" t="s">
        <v>53</v>
      </c>
      <c r="C18" s="216">
        <v>54.893644856483505</v>
      </c>
      <c r="D18" s="217">
        <v>73.225520705719703</v>
      </c>
      <c r="E18" s="217">
        <v>63.239056646158929</v>
      </c>
      <c r="F18" s="217">
        <v>68.839944467302104</v>
      </c>
      <c r="G18" s="217">
        <v>71.501426277239077</v>
      </c>
      <c r="H18" s="74">
        <f t="shared" si="17"/>
        <v>3.8661882000807557E-2</v>
      </c>
      <c r="I18" s="74">
        <f t="shared" si="0"/>
        <v>0.30254470192634741</v>
      </c>
      <c r="J18" s="216">
        <v>55.88</v>
      </c>
      <c r="K18" s="217">
        <v>72.959999999999994</v>
      </c>
      <c r="L18" s="217">
        <v>76.739999999999995</v>
      </c>
      <c r="M18" s="217">
        <v>80.25</v>
      </c>
      <c r="N18" s="217">
        <v>81.849999999999994</v>
      </c>
      <c r="O18" s="74">
        <f t="shared" si="1"/>
        <v>1.9937694704049713E-2</v>
      </c>
      <c r="P18" s="74">
        <f t="shared" si="2"/>
        <v>0.4647458840372225</v>
      </c>
      <c r="R18" s="23" t="s">
        <v>53</v>
      </c>
      <c r="S18" s="216">
        <v>39.484878406131649</v>
      </c>
      <c r="T18" s="217">
        <v>27.400159533824013</v>
      </c>
      <c r="U18" s="217">
        <v>41.799626259250026</v>
      </c>
      <c r="V18" s="217">
        <v>52.956064418796082</v>
      </c>
      <c r="W18" s="217">
        <v>55.361447908010746</v>
      </c>
      <c r="X18" s="74">
        <f t="shared" si="3"/>
        <v>4.5422247963746054E-2</v>
      </c>
      <c r="Y18" s="74">
        <f t="shared" si="4"/>
        <v>0.40209239948966413</v>
      </c>
      <c r="Z18" s="216">
        <v>10.25</v>
      </c>
      <c r="AA18" s="217">
        <v>51.19</v>
      </c>
      <c r="AB18" s="217">
        <v>63.07</v>
      </c>
      <c r="AC18" s="217">
        <v>69.09</v>
      </c>
      <c r="AD18" s="217">
        <v>69.239999999999995</v>
      </c>
      <c r="AE18" s="74">
        <f t="shared" si="5"/>
        <v>2.1710811984367862E-3</v>
      </c>
      <c r="AF18" s="74">
        <f t="shared" si="6"/>
        <v>5.755121951219512</v>
      </c>
      <c r="AH18" s="23" t="s">
        <v>53</v>
      </c>
      <c r="AI18" s="218">
        <v>18542846.789999999</v>
      </c>
      <c r="AJ18" s="52">
        <v>10759269.209999999</v>
      </c>
      <c r="AK18" s="52">
        <v>18174720.350000001</v>
      </c>
      <c r="AL18" s="52">
        <v>21628358.149999999</v>
      </c>
      <c r="AM18" s="52">
        <v>23514374.52</v>
      </c>
      <c r="AN18" s="74">
        <f t="shared" si="7"/>
        <v>8.7201088354457612E-2</v>
      </c>
      <c r="AO18" s="52">
        <f t="shared" si="8"/>
        <v>1886016.370000001</v>
      </c>
      <c r="AP18" s="74">
        <f t="shared" si="9"/>
        <v>0.26811027380548191</v>
      </c>
      <c r="AQ18" s="52">
        <f t="shared" si="10"/>
        <v>4971527.7300000004</v>
      </c>
      <c r="AR18" s="98">
        <f t="shared" si="11"/>
        <v>1.2774746764534698E-2</v>
      </c>
      <c r="AS18" s="219">
        <v>278107.39</v>
      </c>
      <c r="AT18" s="220">
        <v>2200516.66</v>
      </c>
      <c r="AU18" s="220">
        <v>2319733.58</v>
      </c>
      <c r="AV18" s="220">
        <v>2567976.67</v>
      </c>
      <c r="AW18" s="220">
        <v>2652520.56</v>
      </c>
      <c r="AX18" s="74">
        <f t="shared" si="12"/>
        <v>3.292237464135539E-2</v>
      </c>
      <c r="AY18" s="52">
        <f t="shared" si="13"/>
        <v>84543.89000000013</v>
      </c>
      <c r="AZ18" s="74">
        <f t="shared" si="14"/>
        <v>8.5377564760145344</v>
      </c>
      <c r="BA18" s="52">
        <f t="shared" si="15"/>
        <v>2374413.17</v>
      </c>
      <c r="BB18" s="98">
        <f t="shared" si="16"/>
        <v>4.5789699493026569E-3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84" t="s">
        <v>167</v>
      </c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R21" s="284" t="s">
        <v>168</v>
      </c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H21" s="308" t="s">
        <v>169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84" t="s">
        <v>170</v>
      </c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R22" s="309" t="s">
        <v>171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11979.888705385816</v>
      </c>
    </row>
    <row r="23" spans="2:54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67" t="s">
        <v>172</v>
      </c>
      <c r="C27" s="267"/>
      <c r="D27" s="267"/>
      <c r="E27" s="267"/>
      <c r="F27" s="267"/>
      <c r="G27" s="267"/>
      <c r="H27" s="267"/>
      <c r="I27" s="267"/>
      <c r="R27" s="267" t="s">
        <v>173</v>
      </c>
      <c r="S27" s="267"/>
      <c r="T27" s="267"/>
      <c r="U27" s="267"/>
      <c r="V27" s="267"/>
      <c r="W27" s="267"/>
      <c r="X27" s="267"/>
      <c r="Y27" s="267"/>
      <c r="AH27" s="267" t="s">
        <v>174</v>
      </c>
      <c r="AI27" s="267"/>
      <c r="AJ27" s="267"/>
      <c r="AK27" s="267"/>
      <c r="AL27" s="267"/>
      <c r="AM27" s="267"/>
      <c r="AN27" s="267"/>
      <c r="AO27" s="267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10" t="s">
        <v>55</v>
      </c>
      <c r="C42" s="310"/>
      <c r="D42" s="310"/>
      <c r="E42" s="310"/>
      <c r="F42" s="310"/>
      <c r="G42" s="310"/>
      <c r="H42" s="310"/>
      <c r="I42" s="310"/>
      <c r="R42" s="310" t="s">
        <v>55</v>
      </c>
      <c r="S42" s="310"/>
      <c r="T42" s="310"/>
      <c r="U42" s="310"/>
      <c r="V42" s="310"/>
      <c r="W42" s="310"/>
      <c r="X42" s="310"/>
      <c r="Y42" s="310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84" t="s">
        <v>167</v>
      </c>
      <c r="C43" s="284"/>
      <c r="D43" s="284"/>
      <c r="E43" s="284"/>
      <c r="F43" s="284"/>
      <c r="G43" s="284"/>
      <c r="H43" s="284"/>
      <c r="I43" s="284"/>
      <c r="R43" s="284" t="s">
        <v>168</v>
      </c>
      <c r="S43" s="284"/>
      <c r="T43" s="284"/>
      <c r="U43" s="284"/>
      <c r="V43" s="284"/>
      <c r="W43" s="284"/>
      <c r="X43" s="284"/>
      <c r="Y43" s="284"/>
      <c r="AH43" s="308" t="s">
        <v>169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84" t="s">
        <v>170</v>
      </c>
      <c r="C44" s="284"/>
      <c r="D44" s="284"/>
      <c r="E44" s="284"/>
      <c r="F44" s="284"/>
      <c r="G44" s="284"/>
      <c r="H44" s="284"/>
      <c r="I44" s="284"/>
      <c r="R44" s="309" t="s">
        <v>171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C2391-1D1B-4C1F-8F90-758BFB857779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46890-13F0-41B2-8F09-C4407436D5F2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316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264</v>
      </c>
      <c r="D5" s="172" t="s">
        <v>265</v>
      </c>
      <c r="E5" s="172" t="s">
        <v>271</v>
      </c>
      <c r="F5" s="172" t="s">
        <v>266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267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268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175</v>
      </c>
      <c r="C6" s="225">
        <v>1621520</v>
      </c>
      <c r="D6" s="225">
        <v>486371</v>
      </c>
      <c r="E6" s="225">
        <v>766923</v>
      </c>
      <c r="F6" s="225">
        <v>1603074</v>
      </c>
      <c r="G6" s="226">
        <f t="shared" ref="G6:G11" si="0">F6/E6-1</f>
        <v>1.090267210658697</v>
      </c>
      <c r="H6" s="225">
        <f t="shared" ref="H6:H11" si="1">F6-E6</f>
        <v>836151</v>
      </c>
      <c r="I6" s="226"/>
      <c r="J6" s="225">
        <v>1726562</v>
      </c>
      <c r="K6" s="226">
        <f t="shared" ref="K6:K11" si="2">J6/F6-1</f>
        <v>7.7032002265647215E-2</v>
      </c>
      <c r="L6" s="225">
        <f t="shared" ref="L6:L11" si="3">J6-F6</f>
        <v>123488</v>
      </c>
      <c r="M6" s="226"/>
      <c r="N6" s="225">
        <v>1779444</v>
      </c>
      <c r="O6" s="226">
        <f t="shared" ref="O6:O11" si="4">N6/J6-1</f>
        <v>3.0628497557573908E-2</v>
      </c>
      <c r="P6" s="225">
        <f t="shared" ref="P6:P11" si="5">N6-J6</f>
        <v>52882</v>
      </c>
      <c r="Q6" s="226">
        <f>N6/C6-1</f>
        <v>9.73925699343825E-2</v>
      </c>
      <c r="R6" s="225">
        <f>N6-C6</f>
        <v>157924</v>
      </c>
      <c r="S6" s="226"/>
      <c r="T6" s="226"/>
      <c r="V6" s="29"/>
      <c r="AE6" s="1"/>
    </row>
    <row r="7" spans="1:31" ht="18.75" x14ac:dyDescent="0.3">
      <c r="A7" s="4"/>
      <c r="B7" s="224" t="s">
        <v>176</v>
      </c>
      <c r="C7" s="225">
        <v>210585</v>
      </c>
      <c r="D7" s="225">
        <v>95402</v>
      </c>
      <c r="E7" s="225">
        <v>233548</v>
      </c>
      <c r="F7" s="225">
        <v>194307</v>
      </c>
      <c r="G7" s="226">
        <f t="shared" si="0"/>
        <v>-0.16802113484165992</v>
      </c>
      <c r="H7" s="225">
        <f t="shared" si="1"/>
        <v>-39241</v>
      </c>
      <c r="I7" s="226">
        <f>F7/$F$7</f>
        <v>1</v>
      </c>
      <c r="J7" s="225">
        <v>169678</v>
      </c>
      <c r="K7" s="226">
        <f t="shared" si="2"/>
        <v>-0.12675302485242423</v>
      </c>
      <c r="L7" s="225">
        <f t="shared" si="3"/>
        <v>-24629</v>
      </c>
      <c r="M7" s="226">
        <f>J7/$J$7</f>
        <v>1</v>
      </c>
      <c r="N7" s="225">
        <v>151006</v>
      </c>
      <c r="O7" s="226">
        <f t="shared" si="4"/>
        <v>-0.11004372988837685</v>
      </c>
      <c r="P7" s="225">
        <f t="shared" si="5"/>
        <v>-18672</v>
      </c>
      <c r="Q7" s="226">
        <f t="shared" ref="Q7:Q11" si="6">N7/C7-1</f>
        <v>-0.28292138566374625</v>
      </c>
      <c r="R7" s="225">
        <f t="shared" ref="R7:R11" si="7">N7-C7</f>
        <v>-59579</v>
      </c>
      <c r="S7" s="226">
        <f>N7/$N$7</f>
        <v>1</v>
      </c>
      <c r="T7" s="226">
        <f>N7/$N$6</f>
        <v>8.4861338710293777E-2</v>
      </c>
      <c r="V7" s="29"/>
      <c r="W7" s="79"/>
      <c r="AE7" s="1" t="s">
        <v>177</v>
      </c>
    </row>
    <row r="8" spans="1:31" ht="15.75" x14ac:dyDescent="0.25">
      <c r="A8" s="4"/>
      <c r="B8" s="227" t="s">
        <v>100</v>
      </c>
      <c r="C8" s="228">
        <v>103226</v>
      </c>
      <c r="D8" s="228">
        <v>40412</v>
      </c>
      <c r="E8" s="228">
        <v>112354</v>
      </c>
      <c r="F8" s="228">
        <v>111983</v>
      </c>
      <c r="G8" s="229">
        <f t="shared" si="0"/>
        <v>-3.302063121918275E-3</v>
      </c>
      <c r="H8" s="228">
        <f t="shared" si="1"/>
        <v>-371</v>
      </c>
      <c r="I8" s="229">
        <f>F8/$F$7</f>
        <v>0.57631994729989144</v>
      </c>
      <c r="J8" s="228">
        <v>98343</v>
      </c>
      <c r="K8" s="229">
        <f t="shared" si="2"/>
        <v>-0.12180420242358214</v>
      </c>
      <c r="L8" s="228">
        <f t="shared" si="3"/>
        <v>-13640</v>
      </c>
      <c r="M8" s="229">
        <f>J8/$J$7</f>
        <v>0.57958603943940878</v>
      </c>
      <c r="N8" s="228">
        <v>93573</v>
      </c>
      <c r="O8" s="229">
        <f t="shared" si="4"/>
        <v>-4.8503706415301551E-2</v>
      </c>
      <c r="P8" s="228">
        <f t="shared" si="5"/>
        <v>-4770</v>
      </c>
      <c r="Q8" s="229">
        <f t="shared" si="6"/>
        <v>-9.3513262162633448E-2</v>
      </c>
      <c r="R8" s="228">
        <f t="shared" si="7"/>
        <v>-9653</v>
      </c>
      <c r="S8" s="229">
        <f>N8/$N$7</f>
        <v>0.61966411930651766</v>
      </c>
      <c r="T8" s="229">
        <f>N8/$N$6</f>
        <v>5.2585526715086282E-2</v>
      </c>
      <c r="V8" s="29"/>
      <c r="W8" s="79"/>
      <c r="AE8" s="1" t="s">
        <v>178</v>
      </c>
    </row>
    <row r="9" spans="1:31" s="4" customFormat="1" x14ac:dyDescent="0.25">
      <c r="B9" s="230" t="s">
        <v>103</v>
      </c>
      <c r="C9" s="231">
        <v>107359</v>
      </c>
      <c r="D9" s="231">
        <v>54990</v>
      </c>
      <c r="E9" s="231">
        <v>121194</v>
      </c>
      <c r="F9" s="231">
        <v>82324</v>
      </c>
      <c r="G9" s="232">
        <f t="shared" si="0"/>
        <v>-0.32072544845454398</v>
      </c>
      <c r="H9" s="233">
        <f t="shared" si="1"/>
        <v>-38870</v>
      </c>
      <c r="I9" s="234">
        <f>F9/$F$7</f>
        <v>0.42368005270010861</v>
      </c>
      <c r="J9" s="231">
        <v>71335</v>
      </c>
      <c r="K9" s="232">
        <f t="shared" si="2"/>
        <v>-0.13348476750400851</v>
      </c>
      <c r="L9" s="233">
        <f t="shared" si="3"/>
        <v>-10989</v>
      </c>
      <c r="M9" s="234">
        <f>J9/$J$7</f>
        <v>0.42041396056059122</v>
      </c>
      <c r="N9" s="231">
        <v>57433</v>
      </c>
      <c r="O9" s="232">
        <f t="shared" si="4"/>
        <v>-0.19488329711922614</v>
      </c>
      <c r="P9" s="233">
        <f t="shared" si="5"/>
        <v>-13902</v>
      </c>
      <c r="Q9" s="232">
        <f t="shared" si="6"/>
        <v>-0.46503786361646438</v>
      </c>
      <c r="R9" s="233">
        <f t="shared" si="7"/>
        <v>-49926</v>
      </c>
      <c r="S9" s="234">
        <f>N9/$N$7</f>
        <v>0.3803358806934824</v>
      </c>
      <c r="T9" s="234">
        <f>N9/$N$6</f>
        <v>3.2275811995207494E-2</v>
      </c>
      <c r="V9" s="29"/>
      <c r="W9" s="79"/>
      <c r="AE9" s="1" t="s">
        <v>179</v>
      </c>
    </row>
    <row r="10" spans="1:31" s="4" customFormat="1" x14ac:dyDescent="0.25">
      <c r="B10" s="235" t="s">
        <v>180</v>
      </c>
      <c r="C10" s="29">
        <v>83219</v>
      </c>
      <c r="D10" s="29">
        <v>49749</v>
      </c>
      <c r="E10" s="29">
        <v>71651</v>
      </c>
      <c r="F10" s="29">
        <v>49170</v>
      </c>
      <c r="G10" s="22">
        <f t="shared" si="0"/>
        <v>-0.31375696082399407</v>
      </c>
      <c r="H10" s="20">
        <f t="shared" si="1"/>
        <v>-22481</v>
      </c>
      <c r="I10" s="31">
        <f>F10/$F$7</f>
        <v>0.25305315814664425</v>
      </c>
      <c r="J10" s="29">
        <v>47609</v>
      </c>
      <c r="K10" s="22">
        <f t="shared" si="2"/>
        <v>-3.1747000203376063E-2</v>
      </c>
      <c r="L10" s="20">
        <f t="shared" si="3"/>
        <v>-1561</v>
      </c>
      <c r="M10" s="31">
        <f>J10/$J$7</f>
        <v>0.28058440104197363</v>
      </c>
      <c r="N10" s="29">
        <v>36122</v>
      </c>
      <c r="O10" s="22">
        <f t="shared" si="4"/>
        <v>-0.24127790963893381</v>
      </c>
      <c r="P10" s="20">
        <f t="shared" si="5"/>
        <v>-11487</v>
      </c>
      <c r="Q10" s="22">
        <f t="shared" si="6"/>
        <v>-0.56594047032528627</v>
      </c>
      <c r="R10" s="20">
        <f t="shared" si="7"/>
        <v>-47097</v>
      </c>
      <c r="S10" s="31">
        <f>N10/$N$7</f>
        <v>0.23920903805146815</v>
      </c>
      <c r="T10" s="31">
        <f>N10/$N$6</f>
        <v>2.0299599200649193E-2</v>
      </c>
      <c r="V10" s="29"/>
      <c r="W10" s="79"/>
      <c r="AE10" s="1" t="s">
        <v>181</v>
      </c>
    </row>
    <row r="11" spans="1:31" s="4" customFormat="1" x14ac:dyDescent="0.25">
      <c r="B11" s="235" t="s">
        <v>182</v>
      </c>
      <c r="C11" s="29">
        <f>C9-C10</f>
        <v>24140</v>
      </c>
      <c r="D11" s="29">
        <f>D9-D10</f>
        <v>5241</v>
      </c>
      <c r="E11" s="29">
        <f>E9-E10</f>
        <v>49543</v>
      </c>
      <c r="F11" s="29">
        <f>F9-F10</f>
        <v>33154</v>
      </c>
      <c r="G11" s="22">
        <f t="shared" si="0"/>
        <v>-0.33080354439577742</v>
      </c>
      <c r="H11" s="20">
        <f t="shared" si="1"/>
        <v>-16389</v>
      </c>
      <c r="I11" s="31">
        <f>F11/$F$7</f>
        <v>0.17062689455346436</v>
      </c>
      <c r="J11" s="29">
        <f>J9-J10</f>
        <v>23726</v>
      </c>
      <c r="K11" s="22">
        <f t="shared" si="2"/>
        <v>-0.28436991011642643</v>
      </c>
      <c r="L11" s="20">
        <f t="shared" si="3"/>
        <v>-9428</v>
      </c>
      <c r="M11" s="31">
        <f>J11/$J$7</f>
        <v>0.13982955951861761</v>
      </c>
      <c r="N11" s="29">
        <f>N9-N10</f>
        <v>21311</v>
      </c>
      <c r="O11" s="22">
        <f t="shared" si="4"/>
        <v>-0.10178706903818591</v>
      </c>
      <c r="P11" s="20">
        <f t="shared" si="5"/>
        <v>-2415</v>
      </c>
      <c r="Q11" s="22">
        <f t="shared" si="6"/>
        <v>-0.11719138359569181</v>
      </c>
      <c r="R11" s="20">
        <f t="shared" si="7"/>
        <v>-2829</v>
      </c>
      <c r="S11" s="31">
        <f>N11/$N$7</f>
        <v>0.14112684264201422</v>
      </c>
      <c r="T11" s="31">
        <f>N11/$N$6</f>
        <v>1.1976212794558301E-2</v>
      </c>
      <c r="V11" s="29"/>
      <c r="W11" s="79"/>
      <c r="AE11" s="1" t="s">
        <v>183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184</v>
      </c>
    </row>
    <row r="13" spans="1:31" s="4" customFormat="1" x14ac:dyDescent="0.25">
      <c r="B13" s="125" t="s">
        <v>185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187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7"/>
      <c r="T39" s="87"/>
      <c r="AE39" s="1"/>
    </row>
    <row r="40" spans="2:31" s="4" customFormat="1" ht="18.75" hidden="1" x14ac:dyDescent="0.3">
      <c r="B40" s="224" t="s">
        <v>175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176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177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178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179</v>
      </c>
    </row>
    <row r="44" spans="2:31" s="4" customFormat="1" hidden="1" x14ac:dyDescent="0.25">
      <c r="B44" s="235" t="s">
        <v>180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35" t="s">
        <v>182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184</v>
      </c>
    </row>
    <row r="47" spans="2:31" s="4" customFormat="1" hidden="1" x14ac:dyDescent="0.25">
      <c r="B47" s="285" t="s">
        <v>185</v>
      </c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48"/>
      <c r="T47" s="48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317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175</v>
      </c>
      <c r="C124" s="225">
        <v>1762715</v>
      </c>
      <c r="D124" s="225">
        <v>550867</v>
      </c>
      <c r="E124" s="225">
        <v>881045</v>
      </c>
      <c r="F124" s="225">
        <v>1757049</v>
      </c>
      <c r="G124" s="226">
        <f t="shared" ref="G124:G129" si="8">F124/E124-1</f>
        <v>0.99427838532651558</v>
      </c>
      <c r="H124" s="225">
        <f t="shared" ref="H124:H129" si="9">F124-E124</f>
        <v>876004</v>
      </c>
      <c r="I124" s="226"/>
      <c r="J124" s="225">
        <v>1888332</v>
      </c>
      <c r="K124" s="226"/>
      <c r="L124" s="226">
        <f t="shared" ref="L124:L129" si="10">J124/F124-1</f>
        <v>7.4717893467968199E-2</v>
      </c>
      <c r="M124" s="225">
        <f t="shared" ref="M124:M129" si="11">J124-F124</f>
        <v>131283</v>
      </c>
      <c r="N124" s="226">
        <f t="shared" ref="N124:N129" si="12">J124/D124-1</f>
        <v>2.4279272492271273</v>
      </c>
      <c r="O124" s="225">
        <f t="shared" ref="O124:O129" si="13">J124-D124</f>
        <v>1337465</v>
      </c>
      <c r="Z124" s="1"/>
      <c r="AE124"/>
    </row>
    <row r="125" spans="2:31" ht="18.75" x14ac:dyDescent="0.3">
      <c r="B125" s="224" t="s">
        <v>176</v>
      </c>
      <c r="C125" s="225">
        <v>222987</v>
      </c>
      <c r="D125" s="225">
        <v>117997</v>
      </c>
      <c r="E125" s="225">
        <v>247584</v>
      </c>
      <c r="F125" s="225">
        <v>207208</v>
      </c>
      <c r="G125" s="226">
        <f t="shared" si="8"/>
        <v>-0.16308000516996257</v>
      </c>
      <c r="H125" s="225">
        <f t="shared" si="9"/>
        <v>-40376</v>
      </c>
      <c r="I125" s="226">
        <f>F125/$F$7</f>
        <v>1.066394931731744</v>
      </c>
      <c r="J125" s="225">
        <v>181512</v>
      </c>
      <c r="K125" s="226">
        <f>J125/$J$125</f>
        <v>1</v>
      </c>
      <c r="L125" s="226">
        <f t="shared" si="10"/>
        <v>-0.12401065595922933</v>
      </c>
      <c r="M125" s="225">
        <f t="shared" si="11"/>
        <v>-25696</v>
      </c>
      <c r="N125" s="226">
        <f t="shared" si="12"/>
        <v>0.53827639685754725</v>
      </c>
      <c r="O125" s="225">
        <f t="shared" si="13"/>
        <v>63515</v>
      </c>
      <c r="Z125" s="1"/>
      <c r="AE125"/>
    </row>
    <row r="126" spans="2:31" ht="15.75" x14ac:dyDescent="0.25">
      <c r="B126" s="227" t="s">
        <v>100</v>
      </c>
      <c r="C126" s="228">
        <v>109920</v>
      </c>
      <c r="D126" s="228">
        <v>49521</v>
      </c>
      <c r="E126" s="228">
        <v>120918</v>
      </c>
      <c r="F126" s="228">
        <v>120397</v>
      </c>
      <c r="G126" s="229">
        <f t="shared" si="8"/>
        <v>-4.3087050728592979E-3</v>
      </c>
      <c r="H126" s="228">
        <f t="shared" si="9"/>
        <v>-521</v>
      </c>
      <c r="I126" s="229">
        <f>F126/$F$7</f>
        <v>0.61962255605819661</v>
      </c>
      <c r="J126" s="228">
        <v>106138</v>
      </c>
      <c r="K126" s="229">
        <f>J126/$J$125</f>
        <v>0.58474370840495393</v>
      </c>
      <c r="L126" s="229">
        <f t="shared" si="10"/>
        <v>-0.11843318355108512</v>
      </c>
      <c r="M126" s="228">
        <f t="shared" si="11"/>
        <v>-14259</v>
      </c>
      <c r="N126" s="229">
        <f t="shared" si="12"/>
        <v>1.1432927444922356</v>
      </c>
      <c r="O126" s="228">
        <f t="shared" si="13"/>
        <v>56617</v>
      </c>
      <c r="Z126" s="1"/>
      <c r="AE126"/>
    </row>
    <row r="127" spans="2:31" x14ac:dyDescent="0.25">
      <c r="B127" s="230" t="s">
        <v>103</v>
      </c>
      <c r="C127" s="231">
        <v>113067</v>
      </c>
      <c r="D127" s="231">
        <v>68476</v>
      </c>
      <c r="E127" s="231">
        <v>126666</v>
      </c>
      <c r="F127" s="231">
        <v>86811</v>
      </c>
      <c r="G127" s="232">
        <f t="shared" si="8"/>
        <v>-0.31464639287575202</v>
      </c>
      <c r="H127" s="233">
        <f t="shared" si="9"/>
        <v>-39855</v>
      </c>
      <c r="I127" s="234">
        <f>F127/$F$7</f>
        <v>0.44677237567354755</v>
      </c>
      <c r="J127" s="231">
        <v>75374</v>
      </c>
      <c r="K127" s="234">
        <f>J127/$J$125</f>
        <v>0.41525629159504607</v>
      </c>
      <c r="L127" s="232">
        <f t="shared" si="10"/>
        <v>-0.13174597689232936</v>
      </c>
      <c r="M127" s="233">
        <f t="shared" si="11"/>
        <v>-11437</v>
      </c>
      <c r="N127" s="232">
        <f t="shared" si="12"/>
        <v>0.10073602430048489</v>
      </c>
      <c r="O127" s="233">
        <f t="shared" si="13"/>
        <v>6898</v>
      </c>
      <c r="Z127" s="1"/>
      <c r="AE127"/>
    </row>
    <row r="128" spans="2:31" x14ac:dyDescent="0.25">
      <c r="B128" s="235" t="s">
        <v>180</v>
      </c>
      <c r="C128" s="29">
        <v>86966</v>
      </c>
      <c r="D128" s="29">
        <v>62009</v>
      </c>
      <c r="E128" s="29">
        <v>75190</v>
      </c>
      <c r="F128" s="29">
        <v>52340</v>
      </c>
      <c r="G128" s="22">
        <f t="shared" si="8"/>
        <v>-0.30389679478654075</v>
      </c>
      <c r="H128" s="20">
        <f t="shared" si="9"/>
        <v>-22850</v>
      </c>
      <c r="I128" s="31">
        <f>F128/$F$7</f>
        <v>0.26936754723195766</v>
      </c>
      <c r="J128" s="29">
        <v>49630</v>
      </c>
      <c r="K128" s="31">
        <f>J128/$J$125</f>
        <v>0.27342544845519856</v>
      </c>
      <c r="L128" s="22">
        <f t="shared" si="10"/>
        <v>-5.1776843714176568E-2</v>
      </c>
      <c r="M128" s="20">
        <f t="shared" si="11"/>
        <v>-2710</v>
      </c>
      <c r="N128" s="22">
        <f t="shared" si="12"/>
        <v>-0.19963231143866211</v>
      </c>
      <c r="O128" s="20">
        <f t="shared" si="13"/>
        <v>-12379</v>
      </c>
      <c r="Z128" s="1"/>
      <c r="AE128"/>
    </row>
    <row r="129" spans="2:31" x14ac:dyDescent="0.25">
      <c r="B129" s="235" t="s">
        <v>182</v>
      </c>
      <c r="C129" s="29">
        <f>C127-C128</f>
        <v>26101</v>
      </c>
      <c r="D129" s="29">
        <f>D127-D128</f>
        <v>6467</v>
      </c>
      <c r="E129" s="29">
        <f>E127-E128</f>
        <v>51476</v>
      </c>
      <c r="F129" s="29">
        <f>F127-F128</f>
        <v>34471</v>
      </c>
      <c r="G129" s="22">
        <f t="shared" si="8"/>
        <v>-0.33034812339731134</v>
      </c>
      <c r="H129" s="20">
        <f t="shared" si="9"/>
        <v>-17005</v>
      </c>
      <c r="I129" s="31">
        <f>F129/$F$7</f>
        <v>0.17740482844158986</v>
      </c>
      <c r="J129" s="29">
        <f>J127-J128</f>
        <v>25744</v>
      </c>
      <c r="K129" s="31">
        <f>J129/$J$125</f>
        <v>0.14183084313984751</v>
      </c>
      <c r="L129" s="22">
        <f t="shared" si="10"/>
        <v>-0.25316933074178294</v>
      </c>
      <c r="M129" s="20">
        <f t="shared" si="11"/>
        <v>-8727</v>
      </c>
      <c r="N129" s="22">
        <f t="shared" si="12"/>
        <v>2.9808257306324415</v>
      </c>
      <c r="O129" s="20">
        <f t="shared" si="13"/>
        <v>19277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185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36D41-B393-4E24-8771-9598CCAA02F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193</v>
      </c>
      <c r="C6" s="243">
        <v>210585</v>
      </c>
      <c r="D6" s="243">
        <v>95402</v>
      </c>
      <c r="E6" s="243">
        <v>233548</v>
      </c>
      <c r="F6" s="244">
        <f>E6/$E$6</f>
        <v>1</v>
      </c>
      <c r="G6" s="243">
        <v>194307</v>
      </c>
      <c r="H6" s="244">
        <f>G6/E6-1</f>
        <v>-0.16802113484165992</v>
      </c>
      <c r="I6" s="243">
        <f>G6-E6</f>
        <v>-39241</v>
      </c>
      <c r="J6" s="244">
        <f>G6/$G$6</f>
        <v>1</v>
      </c>
      <c r="K6" s="243">
        <v>169678</v>
      </c>
      <c r="L6" s="244">
        <f t="shared" ref="L6:L12" si="0">K6/G6-1</f>
        <v>-0.12675302485242423</v>
      </c>
      <c r="M6" s="243">
        <f t="shared" ref="M6:M12" si="1">K6-G6</f>
        <v>-24629</v>
      </c>
      <c r="N6" s="244">
        <f>K6/$K$6</f>
        <v>1</v>
      </c>
      <c r="O6" s="243">
        <v>151006</v>
      </c>
      <c r="P6" s="244">
        <f t="shared" ref="P6:P11" si="2">O6/K6-1</f>
        <v>-0.11004372988837685</v>
      </c>
      <c r="Q6" s="243">
        <f t="shared" ref="Q6:Q12" si="3">O6-K6</f>
        <v>-18672</v>
      </c>
      <c r="R6" s="244">
        <f>O6/C6-1</f>
        <v>-0.28292138566374625</v>
      </c>
      <c r="S6" s="243">
        <f>O6-C6</f>
        <v>-59579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171909</v>
      </c>
      <c r="D7" s="246">
        <v>76995</v>
      </c>
      <c r="E7" s="246">
        <v>194315</v>
      </c>
      <c r="F7" s="247">
        <f t="shared" ref="F7:F12" si="4">E7/$E$6</f>
        <v>0.83201311935876132</v>
      </c>
      <c r="G7" s="246">
        <v>163020</v>
      </c>
      <c r="H7" s="248">
        <f>G7/E7-1</f>
        <v>-0.16105292952165295</v>
      </c>
      <c r="I7" s="249">
        <f>G7-E7</f>
        <v>-31295</v>
      </c>
      <c r="J7" s="247">
        <f>G7/$G$6</f>
        <v>0.83898161157343787</v>
      </c>
      <c r="K7" s="246">
        <v>133462</v>
      </c>
      <c r="L7" s="250">
        <f t="shared" si="0"/>
        <v>-0.18131517605201819</v>
      </c>
      <c r="M7" s="251">
        <f t="shared" si="1"/>
        <v>-29558</v>
      </c>
      <c r="N7" s="247">
        <f>K7/$K$6</f>
        <v>0.78656042621907374</v>
      </c>
      <c r="O7" s="246">
        <v>119181</v>
      </c>
      <c r="P7" s="248">
        <f t="shared" si="2"/>
        <v>-0.10700424090752425</v>
      </c>
      <c r="Q7" s="249">
        <f t="shared" si="3"/>
        <v>-14281</v>
      </c>
      <c r="R7" s="248">
        <f t="shared" ref="R7:R10" si="5">O7/C7-1</f>
        <v>-0.30672041603406452</v>
      </c>
      <c r="S7" s="249">
        <f t="shared" ref="S7:S10" si="6">O7-C7</f>
        <v>-52728</v>
      </c>
      <c r="T7" s="247">
        <f>O7/$O$6</f>
        <v>0.78924678489596445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18516</v>
      </c>
      <c r="D8" s="252">
        <v>2639</v>
      </c>
      <c r="E8" s="252">
        <v>8189</v>
      </c>
      <c r="F8" s="253">
        <f t="shared" si="4"/>
        <v>3.5063455906280509E-2</v>
      </c>
      <c r="G8" s="252">
        <v>11686</v>
      </c>
      <c r="H8" s="254">
        <f>IFERROR(G8/E8-1,"-")</f>
        <v>0.42703626816461115</v>
      </c>
      <c r="I8" s="255">
        <f t="shared" ref="I8:I12" si="7">G8-E8</f>
        <v>3497</v>
      </c>
      <c r="J8" s="253">
        <f t="shared" ref="J8:J12" si="8">G8/$G$6</f>
        <v>6.0141940331537205E-2</v>
      </c>
      <c r="K8" s="252">
        <v>11087</v>
      </c>
      <c r="L8" s="256">
        <f>IFERROR(K8/G8-1,"-")</f>
        <v>-5.1257915454389846E-2</v>
      </c>
      <c r="M8" s="257">
        <f>IF(G8=0,"nd",K8-G8)</f>
        <v>-599</v>
      </c>
      <c r="N8" s="258">
        <f t="shared" ref="N8:N12" si="9">K8/$K$6</f>
        <v>6.5341411379200603E-2</v>
      </c>
      <c r="O8" s="252">
        <v>7216</v>
      </c>
      <c r="P8" s="256">
        <f>IFERROR(O8/K8-1,"-")</f>
        <v>-0.34914765040137097</v>
      </c>
      <c r="Q8" s="259">
        <f t="shared" si="3"/>
        <v>-3871</v>
      </c>
      <c r="R8" s="256">
        <f>IFERROR(O8/C8-1,"-")</f>
        <v>-0.61028299848779433</v>
      </c>
      <c r="S8" s="259">
        <f t="shared" si="6"/>
        <v>-11300</v>
      </c>
      <c r="T8" s="258">
        <f t="shared" ref="T8:T12" si="10">O8/$O$6</f>
        <v>4.7786180681562325E-2</v>
      </c>
      <c r="V8" s="29"/>
      <c r="W8" s="79"/>
      <c r="AE8" s="1"/>
    </row>
    <row r="9" spans="1:31" s="4" customFormat="1" x14ac:dyDescent="0.25">
      <c r="B9" s="97" t="s">
        <v>61</v>
      </c>
      <c r="C9" s="252">
        <v>153393</v>
      </c>
      <c r="D9" s="252">
        <v>74356</v>
      </c>
      <c r="E9" s="252">
        <v>186126</v>
      </c>
      <c r="F9" s="258">
        <f t="shared" si="4"/>
        <v>0.79694966345248086</v>
      </c>
      <c r="G9" s="252">
        <v>151334</v>
      </c>
      <c r="H9" s="254">
        <f>IFERROR(G9/E9-1,"-")</f>
        <v>-0.18692713538140826</v>
      </c>
      <c r="I9" s="259">
        <f t="shared" si="7"/>
        <v>-34792</v>
      </c>
      <c r="J9" s="258">
        <f t="shared" si="8"/>
        <v>0.77883967124190068</v>
      </c>
      <c r="K9" s="252">
        <v>122375</v>
      </c>
      <c r="L9" s="256">
        <f>IFERROR(K9/G9-1,"-")</f>
        <v>-0.19135818784939274</v>
      </c>
      <c r="M9" s="257">
        <f>IF(G9=0,"nd",K9-G9)</f>
        <v>-28959</v>
      </c>
      <c r="N9" s="258">
        <f t="shared" si="9"/>
        <v>0.72121901483987316</v>
      </c>
      <c r="O9" s="252">
        <v>111965</v>
      </c>
      <c r="P9" s="256">
        <f t="shared" si="2"/>
        <v>-8.5066394279877389E-2</v>
      </c>
      <c r="Q9" s="259">
        <f t="shared" si="3"/>
        <v>-10410</v>
      </c>
      <c r="R9" s="260">
        <f t="shared" si="5"/>
        <v>-0.2700775133154707</v>
      </c>
      <c r="S9" s="259">
        <f t="shared" si="6"/>
        <v>-41428</v>
      </c>
      <c r="T9" s="258">
        <f t="shared" si="10"/>
        <v>0.74146060421440207</v>
      </c>
      <c r="V9" s="29"/>
      <c r="W9" s="79"/>
      <c r="AE9" s="1"/>
    </row>
    <row r="10" spans="1:31" s="4" customFormat="1" x14ac:dyDescent="0.25">
      <c r="B10" s="245" t="s">
        <v>195</v>
      </c>
      <c r="C10" s="261">
        <v>38676</v>
      </c>
      <c r="D10" s="261">
        <v>18407</v>
      </c>
      <c r="E10" s="261">
        <v>39233</v>
      </c>
      <c r="F10" s="262">
        <f>IFERROR(E10/$E$6,"-")</f>
        <v>0.16798688064123862</v>
      </c>
      <c r="G10" s="261">
        <v>31287</v>
      </c>
      <c r="H10" s="250">
        <f>IFERROR(G10/E10-1,"-")</f>
        <v>-0.2025335814238014</v>
      </c>
      <c r="I10" s="251">
        <f>IFERROR(G10-E10,"-")</f>
        <v>-7946</v>
      </c>
      <c r="J10" s="262">
        <f>IFERROR(G10/$G$6,"-")</f>
        <v>0.1610183884265621</v>
      </c>
      <c r="K10" s="261">
        <v>36216</v>
      </c>
      <c r="L10" s="250">
        <f>IFERROR(K10/G10-1,"-")</f>
        <v>0.15754147089845616</v>
      </c>
      <c r="M10" s="251">
        <f>IFERROR(K10-G10,"-")</f>
        <v>4929</v>
      </c>
      <c r="N10" s="262">
        <f>IFERROR(K10/$K$6,"-")</f>
        <v>0.21343957378092623</v>
      </c>
      <c r="O10" s="261">
        <v>31825</v>
      </c>
      <c r="P10" s="250">
        <f>IFERROR(O10/K10-1,"-")</f>
        <v>-0.12124475370002208</v>
      </c>
      <c r="Q10" s="251">
        <f>IFERROR(O10-K10,"-")</f>
        <v>-4391</v>
      </c>
      <c r="R10" s="250">
        <f t="shared" si="5"/>
        <v>-0.17713827696762852</v>
      </c>
      <c r="S10" s="251">
        <f t="shared" si="6"/>
        <v>-6851</v>
      </c>
      <c r="T10" s="262">
        <f>IFERROR(O10/$O$6,"-")</f>
        <v>0.21075321510403561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10099</v>
      </c>
      <c r="D11" s="252">
        <v>671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-671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650</v>
      </c>
      <c r="D12" s="252">
        <v>53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-53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119.181 viajeros 
cuota: 78,9%</v>
      </c>
    </row>
    <row r="20" spans="1:27" x14ac:dyDescent="0.25">
      <c r="AA20" t="str">
        <f>CONCATENATE("Apartamentos: 
",FIXED(O10,0)," viajeros
cuota: ",FIXED(T10*100,1),"%")</f>
        <v>Apartamentos: 
31.825 viajeros
cuota: 21,1%</v>
      </c>
    </row>
    <row r="38" spans="2:31" s="4" customFormat="1" ht="15.75" hidden="1" customHeight="1" thickBot="1" x14ac:dyDescent="0.3">
      <c r="B38" s="267" t="s">
        <v>187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85" t="s">
        <v>185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193</v>
      </c>
      <c r="C134" s="243">
        <v>210585</v>
      </c>
      <c r="D134" s="228">
        <v>49521</v>
      </c>
      <c r="E134" s="228">
        <v>120918</v>
      </c>
      <c r="F134" s="228">
        <v>120397</v>
      </c>
      <c r="G134" s="229">
        <f>F134/E134-1</f>
        <v>-4.3087050728592979E-3</v>
      </c>
      <c r="H134" s="228">
        <f>F134-E134</f>
        <v>-521</v>
      </c>
      <c r="I134" s="229">
        <f>F134/F$134</f>
        <v>1</v>
      </c>
      <c r="J134" s="228">
        <v>106138</v>
      </c>
      <c r="K134" s="229">
        <f>J134/J$134</f>
        <v>1</v>
      </c>
      <c r="L134" s="229">
        <f>J134/F134-1</f>
        <v>-0.11843318355108512</v>
      </c>
      <c r="M134" s="228">
        <f>J134-F134</f>
        <v>-14259</v>
      </c>
      <c r="N134" s="229">
        <f>J134/D134-1</f>
        <v>1.1432927444922356</v>
      </c>
      <c r="O134" s="228">
        <f>J134-D134</f>
        <v>56617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171909</v>
      </c>
      <c r="D135" s="246">
        <v>46266</v>
      </c>
      <c r="E135" s="246">
        <v>110000</v>
      </c>
      <c r="F135" s="246">
        <v>105592</v>
      </c>
      <c r="G135" s="250">
        <f>IFERROR(F135/E135-1,"-")</f>
        <v>-4.007272727272726E-2</v>
      </c>
      <c r="H135" s="246">
        <f t="shared" ref="H135:H138" si="14">F135-E135</f>
        <v>-4408</v>
      </c>
      <c r="I135" s="248">
        <f>F135/F$134</f>
        <v>0.87703181972972744</v>
      </c>
      <c r="J135" s="246">
        <v>87910</v>
      </c>
      <c r="K135" s="247">
        <f t="shared" ref="K135:K138" si="15">J135/J$134</f>
        <v>0.82826132016808307</v>
      </c>
      <c r="L135" s="248">
        <f t="shared" ref="L135:L138" si="16">J135/F135-1</f>
        <v>-0.16745586786877797</v>
      </c>
      <c r="M135" s="249">
        <f t="shared" ref="M135:M138" si="17">J135-F135</f>
        <v>-17682</v>
      </c>
      <c r="N135" s="247">
        <f t="shared" ref="N135:N138" si="18">J135/D135-1</f>
        <v>0.90009942506376173</v>
      </c>
      <c r="O135" s="246">
        <f t="shared" ref="O135:O138" si="19">J135-D135</f>
        <v>41644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18516</v>
      </c>
      <c r="D136" s="252">
        <v>1167</v>
      </c>
      <c r="E136" s="252">
        <v>4534</v>
      </c>
      <c r="F136" s="252">
        <v>6601</v>
      </c>
      <c r="G136" s="256">
        <f t="shared" ref="G136:G138" si="20">IFERROR(F136/E136-1,"-")</f>
        <v>0.45588883987648865</v>
      </c>
      <c r="H136" s="252">
        <f t="shared" si="14"/>
        <v>2067</v>
      </c>
      <c r="I136" s="260">
        <f t="shared" ref="I136:I138" si="21">F136/F$134</f>
        <v>5.4826947515303537E-2</v>
      </c>
      <c r="J136" s="252">
        <v>6222</v>
      </c>
      <c r="K136" s="258">
        <f t="shared" si="15"/>
        <v>5.8621794267839984E-2</v>
      </c>
      <c r="L136" s="260">
        <f t="shared" si="16"/>
        <v>-5.7415543099530342E-2</v>
      </c>
      <c r="M136" s="259">
        <f t="shared" si="17"/>
        <v>-379</v>
      </c>
      <c r="N136" s="258">
        <f t="shared" si="18"/>
        <v>4.3316195372750643</v>
      </c>
      <c r="O136" s="252">
        <f t="shared" si="19"/>
        <v>5055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88895</v>
      </c>
      <c r="D137" s="252">
        <v>45099</v>
      </c>
      <c r="E137" s="252">
        <v>105466</v>
      </c>
      <c r="F137" s="252">
        <v>98991</v>
      </c>
      <c r="G137" s="254">
        <f t="shared" si="20"/>
        <v>-6.1394193389338714E-2</v>
      </c>
      <c r="H137" s="252">
        <f t="shared" si="14"/>
        <v>-6475</v>
      </c>
      <c r="I137" s="264">
        <f t="shared" si="21"/>
        <v>0.82220487221442395</v>
      </c>
      <c r="J137" s="252">
        <v>81688</v>
      </c>
      <c r="K137" s="258">
        <f t="shared" si="15"/>
        <v>0.76963952590024309</v>
      </c>
      <c r="L137" s="260">
        <f t="shared" si="16"/>
        <v>-0.17479366811124242</v>
      </c>
      <c r="M137" s="259">
        <f t="shared" si="17"/>
        <v>-17303</v>
      </c>
      <c r="N137" s="258">
        <f t="shared" si="18"/>
        <v>0.8113040200447903</v>
      </c>
      <c r="O137" s="252">
        <f t="shared" si="19"/>
        <v>36589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11234</v>
      </c>
      <c r="D138" s="246">
        <v>3255</v>
      </c>
      <c r="E138" s="246">
        <v>10918</v>
      </c>
      <c r="F138" s="246">
        <v>14805</v>
      </c>
      <c r="G138" s="250">
        <f t="shared" si="20"/>
        <v>0.35601758563839536</v>
      </c>
      <c r="H138" s="246">
        <f t="shared" si="14"/>
        <v>3887</v>
      </c>
      <c r="I138" s="248">
        <f t="shared" si="21"/>
        <v>0.12296818027027251</v>
      </c>
      <c r="J138" s="246">
        <v>18228</v>
      </c>
      <c r="K138" s="247">
        <f t="shared" si="15"/>
        <v>0.17173867983191693</v>
      </c>
      <c r="L138" s="248">
        <f t="shared" si="16"/>
        <v>0.23120567375886525</v>
      </c>
      <c r="M138" s="249">
        <f t="shared" si="17"/>
        <v>3423</v>
      </c>
      <c r="N138" s="247">
        <f t="shared" si="18"/>
        <v>4.5999999999999996</v>
      </c>
      <c r="O138" s="246">
        <f t="shared" si="19"/>
        <v>14973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F7FF4-B512-4578-974F-F9F2AABFBF8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103226</v>
      </c>
      <c r="D6" s="243">
        <v>40412</v>
      </c>
      <c r="E6" s="243">
        <v>112354</v>
      </c>
      <c r="F6" s="244">
        <f>E6/$E$6</f>
        <v>1</v>
      </c>
      <c r="G6" s="243">
        <v>111983</v>
      </c>
      <c r="H6" s="244">
        <f>G6/E6-1</f>
        <v>-3.302063121918275E-3</v>
      </c>
      <c r="I6" s="243">
        <f>G6-E6</f>
        <v>-371</v>
      </c>
      <c r="J6" s="244">
        <f>G6/$G$6</f>
        <v>1</v>
      </c>
      <c r="K6" s="243">
        <v>98343</v>
      </c>
      <c r="L6" s="244">
        <f t="shared" ref="L6:L12" si="0">K6/G6-1</f>
        <v>-0.12180420242358214</v>
      </c>
      <c r="M6" s="243">
        <f t="shared" ref="M6:M12" si="1">K6-G6</f>
        <v>-13640</v>
      </c>
      <c r="N6" s="244">
        <f>K6/$K$6</f>
        <v>1</v>
      </c>
      <c r="O6" s="243">
        <v>93573</v>
      </c>
      <c r="P6" s="244">
        <f t="shared" ref="P6:P11" si="2">O6/K6-1</f>
        <v>-4.8503706415301551E-2</v>
      </c>
      <c r="Q6" s="243">
        <f t="shared" ref="Q6:Q12" si="3">O6-K6</f>
        <v>-4770</v>
      </c>
      <c r="R6" s="244">
        <f>O6/C6-1</f>
        <v>-9.3513262162633448E-2</v>
      </c>
      <c r="S6" s="243">
        <f>O6-C6</f>
        <v>-9653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92477</v>
      </c>
      <c r="D7" s="246">
        <v>37870</v>
      </c>
      <c r="E7" s="246">
        <v>101986</v>
      </c>
      <c r="F7" s="247">
        <f t="shared" ref="F7:F12" si="4">E7/$E$6</f>
        <v>0.90772024137992413</v>
      </c>
      <c r="G7" s="246">
        <v>98071</v>
      </c>
      <c r="H7" s="248">
        <f>G7/E7-1</f>
        <v>-3.8387621830447305E-2</v>
      </c>
      <c r="I7" s="249">
        <f>G7-E7</f>
        <v>-3915</v>
      </c>
      <c r="J7" s="247">
        <f>G7/$G$6</f>
        <v>0.87576685746943728</v>
      </c>
      <c r="K7" s="246">
        <v>81227</v>
      </c>
      <c r="L7" s="250">
        <f t="shared" si="0"/>
        <v>-0.17175311763926138</v>
      </c>
      <c r="M7" s="251">
        <f t="shared" si="1"/>
        <v>-16844</v>
      </c>
      <c r="N7" s="247">
        <f>K7/$K$6</f>
        <v>0.82595609245192847</v>
      </c>
      <c r="O7" s="246">
        <v>77822</v>
      </c>
      <c r="P7" s="248">
        <f t="shared" si="2"/>
        <v>-4.1919558767404941E-2</v>
      </c>
      <c r="Q7" s="249">
        <f t="shared" si="3"/>
        <v>-3405</v>
      </c>
      <c r="R7" s="248">
        <f t="shared" ref="R7:R10" si="5">O7/C7-1</f>
        <v>-0.15847183624036243</v>
      </c>
      <c r="S7" s="249">
        <f t="shared" ref="S7:S10" si="6">O7-C7</f>
        <v>-14655</v>
      </c>
      <c r="T7" s="247">
        <f>O7/$O$6</f>
        <v>0.83167152918042597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9332</v>
      </c>
      <c r="D8" s="252">
        <v>990</v>
      </c>
      <c r="E8" s="252">
        <v>4122</v>
      </c>
      <c r="F8" s="253">
        <f t="shared" si="4"/>
        <v>3.668761236805098E-2</v>
      </c>
      <c r="G8" s="252">
        <v>6049</v>
      </c>
      <c r="H8" s="254">
        <f>IFERROR(G8/E8-1,"-")</f>
        <v>0.46749150897622505</v>
      </c>
      <c r="I8" s="255">
        <f t="shared" ref="I8:I12" si="7">G8-E8</f>
        <v>1927</v>
      </c>
      <c r="J8" s="253">
        <f t="shared" ref="J8:J12" si="8">G8/$G$6</f>
        <v>5.4017127599724955E-2</v>
      </c>
      <c r="K8" s="252">
        <v>5796</v>
      </c>
      <c r="L8" s="256">
        <f>IFERROR(K8/G8-1,"-")</f>
        <v>-4.1825095057034245E-2</v>
      </c>
      <c r="M8" s="257">
        <f>IF(G8=0,"nd",K8-G8)</f>
        <v>-253</v>
      </c>
      <c r="N8" s="258">
        <f t="shared" ref="N8:N12" si="9">K8/$K$6</f>
        <v>5.8936579115951314E-2</v>
      </c>
      <c r="O8" s="252">
        <v>4915</v>
      </c>
      <c r="P8" s="256">
        <f>IFERROR(O8/K8-1,"-")</f>
        <v>-0.15200138026224985</v>
      </c>
      <c r="Q8" s="259">
        <f t="shared" si="3"/>
        <v>-881</v>
      </c>
      <c r="R8" s="256">
        <f>IFERROR(O8/C8-1,"-")</f>
        <v>-0.47331761680240036</v>
      </c>
      <c r="S8" s="259">
        <f t="shared" si="6"/>
        <v>-4417</v>
      </c>
      <c r="T8" s="258">
        <f t="shared" ref="T8:T12" si="10">O8/$O$6</f>
        <v>5.2525835443984911E-2</v>
      </c>
      <c r="V8" s="29"/>
      <c r="W8" s="79"/>
      <c r="AE8" s="1"/>
    </row>
    <row r="9" spans="1:31" s="4" customFormat="1" x14ac:dyDescent="0.25">
      <c r="B9" s="97" t="s">
        <v>61</v>
      </c>
      <c r="C9" s="252">
        <v>83145</v>
      </c>
      <c r="D9" s="252">
        <v>36880</v>
      </c>
      <c r="E9" s="252">
        <v>97864</v>
      </c>
      <c r="F9" s="258">
        <f t="shared" si="4"/>
        <v>0.87103262901187317</v>
      </c>
      <c r="G9" s="252">
        <v>92022</v>
      </c>
      <c r="H9" s="254">
        <f>IFERROR(G9/E9-1,"-")</f>
        <v>-5.9695087059592922E-2</v>
      </c>
      <c r="I9" s="259">
        <f t="shared" si="7"/>
        <v>-5842</v>
      </c>
      <c r="J9" s="258">
        <f t="shared" si="8"/>
        <v>0.8217497298697124</v>
      </c>
      <c r="K9" s="252">
        <v>75431</v>
      </c>
      <c r="L9" s="256">
        <f>IFERROR(K9/G9-1,"-")</f>
        <v>-0.18029384277672733</v>
      </c>
      <c r="M9" s="257">
        <f>IF(G9=0,"nd",K9-G9)</f>
        <v>-16591</v>
      </c>
      <c r="N9" s="258">
        <f t="shared" si="9"/>
        <v>0.76701951333597718</v>
      </c>
      <c r="O9" s="252">
        <v>72907</v>
      </c>
      <c r="P9" s="256">
        <f t="shared" si="2"/>
        <v>-3.3461043867905715E-2</v>
      </c>
      <c r="Q9" s="259">
        <f t="shared" si="3"/>
        <v>-2524</v>
      </c>
      <c r="R9" s="260">
        <f t="shared" si="5"/>
        <v>-0.12313428348066635</v>
      </c>
      <c r="S9" s="259">
        <f t="shared" si="6"/>
        <v>-10238</v>
      </c>
      <c r="T9" s="258">
        <f t="shared" si="10"/>
        <v>0.77914569373644105</v>
      </c>
      <c r="V9" s="29"/>
      <c r="W9" s="79"/>
      <c r="AE9" s="1"/>
    </row>
    <row r="10" spans="1:31" s="4" customFormat="1" x14ac:dyDescent="0.25">
      <c r="B10" s="245" t="s">
        <v>195</v>
      </c>
      <c r="C10" s="261">
        <v>10749</v>
      </c>
      <c r="D10" s="261">
        <v>2542</v>
      </c>
      <c r="E10" s="261">
        <v>10368</v>
      </c>
      <c r="F10" s="262">
        <f>IFERROR(E10/$E$6,"-")</f>
        <v>9.2279758620075827E-2</v>
      </c>
      <c r="G10" s="261">
        <v>13912</v>
      </c>
      <c r="H10" s="250">
        <f>IFERROR(G10/E10-1,"-")</f>
        <v>0.34182098765432101</v>
      </c>
      <c r="I10" s="251">
        <f>IFERROR(G10-E10,"-")</f>
        <v>3544</v>
      </c>
      <c r="J10" s="262">
        <f>IFERROR(G10/$G$6,"-")</f>
        <v>0.12423314253056267</v>
      </c>
      <c r="K10" s="261">
        <v>17116</v>
      </c>
      <c r="L10" s="250">
        <f>IFERROR(K10/G10-1,"-")</f>
        <v>0.23030477285796436</v>
      </c>
      <c r="M10" s="251">
        <f>IFERROR(K10-G10,"-")</f>
        <v>3204</v>
      </c>
      <c r="N10" s="262">
        <f>IFERROR(K10/$K$6,"-")</f>
        <v>0.17404390754807156</v>
      </c>
      <c r="O10" s="261">
        <v>15751</v>
      </c>
      <c r="P10" s="250">
        <f>IFERROR(O10/K10-1,"-")</f>
        <v>-7.9749941575134375E-2</v>
      </c>
      <c r="Q10" s="251">
        <f>IFERROR(O10-K10,"-")</f>
        <v>-1365</v>
      </c>
      <c r="R10" s="250">
        <f t="shared" si="5"/>
        <v>0.46534561354544612</v>
      </c>
      <c r="S10" s="251">
        <f t="shared" si="6"/>
        <v>5002</v>
      </c>
      <c r="T10" s="262">
        <f>IFERROR(O10/$O$6,"-")</f>
        <v>0.16832847081957403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10099</v>
      </c>
      <c r="D11" s="252">
        <v>671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-671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650</v>
      </c>
      <c r="D12" s="252">
        <v>53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-53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77.822 viajeros 
cuota: 83,2%</v>
      </c>
    </row>
    <row r="20" spans="27:27" x14ac:dyDescent="0.25">
      <c r="AA20" t="str">
        <f>CONCATENATE("Apartamentos: 
",FIXED(O10,0)," viajeros
cuota: ",FIXED(T10*100,1),"%")</f>
        <v>Apartamentos: 
15.751 viajeros
cuota: 16,8%</v>
      </c>
    </row>
    <row r="38" spans="2:31" s="4" customFormat="1" ht="15.75" hidden="1" customHeight="1" thickBot="1" x14ac:dyDescent="0.3">
      <c r="B38" s="267" t="s">
        <v>187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85" t="s">
        <v>185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109920</v>
      </c>
      <c r="D134" s="228">
        <v>49521</v>
      </c>
      <c r="E134" s="228">
        <v>120918</v>
      </c>
      <c r="F134" s="228">
        <v>120397</v>
      </c>
      <c r="G134" s="229">
        <f>F134/E134-1</f>
        <v>-4.3087050728592979E-3</v>
      </c>
      <c r="H134" s="228">
        <f>F134-E134</f>
        <v>-521</v>
      </c>
      <c r="I134" s="229">
        <f>F134/F$134</f>
        <v>1</v>
      </c>
      <c r="J134" s="228">
        <v>106138</v>
      </c>
      <c r="K134" s="229">
        <f>J134/J$134</f>
        <v>1</v>
      </c>
      <c r="L134" s="229">
        <f>J134/F134-1</f>
        <v>-0.11843318355108512</v>
      </c>
      <c r="M134" s="228">
        <f>J134-F134</f>
        <v>-14259</v>
      </c>
      <c r="N134" s="229">
        <f>J134/D134-1</f>
        <v>1.1432927444922356</v>
      </c>
      <c r="O134" s="228">
        <f>J134-D134</f>
        <v>56617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98686</v>
      </c>
      <c r="D135" s="246">
        <v>46266</v>
      </c>
      <c r="E135" s="246">
        <v>110000</v>
      </c>
      <c r="F135" s="246">
        <v>105592</v>
      </c>
      <c r="G135" s="250">
        <f>IFERROR(F135/E135-1,"-")</f>
        <v>-4.007272727272726E-2</v>
      </c>
      <c r="H135" s="246">
        <f t="shared" ref="H135:H138" si="14">F135-E135</f>
        <v>-4408</v>
      </c>
      <c r="I135" s="248">
        <f>F135/F$134</f>
        <v>0.87703181972972744</v>
      </c>
      <c r="J135" s="246">
        <v>87910</v>
      </c>
      <c r="K135" s="247">
        <f t="shared" ref="K135:K138" si="15">J135/J$134</f>
        <v>0.82826132016808307</v>
      </c>
      <c r="L135" s="248">
        <f t="shared" ref="L135:L138" si="16">J135/F135-1</f>
        <v>-0.16745586786877797</v>
      </c>
      <c r="M135" s="249">
        <f t="shared" ref="M135:M138" si="17">J135-F135</f>
        <v>-17682</v>
      </c>
      <c r="N135" s="247">
        <f t="shared" ref="N135:N138" si="18">J135/D135-1</f>
        <v>0.90009942506376173</v>
      </c>
      <c r="O135" s="246">
        <f t="shared" ref="O135:O138" si="19">J135-D135</f>
        <v>41644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9791</v>
      </c>
      <c r="D136" s="252">
        <v>1167</v>
      </c>
      <c r="E136" s="252">
        <v>4534</v>
      </c>
      <c r="F136" s="252">
        <v>6601</v>
      </c>
      <c r="G136" s="256">
        <f t="shared" ref="G136:G138" si="20">IFERROR(F136/E136-1,"-")</f>
        <v>0.45588883987648865</v>
      </c>
      <c r="H136" s="252">
        <f t="shared" si="14"/>
        <v>2067</v>
      </c>
      <c r="I136" s="260">
        <f t="shared" ref="I136:I138" si="21">F136/F$134</f>
        <v>5.4826947515303537E-2</v>
      </c>
      <c r="J136" s="252">
        <v>6222</v>
      </c>
      <c r="K136" s="258">
        <f t="shared" si="15"/>
        <v>5.8621794267839984E-2</v>
      </c>
      <c r="L136" s="260">
        <f t="shared" si="16"/>
        <v>-5.7415543099530342E-2</v>
      </c>
      <c r="M136" s="259">
        <f t="shared" si="17"/>
        <v>-379</v>
      </c>
      <c r="N136" s="258">
        <f t="shared" si="18"/>
        <v>4.3316195372750643</v>
      </c>
      <c r="O136" s="252">
        <f t="shared" si="19"/>
        <v>5055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88895</v>
      </c>
      <c r="D137" s="252">
        <v>45099</v>
      </c>
      <c r="E137" s="252">
        <v>105466</v>
      </c>
      <c r="F137" s="252">
        <v>98991</v>
      </c>
      <c r="G137" s="254">
        <f t="shared" si="20"/>
        <v>-6.1394193389338714E-2</v>
      </c>
      <c r="H137" s="252">
        <f t="shared" si="14"/>
        <v>-6475</v>
      </c>
      <c r="I137" s="264">
        <f t="shared" si="21"/>
        <v>0.82220487221442395</v>
      </c>
      <c r="J137" s="252">
        <v>81688</v>
      </c>
      <c r="K137" s="258">
        <f t="shared" si="15"/>
        <v>0.76963952590024309</v>
      </c>
      <c r="L137" s="260">
        <f t="shared" si="16"/>
        <v>-0.17479366811124242</v>
      </c>
      <c r="M137" s="259">
        <f t="shared" si="17"/>
        <v>-17303</v>
      </c>
      <c r="N137" s="258">
        <f t="shared" si="18"/>
        <v>0.8113040200447903</v>
      </c>
      <c r="O137" s="252">
        <f t="shared" si="19"/>
        <v>36589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11234</v>
      </c>
      <c r="D138" s="246">
        <v>3255</v>
      </c>
      <c r="E138" s="246">
        <v>10918</v>
      </c>
      <c r="F138" s="246">
        <v>14805</v>
      </c>
      <c r="G138" s="250">
        <f t="shared" si="20"/>
        <v>0.35601758563839536</v>
      </c>
      <c r="H138" s="246">
        <f t="shared" si="14"/>
        <v>3887</v>
      </c>
      <c r="I138" s="248">
        <f t="shared" si="21"/>
        <v>0.12296818027027251</v>
      </c>
      <c r="J138" s="246">
        <v>18228</v>
      </c>
      <c r="K138" s="247">
        <f t="shared" si="15"/>
        <v>0.17173867983191693</v>
      </c>
      <c r="L138" s="248">
        <f t="shared" si="16"/>
        <v>0.23120567375886525</v>
      </c>
      <c r="M138" s="249">
        <f t="shared" si="17"/>
        <v>3423</v>
      </c>
      <c r="N138" s="247">
        <f t="shared" si="18"/>
        <v>4.5999999999999996</v>
      </c>
      <c r="O138" s="246">
        <f t="shared" si="19"/>
        <v>14973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39CD1-875A-4BE1-A766-A952B04FC917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E9311-A57E-4B91-9F56-F2D809F3565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320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201</v>
      </c>
      <c r="C6" s="243">
        <v>107359</v>
      </c>
      <c r="D6" s="243">
        <v>54990</v>
      </c>
      <c r="E6" s="243">
        <v>121194</v>
      </c>
      <c r="F6" s="244">
        <f>E6/$E$6</f>
        <v>1</v>
      </c>
      <c r="G6" s="243">
        <v>82324</v>
      </c>
      <c r="H6" s="244">
        <f>G6/E6-1</f>
        <v>-0.32072544845454398</v>
      </c>
      <c r="I6" s="243">
        <f>G6-E6</f>
        <v>-38870</v>
      </c>
      <c r="J6" s="244">
        <f>G6/$G$6</f>
        <v>1</v>
      </c>
      <c r="K6" s="243">
        <v>71335</v>
      </c>
      <c r="L6" s="244">
        <f t="shared" ref="L6:L12" si="0">K6/G6-1</f>
        <v>-0.13348476750400851</v>
      </c>
      <c r="M6" s="243">
        <f t="shared" ref="M6:M12" si="1">K6-G6</f>
        <v>-10989</v>
      </c>
      <c r="N6" s="244">
        <f>K6/$K$6</f>
        <v>1</v>
      </c>
      <c r="O6" s="243">
        <v>57433</v>
      </c>
      <c r="P6" s="244">
        <f t="shared" ref="P6:P11" si="2">O6/K6-1</f>
        <v>-0.19488329711922614</v>
      </c>
      <c r="Q6" s="243">
        <f t="shared" ref="Q6:Q12" si="3">O6-K6</f>
        <v>-13902</v>
      </c>
      <c r="R6" s="244">
        <f>O6/C6-1</f>
        <v>-0.46503786361646438</v>
      </c>
      <c r="S6" s="243">
        <f>O6-C6</f>
        <v>-49926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79432</v>
      </c>
      <c r="D7" s="246">
        <v>39125</v>
      </c>
      <c r="E7" s="246">
        <v>92329</v>
      </c>
      <c r="F7" s="247">
        <f t="shared" ref="F7:F12" si="4">E7/$E$6</f>
        <v>0.76182814330742443</v>
      </c>
      <c r="G7" s="246">
        <v>64949</v>
      </c>
      <c r="H7" s="248">
        <f>G7/E7-1</f>
        <v>-0.29654821345406102</v>
      </c>
      <c r="I7" s="249">
        <f>G7-E7</f>
        <v>-27380</v>
      </c>
      <c r="J7" s="247">
        <f>G7/$G$6</f>
        <v>0.7889436859239104</v>
      </c>
      <c r="K7" s="246">
        <v>52235</v>
      </c>
      <c r="L7" s="250">
        <f t="shared" si="0"/>
        <v>-0.19575359127931147</v>
      </c>
      <c r="M7" s="251">
        <f t="shared" si="1"/>
        <v>-12714</v>
      </c>
      <c r="N7" s="247">
        <f>K7/$K$6</f>
        <v>0.73224924651293199</v>
      </c>
      <c r="O7" s="246">
        <v>41359</v>
      </c>
      <c r="P7" s="248">
        <f t="shared" si="2"/>
        <v>-0.20821288408155447</v>
      </c>
      <c r="Q7" s="249">
        <f t="shared" si="3"/>
        <v>-10876</v>
      </c>
      <c r="R7" s="248">
        <f t="shared" ref="R7:R10" si="5">O7/C7-1</f>
        <v>-0.4793156410514654</v>
      </c>
      <c r="S7" s="249">
        <f t="shared" ref="S7:S10" si="6">O7-C7</f>
        <v>-38073</v>
      </c>
      <c r="T7" s="247">
        <f>O7/$O$6</f>
        <v>0.72012605993070189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9184</v>
      </c>
      <c r="D8" s="252">
        <v>1649</v>
      </c>
      <c r="E8" s="252">
        <v>4067</v>
      </c>
      <c r="F8" s="253">
        <f t="shared" si="4"/>
        <v>3.3557766886149476E-2</v>
      </c>
      <c r="G8" s="252">
        <v>5637</v>
      </c>
      <c r="H8" s="254">
        <f>IFERROR(G8/E8-1,"-")</f>
        <v>0.38603393164494704</v>
      </c>
      <c r="I8" s="255">
        <f t="shared" ref="I8:I12" si="7">G8-E8</f>
        <v>1570</v>
      </c>
      <c r="J8" s="253">
        <f t="shared" ref="J8:J12" si="8">G8/$G$6</f>
        <v>6.847334920557796E-2</v>
      </c>
      <c r="K8" s="252">
        <v>5291</v>
      </c>
      <c r="L8" s="256">
        <f>IFERROR(K8/G8-1,"-")</f>
        <v>-6.1380166755366283E-2</v>
      </c>
      <c r="M8" s="257">
        <f>IF(G8=0,"nd",K8-G8)</f>
        <v>-346</v>
      </c>
      <c r="N8" s="258">
        <f t="shared" ref="N8:N12" si="9">K8/$K$6</f>
        <v>7.4171164225134922E-2</v>
      </c>
      <c r="O8" s="252">
        <v>2301</v>
      </c>
      <c r="P8" s="256">
        <f>IFERROR(O8/K8-1,"-")</f>
        <v>-0.56511056511056512</v>
      </c>
      <c r="Q8" s="259">
        <f t="shared" si="3"/>
        <v>-2990</v>
      </c>
      <c r="R8" s="256">
        <f>IFERROR(O8/C8-1,"-")</f>
        <v>-0.74945557491289194</v>
      </c>
      <c r="S8" s="259">
        <f t="shared" si="6"/>
        <v>-6883</v>
      </c>
      <c r="T8" s="258">
        <f t="shared" ref="T8:T12" si="10">O8/$O$6</f>
        <v>4.0064074660909235E-2</v>
      </c>
      <c r="V8" s="29"/>
      <c r="W8" s="79"/>
      <c r="AE8" s="1"/>
    </row>
    <row r="9" spans="1:31" s="4" customFormat="1" x14ac:dyDescent="0.25">
      <c r="B9" s="97" t="s">
        <v>61</v>
      </c>
      <c r="C9" s="252">
        <v>70248</v>
      </c>
      <c r="D9" s="252">
        <v>37476</v>
      </c>
      <c r="E9" s="252">
        <v>88262</v>
      </c>
      <c r="F9" s="258">
        <f t="shared" si="4"/>
        <v>0.72827037642127501</v>
      </c>
      <c r="G9" s="252">
        <v>59312</v>
      </c>
      <c r="H9" s="254">
        <f>IFERROR(G9/E9-1,"-")</f>
        <v>-0.32800072511386558</v>
      </c>
      <c r="I9" s="259">
        <f t="shared" si="7"/>
        <v>-28950</v>
      </c>
      <c r="J9" s="258">
        <f t="shared" si="8"/>
        <v>0.72047033671833249</v>
      </c>
      <c r="K9" s="252">
        <v>46944</v>
      </c>
      <c r="L9" s="256">
        <f>IFERROR(K9/G9-1,"-")</f>
        <v>-0.20852441327218774</v>
      </c>
      <c r="M9" s="257">
        <f>IF(G9=0,"nd",K9-G9)</f>
        <v>-12368</v>
      </c>
      <c r="N9" s="258">
        <f t="shared" si="9"/>
        <v>0.65807808228779696</v>
      </c>
      <c r="O9" s="252">
        <v>39058</v>
      </c>
      <c r="P9" s="256">
        <f t="shared" si="2"/>
        <v>-0.16798738922972056</v>
      </c>
      <c r="Q9" s="259">
        <f t="shared" si="3"/>
        <v>-7886</v>
      </c>
      <c r="R9" s="260">
        <f t="shared" si="5"/>
        <v>-0.44399840564855941</v>
      </c>
      <c r="S9" s="259">
        <f t="shared" si="6"/>
        <v>-31190</v>
      </c>
      <c r="T9" s="258">
        <f t="shared" si="10"/>
        <v>0.68006198526979267</v>
      </c>
      <c r="V9" s="29"/>
      <c r="W9" s="79"/>
      <c r="AE9" s="1"/>
    </row>
    <row r="10" spans="1:31" s="4" customFormat="1" x14ac:dyDescent="0.25">
      <c r="B10" s="245" t="s">
        <v>195</v>
      </c>
      <c r="C10" s="261">
        <v>27927</v>
      </c>
      <c r="D10" s="261">
        <v>15865</v>
      </c>
      <c r="E10" s="261">
        <v>28865</v>
      </c>
      <c r="F10" s="262">
        <f>IFERROR(E10/$E$6,"-")</f>
        <v>0.23817185669257554</v>
      </c>
      <c r="G10" s="261">
        <v>17375</v>
      </c>
      <c r="H10" s="250">
        <f>IFERROR(G10/E10-1,"-")</f>
        <v>-0.39805993417633811</v>
      </c>
      <c r="I10" s="251">
        <f>IFERROR(G10-E10,"-")</f>
        <v>-11490</v>
      </c>
      <c r="J10" s="262">
        <f>IFERROR(G10/$G$6,"-")</f>
        <v>0.2110563140760896</v>
      </c>
      <c r="K10" s="261">
        <v>19100</v>
      </c>
      <c r="L10" s="250">
        <f>IFERROR(K10/G10-1,"-")</f>
        <v>9.9280575539568261E-2</v>
      </c>
      <c r="M10" s="251">
        <f>IFERROR(K10-G10,"-")</f>
        <v>1725</v>
      </c>
      <c r="N10" s="262">
        <f>IFERROR(K10/$K$6,"-")</f>
        <v>0.26775075348706806</v>
      </c>
      <c r="O10" s="261">
        <v>16074</v>
      </c>
      <c r="P10" s="250">
        <f>IFERROR(O10/K10-1,"-")</f>
        <v>-0.15842931937172777</v>
      </c>
      <c r="Q10" s="251">
        <f>IFERROR(O10-K10,"-")</f>
        <v>-3026</v>
      </c>
      <c r="R10" s="250">
        <f t="shared" si="5"/>
        <v>-0.42442797292942314</v>
      </c>
      <c r="S10" s="251">
        <f t="shared" si="6"/>
        <v>-11853</v>
      </c>
      <c r="T10" s="262">
        <f>IFERROR(O10/$O$6,"-")</f>
        <v>0.27987394006929817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27157</v>
      </c>
      <c r="D11" s="252">
        <v>2832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-2832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770</v>
      </c>
      <c r="D12" s="252">
        <v>74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-74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41.359 viajeros 
cuota: 72,0%</v>
      </c>
    </row>
    <row r="20" spans="27:27" x14ac:dyDescent="0.25">
      <c r="AA20" t="str">
        <f>CONCATENATE("Apartamentos: 
",FIXED(O10,0)," viajeros
cuota: ",FIXED(T10*100,1),"%")</f>
        <v>Apartamentos: 
16.074 viajeros
cuota: 28,0%</v>
      </c>
    </row>
    <row r="38" spans="2:31" s="4" customFormat="1" ht="15.75" hidden="1" customHeight="1" thickBot="1" x14ac:dyDescent="0.3">
      <c r="B38" s="267" t="s">
        <v>187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85" t="s">
        <v>185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202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201</v>
      </c>
      <c r="C134" s="228">
        <v>113067</v>
      </c>
      <c r="D134" s="228">
        <v>68476</v>
      </c>
      <c r="E134" s="228">
        <v>126666</v>
      </c>
      <c r="F134" s="228">
        <v>86811</v>
      </c>
      <c r="G134" s="229">
        <f>F134/E134-1</f>
        <v>-0.31464639287575202</v>
      </c>
      <c r="H134" s="228">
        <f>F134-E134</f>
        <v>-39855</v>
      </c>
      <c r="I134" s="229">
        <f>F134/F$134</f>
        <v>1</v>
      </c>
      <c r="J134" s="228">
        <v>75374</v>
      </c>
      <c r="K134" s="229">
        <f>J134/J$134</f>
        <v>1</v>
      </c>
      <c r="L134" s="229">
        <f>J134/F134-1</f>
        <v>-0.13174597689232936</v>
      </c>
      <c r="M134" s="228">
        <f>J134-F134</f>
        <v>-11437</v>
      </c>
      <c r="N134" s="229">
        <f>J134/D134-1</f>
        <v>0.10073602430048489</v>
      </c>
      <c r="O134" s="228">
        <f>J134-D134</f>
        <v>6898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84229</v>
      </c>
      <c r="D135" s="246">
        <v>46830</v>
      </c>
      <c r="E135" s="246">
        <v>97227</v>
      </c>
      <c r="F135" s="246">
        <v>68469</v>
      </c>
      <c r="G135" s="250">
        <f>IFERROR(F135/E135-1,"-")</f>
        <v>-0.29578203585423801</v>
      </c>
      <c r="H135" s="246">
        <f t="shared" ref="H135:H138" si="14">F135-E135</f>
        <v>-28758</v>
      </c>
      <c r="I135" s="248">
        <f>F135/F$134</f>
        <v>0.78871341189480593</v>
      </c>
      <c r="J135" s="246">
        <v>54932</v>
      </c>
      <c r="K135" s="247">
        <f t="shared" ref="K135:K138" si="15">J135/J$134</f>
        <v>0.72879242179000714</v>
      </c>
      <c r="L135" s="248">
        <f t="shared" ref="L135:L138" si="16">J135/F135-1</f>
        <v>-0.1977099125151528</v>
      </c>
      <c r="M135" s="249">
        <f t="shared" ref="M135:M138" si="17">J135-F135</f>
        <v>-13537</v>
      </c>
      <c r="N135" s="247">
        <f t="shared" ref="N135:N138" si="18">J135/D135-1</f>
        <v>0.17300875507153535</v>
      </c>
      <c r="O135" s="246">
        <f t="shared" ref="O135:O138" si="19">J135-D135</f>
        <v>8102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9760</v>
      </c>
      <c r="D136" s="252">
        <v>1786</v>
      </c>
      <c r="E136" s="252">
        <v>4418</v>
      </c>
      <c r="F136" s="252">
        <v>6088</v>
      </c>
      <c r="G136" s="256">
        <f t="shared" ref="G136:G138" si="20">IFERROR(F136/E136-1,"-")</f>
        <v>0.37799909461294701</v>
      </c>
      <c r="H136" s="252">
        <f t="shared" si="14"/>
        <v>1670</v>
      </c>
      <c r="I136" s="260">
        <f t="shared" ref="I136:I138" si="21">F136/F$134</f>
        <v>7.0129361486447564E-2</v>
      </c>
      <c r="J136" s="252">
        <v>5359</v>
      </c>
      <c r="K136" s="258">
        <f t="shared" si="15"/>
        <v>7.1098787380263748E-2</v>
      </c>
      <c r="L136" s="260">
        <f t="shared" si="16"/>
        <v>-0.11974375821287775</v>
      </c>
      <c r="M136" s="259">
        <f t="shared" si="17"/>
        <v>-729</v>
      </c>
      <c r="N136" s="258">
        <f t="shared" si="18"/>
        <v>2.0005599104143337</v>
      </c>
      <c r="O136" s="252">
        <f t="shared" si="19"/>
        <v>3573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74469</v>
      </c>
      <c r="D137" s="252">
        <v>45044</v>
      </c>
      <c r="E137" s="252">
        <v>92809</v>
      </c>
      <c r="F137" s="252">
        <v>62381</v>
      </c>
      <c r="G137" s="254">
        <f t="shared" si="20"/>
        <v>-0.32785613464211449</v>
      </c>
      <c r="H137" s="252">
        <f t="shared" si="14"/>
        <v>-30428</v>
      </c>
      <c r="I137" s="264">
        <f t="shared" si="21"/>
        <v>0.71858405040835838</v>
      </c>
      <c r="J137" s="252">
        <v>49573</v>
      </c>
      <c r="K137" s="258">
        <f t="shared" si="15"/>
        <v>0.65769363440974338</v>
      </c>
      <c r="L137" s="260">
        <f t="shared" si="16"/>
        <v>-0.20531892723746015</v>
      </c>
      <c r="M137" s="259">
        <f t="shared" si="17"/>
        <v>-12808</v>
      </c>
      <c r="N137" s="258">
        <f t="shared" si="18"/>
        <v>0.1005461326702779</v>
      </c>
      <c r="O137" s="252">
        <f t="shared" si="19"/>
        <v>4529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28838</v>
      </c>
      <c r="D138" s="246">
        <v>21646</v>
      </c>
      <c r="E138" s="246">
        <v>29439</v>
      </c>
      <c r="F138" s="246">
        <v>18342</v>
      </c>
      <c r="G138" s="250">
        <f t="shared" si="20"/>
        <v>-0.37694894527667377</v>
      </c>
      <c r="H138" s="246">
        <f t="shared" si="14"/>
        <v>-11097</v>
      </c>
      <c r="I138" s="248">
        <f t="shared" si="21"/>
        <v>0.21128658810519405</v>
      </c>
      <c r="J138" s="246">
        <v>20442</v>
      </c>
      <c r="K138" s="247">
        <f t="shared" si="15"/>
        <v>0.27120757820999286</v>
      </c>
      <c r="L138" s="248">
        <f t="shared" si="16"/>
        <v>0.11449133137062484</v>
      </c>
      <c r="M138" s="249">
        <f t="shared" si="17"/>
        <v>2100</v>
      </c>
      <c r="N138" s="247">
        <f t="shared" si="18"/>
        <v>-5.562228587267859E-2</v>
      </c>
      <c r="O138" s="246">
        <f t="shared" si="19"/>
        <v>-1204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E3295-283D-43E1-8B68-1A17D939842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977442</v>
      </c>
      <c r="D6" s="243">
        <v>431442</v>
      </c>
      <c r="E6" s="243">
        <v>739628</v>
      </c>
      <c r="F6" s="244">
        <f>E6/$E$6</f>
        <v>1</v>
      </c>
      <c r="G6" s="243">
        <v>947988</v>
      </c>
      <c r="H6" s="244">
        <f>G6/E6-1</f>
        <v>0.281709183535507</v>
      </c>
      <c r="I6" s="243">
        <f>G6-E6</f>
        <v>208360</v>
      </c>
      <c r="J6" s="244">
        <f>G6/$G$6</f>
        <v>1</v>
      </c>
      <c r="K6" s="243">
        <v>974590</v>
      </c>
      <c r="L6" s="244">
        <f>K6/G6-1</f>
        <v>2.8061536643923857E-2</v>
      </c>
      <c r="M6" s="243">
        <f>K6-G6</f>
        <v>26602</v>
      </c>
      <c r="N6" s="244">
        <f>K6/$K$6</f>
        <v>1</v>
      </c>
      <c r="O6" s="243">
        <v>990510</v>
      </c>
      <c r="P6" s="244">
        <f>O6/K6-1</f>
        <v>1.6335074236345504E-2</v>
      </c>
      <c r="Q6" s="243">
        <f>O6-K6</f>
        <v>15920</v>
      </c>
      <c r="R6" s="244">
        <f>IFERROR(O6/C6-1,"-")</f>
        <v>1.3369591239173362E-2</v>
      </c>
      <c r="S6" s="243">
        <f>O6-C6</f>
        <v>13068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210585</v>
      </c>
      <c r="D7" s="252">
        <v>95402</v>
      </c>
      <c r="E7" s="252">
        <v>233548</v>
      </c>
      <c r="F7" s="258">
        <f t="shared" ref="F7:F16" si="0">E7/$E$6</f>
        <v>0.31576414089244864</v>
      </c>
      <c r="G7" s="252">
        <v>194307</v>
      </c>
      <c r="H7" s="260">
        <f>G7/E7-1</f>
        <v>-0.16802113484165992</v>
      </c>
      <c r="I7" s="259">
        <f>G7-E7</f>
        <v>-39241</v>
      </c>
      <c r="J7" s="258">
        <f>G7/$G$6</f>
        <v>0.20496778440233421</v>
      </c>
      <c r="K7" s="252">
        <v>169678</v>
      </c>
      <c r="L7" s="260">
        <f>K7/G7-1</f>
        <v>-0.12675302485242423</v>
      </c>
      <c r="M7" s="259">
        <f>K7-G7</f>
        <v>-24629</v>
      </c>
      <c r="N7" s="258">
        <f>K7/$K$6</f>
        <v>0.17410193004237678</v>
      </c>
      <c r="O7" s="252">
        <v>151006</v>
      </c>
      <c r="P7" s="260">
        <f>O7/K7-1</f>
        <v>-0.11004372988837685</v>
      </c>
      <c r="Q7" s="259">
        <f>O7-K7</f>
        <v>-18672</v>
      </c>
      <c r="R7" s="260">
        <f t="shared" ref="R7:R16" si="1">IFERROR(O7/C7-1,"-")</f>
        <v>-0.28292138566374625</v>
      </c>
      <c r="S7" s="259">
        <f t="shared" ref="S7:S16" si="2">O7-C7</f>
        <v>-59579</v>
      </c>
      <c r="T7" s="258">
        <f>O7/$O$6</f>
        <v>0.15245277685232861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119383</v>
      </c>
      <c r="D8" s="252">
        <v>44587</v>
      </c>
      <c r="E8" s="252">
        <v>75925</v>
      </c>
      <c r="F8" s="258">
        <f t="shared" si="0"/>
        <v>0.1026529552694057</v>
      </c>
      <c r="G8" s="252">
        <v>115928</v>
      </c>
      <c r="H8" s="260">
        <f t="shared" ref="H8:H16" si="3">G8/E8-1</f>
        <v>0.52687520579519265</v>
      </c>
      <c r="I8" s="259">
        <f t="shared" ref="I8:I16" si="4">G8-E8</f>
        <v>40003</v>
      </c>
      <c r="J8" s="258">
        <f t="shared" ref="J8:J16" si="5">G8/$G$6</f>
        <v>0.12228846778651206</v>
      </c>
      <c r="K8" s="252">
        <v>111509</v>
      </c>
      <c r="L8" s="260">
        <f t="shared" ref="L8:L16" si="6">K8/G8-1</f>
        <v>-3.8118487336967766E-2</v>
      </c>
      <c r="M8" s="259">
        <f t="shared" ref="M8:M16" si="7">K8-G8</f>
        <v>-4419</v>
      </c>
      <c r="N8" s="258">
        <f t="shared" ref="N8:N16" si="8">K8/$K$6</f>
        <v>0.11441631865707631</v>
      </c>
      <c r="O8" s="252">
        <v>107119</v>
      </c>
      <c r="P8" s="260">
        <f t="shared" ref="P8:P16" si="9">O8/K8-1</f>
        <v>-3.9369019541023564E-2</v>
      </c>
      <c r="Q8" s="259">
        <f t="shared" ref="Q8:Q16" si="10">O8-K8</f>
        <v>-4390</v>
      </c>
      <c r="R8" s="260">
        <f t="shared" si="1"/>
        <v>-0.10272819413149281</v>
      </c>
      <c r="S8" s="259">
        <f t="shared" si="2"/>
        <v>-12264</v>
      </c>
      <c r="T8" s="258">
        <f t="shared" ref="T8:T16" si="11">O8/$O$6</f>
        <v>0.10814529888643225</v>
      </c>
      <c r="V8" s="29"/>
      <c r="W8" s="79"/>
      <c r="AE8" s="1"/>
    </row>
    <row r="9" spans="1:31" s="4" customFormat="1" x14ac:dyDescent="0.25">
      <c r="B9" s="235" t="s">
        <v>46</v>
      </c>
      <c r="C9" s="252">
        <v>10010</v>
      </c>
      <c r="D9" s="252">
        <v>2332</v>
      </c>
      <c r="E9" s="252">
        <v>4741</v>
      </c>
      <c r="F9" s="253">
        <f t="shared" si="0"/>
        <v>6.4099790705597947E-3</v>
      </c>
      <c r="G9" s="252">
        <v>5537</v>
      </c>
      <c r="H9" s="264">
        <f t="shared" si="3"/>
        <v>0.16789706812908678</v>
      </c>
      <c r="I9" s="255">
        <f t="shared" si="4"/>
        <v>796</v>
      </c>
      <c r="J9" s="253">
        <f t="shared" si="5"/>
        <v>5.8407912336443076E-3</v>
      </c>
      <c r="K9" s="252">
        <v>18264</v>
      </c>
      <c r="L9" s="260">
        <f t="shared" si="6"/>
        <v>2.2985371139606285</v>
      </c>
      <c r="M9" s="259">
        <f t="shared" si="7"/>
        <v>12727</v>
      </c>
      <c r="N9" s="258">
        <f t="shared" si="8"/>
        <v>1.8740188181696919E-2</v>
      </c>
      <c r="O9" s="252">
        <v>10070</v>
      </c>
      <c r="P9" s="260">
        <f t="shared" si="9"/>
        <v>-0.44864213753832671</v>
      </c>
      <c r="Q9" s="259">
        <f t="shared" si="10"/>
        <v>-8194</v>
      </c>
      <c r="R9" s="260">
        <f t="shared" si="1"/>
        <v>5.9940059940060131E-3</v>
      </c>
      <c r="S9" s="259">
        <f t="shared" si="2"/>
        <v>60</v>
      </c>
      <c r="T9" s="258">
        <f t="shared" si="11"/>
        <v>1.016647989419592E-2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333182</v>
      </c>
      <c r="D10" s="252">
        <v>89109</v>
      </c>
      <c r="E10" s="252">
        <v>165373</v>
      </c>
      <c r="F10" s="258">
        <f t="shared" si="0"/>
        <v>0.22358942603579096</v>
      </c>
      <c r="G10" s="252">
        <v>319738</v>
      </c>
      <c r="H10" s="260">
        <f t="shared" si="3"/>
        <v>0.93343532499259241</v>
      </c>
      <c r="I10" s="259">
        <f t="shared" si="4"/>
        <v>154365</v>
      </c>
      <c r="J10" s="258">
        <f t="shared" si="5"/>
        <v>0.33728064068321539</v>
      </c>
      <c r="K10" s="252">
        <v>322678</v>
      </c>
      <c r="L10" s="260">
        <f t="shared" si="6"/>
        <v>9.195028429526575E-3</v>
      </c>
      <c r="M10" s="259">
        <f t="shared" si="7"/>
        <v>2940</v>
      </c>
      <c r="N10" s="258">
        <f t="shared" si="8"/>
        <v>0.33109102289167752</v>
      </c>
      <c r="O10" s="252">
        <v>361792</v>
      </c>
      <c r="P10" s="260">
        <f t="shared" si="9"/>
        <v>0.12121681676470031</v>
      </c>
      <c r="Q10" s="259">
        <f t="shared" si="10"/>
        <v>39114</v>
      </c>
      <c r="R10" s="260">
        <f t="shared" si="1"/>
        <v>8.5868984518971514E-2</v>
      </c>
      <c r="S10" s="259">
        <f t="shared" si="2"/>
        <v>28610</v>
      </c>
      <c r="T10" s="258">
        <f>O10/$O$6</f>
        <v>0.36525830127913905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28852</v>
      </c>
      <c r="D11" s="252">
        <v>28150</v>
      </c>
      <c r="E11" s="252">
        <v>41202</v>
      </c>
      <c r="F11" s="253">
        <f t="shared" si="0"/>
        <v>5.570638212723153E-2</v>
      </c>
      <c r="G11" s="252">
        <v>45648</v>
      </c>
      <c r="H11" s="264">
        <f t="shared" si="3"/>
        <v>0.10790738313674098</v>
      </c>
      <c r="I11" s="255">
        <f t="shared" si="4"/>
        <v>4446</v>
      </c>
      <c r="J11" s="253">
        <f t="shared" si="5"/>
        <v>4.8152508259598222E-2</v>
      </c>
      <c r="K11" s="252">
        <v>51971</v>
      </c>
      <c r="L11" s="260">
        <f t="shared" si="6"/>
        <v>0.13851647388713628</v>
      </c>
      <c r="M11" s="259">
        <f t="shared" si="7"/>
        <v>6323</v>
      </c>
      <c r="N11" s="258">
        <f t="shared" si="8"/>
        <v>5.3326014016150385E-2</v>
      </c>
      <c r="O11" s="252">
        <v>46838</v>
      </c>
      <c r="P11" s="260">
        <f t="shared" si="9"/>
        <v>-9.8766619845683135E-2</v>
      </c>
      <c r="Q11" s="259">
        <f t="shared" si="10"/>
        <v>-5133</v>
      </c>
      <c r="R11" s="260">
        <f t="shared" si="1"/>
        <v>0.62338832663246913</v>
      </c>
      <c r="S11" s="259">
        <f t="shared" si="2"/>
        <v>17986</v>
      </c>
      <c r="T11" s="258">
        <f t="shared" si="11"/>
        <v>4.7286751269548011E-2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109887</v>
      </c>
      <c r="D12" s="252">
        <v>48506</v>
      </c>
      <c r="E12" s="252">
        <v>94808</v>
      </c>
      <c r="F12" s="258">
        <f t="shared" si="0"/>
        <v>0.1281833570389439</v>
      </c>
      <c r="G12" s="252">
        <v>124192</v>
      </c>
      <c r="H12" s="260">
        <f t="shared" si="3"/>
        <v>0.30993165133743994</v>
      </c>
      <c r="I12" s="259">
        <f t="shared" si="4"/>
        <v>29384</v>
      </c>
      <c r="J12" s="258">
        <f t="shared" si="5"/>
        <v>0.13100587771153221</v>
      </c>
      <c r="K12" s="252">
        <v>135981</v>
      </c>
      <c r="L12" s="260">
        <f t="shared" si="6"/>
        <v>9.4925599072404054E-2</v>
      </c>
      <c r="M12" s="259">
        <f t="shared" si="7"/>
        <v>11789</v>
      </c>
      <c r="N12" s="258">
        <f t="shared" si="8"/>
        <v>0.13952636493294615</v>
      </c>
      <c r="O12" s="252">
        <v>143457</v>
      </c>
      <c r="P12" s="260">
        <f t="shared" si="9"/>
        <v>5.4978269022878168E-2</v>
      </c>
      <c r="Q12" s="259">
        <f t="shared" si="10"/>
        <v>7476</v>
      </c>
      <c r="R12" s="260">
        <f t="shared" si="1"/>
        <v>0.30549564552676833</v>
      </c>
      <c r="S12" s="259">
        <f t="shared" si="2"/>
        <v>33570</v>
      </c>
      <c r="T12" s="258">
        <f t="shared" si="11"/>
        <v>0.14483145046491203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33141</v>
      </c>
      <c r="D13" s="252">
        <v>13638</v>
      </c>
      <c r="E13" s="252">
        <v>18779</v>
      </c>
      <c r="F13" s="253">
        <f t="shared" si="0"/>
        <v>2.5389790543354225E-2</v>
      </c>
      <c r="G13" s="252">
        <v>30450</v>
      </c>
      <c r="H13" s="264">
        <f t="shared" si="3"/>
        <v>0.62149209223068325</v>
      </c>
      <c r="I13" s="255">
        <f t="shared" si="4"/>
        <v>11671</v>
      </c>
      <c r="J13" s="253">
        <f t="shared" si="5"/>
        <v>3.2120659755186777E-2</v>
      </c>
      <c r="K13" s="252">
        <v>35140</v>
      </c>
      <c r="L13" s="260">
        <f t="shared" si="6"/>
        <v>0.15402298850574714</v>
      </c>
      <c r="M13" s="259">
        <f t="shared" si="7"/>
        <v>4690</v>
      </c>
      <c r="N13" s="258">
        <f t="shared" si="8"/>
        <v>3.6056187730225016E-2</v>
      </c>
      <c r="O13" s="252">
        <v>32599</v>
      </c>
      <c r="P13" s="260">
        <f t="shared" si="9"/>
        <v>-7.2310756972111534E-2</v>
      </c>
      <c r="Q13" s="259">
        <f t="shared" si="10"/>
        <v>-2541</v>
      </c>
      <c r="R13" s="260">
        <f t="shared" si="1"/>
        <v>-1.6354364684228018E-2</v>
      </c>
      <c r="S13" s="259">
        <f t="shared" si="2"/>
        <v>-542</v>
      </c>
      <c r="T13" s="258">
        <f t="shared" si="11"/>
        <v>3.2911328507536523E-2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43361</v>
      </c>
      <c r="D14" s="252">
        <v>19970</v>
      </c>
      <c r="E14" s="252">
        <v>43178</v>
      </c>
      <c r="F14" s="258">
        <f t="shared" si="0"/>
        <v>5.8377995424727026E-2</v>
      </c>
      <c r="G14" s="252">
        <v>27239</v>
      </c>
      <c r="H14" s="260">
        <f t="shared" si="3"/>
        <v>-0.36914632451711515</v>
      </c>
      <c r="I14" s="259">
        <f t="shared" si="4"/>
        <v>-15939</v>
      </c>
      <c r="J14" s="258">
        <f t="shared" si="5"/>
        <v>2.8733486077882842E-2</v>
      </c>
      <c r="K14" s="252">
        <v>30135</v>
      </c>
      <c r="L14" s="260">
        <f t="shared" si="6"/>
        <v>0.10631814677484486</v>
      </c>
      <c r="M14" s="259">
        <f t="shared" si="7"/>
        <v>2896</v>
      </c>
      <c r="N14" s="258">
        <f t="shared" si="8"/>
        <v>3.0920694856298545E-2</v>
      </c>
      <c r="O14" s="252">
        <v>27789</v>
      </c>
      <c r="P14" s="260">
        <f t="shared" si="9"/>
        <v>-7.7849676455948202E-2</v>
      </c>
      <c r="Q14" s="259">
        <f t="shared" si="10"/>
        <v>-2346</v>
      </c>
      <c r="R14" s="260">
        <f t="shared" si="1"/>
        <v>-0.35912455893544892</v>
      </c>
      <c r="S14" s="259">
        <f t="shared" si="2"/>
        <v>-15572</v>
      </c>
      <c r="T14" s="258">
        <f t="shared" si="11"/>
        <v>2.805524426810431E-2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39570</v>
      </c>
      <c r="D15" s="252">
        <v>21572</v>
      </c>
      <c r="E15" s="252">
        <v>25442</v>
      </c>
      <c r="F15" s="253">
        <f t="shared" si="0"/>
        <v>3.439837323627553E-2</v>
      </c>
      <c r="G15" s="252">
        <v>31498</v>
      </c>
      <c r="H15" s="264">
        <f t="shared" si="3"/>
        <v>0.23803160128920675</v>
      </c>
      <c r="I15" s="255">
        <f t="shared" si="4"/>
        <v>6056</v>
      </c>
      <c r="J15" s="253">
        <f t="shared" si="5"/>
        <v>3.3226158980915368E-2</v>
      </c>
      <c r="K15" s="252">
        <v>43404</v>
      </c>
      <c r="L15" s="260">
        <f t="shared" si="6"/>
        <v>0.3779922534764113</v>
      </c>
      <c r="M15" s="259">
        <f t="shared" si="7"/>
        <v>11906</v>
      </c>
      <c r="N15" s="258">
        <f t="shared" si="8"/>
        <v>4.4535650889091824E-2</v>
      </c>
      <c r="O15" s="252">
        <v>57295</v>
      </c>
      <c r="P15" s="260">
        <f t="shared" si="9"/>
        <v>0.32003962768408445</v>
      </c>
      <c r="Q15" s="259">
        <f t="shared" si="10"/>
        <v>13891</v>
      </c>
      <c r="R15" s="260">
        <f t="shared" si="1"/>
        <v>0.44794035885772043</v>
      </c>
      <c r="S15" s="259">
        <f t="shared" si="2"/>
        <v>17725</v>
      </c>
      <c r="T15" s="258">
        <f t="shared" si="11"/>
        <v>5.7843938980929016E-2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49471</v>
      </c>
      <c r="D16" s="252">
        <f>D6-SUM(D7:D15)</f>
        <v>68176</v>
      </c>
      <c r="E16" s="252">
        <f>E6-SUM(E7:E15)</f>
        <v>36632</v>
      </c>
      <c r="F16" s="258">
        <f t="shared" si="0"/>
        <v>4.9527600361262691E-2</v>
      </c>
      <c r="G16" s="252">
        <f>G6-SUM(G7:G15)</f>
        <v>53451</v>
      </c>
      <c r="H16" s="260">
        <f t="shared" si="3"/>
        <v>0.45913409041275388</v>
      </c>
      <c r="I16" s="259">
        <f t="shared" si="4"/>
        <v>16819</v>
      </c>
      <c r="J16" s="258">
        <f t="shared" si="5"/>
        <v>5.6383625109178596E-2</v>
      </c>
      <c r="K16" s="252">
        <f>K6-SUM(K7:K15)</f>
        <v>55830</v>
      </c>
      <c r="L16" s="260">
        <f t="shared" si="6"/>
        <v>4.4508054105629524E-2</v>
      </c>
      <c r="M16" s="259">
        <f t="shared" si="7"/>
        <v>2379</v>
      </c>
      <c r="N16" s="258">
        <f t="shared" si="8"/>
        <v>5.728562780246052E-2</v>
      </c>
      <c r="O16" s="252">
        <f>O6-SUM(O7:O15)</f>
        <v>52545</v>
      </c>
      <c r="P16" s="260">
        <f t="shared" si="9"/>
        <v>-5.8839333691563689E-2</v>
      </c>
      <c r="Q16" s="259">
        <f t="shared" si="10"/>
        <v>-3285</v>
      </c>
      <c r="R16" s="260">
        <f t="shared" si="1"/>
        <v>6.2137413838410316E-2</v>
      </c>
      <c r="S16" s="259">
        <f t="shared" si="2"/>
        <v>3074</v>
      </c>
      <c r="T16" s="258">
        <f t="shared" si="11"/>
        <v>5.3048429596874336E-2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187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85" t="s">
        <v>185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CA080-DA5C-4ED7-9F1E-B4630389B9C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589548</v>
      </c>
      <c r="D6" s="243">
        <v>238407</v>
      </c>
      <c r="E6" s="243">
        <v>350763</v>
      </c>
      <c r="F6" s="244">
        <f>E6/$E$6</f>
        <v>1</v>
      </c>
      <c r="G6" s="243">
        <v>550203</v>
      </c>
      <c r="H6" s="244">
        <f>G6/E6-1</f>
        <v>0.56858904730544557</v>
      </c>
      <c r="I6" s="243">
        <f>G6-E6</f>
        <v>199440</v>
      </c>
      <c r="J6" s="244">
        <f>G6/$G$6</f>
        <v>1</v>
      </c>
      <c r="K6" s="243">
        <v>571683</v>
      </c>
      <c r="L6" s="244">
        <f>K6/G6-1</f>
        <v>3.9040136095223055E-2</v>
      </c>
      <c r="M6" s="243">
        <f>K6-G6</f>
        <v>21480</v>
      </c>
      <c r="N6" s="244">
        <f>K6/$K$6</f>
        <v>1</v>
      </c>
      <c r="O6" s="243">
        <v>594103</v>
      </c>
      <c r="P6" s="244">
        <f>O6/K6-1</f>
        <v>3.921753839103137E-2</v>
      </c>
      <c r="Q6" s="243">
        <f>O6-K6</f>
        <v>22420</v>
      </c>
      <c r="R6" s="244">
        <f>IFERROR(O6/C6-1,"-")</f>
        <v>7.7262580824630778E-3</v>
      </c>
      <c r="S6" s="243">
        <f>O6-C6</f>
        <v>4555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103226</v>
      </c>
      <c r="D7" s="252">
        <v>40412</v>
      </c>
      <c r="E7" s="252">
        <v>112354</v>
      </c>
      <c r="F7" s="258">
        <f t="shared" ref="F7:F16" si="0">E7/$E$6</f>
        <v>0.32031314591333748</v>
      </c>
      <c r="G7" s="252">
        <v>111983</v>
      </c>
      <c r="H7" s="260">
        <f>G7/E7-1</f>
        <v>-3.302063121918275E-3</v>
      </c>
      <c r="I7" s="259">
        <f>G7-E7</f>
        <v>-371</v>
      </c>
      <c r="J7" s="258">
        <f>G7/$G$6</f>
        <v>0.20353033334969092</v>
      </c>
      <c r="K7" s="252">
        <v>98343</v>
      </c>
      <c r="L7" s="260">
        <f>K7/G7-1</f>
        <v>-0.12180420242358214</v>
      </c>
      <c r="M7" s="259">
        <f>K7-G7</f>
        <v>-13640</v>
      </c>
      <c r="N7" s="258">
        <f>K7/$K$6</f>
        <v>0.17202365646695808</v>
      </c>
      <c r="O7" s="252">
        <v>93573</v>
      </c>
      <c r="P7" s="260">
        <f>O7/K7-1</f>
        <v>-4.8503706415301551E-2</v>
      </c>
      <c r="Q7" s="259">
        <f>O7-K7</f>
        <v>-4770</v>
      </c>
      <c r="R7" s="260">
        <f t="shared" ref="R7:R16" si="1">IFERROR(O7/C7-1,"-")</f>
        <v>-9.3513262162633448E-2</v>
      </c>
      <c r="S7" s="259">
        <f t="shared" ref="S7:S16" si="2">O7-C7</f>
        <v>-9653</v>
      </c>
      <c r="T7" s="258">
        <f>O7/$O$6</f>
        <v>0.15750299190544401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71029</v>
      </c>
      <c r="D8" s="252">
        <v>22598</v>
      </c>
      <c r="E8" s="252">
        <v>35094</v>
      </c>
      <c r="F8" s="258">
        <f t="shared" si="0"/>
        <v>0.10005046142267</v>
      </c>
      <c r="G8" s="252">
        <v>69808</v>
      </c>
      <c r="H8" s="260">
        <f t="shared" ref="H8:H16" si="3">G8/E8-1</f>
        <v>0.98917193822305816</v>
      </c>
      <c r="I8" s="259">
        <f t="shared" ref="I8:I16" si="4">G8-E8</f>
        <v>34714</v>
      </c>
      <c r="J8" s="258">
        <f t="shared" ref="J8:J16" si="5">G8/$G$6</f>
        <v>0.12687680728749207</v>
      </c>
      <c r="K8" s="252">
        <v>62410</v>
      </c>
      <c r="L8" s="260">
        <f t="shared" ref="L8:L16" si="6">K8/G8-1</f>
        <v>-0.10597639239055701</v>
      </c>
      <c r="M8" s="259">
        <f t="shared" ref="M8:M16" si="7">K8-G8</f>
        <v>-7398</v>
      </c>
      <c r="N8" s="258">
        <f t="shared" ref="N8:N16" si="8">K8/$K$6</f>
        <v>0.10916889255059185</v>
      </c>
      <c r="O8" s="252">
        <v>59614</v>
      </c>
      <c r="P8" s="260">
        <f t="shared" ref="P8:P16" si="9">O8/K8-1</f>
        <v>-4.4800512738343179E-2</v>
      </c>
      <c r="Q8" s="259">
        <f t="shared" ref="Q8:Q16" si="10">O8-K8</f>
        <v>-2796</v>
      </c>
      <c r="R8" s="260">
        <f t="shared" si="1"/>
        <v>-0.16070900618057415</v>
      </c>
      <c r="S8" s="259">
        <f t="shared" si="2"/>
        <v>-11415</v>
      </c>
      <c r="T8" s="258">
        <f t="shared" ref="T8:T16" si="11">O8/$O$6</f>
        <v>0.10034286983906832</v>
      </c>
      <c r="V8" s="29"/>
      <c r="W8" s="79"/>
      <c r="AE8" s="1"/>
    </row>
    <row r="9" spans="1:31" s="4" customFormat="1" x14ac:dyDescent="0.25">
      <c r="B9" s="235" t="s">
        <v>46</v>
      </c>
      <c r="C9" s="252">
        <v>4362</v>
      </c>
      <c r="D9" s="252">
        <v>678</v>
      </c>
      <c r="E9" s="252">
        <v>2391</v>
      </c>
      <c r="F9" s="253">
        <f t="shared" si="0"/>
        <v>6.8165684522027694E-3</v>
      </c>
      <c r="G9" s="252">
        <v>2792</v>
      </c>
      <c r="H9" s="264">
        <f t="shared" si="3"/>
        <v>0.16771225428690917</v>
      </c>
      <c r="I9" s="255">
        <f t="shared" si="4"/>
        <v>401</v>
      </c>
      <c r="J9" s="253">
        <f t="shared" si="5"/>
        <v>5.0744906879824359E-3</v>
      </c>
      <c r="K9" s="252">
        <v>4956</v>
      </c>
      <c r="L9" s="260">
        <f t="shared" si="6"/>
        <v>0.77507163323782224</v>
      </c>
      <c r="M9" s="259">
        <f t="shared" si="7"/>
        <v>2164</v>
      </c>
      <c r="N9" s="258">
        <f t="shared" si="8"/>
        <v>8.6691400653858865E-3</v>
      </c>
      <c r="O9" s="252">
        <v>3365</v>
      </c>
      <c r="P9" s="260">
        <f t="shared" si="9"/>
        <v>-0.32102502017756251</v>
      </c>
      <c r="Q9" s="259">
        <f t="shared" si="10"/>
        <v>-1591</v>
      </c>
      <c r="R9" s="260">
        <f t="shared" si="1"/>
        <v>-0.22856487849610274</v>
      </c>
      <c r="S9" s="259">
        <f t="shared" si="2"/>
        <v>-997</v>
      </c>
      <c r="T9" s="258">
        <f t="shared" si="11"/>
        <v>5.6640010233915666E-3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265361</v>
      </c>
      <c r="D10" s="252">
        <v>66693</v>
      </c>
      <c r="E10" s="252">
        <v>104771</v>
      </c>
      <c r="F10" s="258">
        <f t="shared" si="0"/>
        <v>0.29869456014459905</v>
      </c>
      <c r="G10" s="252">
        <v>228096</v>
      </c>
      <c r="H10" s="260">
        <f t="shared" si="3"/>
        <v>1.1770909889186894</v>
      </c>
      <c r="I10" s="259">
        <f t="shared" si="4"/>
        <v>123325</v>
      </c>
      <c r="J10" s="258">
        <f t="shared" si="5"/>
        <v>0.41456698709385448</v>
      </c>
      <c r="K10" s="252">
        <v>235494</v>
      </c>
      <c r="L10" s="260">
        <f t="shared" si="6"/>
        <v>3.2433712121212155E-2</v>
      </c>
      <c r="M10" s="259">
        <f t="shared" si="7"/>
        <v>7398</v>
      </c>
      <c r="N10" s="258">
        <f t="shared" si="8"/>
        <v>0.41193108768320907</v>
      </c>
      <c r="O10" s="252">
        <v>260897</v>
      </c>
      <c r="P10" s="260">
        <f t="shared" si="9"/>
        <v>0.10787111348909106</v>
      </c>
      <c r="Q10" s="259">
        <f t="shared" si="10"/>
        <v>25403</v>
      </c>
      <c r="R10" s="260">
        <f t="shared" si="1"/>
        <v>-1.6822366512034503E-2</v>
      </c>
      <c r="S10" s="259">
        <f t="shared" si="2"/>
        <v>-4464</v>
      </c>
      <c r="T10" s="258">
        <f>O10/$O$6</f>
        <v>0.43914439078745604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17589</v>
      </c>
      <c r="D11" s="252">
        <v>24632</v>
      </c>
      <c r="E11" s="252">
        <v>18395</v>
      </c>
      <c r="F11" s="253">
        <f t="shared" si="0"/>
        <v>5.2442817514960244E-2</v>
      </c>
      <c r="G11" s="252">
        <v>29988</v>
      </c>
      <c r="H11" s="264">
        <f t="shared" si="3"/>
        <v>0.63022560478390877</v>
      </c>
      <c r="I11" s="255">
        <f t="shared" si="4"/>
        <v>11593</v>
      </c>
      <c r="J11" s="253">
        <f t="shared" si="5"/>
        <v>5.4503519610034842E-2</v>
      </c>
      <c r="K11" s="252">
        <v>33119</v>
      </c>
      <c r="L11" s="260">
        <f t="shared" si="6"/>
        <v>0.10440843003868205</v>
      </c>
      <c r="M11" s="259">
        <f t="shared" si="7"/>
        <v>3131</v>
      </c>
      <c r="N11" s="258">
        <f t="shared" si="8"/>
        <v>5.7932455574155606E-2</v>
      </c>
      <c r="O11" s="252">
        <v>31431</v>
      </c>
      <c r="P11" s="260">
        <f t="shared" si="9"/>
        <v>-5.0967722455388165E-2</v>
      </c>
      <c r="Q11" s="259">
        <f t="shared" si="10"/>
        <v>-1688</v>
      </c>
      <c r="R11" s="260">
        <f t="shared" si="1"/>
        <v>0.78696912843254307</v>
      </c>
      <c r="S11" s="259">
        <f t="shared" si="2"/>
        <v>13842</v>
      </c>
      <c r="T11" s="258">
        <f t="shared" si="11"/>
        <v>5.2904967657123429E-2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54755</v>
      </c>
      <c r="D12" s="252">
        <v>26652</v>
      </c>
      <c r="E12" s="252">
        <v>46899</v>
      </c>
      <c r="F12" s="258">
        <f t="shared" si="0"/>
        <v>0.13370566450851429</v>
      </c>
      <c r="G12" s="252">
        <v>60065</v>
      </c>
      <c r="H12" s="260">
        <f t="shared" si="3"/>
        <v>0.28073093242926284</v>
      </c>
      <c r="I12" s="259">
        <f t="shared" si="4"/>
        <v>13166</v>
      </c>
      <c r="J12" s="258">
        <f t="shared" si="5"/>
        <v>0.10916879769830408</v>
      </c>
      <c r="K12" s="252">
        <v>75077</v>
      </c>
      <c r="L12" s="260">
        <f t="shared" si="6"/>
        <v>0.24992924331973687</v>
      </c>
      <c r="M12" s="259">
        <f t="shared" si="7"/>
        <v>15012</v>
      </c>
      <c r="N12" s="258">
        <f t="shared" si="8"/>
        <v>0.13132627697517679</v>
      </c>
      <c r="O12" s="252">
        <v>74846</v>
      </c>
      <c r="P12" s="260">
        <f t="shared" si="9"/>
        <v>-3.076841109793893E-3</v>
      </c>
      <c r="Q12" s="259">
        <f t="shared" si="10"/>
        <v>-231</v>
      </c>
      <c r="R12" s="260">
        <f t="shared" si="1"/>
        <v>0.36692539494110132</v>
      </c>
      <c r="S12" s="259">
        <f t="shared" si="2"/>
        <v>20091</v>
      </c>
      <c r="T12" s="258">
        <f t="shared" si="11"/>
        <v>0.12598152172266425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16564</v>
      </c>
      <c r="D13" s="252">
        <v>6381</v>
      </c>
      <c r="E13" s="252">
        <v>9254</v>
      </c>
      <c r="F13" s="253">
        <f t="shared" si="0"/>
        <v>2.6382486180127323E-2</v>
      </c>
      <c r="G13" s="252">
        <v>15975</v>
      </c>
      <c r="H13" s="264">
        <f t="shared" si="3"/>
        <v>0.72628052733952875</v>
      </c>
      <c r="I13" s="255">
        <f t="shared" si="4"/>
        <v>6721</v>
      </c>
      <c r="J13" s="253">
        <f t="shared" si="5"/>
        <v>2.9034738087578584E-2</v>
      </c>
      <c r="K13" s="252">
        <v>24273</v>
      </c>
      <c r="L13" s="260">
        <f t="shared" si="6"/>
        <v>0.51943661971830979</v>
      </c>
      <c r="M13" s="259">
        <f t="shared" si="7"/>
        <v>8298</v>
      </c>
      <c r="N13" s="258">
        <f t="shared" si="8"/>
        <v>4.2458845199175067E-2</v>
      </c>
      <c r="O13" s="252">
        <v>22192</v>
      </c>
      <c r="P13" s="260">
        <f t="shared" si="9"/>
        <v>-8.5733119103530653E-2</v>
      </c>
      <c r="Q13" s="259">
        <f t="shared" si="10"/>
        <v>-2081</v>
      </c>
      <c r="R13" s="260">
        <f t="shared" si="1"/>
        <v>0.33977300169041302</v>
      </c>
      <c r="S13" s="259">
        <f t="shared" si="2"/>
        <v>5628</v>
      </c>
      <c r="T13" s="258">
        <f t="shared" si="11"/>
        <v>3.7353792187549972E-2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19411</v>
      </c>
      <c r="D14" s="252">
        <v>5328</v>
      </c>
      <c r="E14" s="252">
        <v>10316</v>
      </c>
      <c r="F14" s="258">
        <f t="shared" si="0"/>
        <v>2.9410171540327799E-2</v>
      </c>
      <c r="G14" s="252">
        <v>8297</v>
      </c>
      <c r="H14" s="260">
        <f t="shared" si="3"/>
        <v>-0.19571539356339662</v>
      </c>
      <c r="I14" s="259">
        <f t="shared" si="4"/>
        <v>-2019</v>
      </c>
      <c r="J14" s="258">
        <f t="shared" si="5"/>
        <v>1.5079888695626887E-2</v>
      </c>
      <c r="K14" s="252">
        <v>10303</v>
      </c>
      <c r="L14" s="260">
        <f t="shared" si="6"/>
        <v>0.24177413522960101</v>
      </c>
      <c r="M14" s="259">
        <f t="shared" si="7"/>
        <v>2006</v>
      </c>
      <c r="N14" s="258">
        <f t="shared" si="8"/>
        <v>1.8022225604049796E-2</v>
      </c>
      <c r="O14" s="252">
        <v>9860</v>
      </c>
      <c r="P14" s="260">
        <f t="shared" si="9"/>
        <v>-4.2997185285839068E-2</v>
      </c>
      <c r="Q14" s="259">
        <f t="shared" si="10"/>
        <v>-443</v>
      </c>
      <c r="R14" s="260">
        <f t="shared" si="1"/>
        <v>-0.49204059553861212</v>
      </c>
      <c r="S14" s="259">
        <f t="shared" si="2"/>
        <v>-9551</v>
      </c>
      <c r="T14" s="258">
        <f t="shared" si="11"/>
        <v>1.6596448763934873E-2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17704</v>
      </c>
      <c r="D15" s="252">
        <v>13892</v>
      </c>
      <c r="E15" s="252">
        <v>4061</v>
      </c>
      <c r="F15" s="253">
        <f t="shared" si="0"/>
        <v>1.1577617935757192E-2</v>
      </c>
      <c r="G15" s="252">
        <v>8286</v>
      </c>
      <c r="H15" s="264">
        <f t="shared" si="3"/>
        <v>1.0403841418369861</v>
      </c>
      <c r="I15" s="255">
        <f t="shared" si="4"/>
        <v>4225</v>
      </c>
      <c r="J15" s="253">
        <f t="shared" si="5"/>
        <v>1.5059896074721512E-2</v>
      </c>
      <c r="K15" s="252">
        <v>13152</v>
      </c>
      <c r="L15" s="260">
        <f t="shared" si="6"/>
        <v>0.58725561187545261</v>
      </c>
      <c r="M15" s="259">
        <f t="shared" si="7"/>
        <v>4866</v>
      </c>
      <c r="N15" s="258">
        <f t="shared" si="8"/>
        <v>2.3005756686835188E-2</v>
      </c>
      <c r="O15" s="252">
        <v>21202</v>
      </c>
      <c r="P15" s="260">
        <f t="shared" si="9"/>
        <v>0.61207420924574207</v>
      </c>
      <c r="Q15" s="259">
        <f t="shared" si="10"/>
        <v>8050</v>
      </c>
      <c r="R15" s="260">
        <f t="shared" si="1"/>
        <v>0.19758246723904205</v>
      </c>
      <c r="S15" s="259">
        <f t="shared" si="2"/>
        <v>3498</v>
      </c>
      <c r="T15" s="258">
        <f t="shared" si="11"/>
        <v>3.5687414471901338E-2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19547</v>
      </c>
      <c r="D16" s="252">
        <f>D6-SUM(D7:D15)</f>
        <v>31141</v>
      </c>
      <c r="E16" s="252">
        <f>E6-SUM(E7:E15)</f>
        <v>7228</v>
      </c>
      <c r="F16" s="258">
        <f t="shared" si="0"/>
        <v>2.0606506387503814E-2</v>
      </c>
      <c r="G16" s="252">
        <f>G6-SUM(G7:G15)</f>
        <v>14913</v>
      </c>
      <c r="H16" s="260">
        <f t="shared" si="3"/>
        <v>1.0632263420033206</v>
      </c>
      <c r="I16" s="259">
        <f t="shared" si="4"/>
        <v>7685</v>
      </c>
      <c r="J16" s="258">
        <f t="shared" si="5"/>
        <v>2.7104541414714207E-2</v>
      </c>
      <c r="K16" s="252">
        <f>K6-SUM(K7:K15)</f>
        <v>14556</v>
      </c>
      <c r="L16" s="260">
        <f t="shared" si="6"/>
        <v>-2.3938845302756029E-2</v>
      </c>
      <c r="M16" s="259">
        <f t="shared" si="7"/>
        <v>-357</v>
      </c>
      <c r="N16" s="258">
        <f t="shared" si="8"/>
        <v>2.5461663194462667E-2</v>
      </c>
      <c r="O16" s="252">
        <f>O6-SUM(O7:O15)</f>
        <v>17123</v>
      </c>
      <c r="P16" s="260">
        <f t="shared" si="9"/>
        <v>0.17635339378950254</v>
      </c>
      <c r="Q16" s="259">
        <f t="shared" si="10"/>
        <v>2567</v>
      </c>
      <c r="R16" s="260">
        <f t="shared" si="1"/>
        <v>-0.12400879930424102</v>
      </c>
      <c r="S16" s="259">
        <f t="shared" si="2"/>
        <v>-2424</v>
      </c>
      <c r="T16" s="258">
        <f t="shared" si="11"/>
        <v>2.8821601641466209E-2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187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85" t="s">
        <v>185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DFD83-6029-49C2-8545-3C761C83D02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387894</v>
      </c>
      <c r="D6" s="243">
        <v>193035</v>
      </c>
      <c r="E6" s="243">
        <v>388865</v>
      </c>
      <c r="F6" s="244">
        <f>E6/$E$6</f>
        <v>1</v>
      </c>
      <c r="G6" s="243">
        <v>397785</v>
      </c>
      <c r="H6" s="244">
        <f>G6/E6-1</f>
        <v>2.2938551939619245E-2</v>
      </c>
      <c r="I6" s="243">
        <f>G6-E6</f>
        <v>8920</v>
      </c>
      <c r="J6" s="244">
        <f>G6/$G$6</f>
        <v>1</v>
      </c>
      <c r="K6" s="243">
        <v>402907</v>
      </c>
      <c r="L6" s="244">
        <f>K6/G6-1</f>
        <v>1.2876302525233418E-2</v>
      </c>
      <c r="M6" s="243">
        <f>K6-G6</f>
        <v>5122</v>
      </c>
      <c r="N6" s="244">
        <f>K6/$K$6</f>
        <v>1</v>
      </c>
      <c r="O6" s="243">
        <v>396407</v>
      </c>
      <c r="P6" s="244">
        <f>O6/K6-1</f>
        <v>-1.6132755201572535E-2</v>
      </c>
      <c r="Q6" s="243">
        <f>O6-K6</f>
        <v>-6500</v>
      </c>
      <c r="R6" s="244">
        <f>IFERROR(O6/C6-1,"-")</f>
        <v>2.1946717402176796E-2</v>
      </c>
      <c r="S6" s="243">
        <f>O6-C6</f>
        <v>8513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107359</v>
      </c>
      <c r="D7" s="252">
        <v>54990</v>
      </c>
      <c r="E7" s="252">
        <v>121194</v>
      </c>
      <c r="F7" s="258">
        <f t="shared" ref="F7:F16" si="0">E7/$E$6</f>
        <v>0.3116608591670631</v>
      </c>
      <c r="G7" s="252">
        <v>82324</v>
      </c>
      <c r="H7" s="260">
        <f>G7/E7-1</f>
        <v>-0.32072544845454398</v>
      </c>
      <c r="I7" s="259">
        <f>G7-E7</f>
        <v>-38870</v>
      </c>
      <c r="J7" s="258">
        <f>G7/$G$6</f>
        <v>0.2069560189549631</v>
      </c>
      <c r="K7" s="252">
        <v>71335</v>
      </c>
      <c r="L7" s="260">
        <f>K7/G7-1</f>
        <v>-0.13348476750400851</v>
      </c>
      <c r="M7" s="259">
        <f>K7-G7</f>
        <v>-10989</v>
      </c>
      <c r="N7" s="258">
        <f>K7/$K$6</f>
        <v>0.1770507834314122</v>
      </c>
      <c r="O7" s="252">
        <v>57433</v>
      </c>
      <c r="P7" s="260">
        <f>O7/K7-1</f>
        <v>-0.19488329711922614</v>
      </c>
      <c r="Q7" s="259">
        <f>O7-K7</f>
        <v>-13902</v>
      </c>
      <c r="R7" s="260">
        <f t="shared" ref="R7:R16" si="1">IFERROR(O7/C7-1,"-")</f>
        <v>-0.46503786361646438</v>
      </c>
      <c r="S7" s="259">
        <f t="shared" ref="S7:S16" si="2">O7-C7</f>
        <v>-49926</v>
      </c>
      <c r="T7" s="258">
        <f>O7/$O$6</f>
        <v>0.14488391980969054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48354</v>
      </c>
      <c r="D8" s="252">
        <v>21989</v>
      </c>
      <c r="E8" s="252">
        <v>40831</v>
      </c>
      <c r="F8" s="258">
        <f t="shared" si="0"/>
        <v>0.10500045002764455</v>
      </c>
      <c r="G8" s="252">
        <v>46120</v>
      </c>
      <c r="H8" s="260">
        <f t="shared" ref="H8:H16" si="3">G8/E8-1</f>
        <v>0.1295339325512479</v>
      </c>
      <c r="I8" s="259">
        <f t="shared" ref="I8:I16" si="4">G8-E8</f>
        <v>5289</v>
      </c>
      <c r="J8" s="258">
        <f t="shared" ref="J8:J16" si="5">G8/$G$6</f>
        <v>0.11594202898550725</v>
      </c>
      <c r="K8" s="252">
        <v>49099</v>
      </c>
      <c r="L8" s="260">
        <f t="shared" ref="L8:L16" si="6">K8/G8-1</f>
        <v>6.4592367736340028E-2</v>
      </c>
      <c r="M8" s="259">
        <f t="shared" ref="M8:M16" si="7">K8-G8</f>
        <v>2979</v>
      </c>
      <c r="N8" s="258">
        <f t="shared" ref="N8:N16" si="8">K8/$K$6</f>
        <v>0.12186186886800179</v>
      </c>
      <c r="O8" s="252">
        <v>47505</v>
      </c>
      <c r="P8" s="260">
        <f t="shared" ref="P8:P16" si="9">O8/K8-1</f>
        <v>-3.2465019654168148E-2</v>
      </c>
      <c r="Q8" s="259">
        <f t="shared" ref="Q8:Q16" si="10">O8-K8</f>
        <v>-1594</v>
      </c>
      <c r="R8" s="260">
        <f t="shared" si="1"/>
        <v>-1.7558009678620201E-2</v>
      </c>
      <c r="S8" s="259">
        <f t="shared" si="2"/>
        <v>-849</v>
      </c>
      <c r="T8" s="258">
        <f t="shared" ref="T8:T16" si="11">O8/$O$6</f>
        <v>0.11983895339890567</v>
      </c>
      <c r="V8" s="29"/>
      <c r="W8" s="79"/>
      <c r="AE8" s="1"/>
    </row>
    <row r="9" spans="1:31" s="4" customFormat="1" x14ac:dyDescent="0.25">
      <c r="B9" s="235" t="s">
        <v>46</v>
      </c>
      <c r="C9" s="252">
        <v>5648</v>
      </c>
      <c r="D9" s="252">
        <v>1654</v>
      </c>
      <c r="E9" s="252">
        <v>2350</v>
      </c>
      <c r="F9" s="253">
        <f t="shared" si="0"/>
        <v>6.0432283697427125E-3</v>
      </c>
      <c r="G9" s="252">
        <v>2745</v>
      </c>
      <c r="H9" s="264">
        <f t="shared" si="3"/>
        <v>0.16808510638297869</v>
      </c>
      <c r="I9" s="255">
        <f t="shared" si="4"/>
        <v>395</v>
      </c>
      <c r="J9" s="253">
        <f t="shared" si="5"/>
        <v>6.900712696557185E-3</v>
      </c>
      <c r="K9" s="252">
        <v>13308</v>
      </c>
      <c r="L9" s="260">
        <f t="shared" si="6"/>
        <v>3.8480874316939895</v>
      </c>
      <c r="M9" s="259">
        <f t="shared" si="7"/>
        <v>10563</v>
      </c>
      <c r="N9" s="258">
        <f t="shared" si="8"/>
        <v>3.3029954803465815E-2</v>
      </c>
      <c r="O9" s="252">
        <v>6705</v>
      </c>
      <c r="P9" s="260">
        <f t="shared" si="9"/>
        <v>-0.49616771866546439</v>
      </c>
      <c r="Q9" s="259">
        <f t="shared" si="10"/>
        <v>-6603</v>
      </c>
      <c r="R9" s="260">
        <f t="shared" si="1"/>
        <v>0.18714589235127477</v>
      </c>
      <c r="S9" s="259">
        <f t="shared" si="2"/>
        <v>1057</v>
      </c>
      <c r="T9" s="258">
        <f t="shared" si="11"/>
        <v>1.6914433902529471E-2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67821</v>
      </c>
      <c r="D10" s="252">
        <v>22416</v>
      </c>
      <c r="E10" s="252">
        <v>60602</v>
      </c>
      <c r="F10" s="258">
        <f t="shared" si="0"/>
        <v>0.15584328751623314</v>
      </c>
      <c r="G10" s="252">
        <v>91642</v>
      </c>
      <c r="H10" s="260">
        <f t="shared" si="3"/>
        <v>0.51219431701924023</v>
      </c>
      <c r="I10" s="259">
        <f t="shared" si="4"/>
        <v>31040</v>
      </c>
      <c r="J10" s="258">
        <f t="shared" si="5"/>
        <v>0.23038073331070805</v>
      </c>
      <c r="K10" s="252">
        <v>87184</v>
      </c>
      <c r="L10" s="260">
        <f t="shared" si="6"/>
        <v>-4.8645817419960324E-2</v>
      </c>
      <c r="M10" s="259">
        <f t="shared" si="7"/>
        <v>-4458</v>
      </c>
      <c r="N10" s="258">
        <f t="shared" si="8"/>
        <v>0.21638740453752356</v>
      </c>
      <c r="O10" s="252">
        <v>100895</v>
      </c>
      <c r="P10" s="260">
        <f t="shared" si="9"/>
        <v>0.15726509451275472</v>
      </c>
      <c r="Q10" s="259">
        <f t="shared" si="10"/>
        <v>13711</v>
      </c>
      <c r="R10" s="260">
        <f t="shared" si="1"/>
        <v>0.48766606213414732</v>
      </c>
      <c r="S10" s="259">
        <f t="shared" si="2"/>
        <v>33074</v>
      </c>
      <c r="T10" s="258">
        <f>O10/$O$6</f>
        <v>0.25452375967124696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11263</v>
      </c>
      <c r="D11" s="252">
        <v>3518</v>
      </c>
      <c r="E11" s="252">
        <v>22807</v>
      </c>
      <c r="F11" s="253">
        <f t="shared" si="0"/>
        <v>5.8650174224988104E-2</v>
      </c>
      <c r="G11" s="252">
        <v>15660</v>
      </c>
      <c r="H11" s="264">
        <f t="shared" si="3"/>
        <v>-0.31336870259130967</v>
      </c>
      <c r="I11" s="255">
        <f t="shared" si="4"/>
        <v>-7147</v>
      </c>
      <c r="J11" s="253">
        <f t="shared" si="5"/>
        <v>3.9368000301670501E-2</v>
      </c>
      <c r="K11" s="252">
        <v>18852</v>
      </c>
      <c r="L11" s="260">
        <f t="shared" si="6"/>
        <v>0.20383141762452106</v>
      </c>
      <c r="M11" s="259">
        <f t="shared" si="7"/>
        <v>3192</v>
      </c>
      <c r="N11" s="258">
        <f t="shared" si="8"/>
        <v>4.6789954009237862E-2</v>
      </c>
      <c r="O11" s="252">
        <v>15407</v>
      </c>
      <c r="P11" s="260">
        <f t="shared" si="9"/>
        <v>-0.18273923191173347</v>
      </c>
      <c r="Q11" s="259">
        <f t="shared" si="10"/>
        <v>-3445</v>
      </c>
      <c r="R11" s="260">
        <f t="shared" si="1"/>
        <v>0.36793039154754514</v>
      </c>
      <c r="S11" s="259">
        <f t="shared" si="2"/>
        <v>4144</v>
      </c>
      <c r="T11" s="258">
        <f t="shared" si="11"/>
        <v>3.8866619408839904E-2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55132</v>
      </c>
      <c r="D12" s="252">
        <v>21854</v>
      </c>
      <c r="E12" s="252">
        <v>47909</v>
      </c>
      <c r="F12" s="258">
        <f t="shared" si="0"/>
        <v>0.12320213956000155</v>
      </c>
      <c r="G12" s="252">
        <v>64127</v>
      </c>
      <c r="H12" s="260">
        <f t="shared" si="3"/>
        <v>0.33851677137907288</v>
      </c>
      <c r="I12" s="259">
        <f t="shared" si="4"/>
        <v>16218</v>
      </c>
      <c r="J12" s="258">
        <f t="shared" si="5"/>
        <v>0.16121020149075505</v>
      </c>
      <c r="K12" s="252">
        <v>60904</v>
      </c>
      <c r="L12" s="260">
        <f t="shared" si="6"/>
        <v>-5.0259641024841373E-2</v>
      </c>
      <c r="M12" s="259">
        <f t="shared" si="7"/>
        <v>-3223</v>
      </c>
      <c r="N12" s="258">
        <f t="shared" si="8"/>
        <v>0.15116143427639628</v>
      </c>
      <c r="O12" s="252">
        <v>68611</v>
      </c>
      <c r="P12" s="260">
        <f t="shared" si="9"/>
        <v>0.12654341258373836</v>
      </c>
      <c r="Q12" s="259">
        <f t="shared" si="10"/>
        <v>7707</v>
      </c>
      <c r="R12" s="260">
        <f t="shared" si="1"/>
        <v>0.24448596096640784</v>
      </c>
      <c r="S12" s="259">
        <f t="shared" si="2"/>
        <v>13479</v>
      </c>
      <c r="T12" s="258">
        <f t="shared" si="11"/>
        <v>0.17308221095994772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16577</v>
      </c>
      <c r="D13" s="252">
        <v>7257</v>
      </c>
      <c r="E13" s="252">
        <v>9525</v>
      </c>
      <c r="F13" s="253">
        <f t="shared" si="0"/>
        <v>2.4494361796510357E-2</v>
      </c>
      <c r="G13" s="252">
        <v>14475</v>
      </c>
      <c r="H13" s="264">
        <f t="shared" si="3"/>
        <v>0.51968503937007871</v>
      </c>
      <c r="I13" s="255">
        <f t="shared" si="4"/>
        <v>4950</v>
      </c>
      <c r="J13" s="253">
        <f t="shared" si="5"/>
        <v>3.6389004110260567E-2</v>
      </c>
      <c r="K13" s="252">
        <v>10867</v>
      </c>
      <c r="L13" s="260">
        <f t="shared" si="6"/>
        <v>-0.24925734024179624</v>
      </c>
      <c r="M13" s="259">
        <f t="shared" si="7"/>
        <v>-3608</v>
      </c>
      <c r="N13" s="258">
        <f t="shared" si="8"/>
        <v>2.6971484734690635E-2</v>
      </c>
      <c r="O13" s="252">
        <v>10407</v>
      </c>
      <c r="P13" s="260">
        <f t="shared" si="9"/>
        <v>-4.2329989877611163E-2</v>
      </c>
      <c r="Q13" s="259">
        <f t="shared" si="10"/>
        <v>-460</v>
      </c>
      <c r="R13" s="260">
        <f t="shared" si="1"/>
        <v>-0.37220244917656997</v>
      </c>
      <c r="S13" s="259">
        <f t="shared" si="2"/>
        <v>-6170</v>
      </c>
      <c r="T13" s="258">
        <f t="shared" si="11"/>
        <v>2.6253320450950666E-2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23950</v>
      </c>
      <c r="D14" s="252">
        <v>14642</v>
      </c>
      <c r="E14" s="252">
        <v>32862</v>
      </c>
      <c r="F14" s="258">
        <f t="shared" si="0"/>
        <v>8.4507476887865973E-2</v>
      </c>
      <c r="G14" s="252">
        <v>18942</v>
      </c>
      <c r="H14" s="260">
        <f t="shared" si="3"/>
        <v>-0.42358955632645612</v>
      </c>
      <c r="I14" s="259">
        <f t="shared" si="4"/>
        <v>-13920</v>
      </c>
      <c r="J14" s="258">
        <f t="shared" si="5"/>
        <v>4.7618688487499526E-2</v>
      </c>
      <c r="K14" s="252">
        <v>19832</v>
      </c>
      <c r="L14" s="260">
        <f t="shared" si="6"/>
        <v>4.6985534790412897E-2</v>
      </c>
      <c r="M14" s="259">
        <f t="shared" si="7"/>
        <v>890</v>
      </c>
      <c r="N14" s="258">
        <f t="shared" si="8"/>
        <v>4.9222277101167264E-2</v>
      </c>
      <c r="O14" s="252">
        <v>17929</v>
      </c>
      <c r="P14" s="260">
        <f t="shared" si="9"/>
        <v>-9.5956030657523228E-2</v>
      </c>
      <c r="Q14" s="259">
        <f t="shared" si="10"/>
        <v>-1903</v>
      </c>
      <c r="R14" s="260">
        <f t="shared" si="1"/>
        <v>-0.25139874739039669</v>
      </c>
      <c r="S14" s="259">
        <f t="shared" si="2"/>
        <v>-6021</v>
      </c>
      <c r="T14" s="258">
        <f t="shared" si="11"/>
        <v>4.5228767403199234E-2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21866</v>
      </c>
      <c r="D15" s="252">
        <v>7680</v>
      </c>
      <c r="E15" s="252">
        <v>21381</v>
      </c>
      <c r="F15" s="253">
        <f t="shared" si="0"/>
        <v>5.498309181849742E-2</v>
      </c>
      <c r="G15" s="252">
        <v>23212</v>
      </c>
      <c r="H15" s="264">
        <f t="shared" si="3"/>
        <v>8.5636780318974814E-2</v>
      </c>
      <c r="I15" s="255">
        <f t="shared" si="4"/>
        <v>1831</v>
      </c>
      <c r="J15" s="253">
        <f t="shared" si="5"/>
        <v>5.8353130459921819E-2</v>
      </c>
      <c r="K15" s="252">
        <v>30252</v>
      </c>
      <c r="L15" s="260">
        <f t="shared" si="6"/>
        <v>0.30329140099948293</v>
      </c>
      <c r="M15" s="259">
        <f t="shared" si="7"/>
        <v>7040</v>
      </c>
      <c r="N15" s="258">
        <f t="shared" si="8"/>
        <v>7.5084324670457447E-2</v>
      </c>
      <c r="O15" s="252">
        <v>36093</v>
      </c>
      <c r="P15" s="260">
        <f t="shared" si="9"/>
        <v>0.19307814359381203</v>
      </c>
      <c r="Q15" s="259">
        <f t="shared" si="10"/>
        <v>5841</v>
      </c>
      <c r="R15" s="260">
        <f t="shared" si="1"/>
        <v>0.65064483673282725</v>
      </c>
      <c r="S15" s="259">
        <f t="shared" si="2"/>
        <v>14227</v>
      </c>
      <c r="T15" s="258">
        <f t="shared" si="11"/>
        <v>9.1050359857419272E-2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29924</v>
      </c>
      <c r="D16" s="252">
        <f>D6-SUM(D7:D15)</f>
        <v>37035</v>
      </c>
      <c r="E16" s="252">
        <f>E6-SUM(E7:E15)</f>
        <v>29404</v>
      </c>
      <c r="F16" s="258">
        <f t="shared" si="0"/>
        <v>7.5614930631453081E-2</v>
      </c>
      <c r="G16" s="252">
        <f>G6-SUM(G7:G15)</f>
        <v>38538</v>
      </c>
      <c r="H16" s="260">
        <f t="shared" si="3"/>
        <v>0.31063800843422662</v>
      </c>
      <c r="I16" s="259">
        <f t="shared" si="4"/>
        <v>9134</v>
      </c>
      <c r="J16" s="258">
        <f t="shared" si="5"/>
        <v>9.6881481202156949E-2</v>
      </c>
      <c r="K16" s="252">
        <f>K6-SUM(K7:K15)</f>
        <v>41274</v>
      </c>
      <c r="L16" s="260">
        <f t="shared" si="6"/>
        <v>7.0994862213918708E-2</v>
      </c>
      <c r="M16" s="259">
        <f t="shared" si="7"/>
        <v>2736</v>
      </c>
      <c r="N16" s="258">
        <f t="shared" si="8"/>
        <v>0.10244051356764712</v>
      </c>
      <c r="O16" s="252">
        <f>O6-SUM(O7:O15)</f>
        <v>35422</v>
      </c>
      <c r="P16" s="260">
        <f t="shared" si="9"/>
        <v>-0.14178417405630661</v>
      </c>
      <c r="Q16" s="259">
        <f t="shared" si="10"/>
        <v>-5852</v>
      </c>
      <c r="R16" s="260">
        <f t="shared" si="1"/>
        <v>0.18373212137414785</v>
      </c>
      <c r="S16" s="259">
        <f t="shared" si="2"/>
        <v>5498</v>
      </c>
      <c r="T16" s="258">
        <f t="shared" si="11"/>
        <v>8.9357655137270536E-2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187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85" t="s">
        <v>185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9EA91-A4D1-403E-884F-8BA6A567EF39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321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89F5A-DAD6-4007-AD4B-17EEFF03FEA1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322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209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106138</v>
      </c>
      <c r="D8" s="116">
        <f t="shared" ref="D8:D20" si="0">C8/C9-1</f>
        <v>-0.11843318355108512</v>
      </c>
    </row>
    <row r="9" spans="1:5" x14ac:dyDescent="0.25">
      <c r="A9" s="1"/>
      <c r="B9" s="114">
        <v>2022</v>
      </c>
      <c r="C9" s="115">
        <v>120397</v>
      </c>
      <c r="D9" s="116">
        <f t="shared" si="0"/>
        <v>-4.3087050728592979E-3</v>
      </c>
    </row>
    <row r="10" spans="1:5" x14ac:dyDescent="0.25">
      <c r="A10" s="1"/>
      <c r="B10" s="114">
        <v>2021</v>
      </c>
      <c r="C10" s="115">
        <v>120918</v>
      </c>
      <c r="D10" s="116">
        <f t="shared" si="0"/>
        <v>1.4417519840067849</v>
      </c>
    </row>
    <row r="11" spans="1:5" x14ac:dyDescent="0.25">
      <c r="A11" s="1" t="s">
        <v>72</v>
      </c>
      <c r="B11" s="114">
        <v>2020</v>
      </c>
      <c r="C11" s="115">
        <v>49521</v>
      </c>
      <c r="D11" s="116">
        <f t="shared" si="0"/>
        <v>-0.54948144104803487</v>
      </c>
    </row>
    <row r="12" spans="1:5" x14ac:dyDescent="0.25">
      <c r="A12" s="1" t="s">
        <v>74</v>
      </c>
      <c r="B12" s="114">
        <v>2019</v>
      </c>
      <c r="C12" s="115">
        <v>109920</v>
      </c>
      <c r="D12" s="116">
        <f t="shared" si="0"/>
        <v>9.7761931869251306E-2</v>
      </c>
    </row>
    <row r="13" spans="1:5" x14ac:dyDescent="0.25">
      <c r="A13" s="1" t="s">
        <v>76</v>
      </c>
      <c r="B13" s="114">
        <v>2018</v>
      </c>
      <c r="C13" s="115">
        <v>100131</v>
      </c>
      <c r="D13" s="116">
        <f t="shared" si="0"/>
        <v>6.5946217642622873E-3</v>
      </c>
    </row>
    <row r="14" spans="1:5" x14ac:dyDescent="0.25">
      <c r="A14" s="1" t="s">
        <v>78</v>
      </c>
      <c r="B14" s="114">
        <v>2017</v>
      </c>
      <c r="C14" s="115">
        <v>99475</v>
      </c>
      <c r="D14" s="116">
        <f>C14/C15-1</f>
        <v>0.13697408876341566</v>
      </c>
    </row>
    <row r="15" spans="1:5" x14ac:dyDescent="0.25">
      <c r="A15" s="1" t="s">
        <v>80</v>
      </c>
      <c r="B15" s="114">
        <v>2016</v>
      </c>
      <c r="C15" s="115">
        <v>87491</v>
      </c>
      <c r="D15" s="116">
        <f>C15/C16-1</f>
        <v>-9.0624675189689197E-2</v>
      </c>
    </row>
    <row r="16" spans="1:5" x14ac:dyDescent="0.25">
      <c r="A16" s="1" t="s">
        <v>82</v>
      </c>
      <c r="B16" s="114">
        <v>2015</v>
      </c>
      <c r="C16" s="115">
        <v>96210</v>
      </c>
      <c r="D16" s="116">
        <f t="shared" si="0"/>
        <v>-9.9106691387156554E-2</v>
      </c>
    </row>
    <row r="17" spans="1:4" x14ac:dyDescent="0.25">
      <c r="A17" s="1" t="s">
        <v>84</v>
      </c>
      <c r="B17" s="114">
        <v>2014</v>
      </c>
      <c r="C17" s="115">
        <v>106794</v>
      </c>
      <c r="D17" s="116">
        <f t="shared" si="0"/>
        <v>-0.15370473096124893</v>
      </c>
    </row>
    <row r="18" spans="1:4" x14ac:dyDescent="0.25">
      <c r="A18" s="1" t="s">
        <v>86</v>
      </c>
      <c r="B18" s="114">
        <v>2013</v>
      </c>
      <c r="C18" s="115">
        <v>126190</v>
      </c>
      <c r="D18" s="116">
        <f t="shared" si="0"/>
        <v>-0.15506066368481664</v>
      </c>
    </row>
    <row r="19" spans="1:4" x14ac:dyDescent="0.25">
      <c r="A19" s="1" t="s">
        <v>88</v>
      </c>
      <c r="B19" s="114">
        <v>2012</v>
      </c>
      <c r="C19" s="115">
        <v>149348</v>
      </c>
      <c r="D19" s="116">
        <f>C19/C20-1</f>
        <v>-7.4264391398942586E-2</v>
      </c>
    </row>
    <row r="20" spans="1:4" x14ac:dyDescent="0.25">
      <c r="A20" s="1" t="s">
        <v>90</v>
      </c>
      <c r="B20" s="114">
        <v>2011</v>
      </c>
      <c r="C20" s="115">
        <v>161329</v>
      </c>
      <c r="D20" s="116">
        <f t="shared" si="0"/>
        <v>-0.11433606359384263</v>
      </c>
    </row>
    <row r="21" spans="1:4" x14ac:dyDescent="0.25">
      <c r="A21" s="1" t="s">
        <v>92</v>
      </c>
      <c r="B21" s="114">
        <v>2010</v>
      </c>
      <c r="C21" s="115">
        <v>182156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0C997-3075-438B-B7B2-9DA7A06F75CB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323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210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75374</v>
      </c>
      <c r="D8" s="116">
        <f t="shared" ref="D8:D20" si="0">C8/C9-1</f>
        <v>-0.13174597689232936</v>
      </c>
    </row>
    <row r="9" spans="1:5" x14ac:dyDescent="0.25">
      <c r="A9" s="1"/>
      <c r="B9" s="114">
        <v>2022</v>
      </c>
      <c r="C9" s="115">
        <v>86811</v>
      </c>
      <c r="D9" s="116">
        <f t="shared" si="0"/>
        <v>-0.31464639287575202</v>
      </c>
    </row>
    <row r="10" spans="1:5" x14ac:dyDescent="0.25">
      <c r="A10" s="1"/>
      <c r="B10" s="114">
        <v>2021</v>
      </c>
      <c r="C10" s="115">
        <v>126666</v>
      </c>
      <c r="D10" s="116">
        <f t="shared" si="0"/>
        <v>0.84978678661136753</v>
      </c>
    </row>
    <row r="11" spans="1:5" x14ac:dyDescent="0.25">
      <c r="A11" s="1" t="s">
        <v>72</v>
      </c>
      <c r="B11" s="114">
        <v>2020</v>
      </c>
      <c r="C11" s="115">
        <v>68476</v>
      </c>
      <c r="D11" s="116">
        <f t="shared" si="0"/>
        <v>-0.39437678544579757</v>
      </c>
    </row>
    <row r="12" spans="1:5" x14ac:dyDescent="0.25">
      <c r="A12" s="1" t="s">
        <v>74</v>
      </c>
      <c r="B12" s="114">
        <v>2019</v>
      </c>
      <c r="C12" s="115">
        <v>113067</v>
      </c>
      <c r="D12" s="116">
        <f t="shared" si="0"/>
        <v>0.26069843676828053</v>
      </c>
    </row>
    <row r="13" spans="1:5" x14ac:dyDescent="0.25">
      <c r="A13" s="1" t="s">
        <v>76</v>
      </c>
      <c r="B13" s="114">
        <v>2018</v>
      </c>
      <c r="C13" s="115">
        <v>89686</v>
      </c>
      <c r="D13" s="116">
        <f t="shared" si="0"/>
        <v>0.39852484835253943</v>
      </c>
    </row>
    <row r="14" spans="1:5" x14ac:dyDescent="0.25">
      <c r="A14" s="1" t="s">
        <v>78</v>
      </c>
      <c r="B14" s="114">
        <v>2017</v>
      </c>
      <c r="C14" s="115">
        <v>64129</v>
      </c>
      <c r="D14" s="116">
        <f>C14/C15-1</f>
        <v>-0.16968990742539003</v>
      </c>
    </row>
    <row r="15" spans="1:5" x14ac:dyDescent="0.25">
      <c r="A15" s="1" t="s">
        <v>80</v>
      </c>
      <c r="B15" s="114">
        <v>2016</v>
      </c>
      <c r="C15" s="115">
        <v>77235</v>
      </c>
      <c r="D15" s="116">
        <f>C15/C16-1</f>
        <v>-8.8769334229993224E-2</v>
      </c>
    </row>
    <row r="16" spans="1:5" x14ac:dyDescent="0.25">
      <c r="A16" s="1" t="s">
        <v>82</v>
      </c>
      <c r="B16" s="114">
        <v>2015</v>
      </c>
      <c r="C16" s="115">
        <v>84759</v>
      </c>
      <c r="D16" s="116">
        <f t="shared" si="0"/>
        <v>-0.16893978762415551</v>
      </c>
    </row>
    <row r="17" spans="1:4" x14ac:dyDescent="0.25">
      <c r="A17" s="1" t="s">
        <v>84</v>
      </c>
      <c r="B17" s="114">
        <v>2014</v>
      </c>
      <c r="C17" s="115">
        <v>101989</v>
      </c>
      <c r="D17" s="116">
        <f t="shared" si="0"/>
        <v>0.18318077935938937</v>
      </c>
    </row>
    <row r="18" spans="1:4" x14ac:dyDescent="0.25">
      <c r="A18" s="1" t="s">
        <v>86</v>
      </c>
      <c r="B18" s="114">
        <v>2013</v>
      </c>
      <c r="C18" s="115">
        <v>86199</v>
      </c>
      <c r="D18" s="116">
        <f t="shared" si="0"/>
        <v>-5.765635761372212E-2</v>
      </c>
    </row>
    <row r="19" spans="1:4" x14ac:dyDescent="0.25">
      <c r="A19" s="1" t="s">
        <v>88</v>
      </c>
      <c r="B19" s="114">
        <v>2012</v>
      </c>
      <c r="C19" s="115">
        <v>91473</v>
      </c>
      <c r="D19" s="116">
        <f>C19/C20-1</f>
        <v>-9.0011042468737923E-2</v>
      </c>
    </row>
    <row r="20" spans="1:4" x14ac:dyDescent="0.25">
      <c r="A20" s="1" t="s">
        <v>90</v>
      </c>
      <c r="B20" s="114">
        <v>2011</v>
      </c>
      <c r="C20" s="115">
        <v>100521</v>
      </c>
      <c r="D20" s="116">
        <f t="shared" si="0"/>
        <v>-0.26263167160588008</v>
      </c>
    </row>
    <row r="21" spans="1:4" x14ac:dyDescent="0.25">
      <c r="A21" s="1" t="s">
        <v>92</v>
      </c>
      <c r="B21" s="114">
        <v>2010</v>
      </c>
      <c r="C21" s="115">
        <v>136324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9AF9C-FFBC-4FB7-B638-8E500481719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61028</v>
      </c>
      <c r="O7" s="92">
        <v>116770</v>
      </c>
      <c r="P7" s="92">
        <v>125073</v>
      </c>
      <c r="Q7" s="92">
        <v>381177</v>
      </c>
      <c r="R7" s="92">
        <v>384777</v>
      </c>
      <c r="S7" s="93">
        <f t="shared" ref="S7:S52" si="4">IFERROR(R7/Q7-1,"-")</f>
        <v>9.4444313271786484E-3</v>
      </c>
      <c r="T7" s="93">
        <f t="shared" ref="T7:T52" si="5">IFERROR(R7/N7-1,"-")</f>
        <v>5.304925607917677</v>
      </c>
      <c r="U7" s="92">
        <f t="shared" ref="U7:U52" si="6">IFERROR(R7-Q7,"-")</f>
        <v>3600</v>
      </c>
      <c r="V7" s="92">
        <f t="shared" ref="V7:V52" si="7">IFERROR(R7-N7,"-")</f>
        <v>323749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39208</v>
      </c>
      <c r="O8" s="95">
        <v>85450</v>
      </c>
      <c r="P8" s="95">
        <v>90020</v>
      </c>
      <c r="Q8" s="95">
        <v>90975</v>
      </c>
      <c r="R8" s="95">
        <v>92267</v>
      </c>
      <c r="S8" s="96">
        <f t="shared" si="4"/>
        <v>1.420170376477059E-2</v>
      </c>
      <c r="T8" s="96">
        <f t="shared" si="5"/>
        <v>1.3532697408692105</v>
      </c>
      <c r="U8" s="95">
        <f t="shared" si="6"/>
        <v>1292</v>
      </c>
      <c r="V8" s="95">
        <f t="shared" si="7"/>
        <v>53059</v>
      </c>
      <c r="W8" s="96">
        <f>R8/R7</f>
        <v>0.23979343879701751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30759</v>
      </c>
      <c r="O9" s="52">
        <v>67660</v>
      </c>
      <c r="P9" s="52">
        <v>71727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1.4587275269026954</v>
      </c>
      <c r="U9" s="52">
        <f t="shared" si="6"/>
        <v>1631</v>
      </c>
      <c r="V9" s="52">
        <f t="shared" si="7"/>
        <v>44869</v>
      </c>
      <c r="W9" s="98">
        <f>R9/R7</f>
        <v>0.19655020960192526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8449</v>
      </c>
      <c r="O10" s="52">
        <v>17790</v>
      </c>
      <c r="P10" s="52">
        <v>18293</v>
      </c>
      <c r="Q10" s="52">
        <v>16978</v>
      </c>
      <c r="R10" s="52">
        <v>16639</v>
      </c>
      <c r="S10" s="98">
        <f t="shared" si="4"/>
        <v>-1.9967016138532245E-2</v>
      </c>
      <c r="T10" s="98">
        <f t="shared" si="5"/>
        <v>0.96934548467274229</v>
      </c>
      <c r="U10" s="52">
        <f t="shared" si="6"/>
        <v>-339</v>
      </c>
      <c r="V10" s="52">
        <f t="shared" si="7"/>
        <v>8190</v>
      </c>
      <c r="W10" s="98">
        <f>R10/R7</f>
        <v>4.3243229195092221E-2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21820</v>
      </c>
      <c r="O11" s="95">
        <v>31320</v>
      </c>
      <c r="P11" s="95">
        <v>35053</v>
      </c>
      <c r="Q11" s="95">
        <v>36084</v>
      </c>
      <c r="R11" s="95">
        <v>35992</v>
      </c>
      <c r="S11" s="96">
        <f t="shared" si="4"/>
        <v>-2.549606473783439E-3</v>
      </c>
      <c r="T11" s="96">
        <f t="shared" si="5"/>
        <v>0.64949587534372144</v>
      </c>
      <c r="U11" s="95">
        <f t="shared" si="6"/>
        <v>-92</v>
      </c>
      <c r="V11" s="95">
        <f t="shared" si="7"/>
        <v>14172</v>
      </c>
      <c r="W11" s="96">
        <f>R11/R7</f>
        <v>9.3539894536315837E-2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20268</v>
      </c>
      <c r="O12" s="99">
        <v>41536</v>
      </c>
      <c r="P12" s="99">
        <v>44623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1.3196664693112297</v>
      </c>
      <c r="U12" s="99">
        <f t="shared" si="6"/>
        <v>532</v>
      </c>
      <c r="V12" s="99">
        <f t="shared" si="7"/>
        <v>26747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14681</v>
      </c>
      <c r="O13" s="95">
        <v>34157</v>
      </c>
      <c r="P13" s="95">
        <v>34868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1.411143655064369</v>
      </c>
      <c r="U13" s="95">
        <f t="shared" si="6"/>
        <v>-252</v>
      </c>
      <c r="V13" s="95">
        <f t="shared" si="7"/>
        <v>20717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13163</v>
      </c>
      <c r="O14" s="52">
        <v>28680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1.384942642254805</v>
      </c>
      <c r="U14" s="52">
        <f t="shared" si="6"/>
        <v>68</v>
      </c>
      <c r="V14" s="52">
        <f t="shared" si="7"/>
        <v>18230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7379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44</v>
      </c>
      <c r="C17" s="99">
        <v>46317</v>
      </c>
      <c r="D17" s="99">
        <v>46648</v>
      </c>
      <c r="E17" s="99">
        <v>23742</v>
      </c>
      <c r="F17" s="99">
        <v>29697</v>
      </c>
      <c r="G17" s="99">
        <v>44233</v>
      </c>
      <c r="H17" s="99">
        <v>45902</v>
      </c>
      <c r="I17" s="100">
        <f t="shared" si="0"/>
        <v>3.7732010037754726E-2</v>
      </c>
      <c r="J17" s="100">
        <f t="shared" si="1"/>
        <v>-1.5992111130166298E-2</v>
      </c>
      <c r="K17" s="99">
        <f t="shared" si="2"/>
        <v>1669</v>
      </c>
      <c r="L17" s="99">
        <f t="shared" si="3"/>
        <v>-746</v>
      </c>
      <c r="M17" s="93">
        <f>H17/H17</f>
        <v>1</v>
      </c>
      <c r="N17" s="99">
        <v>20268</v>
      </c>
      <c r="O17" s="99">
        <v>41536</v>
      </c>
      <c r="P17" s="99">
        <v>44623</v>
      </c>
      <c r="Q17" s="99">
        <v>46483</v>
      </c>
      <c r="R17" s="99">
        <v>47015</v>
      </c>
      <c r="S17" s="100">
        <f t="shared" si="4"/>
        <v>1.1445044424843509E-2</v>
      </c>
      <c r="T17" s="100">
        <f t="shared" si="5"/>
        <v>1.3196664693112297</v>
      </c>
      <c r="U17" s="99">
        <f t="shared" si="6"/>
        <v>532</v>
      </c>
      <c r="V17" s="99">
        <f t="shared" si="7"/>
        <v>26747</v>
      </c>
      <c r="W17" s="93">
        <f>R17/R17</f>
        <v>1</v>
      </c>
    </row>
    <row r="18" spans="2:23" x14ac:dyDescent="0.25">
      <c r="B18" s="94" t="s">
        <v>60</v>
      </c>
      <c r="C18" s="95">
        <v>33397</v>
      </c>
      <c r="D18" s="95">
        <v>34050</v>
      </c>
      <c r="E18" s="95">
        <v>17566</v>
      </c>
      <c r="F18" s="95">
        <v>23340</v>
      </c>
      <c r="G18" s="95">
        <v>34827</v>
      </c>
      <c r="H18" s="95">
        <v>34946</v>
      </c>
      <c r="I18" s="96">
        <f t="shared" si="0"/>
        <v>3.4168891951646962E-3</v>
      </c>
      <c r="J18" s="96">
        <f t="shared" si="1"/>
        <v>2.631424375917768E-2</v>
      </c>
      <c r="K18" s="95">
        <f t="shared" si="2"/>
        <v>119</v>
      </c>
      <c r="L18" s="95">
        <f t="shared" si="3"/>
        <v>896</v>
      </c>
      <c r="M18" s="96">
        <f>H18/H17</f>
        <v>0.76131758964750995</v>
      </c>
      <c r="N18" s="95">
        <v>14681</v>
      </c>
      <c r="O18" s="95">
        <v>34157</v>
      </c>
      <c r="P18" s="95">
        <v>34868</v>
      </c>
      <c r="Q18" s="95">
        <v>35650</v>
      </c>
      <c r="R18" s="95">
        <v>35398</v>
      </c>
      <c r="S18" s="96">
        <f t="shared" si="4"/>
        <v>-7.0687237026647587E-3</v>
      </c>
      <c r="T18" s="96">
        <f t="shared" si="5"/>
        <v>1.411143655064369</v>
      </c>
      <c r="U18" s="95">
        <f t="shared" si="6"/>
        <v>-252</v>
      </c>
      <c r="V18" s="95">
        <f t="shared" si="7"/>
        <v>20717</v>
      </c>
      <c r="W18" s="96">
        <f>R18/R17</f>
        <v>0.75290864617675213</v>
      </c>
    </row>
    <row r="19" spans="2:23" x14ac:dyDescent="0.25">
      <c r="B19" s="97" t="s">
        <v>61</v>
      </c>
      <c r="C19" s="52">
        <v>26684</v>
      </c>
      <c r="D19" s="52">
        <v>27660</v>
      </c>
      <c r="E19" s="52">
        <v>14847</v>
      </c>
      <c r="F19" s="52">
        <v>20181</v>
      </c>
      <c r="G19" s="52">
        <v>29820</v>
      </c>
      <c r="H19" s="52">
        <v>30493</v>
      </c>
      <c r="I19" s="98">
        <f t="shared" si="0"/>
        <v>2.2568745808182467E-2</v>
      </c>
      <c r="J19" s="98">
        <f t="shared" si="1"/>
        <v>0.1024222704266089</v>
      </c>
      <c r="K19" s="52">
        <f t="shared" si="2"/>
        <v>673</v>
      </c>
      <c r="L19" s="52">
        <f t="shared" si="3"/>
        <v>2833</v>
      </c>
      <c r="M19" s="98">
        <f>H19/H17</f>
        <v>0.66430656616269446</v>
      </c>
      <c r="N19" s="52">
        <v>13163</v>
      </c>
      <c r="O19" s="52">
        <v>28680</v>
      </c>
      <c r="P19" s="52">
        <v>29852</v>
      </c>
      <c r="Q19" s="52">
        <v>31325</v>
      </c>
      <c r="R19" s="52">
        <v>31393</v>
      </c>
      <c r="S19" s="98">
        <f t="shared" si="4"/>
        <v>2.1707901037510968E-3</v>
      </c>
      <c r="T19" s="98">
        <f t="shared" si="5"/>
        <v>1.384942642254805</v>
      </c>
      <c r="U19" s="52">
        <f t="shared" si="6"/>
        <v>68</v>
      </c>
      <c r="V19" s="52">
        <f t="shared" si="7"/>
        <v>18230</v>
      </c>
      <c r="W19" s="98">
        <f>R19/R17</f>
        <v>0.66772306710624274</v>
      </c>
    </row>
    <row r="20" spans="2:23" x14ac:dyDescent="0.25">
      <c r="B20" s="97" t="s">
        <v>62</v>
      </c>
      <c r="C20" s="52">
        <v>6713</v>
      </c>
      <c r="D20" s="52">
        <v>6390</v>
      </c>
      <c r="E20" s="52">
        <v>2720</v>
      </c>
      <c r="F20" s="52">
        <v>3159</v>
      </c>
      <c r="G20" s="52">
        <v>5006</v>
      </c>
      <c r="H20" s="52">
        <v>4453</v>
      </c>
      <c r="I20" s="98">
        <f t="shared" si="0"/>
        <v>-0.11046743907311229</v>
      </c>
      <c r="J20" s="98">
        <f t="shared" si="1"/>
        <v>-0.30312989045383409</v>
      </c>
      <c r="K20" s="52">
        <f t="shared" si="2"/>
        <v>-553</v>
      </c>
      <c r="L20" s="52">
        <f t="shared" si="3"/>
        <v>-1937</v>
      </c>
      <c r="M20" s="98">
        <f>H20/H17</f>
        <v>9.7011023484815481E-2</v>
      </c>
      <c r="N20" s="52">
        <v>1518</v>
      </c>
      <c r="O20" s="52">
        <v>5477</v>
      </c>
      <c r="P20" s="52">
        <v>5016</v>
      </c>
      <c r="Q20" s="52">
        <v>4325</v>
      </c>
      <c r="R20" s="52">
        <v>4005</v>
      </c>
      <c r="S20" s="98">
        <f t="shared" si="4"/>
        <v>-7.3988439306358345E-2</v>
      </c>
      <c r="T20" s="98">
        <f t="shared" si="5"/>
        <v>1.6383399209486167</v>
      </c>
      <c r="U20" s="52">
        <f t="shared" si="6"/>
        <v>-320</v>
      </c>
      <c r="V20" s="52">
        <f t="shared" si="7"/>
        <v>2487</v>
      </c>
      <c r="W20" s="98">
        <f>R20/R17</f>
        <v>8.5185579070509415E-2</v>
      </c>
    </row>
    <row r="21" spans="2:23" x14ac:dyDescent="0.25">
      <c r="B21" s="94" t="s">
        <v>63</v>
      </c>
      <c r="C21" s="95">
        <v>12921</v>
      </c>
      <c r="D21" s="95">
        <v>12598</v>
      </c>
      <c r="E21" s="95">
        <v>6176</v>
      </c>
      <c r="F21" s="95">
        <v>6357</v>
      </c>
      <c r="G21" s="95">
        <v>9406</v>
      </c>
      <c r="H21" s="95">
        <v>10956</v>
      </c>
      <c r="I21" s="96">
        <f t="shared" si="0"/>
        <v>0.16478843291516054</v>
      </c>
      <c r="J21" s="96">
        <f t="shared" si="1"/>
        <v>-0.13033814891252582</v>
      </c>
      <c r="K21" s="95">
        <f t="shared" si="2"/>
        <v>1550</v>
      </c>
      <c r="L21" s="95">
        <f t="shared" si="3"/>
        <v>-1642</v>
      </c>
      <c r="M21" s="96">
        <f>H21/H17</f>
        <v>0.23868241035249008</v>
      </c>
      <c r="N21" s="95">
        <v>5587</v>
      </c>
      <c r="O21" s="95">
        <v>7379</v>
      </c>
      <c r="P21" s="95">
        <v>9755</v>
      </c>
      <c r="Q21" s="95">
        <v>10833</v>
      </c>
      <c r="R21" s="95">
        <v>11617</v>
      </c>
      <c r="S21" s="96">
        <f t="shared" si="4"/>
        <v>7.2371457583310317E-2</v>
      </c>
      <c r="T21" s="96">
        <f t="shared" si="5"/>
        <v>1.079291211741543</v>
      </c>
      <c r="U21" s="95">
        <f t="shared" si="6"/>
        <v>784</v>
      </c>
      <c r="V21" s="95">
        <f t="shared" si="7"/>
        <v>6030</v>
      </c>
      <c r="W21" s="96">
        <f>R21/R17</f>
        <v>0.2470913538232479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0.2639649507119386</v>
      </c>
      <c r="U25" s="99">
        <f t="shared" si="6"/>
        <v>340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3862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0.32655826558265577</v>
      </c>
      <c r="U26" s="95">
        <f t="shared" si="6"/>
        <v>340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6648</v>
      </c>
      <c r="O29" s="99">
        <v>16885</v>
      </c>
      <c r="P29" s="99">
        <v>18073</v>
      </c>
      <c r="Q29" s="99">
        <v>19434</v>
      </c>
      <c r="R29" s="99">
        <v>19842</v>
      </c>
      <c r="S29" s="100">
        <f t="shared" si="4"/>
        <v>2.0994133991972808E-2</v>
      </c>
      <c r="T29" s="100">
        <f t="shared" si="5"/>
        <v>1.9846570397111911</v>
      </c>
      <c r="U29" s="99">
        <f t="shared" si="6"/>
        <v>408</v>
      </c>
      <c r="V29" s="99">
        <f t="shared" si="7"/>
        <v>13194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4365</v>
      </c>
      <c r="O30" s="95">
        <v>12968</v>
      </c>
      <c r="P30" s="95">
        <v>13724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0.77658502167120247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3486</v>
      </c>
      <c r="O31" s="52">
        <v>10619</v>
      </c>
      <c r="P31" s="52">
        <v>11819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0.67059772200383028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0.10598729966737223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2283</v>
      </c>
      <c r="O33" s="95">
        <v>3917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0.94174332019272877</v>
      </c>
      <c r="U33" s="95">
        <f t="shared" si="6"/>
        <v>86</v>
      </c>
      <c r="V33" s="95">
        <f t="shared" si="7"/>
        <v>2150</v>
      </c>
      <c r="W33" s="96">
        <f>R33/R29</f>
        <v>0.2234149783287975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0.73345784418356463</v>
      </c>
      <c r="U43" s="99">
        <f t="shared" si="6"/>
        <v>82</v>
      </c>
      <c r="V43" s="99">
        <f t="shared" si="7"/>
        <v>2749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0.24251069900142652</v>
      </c>
      <c r="U47" s="95">
        <f t="shared" si="6"/>
        <v>82</v>
      </c>
      <c r="V47" s="95">
        <f t="shared" si="7"/>
        <v>340</v>
      </c>
      <c r="W47" s="96">
        <f>R47/R43</f>
        <v>0.26812374942281053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2258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0.37865367581930909</v>
      </c>
      <c r="U48" s="99">
        <f t="shared" si="6"/>
        <v>7</v>
      </c>
      <c r="V48" s="99">
        <f t="shared" si="7"/>
        <v>855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2228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0.22307001795332138</v>
      </c>
      <c r="U49" s="95">
        <f t="shared" si="6"/>
        <v>33</v>
      </c>
      <c r="V49" s="95">
        <f t="shared" si="7"/>
        <v>497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82353-032C-428F-8DD9-BC9FFE3858BF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144</v>
      </c>
      <c r="O7" s="92">
        <v>273</v>
      </c>
      <c r="P7" s="92">
        <v>302</v>
      </c>
      <c r="Q7" s="92">
        <v>945</v>
      </c>
      <c r="R7" s="92">
        <v>975</v>
      </c>
      <c r="S7" s="93">
        <f t="shared" ref="S7:S52" si="0">IFERROR(R7/Q7-1,"-")</f>
        <v>3.1746031746031855E-2</v>
      </c>
      <c r="T7" s="93">
        <f t="shared" ref="T7:T52" si="1">IFERROR(R7/N7-1,"-")</f>
        <v>5.770833333333333</v>
      </c>
      <c r="U7" s="92">
        <f t="shared" ref="U7:U52" si="2">IFERROR(R7-Q7,"-")</f>
        <v>30</v>
      </c>
      <c r="V7" s="92">
        <f t="shared" ref="V7:V52" si="3">IFERROR(R7-N7,"-")</f>
        <v>831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85</v>
      </c>
      <c r="O8" s="95">
        <v>181</v>
      </c>
      <c r="P8" s="95">
        <v>198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1.5058823529411764</v>
      </c>
      <c r="U8" s="95">
        <f t="shared" si="2"/>
        <v>7</v>
      </c>
      <c r="V8" s="95">
        <f t="shared" si="3"/>
        <v>128</v>
      </c>
      <c r="W8" s="96">
        <f>R8/R7</f>
        <v>0.21846153846153846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57</v>
      </c>
      <c r="O9" s="52">
        <v>123</v>
      </c>
      <c r="P9" s="52">
        <v>129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1.4210526315789473</v>
      </c>
      <c r="U9" s="52">
        <f t="shared" si="2"/>
        <v>4</v>
      </c>
      <c r="V9" s="52">
        <f t="shared" si="3"/>
        <v>81</v>
      </c>
      <c r="W9" s="98">
        <f>R9/R7</f>
        <v>0.14153846153846153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58</v>
      </c>
      <c r="P10" s="52">
        <v>69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1.6785714285714284</v>
      </c>
      <c r="U10" s="52">
        <f t="shared" si="2"/>
        <v>3</v>
      </c>
      <c r="V10" s="52">
        <f t="shared" si="3"/>
        <v>47</v>
      </c>
      <c r="W10" s="98">
        <f>R10/R7</f>
        <v>7.6923076923076927E-2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59</v>
      </c>
      <c r="O11" s="95">
        <v>92</v>
      </c>
      <c r="P11" s="95">
        <v>104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0.89830508474576276</v>
      </c>
      <c r="U11" s="95">
        <f t="shared" si="2"/>
        <v>3</v>
      </c>
      <c r="V11" s="95">
        <f t="shared" si="3"/>
        <v>53</v>
      </c>
      <c r="W11" s="96">
        <f>R11/R7</f>
        <v>0.11487179487179487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42</v>
      </c>
      <c r="O12" s="99">
        <v>78</v>
      </c>
      <c r="P12" s="99">
        <v>85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1.2619047619047619</v>
      </c>
      <c r="U12" s="99">
        <f t="shared" si="2"/>
        <v>4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27</v>
      </c>
      <c r="O13" s="95">
        <v>58</v>
      </c>
      <c r="P13" s="95">
        <v>61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24</v>
      </c>
      <c r="O14" s="52">
        <v>47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20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44</v>
      </c>
      <c r="C17" s="99">
        <v>99</v>
      </c>
      <c r="D17" s="99">
        <v>100</v>
      </c>
      <c r="E17" s="99">
        <v>49</v>
      </c>
      <c r="F17" s="99">
        <v>57</v>
      </c>
      <c r="G17" s="99">
        <v>84</v>
      </c>
      <c r="H17" s="99">
        <v>90</v>
      </c>
      <c r="I17" s="100">
        <f t="shared" si="4"/>
        <v>7.1428571428571397E-2</v>
      </c>
      <c r="J17" s="100">
        <f t="shared" si="5"/>
        <v>-9.9999999999999978E-2</v>
      </c>
      <c r="K17" s="99">
        <f t="shared" si="6"/>
        <v>6</v>
      </c>
      <c r="L17" s="99">
        <f t="shared" si="7"/>
        <v>-10</v>
      </c>
      <c r="M17" s="93">
        <f>H17/H17</f>
        <v>1</v>
      </c>
      <c r="N17" s="99">
        <v>42</v>
      </c>
      <c r="O17" s="99">
        <v>78</v>
      </c>
      <c r="P17" s="99">
        <v>85</v>
      </c>
      <c r="Q17" s="99">
        <v>91</v>
      </c>
      <c r="R17" s="99">
        <v>95</v>
      </c>
      <c r="S17" s="100">
        <f t="shared" si="0"/>
        <v>4.3956043956044022E-2</v>
      </c>
      <c r="T17" s="100">
        <f t="shared" si="1"/>
        <v>1.2619047619047619</v>
      </c>
      <c r="U17" s="99">
        <f t="shared" si="2"/>
        <v>4</v>
      </c>
      <c r="V17" s="99">
        <f t="shared" si="3"/>
        <v>53</v>
      </c>
      <c r="W17" s="93">
        <f>R17/R17</f>
        <v>1</v>
      </c>
    </row>
    <row r="18" spans="2:23" x14ac:dyDescent="0.25">
      <c r="B18" s="94" t="s">
        <v>60</v>
      </c>
      <c r="C18" s="95">
        <v>61</v>
      </c>
      <c r="D18" s="95">
        <v>62</v>
      </c>
      <c r="E18" s="95">
        <v>31</v>
      </c>
      <c r="F18" s="95">
        <v>40</v>
      </c>
      <c r="G18" s="95">
        <v>60</v>
      </c>
      <c r="H18" s="95">
        <v>62</v>
      </c>
      <c r="I18" s="96">
        <f t="shared" si="4"/>
        <v>3.3333333333333437E-2</v>
      </c>
      <c r="J18" s="96">
        <f t="shared" si="5"/>
        <v>0</v>
      </c>
      <c r="K18" s="95">
        <f t="shared" si="6"/>
        <v>2</v>
      </c>
      <c r="L18" s="95">
        <f t="shared" si="7"/>
        <v>0</v>
      </c>
      <c r="M18" s="96">
        <f>H18/H17</f>
        <v>0.68888888888888888</v>
      </c>
      <c r="N18" s="95">
        <v>27</v>
      </c>
      <c r="O18" s="95">
        <v>58</v>
      </c>
      <c r="P18" s="95">
        <v>61</v>
      </c>
      <c r="Q18" s="95">
        <v>63</v>
      </c>
      <c r="R18" s="95">
        <v>63</v>
      </c>
      <c r="S18" s="96">
        <f t="shared" si="0"/>
        <v>0</v>
      </c>
      <c r="T18" s="96">
        <f t="shared" si="1"/>
        <v>1.3333333333333335</v>
      </c>
      <c r="U18" s="95">
        <f t="shared" si="2"/>
        <v>0</v>
      </c>
      <c r="V18" s="95">
        <f t="shared" si="3"/>
        <v>36</v>
      </c>
      <c r="W18" s="96">
        <f>R18/R17</f>
        <v>0.66315789473684206</v>
      </c>
    </row>
    <row r="19" spans="2:23" x14ac:dyDescent="0.25">
      <c r="B19" s="97" t="s">
        <v>61</v>
      </c>
      <c r="C19" s="52">
        <v>42</v>
      </c>
      <c r="D19" s="52">
        <v>44</v>
      </c>
      <c r="E19" s="52">
        <v>25</v>
      </c>
      <c r="F19" s="52">
        <v>33</v>
      </c>
      <c r="G19" s="52">
        <v>48</v>
      </c>
      <c r="H19" s="52">
        <v>50</v>
      </c>
      <c r="I19" s="98">
        <f t="shared" si="4"/>
        <v>4.1666666666666741E-2</v>
      </c>
      <c r="J19" s="98">
        <f t="shared" si="5"/>
        <v>0.13636363636363646</v>
      </c>
      <c r="K19" s="52">
        <f t="shared" si="6"/>
        <v>2</v>
      </c>
      <c r="L19" s="52">
        <f t="shared" si="7"/>
        <v>6</v>
      </c>
      <c r="M19" s="98">
        <f>H19/H17</f>
        <v>0.55555555555555558</v>
      </c>
      <c r="N19" s="52">
        <v>24</v>
      </c>
      <c r="O19" s="52">
        <v>47</v>
      </c>
      <c r="P19" s="52">
        <v>49</v>
      </c>
      <c r="Q19" s="52">
        <v>52</v>
      </c>
      <c r="R19" s="52">
        <v>52</v>
      </c>
      <c r="S19" s="98">
        <f t="shared" si="0"/>
        <v>0</v>
      </c>
      <c r="T19" s="98">
        <f t="shared" si="1"/>
        <v>1.1666666666666665</v>
      </c>
      <c r="U19" s="52">
        <f t="shared" si="2"/>
        <v>0</v>
      </c>
      <c r="V19" s="52">
        <f t="shared" si="3"/>
        <v>28</v>
      </c>
      <c r="W19" s="98">
        <f>R19/R17</f>
        <v>0.54736842105263162</v>
      </c>
    </row>
    <row r="20" spans="2:23" x14ac:dyDescent="0.25">
      <c r="B20" s="97" t="s">
        <v>62</v>
      </c>
      <c r="C20" s="52">
        <v>19</v>
      </c>
      <c r="D20" s="52">
        <v>18</v>
      </c>
      <c r="E20" s="52">
        <v>6</v>
      </c>
      <c r="F20" s="52">
        <v>7</v>
      </c>
      <c r="G20" s="52">
        <v>12</v>
      </c>
      <c r="H20" s="52">
        <v>11</v>
      </c>
      <c r="I20" s="98">
        <f t="shared" si="4"/>
        <v>-8.333333333333337E-2</v>
      </c>
      <c r="J20" s="98">
        <f t="shared" si="5"/>
        <v>-0.38888888888888884</v>
      </c>
      <c r="K20" s="52">
        <f t="shared" si="6"/>
        <v>-1</v>
      </c>
      <c r="L20" s="52">
        <f t="shared" si="7"/>
        <v>-7</v>
      </c>
      <c r="M20" s="98">
        <f>H20/H17</f>
        <v>0.12222222222222222</v>
      </c>
      <c r="N20" s="52">
        <v>3</v>
      </c>
      <c r="O20" s="52">
        <v>11</v>
      </c>
      <c r="P20" s="52">
        <v>12</v>
      </c>
      <c r="Q20" s="52">
        <v>11</v>
      </c>
      <c r="R20" s="52">
        <v>11</v>
      </c>
      <c r="S20" s="98">
        <f t="shared" si="0"/>
        <v>0</v>
      </c>
      <c r="T20" s="98">
        <f t="shared" si="1"/>
        <v>2.6666666666666665</v>
      </c>
      <c r="U20" s="52">
        <f t="shared" si="2"/>
        <v>0</v>
      </c>
      <c r="V20" s="52">
        <f t="shared" si="3"/>
        <v>8</v>
      </c>
      <c r="W20" s="98">
        <f>R20/R17</f>
        <v>0.11578947368421053</v>
      </c>
    </row>
    <row r="21" spans="2:23" x14ac:dyDescent="0.25">
      <c r="B21" s="94" t="s">
        <v>63</v>
      </c>
      <c r="C21" s="95">
        <v>38</v>
      </c>
      <c r="D21" s="95">
        <v>38</v>
      </c>
      <c r="E21" s="95">
        <v>18</v>
      </c>
      <c r="F21" s="95">
        <v>17</v>
      </c>
      <c r="G21" s="95">
        <v>24</v>
      </c>
      <c r="H21" s="95">
        <v>29</v>
      </c>
      <c r="I21" s="96">
        <f t="shared" si="4"/>
        <v>0.20833333333333326</v>
      </c>
      <c r="J21" s="96">
        <f t="shared" si="5"/>
        <v>-0.23684210526315785</v>
      </c>
      <c r="K21" s="95">
        <f t="shared" si="6"/>
        <v>5</v>
      </c>
      <c r="L21" s="95">
        <f t="shared" si="7"/>
        <v>-9</v>
      </c>
      <c r="M21" s="96">
        <f>H21/H17</f>
        <v>0.32222222222222224</v>
      </c>
      <c r="N21" s="95">
        <v>15</v>
      </c>
      <c r="O21" s="95">
        <v>20</v>
      </c>
      <c r="P21" s="95">
        <v>24</v>
      </c>
      <c r="Q21" s="95">
        <v>28</v>
      </c>
      <c r="R21" s="95">
        <v>32</v>
      </c>
      <c r="S21" s="96">
        <f t="shared" si="0"/>
        <v>0.14285714285714279</v>
      </c>
      <c r="T21" s="96">
        <f t="shared" si="1"/>
        <v>1.1333333333333333</v>
      </c>
      <c r="U21" s="95">
        <f t="shared" si="2"/>
        <v>4</v>
      </c>
      <c r="V21" s="95">
        <f t="shared" si="3"/>
        <v>17</v>
      </c>
      <c r="W21" s="96">
        <f>R21/R17</f>
        <v>0.33684210526315789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1</v>
      </c>
      <c r="U25" s="99">
        <f t="shared" si="2"/>
        <v>2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4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1.5</v>
      </c>
      <c r="U26" s="95">
        <f t="shared" si="2"/>
        <v>2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24</v>
      </c>
      <c r="O29" s="99">
        <v>55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1.6666666666666665</v>
      </c>
      <c r="U29" s="99">
        <f t="shared" si="2"/>
        <v>2</v>
      </c>
      <c r="V29" s="99">
        <f t="shared" si="3"/>
        <v>40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14</v>
      </c>
      <c r="O30" s="95">
        <v>38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7</v>
      </c>
      <c r="O31" s="52">
        <v>22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10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0.89999999999999991</v>
      </c>
      <c r="U33" s="95">
        <f t="shared" si="2"/>
        <v>0</v>
      </c>
      <c r="V33" s="95">
        <f t="shared" si="3"/>
        <v>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0.875</v>
      </c>
      <c r="U43" s="99">
        <f t="shared" si="2"/>
        <v>1</v>
      </c>
      <c r="V43" s="99">
        <f t="shared" si="3"/>
        <v>7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0.75</v>
      </c>
      <c r="U47" s="95">
        <f t="shared" si="2"/>
        <v>1</v>
      </c>
      <c r="V47" s="95">
        <f t="shared" si="3"/>
        <v>3</v>
      </c>
      <c r="W47" s="96">
        <f>R47/R43</f>
        <v>0.46666666666666667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8EC8-3752-4B23-BC75-465CAF681DEB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74F02-6F2D-4EEB-92B8-A00F200B8809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237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131427</v>
      </c>
      <c r="D9" s="116">
        <v>5.5477477332776415E-2</v>
      </c>
      <c r="E9" s="115">
        <v>138100</v>
      </c>
      <c r="F9" s="116">
        <f t="shared" ref="F9:N21" si="0">IFERROR(E9/C9-1,"-")</f>
        <v>5.0773433160613779E-2</v>
      </c>
      <c r="G9" s="115">
        <v>15182</v>
      </c>
      <c r="H9" s="116">
        <f>IFERROR(G9/E9-1,"-")</f>
        <v>-0.89006517016654596</v>
      </c>
      <c r="I9" s="115">
        <v>99949</v>
      </c>
      <c r="J9" s="116">
        <f t="shared" si="0"/>
        <v>5.5833882228955343</v>
      </c>
      <c r="K9" s="115">
        <v>139602</v>
      </c>
      <c r="L9" s="116">
        <f t="shared" si="0"/>
        <v>0.39673233349007986</v>
      </c>
      <c r="M9" s="115">
        <v>150925</v>
      </c>
      <c r="N9" s="116">
        <f t="shared" si="0"/>
        <v>8.1109153163994696E-2</v>
      </c>
      <c r="O9" s="116">
        <f>M9/C9-1</f>
        <v>0.14835612164928058</v>
      </c>
    </row>
    <row r="10" spans="1:16" x14ac:dyDescent="0.25">
      <c r="A10" s="1" t="s">
        <v>72</v>
      </c>
      <c r="B10" s="114" t="s">
        <v>73</v>
      </c>
      <c r="C10" s="115">
        <v>129821</v>
      </c>
      <c r="D10" s="116">
        <v>1.1728856884566152E-2</v>
      </c>
      <c r="E10" s="115">
        <v>148350</v>
      </c>
      <c r="F10" s="116">
        <f t="shared" si="0"/>
        <v>0.14272729373521997</v>
      </c>
      <c r="G10" s="115">
        <v>19347</v>
      </c>
      <c r="H10" s="116">
        <f t="shared" si="0"/>
        <v>-0.86958543983822045</v>
      </c>
      <c r="I10" s="115">
        <v>130897</v>
      </c>
      <c r="J10" s="116">
        <f t="shared" si="0"/>
        <v>5.7657517961441052</v>
      </c>
      <c r="K10" s="115">
        <v>147030</v>
      </c>
      <c r="L10" s="116">
        <f t="shared" si="0"/>
        <v>0.12324957791240432</v>
      </c>
      <c r="M10" s="115">
        <v>154587</v>
      </c>
      <c r="N10" s="116">
        <f>IFERROR(M10/K10-1,"-")</f>
        <v>5.1397673944093114E-2</v>
      </c>
      <c r="O10" s="116">
        <f>IFERROR(M10/C10-1,"-")</f>
        <v>0.1907703684303772</v>
      </c>
    </row>
    <row r="11" spans="1:16" x14ac:dyDescent="0.25">
      <c r="A11" s="1" t="s">
        <v>74</v>
      </c>
      <c r="B11" s="114" t="s">
        <v>75</v>
      </c>
      <c r="C11" s="115">
        <v>155039</v>
      </c>
      <c r="D11" s="116">
        <v>2.6136739691574595E-2</v>
      </c>
      <c r="E11" s="115">
        <v>57720</v>
      </c>
      <c r="F11" s="116">
        <f t="shared" si="0"/>
        <v>-0.62770657705480559</v>
      </c>
      <c r="G11" s="115">
        <v>24976</v>
      </c>
      <c r="H11" s="116">
        <f t="shared" si="0"/>
        <v>-0.5672903672903673</v>
      </c>
      <c r="I11" s="115">
        <v>140303</v>
      </c>
      <c r="J11" s="116">
        <f t="shared" si="0"/>
        <v>4.6175128122998075</v>
      </c>
      <c r="K11" s="115">
        <v>154113</v>
      </c>
      <c r="L11" s="116">
        <f t="shared" si="0"/>
        <v>9.8429826874692594E-2</v>
      </c>
      <c r="M11" s="115">
        <v>175927</v>
      </c>
      <c r="N11" s="116">
        <f t="shared" si="0"/>
        <v>0.14154548934872468</v>
      </c>
      <c r="O11" s="116">
        <f t="shared" ref="O11:O15" si="1">IFERROR(M11/C11-1,"-")</f>
        <v>0.13472739117254373</v>
      </c>
    </row>
    <row r="12" spans="1:16" x14ac:dyDescent="0.25">
      <c r="A12" s="1" t="s">
        <v>76</v>
      </c>
      <c r="B12" s="114" t="s">
        <v>77</v>
      </c>
      <c r="C12" s="115">
        <v>154790</v>
      </c>
      <c r="D12" s="116">
        <v>9.9587272946842775E-2</v>
      </c>
      <c r="E12" s="115">
        <v>0</v>
      </c>
      <c r="F12" s="116">
        <f t="shared" si="0"/>
        <v>-1</v>
      </c>
      <c r="G12" s="115">
        <v>32795</v>
      </c>
      <c r="H12" s="116" t="str">
        <f t="shared" si="0"/>
        <v>-</v>
      </c>
      <c r="I12" s="115">
        <v>166226</v>
      </c>
      <c r="J12" s="116">
        <f t="shared" si="0"/>
        <v>4.0686385119682882</v>
      </c>
      <c r="K12" s="115">
        <v>167625</v>
      </c>
      <c r="L12" s="116">
        <f t="shared" si="0"/>
        <v>8.4162525717998982E-3</v>
      </c>
      <c r="M12" s="115">
        <v>158852</v>
      </c>
      <c r="N12" s="116">
        <f t="shared" si="0"/>
        <v>-5.2337061894108916E-2</v>
      </c>
      <c r="O12" s="116">
        <f t="shared" si="1"/>
        <v>2.6242005297499871E-2</v>
      </c>
    </row>
    <row r="13" spans="1:16" x14ac:dyDescent="0.25">
      <c r="A13" s="1" t="s">
        <v>78</v>
      </c>
      <c r="B13" s="114" t="s">
        <v>79</v>
      </c>
      <c r="C13" s="115">
        <v>147295</v>
      </c>
      <c r="D13" s="116">
        <v>0.12641858615521095</v>
      </c>
      <c r="E13" s="115">
        <v>0</v>
      </c>
      <c r="F13" s="116">
        <f t="shared" si="0"/>
        <v>-1</v>
      </c>
      <c r="G13" s="115">
        <v>42014</v>
      </c>
      <c r="H13" s="116" t="str">
        <f t="shared" si="0"/>
        <v>-</v>
      </c>
      <c r="I13" s="115">
        <v>145846</v>
      </c>
      <c r="J13" s="116">
        <f t="shared" si="0"/>
        <v>2.4713666872947111</v>
      </c>
      <c r="K13" s="115">
        <v>150325</v>
      </c>
      <c r="L13" s="116">
        <f t="shared" si="0"/>
        <v>3.0710475432990991E-2</v>
      </c>
      <c r="M13" s="115">
        <v>161561</v>
      </c>
      <c r="N13" s="116">
        <f t="shared" si="0"/>
        <v>7.4744719773823354E-2</v>
      </c>
      <c r="O13" s="116">
        <f t="shared" si="1"/>
        <v>9.6853253674598516E-2</v>
      </c>
    </row>
    <row r="14" spans="1:16" x14ac:dyDescent="0.25">
      <c r="A14" s="1" t="s">
        <v>80</v>
      </c>
      <c r="B14" s="114" t="s">
        <v>81</v>
      </c>
      <c r="C14" s="115">
        <v>151143</v>
      </c>
      <c r="D14" s="116">
        <v>4.9604166666666671E-2</v>
      </c>
      <c r="E14" s="115">
        <v>0</v>
      </c>
      <c r="F14" s="116">
        <f t="shared" si="0"/>
        <v>-1</v>
      </c>
      <c r="G14" s="115">
        <v>53539</v>
      </c>
      <c r="H14" s="116" t="str">
        <f t="shared" si="0"/>
        <v>-</v>
      </c>
      <c r="I14" s="115">
        <v>144989</v>
      </c>
      <c r="J14" s="116">
        <f t="shared" si="0"/>
        <v>1.7081006369188816</v>
      </c>
      <c r="K14" s="115">
        <v>157350</v>
      </c>
      <c r="L14" s="116">
        <f t="shared" si="0"/>
        <v>8.5254743463297311E-2</v>
      </c>
      <c r="M14" s="115">
        <v>157065</v>
      </c>
      <c r="N14" s="116">
        <f t="shared" si="0"/>
        <v>-1.8112488083888989E-3</v>
      </c>
      <c r="O14" s="116">
        <f t="shared" si="1"/>
        <v>3.9181437446656586E-2</v>
      </c>
    </row>
    <row r="15" spans="1:16" x14ac:dyDescent="0.25">
      <c r="A15" s="1" t="s">
        <v>82</v>
      </c>
      <c r="B15" s="114" t="s">
        <v>83</v>
      </c>
      <c r="C15" s="115">
        <v>155735</v>
      </c>
      <c r="D15" s="116">
        <v>2.7357046731931289E-2</v>
      </c>
      <c r="E15" s="115">
        <v>0</v>
      </c>
      <c r="F15" s="116">
        <f t="shared" si="0"/>
        <v>-1</v>
      </c>
      <c r="G15" s="115">
        <v>94144</v>
      </c>
      <c r="H15" s="116" t="str">
        <f t="shared" si="0"/>
        <v>-</v>
      </c>
      <c r="I15" s="115">
        <v>164843</v>
      </c>
      <c r="J15" s="116">
        <f t="shared" si="0"/>
        <v>0.75096660435078189</v>
      </c>
      <c r="K15" s="115">
        <v>163971</v>
      </c>
      <c r="L15" s="116">
        <f t="shared" si="0"/>
        <v>-5.2898818876142562E-3</v>
      </c>
      <c r="M15" s="115">
        <v>166795</v>
      </c>
      <c r="N15" s="116">
        <f t="shared" si="0"/>
        <v>1.7222557647388781E-2</v>
      </c>
      <c r="O15" s="116">
        <f t="shared" si="1"/>
        <v>7.1018075577102158E-2</v>
      </c>
    </row>
    <row r="16" spans="1:16" x14ac:dyDescent="0.25">
      <c r="A16" s="1" t="s">
        <v>84</v>
      </c>
      <c r="B16" s="114" t="s">
        <v>85</v>
      </c>
      <c r="C16" s="115">
        <v>164814</v>
      </c>
      <c r="D16" s="116">
        <v>3.0061748456288617E-2</v>
      </c>
      <c r="E16" s="115">
        <v>52795</v>
      </c>
      <c r="F16" s="116">
        <f t="shared" si="0"/>
        <v>-0.67966920285898036</v>
      </c>
      <c r="G16" s="115">
        <v>118184</v>
      </c>
      <c r="H16" s="116">
        <f t="shared" si="0"/>
        <v>1.2385453167913627</v>
      </c>
      <c r="I16" s="115">
        <v>164674</v>
      </c>
      <c r="J16" s="116">
        <f t="shared" si="0"/>
        <v>0.39336966086779945</v>
      </c>
      <c r="K16" s="115">
        <v>166974</v>
      </c>
      <c r="L16" s="116">
        <f t="shared" si="0"/>
        <v>1.3966989324362133E-2</v>
      </c>
      <c r="M16" s="115">
        <v>175399</v>
      </c>
      <c r="N16" s="116">
        <f>IFERROR(M16/K16-1,"-")</f>
        <v>5.0456957370608624E-2</v>
      </c>
      <c r="O16" s="116">
        <f>IFERROR(M16/C16-1,"-")</f>
        <v>6.4223913017098067E-2</v>
      </c>
    </row>
    <row r="17" spans="1:16" x14ac:dyDescent="0.25">
      <c r="A17" s="1" t="s">
        <v>86</v>
      </c>
      <c r="B17" s="114" t="s">
        <v>87</v>
      </c>
      <c r="C17" s="115">
        <v>136766</v>
      </c>
      <c r="D17" s="116">
        <v>-1.7556210042382059E-2</v>
      </c>
      <c r="E17" s="115">
        <v>37281</v>
      </c>
      <c r="F17" s="116">
        <f t="shared" si="0"/>
        <v>-0.72741032127868044</v>
      </c>
      <c r="G17" s="115">
        <v>105384</v>
      </c>
      <c r="H17" s="116">
        <f t="shared" si="0"/>
        <v>1.8267482095437355</v>
      </c>
      <c r="I17" s="115">
        <v>140395</v>
      </c>
      <c r="J17" s="116">
        <f t="shared" si="0"/>
        <v>0.33222310787216269</v>
      </c>
      <c r="K17" s="115">
        <v>153067</v>
      </c>
      <c r="L17" s="116">
        <f t="shared" si="0"/>
        <v>9.0259624630506741E-2</v>
      </c>
      <c r="M17" s="115">
        <v>148572</v>
      </c>
      <c r="N17" s="116">
        <f>IFERROR(M17/K17-1,"-")</f>
        <v>-2.936622524776733E-2</v>
      </c>
      <c r="O17" s="116">
        <f>IFERROR(M17/C17-1,"-")</f>
        <v>8.6322624043987606E-2</v>
      </c>
    </row>
    <row r="18" spans="1:16" x14ac:dyDescent="0.25">
      <c r="A18" s="1" t="s">
        <v>88</v>
      </c>
      <c r="B18" s="114" t="s">
        <v>89</v>
      </c>
      <c r="C18" s="115">
        <v>158662</v>
      </c>
      <c r="D18" s="116">
        <v>-3.0106304290683283E-2</v>
      </c>
      <c r="E18" s="115">
        <v>29818</v>
      </c>
      <c r="F18" s="116">
        <f t="shared" si="0"/>
        <v>-0.81206590109793142</v>
      </c>
      <c r="G18" s="115">
        <v>139108</v>
      </c>
      <c r="H18" s="116">
        <f t="shared" si="0"/>
        <v>3.6652357636327046</v>
      </c>
      <c r="I18" s="115">
        <v>159273</v>
      </c>
      <c r="J18" s="116">
        <f t="shared" si="0"/>
        <v>0.14495931218909042</v>
      </c>
      <c r="K18" s="115">
        <v>172251</v>
      </c>
      <c r="L18" s="116">
        <f t="shared" si="0"/>
        <v>8.1482737187093868E-2</v>
      </c>
      <c r="M18" s="115">
        <v>172855</v>
      </c>
      <c r="N18" s="116">
        <f>IFERROR(M18/K18-1,"-")</f>
        <v>3.5065108475422768E-3</v>
      </c>
      <c r="O18" s="116">
        <f>IFERROR(M18/C18-1,"-")</f>
        <v>8.9454311681435916E-2</v>
      </c>
    </row>
    <row r="19" spans="1:16" x14ac:dyDescent="0.25">
      <c r="A19" s="1" t="s">
        <v>90</v>
      </c>
      <c r="B19" s="114" t="s">
        <v>91</v>
      </c>
      <c r="C19" s="115">
        <v>136028</v>
      </c>
      <c r="D19" s="116">
        <v>-1.6073748412809286E-3</v>
      </c>
      <c r="E19" s="115">
        <v>22307</v>
      </c>
      <c r="F19" s="116">
        <f t="shared" si="0"/>
        <v>-0.83601170347281439</v>
      </c>
      <c r="G19" s="115">
        <v>122250</v>
      </c>
      <c r="H19" s="116">
        <f t="shared" si="0"/>
        <v>4.4803424933877256</v>
      </c>
      <c r="I19" s="115">
        <v>145679</v>
      </c>
      <c r="J19" s="116">
        <f t="shared" si="0"/>
        <v>0.19164826175869121</v>
      </c>
      <c r="K19" s="115">
        <v>154254</v>
      </c>
      <c r="L19" s="116">
        <f t="shared" si="0"/>
        <v>5.8862293123923104E-2</v>
      </c>
      <c r="M19" s="115">
        <v>156906</v>
      </c>
      <c r="N19" s="116">
        <f>IFERROR(M19/K19-1,"-")</f>
        <v>1.7192422886926684E-2</v>
      </c>
      <c r="O19" s="116">
        <f>IFERROR(M19/C19-1,"-")</f>
        <v>0.15348310641926655</v>
      </c>
    </row>
    <row r="20" spans="1:16" x14ac:dyDescent="0.25">
      <c r="A20" s="1" t="s">
        <v>92</v>
      </c>
      <c r="B20" s="114" t="s">
        <v>93</v>
      </c>
      <c r="C20" s="115">
        <v>141195</v>
      </c>
      <c r="D20" s="116">
        <v>-2.6503216376284944E-2</v>
      </c>
      <c r="E20" s="115">
        <v>27724</v>
      </c>
      <c r="F20" s="116">
        <f t="shared" si="0"/>
        <v>-0.80364743794043703</v>
      </c>
      <c r="G20" s="115">
        <v>114122</v>
      </c>
      <c r="H20" s="116">
        <f t="shared" si="0"/>
        <v>3.1163612754292309</v>
      </c>
      <c r="I20" s="115">
        <v>153975</v>
      </c>
      <c r="J20" s="116">
        <f t="shared" si="0"/>
        <v>0.34921399905364425</v>
      </c>
      <c r="K20" s="115">
        <v>161770</v>
      </c>
      <c r="L20" s="116">
        <f t="shared" si="0"/>
        <v>5.0625101477512535E-2</v>
      </c>
      <c r="M20" s="115" t="s">
        <v>238</v>
      </c>
      <c r="N20" s="116" t="str">
        <f>IFERROR(M20/K20-1,"-")</f>
        <v>-</v>
      </c>
      <c r="O20" s="116" t="str">
        <f>IFERROR(M20/C20-1,"-")</f>
        <v>-</v>
      </c>
    </row>
    <row r="21" spans="1:16" ht="15.75" x14ac:dyDescent="0.25">
      <c r="A21" s="1" t="s">
        <v>0</v>
      </c>
      <c r="B21" s="117" t="s">
        <v>30</v>
      </c>
      <c r="C21" s="118">
        <v>1762715</v>
      </c>
      <c r="D21" s="119">
        <v>2.7741256519166146E-2</v>
      </c>
      <c r="E21" s="118">
        <v>550867</v>
      </c>
      <c r="F21" s="119">
        <f t="shared" si="0"/>
        <v>-0.68748946936969391</v>
      </c>
      <c r="G21" s="118">
        <v>881045</v>
      </c>
      <c r="H21" s="119">
        <f t="shared" si="0"/>
        <v>0.5993787974229714</v>
      </c>
      <c r="I21" s="118">
        <v>1757049</v>
      </c>
      <c r="J21" s="119">
        <f t="shared" si="0"/>
        <v>0.99427838532651558</v>
      </c>
      <c r="K21" s="118">
        <v>1888332</v>
      </c>
      <c r="L21" s="119">
        <f t="shared" si="0"/>
        <v>7.4717893467968199E-2</v>
      </c>
      <c r="M21" s="118">
        <v>1779444</v>
      </c>
      <c r="N21" s="119">
        <v>3.0628497557573908E-2</v>
      </c>
      <c r="O21" s="119">
        <v>9.73925699343825E-2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7" t="s">
        <v>239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7712</v>
      </c>
      <c r="D31" s="116">
        <v>0.22490470139771279</v>
      </c>
      <c r="E31" s="115">
        <v>8778</v>
      </c>
      <c r="F31" s="116">
        <f t="shared" ref="F31:L43" si="2">IFERROR(E31/C31-1,"-")</f>
        <v>0.13822614107883813</v>
      </c>
      <c r="G31" s="115">
        <v>5945</v>
      </c>
      <c r="H31" s="116">
        <f t="shared" si="2"/>
        <v>-0.32273866484392799</v>
      </c>
      <c r="I31" s="115">
        <v>8963</v>
      </c>
      <c r="J31" s="116">
        <f t="shared" si="2"/>
        <v>0.50765349032800677</v>
      </c>
      <c r="K31" s="115">
        <v>8728</v>
      </c>
      <c r="L31" s="116">
        <f t="shared" si="2"/>
        <v>-2.6218899921901184E-2</v>
      </c>
      <c r="M31" s="115">
        <v>7100</v>
      </c>
      <c r="N31" s="116">
        <f t="shared" ref="N31:N37" si="3">IFERROR(M31/K31-1,"-")</f>
        <v>-0.18652612282309811</v>
      </c>
      <c r="O31" s="116">
        <f>M31/C31-1</f>
        <v>-7.9356846473029097E-2</v>
      </c>
    </row>
    <row r="32" spans="1:16" x14ac:dyDescent="0.25">
      <c r="B32" s="114" t="s">
        <v>73</v>
      </c>
      <c r="C32" s="115">
        <v>6892</v>
      </c>
      <c r="D32" s="116">
        <v>0.46950959488272925</v>
      </c>
      <c r="E32" s="115">
        <v>8379</v>
      </c>
      <c r="F32" s="116">
        <f t="shared" si="2"/>
        <v>0.21575739988392328</v>
      </c>
      <c r="G32" s="115">
        <v>8339</v>
      </c>
      <c r="H32" s="116">
        <f t="shared" si="2"/>
        <v>-4.7738393603055096E-3</v>
      </c>
      <c r="I32" s="115">
        <v>9611</v>
      </c>
      <c r="J32" s="116">
        <f t="shared" si="2"/>
        <v>0.1525362753327737</v>
      </c>
      <c r="K32" s="115">
        <v>6455</v>
      </c>
      <c r="L32" s="116">
        <f t="shared" si="2"/>
        <v>-0.32837373842472173</v>
      </c>
      <c r="M32" s="115">
        <v>7633</v>
      </c>
      <c r="N32" s="116">
        <f>IFERROR(M32/K32-1,"-")</f>
        <v>0.1824941905499613</v>
      </c>
      <c r="O32" s="116">
        <f>IFERROR(M32/C32-1,"-")</f>
        <v>0.1075159605339524</v>
      </c>
    </row>
    <row r="33" spans="2:16" x14ac:dyDescent="0.25">
      <c r="B33" s="114" t="s">
        <v>75</v>
      </c>
      <c r="C33" s="115">
        <v>10253</v>
      </c>
      <c r="D33" s="116">
        <v>-0.168248560071388</v>
      </c>
      <c r="E33" s="115">
        <v>3120</v>
      </c>
      <c r="F33" s="116">
        <f t="shared" si="2"/>
        <v>-0.69569881985760262</v>
      </c>
      <c r="G33" s="115">
        <v>13348</v>
      </c>
      <c r="H33" s="116">
        <f t="shared" si="2"/>
        <v>3.2782051282051281</v>
      </c>
      <c r="I33" s="115">
        <v>8161</v>
      </c>
      <c r="J33" s="116">
        <f t="shared" si="2"/>
        <v>-0.38859754270302671</v>
      </c>
      <c r="K33" s="115">
        <v>8632</v>
      </c>
      <c r="L33" s="116">
        <f t="shared" si="2"/>
        <v>5.7713515500551482E-2</v>
      </c>
      <c r="M33" s="115">
        <v>10880</v>
      </c>
      <c r="N33" s="116">
        <f t="shared" si="3"/>
        <v>0.26042632066728455</v>
      </c>
      <c r="O33" s="116">
        <f t="shared" ref="O33:O37" si="4">IFERROR(M33/C33-1,"-")</f>
        <v>6.1152833317077882E-2</v>
      </c>
    </row>
    <row r="34" spans="2:16" x14ac:dyDescent="0.25">
      <c r="B34" s="114" t="s">
        <v>77</v>
      </c>
      <c r="C34" s="115">
        <v>18049</v>
      </c>
      <c r="D34" s="116">
        <v>0.66135861561119302</v>
      </c>
      <c r="E34" s="115">
        <v>0</v>
      </c>
      <c r="F34" s="116">
        <f t="shared" si="2"/>
        <v>-1</v>
      </c>
      <c r="G34" s="115">
        <v>17832</v>
      </c>
      <c r="H34" s="116" t="str">
        <f t="shared" si="2"/>
        <v>-</v>
      </c>
      <c r="I34" s="115">
        <v>17904</v>
      </c>
      <c r="J34" s="116">
        <f t="shared" si="2"/>
        <v>4.0376850605652326E-3</v>
      </c>
      <c r="K34" s="115">
        <v>18211</v>
      </c>
      <c r="L34" s="116">
        <f t="shared" si="2"/>
        <v>1.7147006255585406E-2</v>
      </c>
      <c r="M34" s="115">
        <v>9038</v>
      </c>
      <c r="N34" s="116">
        <f t="shared" si="3"/>
        <v>-0.50370655098566797</v>
      </c>
      <c r="O34" s="116">
        <f t="shared" si="4"/>
        <v>-0.49925203612388502</v>
      </c>
    </row>
    <row r="35" spans="2:16" x14ac:dyDescent="0.25">
      <c r="B35" s="114" t="s">
        <v>79</v>
      </c>
      <c r="C35" s="115">
        <v>20501</v>
      </c>
      <c r="D35" s="116">
        <v>0.46372983007282587</v>
      </c>
      <c r="E35" s="115">
        <v>0</v>
      </c>
      <c r="F35" s="116">
        <f t="shared" si="2"/>
        <v>-1</v>
      </c>
      <c r="G35" s="115">
        <v>22395</v>
      </c>
      <c r="H35" s="116" t="str">
        <f t="shared" si="2"/>
        <v>-</v>
      </c>
      <c r="I35" s="115">
        <v>21254</v>
      </c>
      <c r="J35" s="116">
        <f t="shared" si="2"/>
        <v>-5.0948872516186627E-2</v>
      </c>
      <c r="K35" s="115">
        <v>15078</v>
      </c>
      <c r="L35" s="116">
        <f t="shared" si="2"/>
        <v>-0.29058059659358237</v>
      </c>
      <c r="M35" s="115">
        <v>15159</v>
      </c>
      <c r="N35" s="116">
        <f t="shared" si="3"/>
        <v>5.3720652606445984E-3</v>
      </c>
      <c r="O35" s="116">
        <f t="shared" si="4"/>
        <v>-0.26057265499243942</v>
      </c>
    </row>
    <row r="36" spans="2:16" x14ac:dyDescent="0.25">
      <c r="B36" s="114" t="s">
        <v>81</v>
      </c>
      <c r="C36" s="115">
        <v>26877</v>
      </c>
      <c r="D36" s="116">
        <v>0.1239493162714842</v>
      </c>
      <c r="E36" s="115">
        <v>0</v>
      </c>
      <c r="F36" s="116">
        <f t="shared" si="2"/>
        <v>-1</v>
      </c>
      <c r="G36" s="115">
        <v>27958</v>
      </c>
      <c r="H36" s="116" t="str">
        <f t="shared" si="2"/>
        <v>-</v>
      </c>
      <c r="I36" s="115">
        <v>22658</v>
      </c>
      <c r="J36" s="116">
        <f t="shared" si="2"/>
        <v>-0.18957006938979903</v>
      </c>
      <c r="K36" s="115">
        <v>23558</v>
      </c>
      <c r="L36" s="116">
        <f t="shared" si="2"/>
        <v>3.9721069820813915E-2</v>
      </c>
      <c r="M36" s="115">
        <v>19400</v>
      </c>
      <c r="N36" s="116">
        <f t="shared" si="3"/>
        <v>-0.17650055182952717</v>
      </c>
      <c r="O36" s="116">
        <f t="shared" si="4"/>
        <v>-0.27819325073482903</v>
      </c>
    </row>
    <row r="37" spans="2:16" x14ac:dyDescent="0.25">
      <c r="B37" s="114" t="s">
        <v>83</v>
      </c>
      <c r="C37" s="115">
        <v>28822</v>
      </c>
      <c r="D37" s="116">
        <v>0.13875938364282892</v>
      </c>
      <c r="E37" s="115">
        <v>0</v>
      </c>
      <c r="F37" s="116">
        <f t="shared" si="2"/>
        <v>-1</v>
      </c>
      <c r="G37" s="115">
        <v>41599</v>
      </c>
      <c r="H37" s="116" t="str">
        <f t="shared" si="2"/>
        <v>-</v>
      </c>
      <c r="I37" s="115">
        <v>30318</v>
      </c>
      <c r="J37" s="116">
        <f t="shared" si="2"/>
        <v>-0.27118440347123729</v>
      </c>
      <c r="K37" s="115">
        <v>23211</v>
      </c>
      <c r="L37" s="116">
        <f t="shared" si="2"/>
        <v>-0.23441519889174744</v>
      </c>
      <c r="M37" s="115">
        <v>19632</v>
      </c>
      <c r="N37" s="116">
        <f t="shared" si="3"/>
        <v>-0.15419413209254229</v>
      </c>
      <c r="O37" s="116">
        <f t="shared" si="4"/>
        <v>-0.31885365345916317</v>
      </c>
    </row>
    <row r="38" spans="2:16" x14ac:dyDescent="0.25">
      <c r="B38" s="114" t="s">
        <v>85</v>
      </c>
      <c r="C38" s="115">
        <v>41205</v>
      </c>
      <c r="D38" s="116">
        <v>0.26527666891850399</v>
      </c>
      <c r="E38" s="115">
        <v>31564</v>
      </c>
      <c r="F38" s="116">
        <f t="shared" si="2"/>
        <v>-0.2339764591675767</v>
      </c>
      <c r="G38" s="115">
        <v>43961</v>
      </c>
      <c r="H38" s="116">
        <f t="shared" si="2"/>
        <v>0.39275757191737415</v>
      </c>
      <c r="I38" s="115">
        <v>33443</v>
      </c>
      <c r="J38" s="116">
        <f t="shared" si="2"/>
        <v>-0.23925752371420117</v>
      </c>
      <c r="K38" s="115">
        <v>27029</v>
      </c>
      <c r="L38" s="116">
        <f t="shared" si="2"/>
        <v>-0.19178901414346794</v>
      </c>
      <c r="M38" s="115">
        <v>27274</v>
      </c>
      <c r="N38" s="116">
        <f>IFERROR(M38/K38-1,"-")</f>
        <v>9.0643383033037761E-3</v>
      </c>
      <c r="O38" s="116">
        <f>IFERROR(M38/C38-1,"-")</f>
        <v>-0.33809003761679413</v>
      </c>
    </row>
    <row r="39" spans="2:16" x14ac:dyDescent="0.25">
      <c r="B39" s="114" t="s">
        <v>87</v>
      </c>
      <c r="C39" s="115">
        <v>22805</v>
      </c>
      <c r="D39" s="116">
        <v>2.7252252252252251E-2</v>
      </c>
      <c r="E39" s="115">
        <v>24772</v>
      </c>
      <c r="F39" s="116">
        <f t="shared" si="2"/>
        <v>8.6253014689761098E-2</v>
      </c>
      <c r="G39" s="115">
        <v>26618</v>
      </c>
      <c r="H39" s="116">
        <f t="shared" si="2"/>
        <v>7.4519618924592246E-2</v>
      </c>
      <c r="I39" s="115">
        <v>19659</v>
      </c>
      <c r="J39" s="116">
        <f t="shared" si="2"/>
        <v>-0.2614396273198587</v>
      </c>
      <c r="K39" s="115">
        <v>17879</v>
      </c>
      <c r="L39" s="116">
        <f t="shared" si="2"/>
        <v>-9.054377130067659E-2</v>
      </c>
      <c r="M39" s="115">
        <v>15893</v>
      </c>
      <c r="N39" s="116">
        <f>IFERROR(M39/K39-1,"-")</f>
        <v>-0.11108003803344701</v>
      </c>
      <c r="O39" s="116">
        <f>IFERROR(M39/C39-1,"-")</f>
        <v>-0.30309142731857053</v>
      </c>
    </row>
    <row r="40" spans="2:16" x14ac:dyDescent="0.25">
      <c r="B40" s="114" t="s">
        <v>89</v>
      </c>
      <c r="C40" s="115">
        <v>17145</v>
      </c>
      <c r="D40" s="116">
        <v>9.0857033785073593E-2</v>
      </c>
      <c r="E40" s="115">
        <v>14396</v>
      </c>
      <c r="F40" s="116">
        <f t="shared" si="2"/>
        <v>-0.16033829104695252</v>
      </c>
      <c r="G40" s="115">
        <v>17065</v>
      </c>
      <c r="H40" s="116">
        <f t="shared" si="2"/>
        <v>0.18539872186718531</v>
      </c>
      <c r="I40" s="115">
        <v>12335</v>
      </c>
      <c r="J40" s="116">
        <f t="shared" si="2"/>
        <v>-0.27717550542045122</v>
      </c>
      <c r="K40" s="115">
        <v>12720</v>
      </c>
      <c r="L40" s="116">
        <f t="shared" si="2"/>
        <v>3.121199837859745E-2</v>
      </c>
      <c r="M40" s="115">
        <v>10936</v>
      </c>
      <c r="N40" s="116">
        <f>IFERROR(M40/K40-1,"-")</f>
        <v>-0.14025157232704399</v>
      </c>
      <c r="O40" s="116">
        <f>IFERROR(M40/C40-1,"-")</f>
        <v>-0.36214639836687079</v>
      </c>
    </row>
    <row r="41" spans="2:16" x14ac:dyDescent="0.25">
      <c r="B41" s="114" t="s">
        <v>91</v>
      </c>
      <c r="C41" s="115">
        <v>10324</v>
      </c>
      <c r="D41" s="116">
        <v>9.3296621836280735E-2</v>
      </c>
      <c r="E41" s="115">
        <v>4393</v>
      </c>
      <c r="F41" s="116">
        <f t="shared" si="2"/>
        <v>-0.57448663308795034</v>
      </c>
      <c r="G41" s="115">
        <v>8488</v>
      </c>
      <c r="H41" s="116">
        <f t="shared" si="2"/>
        <v>0.93216480764853182</v>
      </c>
      <c r="I41" s="115">
        <v>10001</v>
      </c>
      <c r="J41" s="116">
        <f t="shared" si="2"/>
        <v>0.17825164938737048</v>
      </c>
      <c r="K41" s="115">
        <v>8177</v>
      </c>
      <c r="L41" s="116">
        <f t="shared" si="2"/>
        <v>-0.1823817618238176</v>
      </c>
      <c r="M41" s="115">
        <v>8061</v>
      </c>
      <c r="N41" s="116">
        <f>IFERROR(M41/K41-1,"-")</f>
        <v>-1.4186131833190618E-2</v>
      </c>
      <c r="O41" s="116">
        <f>IFERROR(M41/C41-1,"-")</f>
        <v>-0.21919798527702439</v>
      </c>
    </row>
    <row r="42" spans="2:16" x14ac:dyDescent="0.25">
      <c r="B42" s="114" t="s">
        <v>93</v>
      </c>
      <c r="C42" s="115">
        <v>12402</v>
      </c>
      <c r="D42" s="116">
        <v>-6.64797757308766E-3</v>
      </c>
      <c r="E42" s="115">
        <v>6173</v>
      </c>
      <c r="F42" s="116">
        <f t="shared" si="2"/>
        <v>-0.50225770037090789</v>
      </c>
      <c r="G42" s="115">
        <v>14036</v>
      </c>
      <c r="H42" s="116">
        <f t="shared" si="2"/>
        <v>1.2737728819050704</v>
      </c>
      <c r="I42" s="115">
        <v>12901</v>
      </c>
      <c r="J42" s="116">
        <f t="shared" si="2"/>
        <v>-8.0863493872898262E-2</v>
      </c>
      <c r="K42" s="115">
        <v>11834</v>
      </c>
      <c r="L42" s="116">
        <f t="shared" si="2"/>
        <v>-8.2706766917293284E-2</v>
      </c>
      <c r="M42" s="115" t="s">
        <v>238</v>
      </c>
      <c r="N42" s="116" t="str">
        <f>IFERROR(M42/K42-1,"-")</f>
        <v>-</v>
      </c>
      <c r="O42" s="116" t="str">
        <f>IFERROR(M42/C42-1,"-")</f>
        <v>-</v>
      </c>
    </row>
    <row r="43" spans="2:16" ht="15.75" x14ac:dyDescent="0.25">
      <c r="B43" s="117" t="s">
        <v>30</v>
      </c>
      <c r="C43" s="118">
        <v>222987</v>
      </c>
      <c r="D43" s="119">
        <v>0.17474725656816825</v>
      </c>
      <c r="E43" s="118">
        <v>117997</v>
      </c>
      <c r="F43" s="119">
        <f t="shared" si="2"/>
        <v>-0.47083462264616327</v>
      </c>
      <c r="G43" s="118">
        <v>247584</v>
      </c>
      <c r="H43" s="119">
        <f t="shared" si="2"/>
        <v>1.0982228361738011</v>
      </c>
      <c r="I43" s="118">
        <v>207208</v>
      </c>
      <c r="J43" s="119">
        <f t="shared" si="2"/>
        <v>-0.16308000516996257</v>
      </c>
      <c r="K43" s="118">
        <v>181512</v>
      </c>
      <c r="L43" s="119">
        <f t="shared" si="2"/>
        <v>-0.12401065595922933</v>
      </c>
      <c r="M43" s="118">
        <v>151006</v>
      </c>
      <c r="N43" s="119">
        <v>-0.11004372988837685</v>
      </c>
      <c r="O43" s="119">
        <v>-0.28292138566374625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240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4575</v>
      </c>
      <c r="D53" s="116">
        <v>0.22162883845126835</v>
      </c>
      <c r="E53" s="115">
        <v>4741</v>
      </c>
      <c r="F53" s="116">
        <f>IFERROR(E53/C53-1,"-")</f>
        <v>3.6284153005464503E-2</v>
      </c>
      <c r="G53" s="115">
        <v>1662</v>
      </c>
      <c r="H53" s="116">
        <f>IFERROR(G53/E53-1,"-")</f>
        <v>-0.64944104619278631</v>
      </c>
      <c r="I53" s="115">
        <v>4732</v>
      </c>
      <c r="J53" s="116">
        <f>IFERROR(I53/G53-1,"-")</f>
        <v>1.8471720818291217</v>
      </c>
      <c r="K53" s="115">
        <v>4914</v>
      </c>
      <c r="L53" s="116">
        <f>IFERROR(K53/I53-1,"-")</f>
        <v>3.8461538461538547E-2</v>
      </c>
      <c r="M53" s="115">
        <v>4997</v>
      </c>
      <c r="N53" s="116">
        <f t="shared" ref="N53:N59" si="5">IFERROR(M53/K53-1,"-")</f>
        <v>1.6890516890516905E-2</v>
      </c>
      <c r="O53" s="116">
        <f>IFERROR(M53/C53-1,"-")</f>
        <v>9.2240437158469968E-2</v>
      </c>
    </row>
    <row r="54" spans="1:16" x14ac:dyDescent="0.25">
      <c r="A54" s="1">
        <v>2</v>
      </c>
      <c r="B54" s="114" t="s">
        <v>73</v>
      </c>
      <c r="C54" s="115">
        <v>3757</v>
      </c>
      <c r="D54" s="116">
        <v>0.35241180705543562</v>
      </c>
      <c r="E54" s="115">
        <v>4432</v>
      </c>
      <c r="F54" s="116">
        <f t="shared" ref="F54:L65" si="6">IFERROR(E54/C54-1,"-")</f>
        <v>0.17966462603140809</v>
      </c>
      <c r="G54" s="115">
        <v>2174</v>
      </c>
      <c r="H54" s="116">
        <f t="shared" si="6"/>
        <v>-0.5094765342960289</v>
      </c>
      <c r="I54" s="115">
        <v>5268</v>
      </c>
      <c r="J54" s="116">
        <f t="shared" si="6"/>
        <v>1.4231830726770931</v>
      </c>
      <c r="K54" s="115">
        <v>4052</v>
      </c>
      <c r="L54" s="116">
        <f t="shared" si="6"/>
        <v>-0.23082763857251332</v>
      </c>
      <c r="M54" s="115">
        <v>4752</v>
      </c>
      <c r="N54" s="116">
        <f t="shared" si="5"/>
        <v>0.17275419545903259</v>
      </c>
      <c r="O54" s="116">
        <f>IFERROR(M54/C54-1,"-")</f>
        <v>0.26483896726111267</v>
      </c>
    </row>
    <row r="55" spans="1:16" x14ac:dyDescent="0.25">
      <c r="A55" s="1">
        <v>3</v>
      </c>
      <c r="B55" s="114" t="s">
        <v>75</v>
      </c>
      <c r="C55" s="115">
        <v>5536</v>
      </c>
      <c r="D55" s="116">
        <v>-0.14117282035370771</v>
      </c>
      <c r="E55" s="115">
        <v>1726</v>
      </c>
      <c r="F55" s="116">
        <f t="shared" si="6"/>
        <v>-0.68822254335260113</v>
      </c>
      <c r="G55" s="115">
        <v>3942</v>
      </c>
      <c r="H55" s="116">
        <f t="shared" si="6"/>
        <v>1.2838933951332563</v>
      </c>
      <c r="I55" s="115">
        <v>4697</v>
      </c>
      <c r="J55" s="116">
        <f t="shared" si="6"/>
        <v>0.19152714358193812</v>
      </c>
      <c r="K55" s="115">
        <v>5191</v>
      </c>
      <c r="L55" s="116">
        <f t="shared" si="6"/>
        <v>0.1051735150095805</v>
      </c>
      <c r="M55" s="115">
        <v>6935</v>
      </c>
      <c r="N55" s="116">
        <f t="shared" si="5"/>
        <v>0.3359660951647081</v>
      </c>
      <c r="O55" s="116">
        <f t="shared" ref="O55:O59" si="7">IFERROR(M55/C55-1,"-")</f>
        <v>0.25270953757225434</v>
      </c>
    </row>
    <row r="56" spans="1:16" x14ac:dyDescent="0.25">
      <c r="A56" s="1">
        <v>4</v>
      </c>
      <c r="B56" s="114" t="s">
        <v>77</v>
      </c>
      <c r="C56" s="115">
        <v>10567</v>
      </c>
      <c r="D56" s="116">
        <v>0.91952770208901002</v>
      </c>
      <c r="E56" s="115">
        <v>0</v>
      </c>
      <c r="F56" s="116">
        <f t="shared" si="6"/>
        <v>-1</v>
      </c>
      <c r="G56" s="115">
        <v>6329</v>
      </c>
      <c r="H56" s="116" t="str">
        <f t="shared" si="6"/>
        <v>-</v>
      </c>
      <c r="I56" s="115">
        <v>9381</v>
      </c>
      <c r="J56" s="116">
        <f t="shared" si="6"/>
        <v>0.48222468004424091</v>
      </c>
      <c r="K56" s="115">
        <v>10202</v>
      </c>
      <c r="L56" s="116">
        <f t="shared" si="6"/>
        <v>8.7517322247095297E-2</v>
      </c>
      <c r="M56" s="115">
        <v>5363</v>
      </c>
      <c r="N56" s="116">
        <f t="shared" si="5"/>
        <v>-0.47431876102724957</v>
      </c>
      <c r="O56" s="116">
        <f t="shared" si="7"/>
        <v>-0.49247657802592981</v>
      </c>
    </row>
    <row r="57" spans="1:16" x14ac:dyDescent="0.25">
      <c r="A57" s="1">
        <v>5</v>
      </c>
      <c r="B57" s="114" t="s">
        <v>79</v>
      </c>
      <c r="C57" s="115">
        <v>9680</v>
      </c>
      <c r="D57" s="116">
        <v>0.48307032327256016</v>
      </c>
      <c r="E57" s="115">
        <v>0</v>
      </c>
      <c r="F57" s="116">
        <f t="shared" si="6"/>
        <v>-1</v>
      </c>
      <c r="G57" s="115">
        <v>9142</v>
      </c>
      <c r="H57" s="116" t="str">
        <f t="shared" si="6"/>
        <v>-</v>
      </c>
      <c r="I57" s="115">
        <v>11407</v>
      </c>
      <c r="J57" s="116">
        <f t="shared" si="6"/>
        <v>0.24775760227521326</v>
      </c>
      <c r="K57" s="115">
        <v>8318</v>
      </c>
      <c r="L57" s="116">
        <f t="shared" si="6"/>
        <v>-0.27079863241869029</v>
      </c>
      <c r="M57" s="115">
        <v>9196</v>
      </c>
      <c r="N57" s="116">
        <f t="shared" si="5"/>
        <v>0.10555421976436641</v>
      </c>
      <c r="O57" s="116">
        <f t="shared" si="7"/>
        <v>-5.0000000000000044E-2</v>
      </c>
    </row>
    <row r="58" spans="1:16" x14ac:dyDescent="0.25">
      <c r="A58" s="1">
        <v>6</v>
      </c>
      <c r="B58" s="114" t="s">
        <v>81</v>
      </c>
      <c r="C58" s="115">
        <v>12636</v>
      </c>
      <c r="D58" s="116">
        <v>8.7248322147650992E-2</v>
      </c>
      <c r="E58" s="115">
        <v>0</v>
      </c>
      <c r="F58" s="116">
        <f t="shared" si="6"/>
        <v>-1</v>
      </c>
      <c r="G58" s="115">
        <v>12112</v>
      </c>
      <c r="H58" s="116" t="str">
        <f t="shared" si="6"/>
        <v>-</v>
      </c>
      <c r="I58" s="115">
        <v>13024</v>
      </c>
      <c r="J58" s="116">
        <f t="shared" si="6"/>
        <v>7.5297225891677755E-2</v>
      </c>
      <c r="K58" s="115">
        <v>13526</v>
      </c>
      <c r="L58" s="116">
        <f t="shared" si="6"/>
        <v>3.8544226044226138E-2</v>
      </c>
      <c r="M58" s="115">
        <v>11716</v>
      </c>
      <c r="N58" s="116">
        <f t="shared" si="5"/>
        <v>-0.1338163536891912</v>
      </c>
      <c r="O58" s="116">
        <f t="shared" si="7"/>
        <v>-7.2807850585628331E-2</v>
      </c>
    </row>
    <row r="59" spans="1:16" x14ac:dyDescent="0.25">
      <c r="A59" s="1">
        <v>7</v>
      </c>
      <c r="B59" s="114" t="s">
        <v>83</v>
      </c>
      <c r="C59" s="115">
        <v>12964</v>
      </c>
      <c r="D59" s="116">
        <v>-8.6720676294469889E-2</v>
      </c>
      <c r="E59" s="115">
        <v>0</v>
      </c>
      <c r="F59" s="116">
        <f t="shared" si="6"/>
        <v>-1</v>
      </c>
      <c r="G59" s="115">
        <v>22139</v>
      </c>
      <c r="H59" s="116" t="str">
        <f t="shared" si="6"/>
        <v>-</v>
      </c>
      <c r="I59" s="115">
        <v>17927</v>
      </c>
      <c r="J59" s="116">
        <f t="shared" si="6"/>
        <v>-0.1902524955960071</v>
      </c>
      <c r="K59" s="115">
        <v>13440</v>
      </c>
      <c r="L59" s="116">
        <f t="shared" si="6"/>
        <v>-0.25029285435376802</v>
      </c>
      <c r="M59" s="115">
        <v>11578</v>
      </c>
      <c r="N59" s="116">
        <f t="shared" si="5"/>
        <v>-0.13854166666666667</v>
      </c>
      <c r="O59" s="116">
        <f t="shared" si="7"/>
        <v>-0.10691144708423328</v>
      </c>
    </row>
    <row r="60" spans="1:16" x14ac:dyDescent="0.25">
      <c r="A60" s="1">
        <v>8</v>
      </c>
      <c r="B60" s="114" t="s">
        <v>85</v>
      </c>
      <c r="C60" s="115">
        <v>18294</v>
      </c>
      <c r="D60" s="116">
        <v>4.8967889908256845E-2</v>
      </c>
      <c r="E60" s="115">
        <v>13387</v>
      </c>
      <c r="F60" s="116">
        <f t="shared" si="6"/>
        <v>-0.26823002077183777</v>
      </c>
      <c r="G60" s="115">
        <v>25485</v>
      </c>
      <c r="H60" s="116">
        <f t="shared" si="6"/>
        <v>0.90371255695824315</v>
      </c>
      <c r="I60" s="115">
        <v>19833</v>
      </c>
      <c r="J60" s="116">
        <f t="shared" si="6"/>
        <v>-0.22177751618599173</v>
      </c>
      <c r="K60" s="115">
        <v>15080</v>
      </c>
      <c r="L60" s="116">
        <f t="shared" si="6"/>
        <v>-0.23965108657288359</v>
      </c>
      <c r="M60" s="115">
        <v>16629</v>
      </c>
      <c r="N60" s="116">
        <f>IFERROR(M60/K60-1,"-")</f>
        <v>0.10271883289124673</v>
      </c>
      <c r="O60" s="116">
        <f>IFERROR(M60/C60-1,"-")</f>
        <v>-9.1013447031813688E-2</v>
      </c>
    </row>
    <row r="61" spans="1:16" x14ac:dyDescent="0.25">
      <c r="A61" s="1">
        <v>9</v>
      </c>
      <c r="B61" s="114" t="s">
        <v>87</v>
      </c>
      <c r="C61" s="115">
        <v>10523</v>
      </c>
      <c r="D61" s="116">
        <v>-5.555555555555558E-2</v>
      </c>
      <c r="E61" s="115">
        <v>9485</v>
      </c>
      <c r="F61" s="116">
        <f t="shared" si="6"/>
        <v>-9.8641071937660363E-2</v>
      </c>
      <c r="G61" s="115">
        <v>14878</v>
      </c>
      <c r="H61" s="116">
        <f t="shared" si="6"/>
        <v>0.56858197153400103</v>
      </c>
      <c r="I61" s="115">
        <v>11662</v>
      </c>
      <c r="J61" s="116">
        <f t="shared" si="6"/>
        <v>-0.21615808576421558</v>
      </c>
      <c r="K61" s="115">
        <v>10667</v>
      </c>
      <c r="L61" s="116">
        <f t="shared" si="6"/>
        <v>-8.5319842222603359E-2</v>
      </c>
      <c r="M61" s="115">
        <v>10077</v>
      </c>
      <c r="N61" s="116">
        <f>IFERROR(M61/K61-1,"-")</f>
        <v>-5.531077153838948E-2</v>
      </c>
      <c r="O61" s="116">
        <f>IFERROR(M61/C61-1,"-")</f>
        <v>-4.2383350755487936E-2</v>
      </c>
    </row>
    <row r="62" spans="1:16" x14ac:dyDescent="0.25">
      <c r="A62" s="1">
        <v>10</v>
      </c>
      <c r="B62" s="114" t="s">
        <v>89</v>
      </c>
      <c r="C62" s="115">
        <v>8914</v>
      </c>
      <c r="D62" s="116">
        <v>9.9950641658440365E-2</v>
      </c>
      <c r="E62" s="115">
        <v>5064</v>
      </c>
      <c r="F62" s="116">
        <f t="shared" si="6"/>
        <v>-0.43190486874579315</v>
      </c>
      <c r="G62" s="115">
        <v>9583</v>
      </c>
      <c r="H62" s="116">
        <f t="shared" si="6"/>
        <v>0.89237756714060024</v>
      </c>
      <c r="I62" s="115">
        <v>8162</v>
      </c>
      <c r="J62" s="116">
        <f t="shared" si="6"/>
        <v>-0.14828341855368887</v>
      </c>
      <c r="K62" s="115">
        <v>7564</v>
      </c>
      <c r="L62" s="116">
        <f t="shared" si="6"/>
        <v>-7.3266356285224155E-2</v>
      </c>
      <c r="M62" s="115">
        <v>6979</v>
      </c>
      <c r="N62" s="116">
        <f>IFERROR(M62/K62-1,"-")</f>
        <v>-7.7340031729243752E-2</v>
      </c>
      <c r="O62" s="116">
        <f>IFERROR(M62/C62-1,"-")</f>
        <v>-0.21707426520080775</v>
      </c>
    </row>
    <row r="63" spans="1:16" x14ac:dyDescent="0.25">
      <c r="A63" s="1">
        <v>11</v>
      </c>
      <c r="B63" s="114" t="s">
        <v>91</v>
      </c>
      <c r="C63" s="115">
        <v>5780</v>
      </c>
      <c r="D63" s="116">
        <v>4.4452475605348818E-2</v>
      </c>
      <c r="E63" s="115">
        <v>1577</v>
      </c>
      <c r="F63" s="116">
        <f t="shared" si="6"/>
        <v>-0.72716262975778545</v>
      </c>
      <c r="G63" s="115">
        <v>4908</v>
      </c>
      <c r="H63" s="116">
        <f t="shared" si="6"/>
        <v>2.1122384273937858</v>
      </c>
      <c r="I63" s="115">
        <v>5890</v>
      </c>
      <c r="J63" s="116">
        <f t="shared" si="6"/>
        <v>0.20008149959250199</v>
      </c>
      <c r="K63" s="115">
        <v>5389</v>
      </c>
      <c r="L63" s="116">
        <f t="shared" si="6"/>
        <v>-8.505942275042444E-2</v>
      </c>
      <c r="M63" s="115">
        <v>5351</v>
      </c>
      <c r="N63" s="116">
        <f>IFERROR(M63/K63-1,"-")</f>
        <v>-7.0514010020411577E-3</v>
      </c>
      <c r="O63" s="116">
        <f>IFERROR(M63/C63-1,"-")</f>
        <v>-7.4221453287197203E-2</v>
      </c>
    </row>
    <row r="64" spans="1:16" x14ac:dyDescent="0.25">
      <c r="A64" s="1">
        <v>12</v>
      </c>
      <c r="B64" s="114" t="s">
        <v>93</v>
      </c>
      <c r="C64" s="115">
        <v>6694</v>
      </c>
      <c r="D64" s="116">
        <v>-5.6252643451289996E-2</v>
      </c>
      <c r="E64" s="115">
        <v>2655</v>
      </c>
      <c r="F64" s="116">
        <f t="shared" si="6"/>
        <v>-0.60337615775321185</v>
      </c>
      <c r="G64" s="115">
        <v>8564</v>
      </c>
      <c r="H64" s="116">
        <f t="shared" si="6"/>
        <v>2.2256120527306966</v>
      </c>
      <c r="I64" s="115">
        <v>8414</v>
      </c>
      <c r="J64" s="116">
        <f t="shared" si="6"/>
        <v>-1.7515179822512827E-2</v>
      </c>
      <c r="K64" s="115">
        <v>7795</v>
      </c>
      <c r="L64" s="116">
        <f t="shared" si="6"/>
        <v>-7.3567863085333918E-2</v>
      </c>
      <c r="M64" s="115" t="s">
        <v>238</v>
      </c>
      <c r="N64" s="116" t="str">
        <f>IFERROR(M64/K64-1,"-")</f>
        <v>-</v>
      </c>
      <c r="O64" s="116" t="str">
        <f>IFERROR(M64/C64-1,"-")</f>
        <v>-</v>
      </c>
    </row>
    <row r="65" spans="1:16" ht="15.75" x14ac:dyDescent="0.25">
      <c r="B65" s="117" t="s">
        <v>30</v>
      </c>
      <c r="C65" s="118">
        <v>109920</v>
      </c>
      <c r="D65" s="119">
        <v>9.7761931869251306E-2</v>
      </c>
      <c r="E65" s="118">
        <v>49521</v>
      </c>
      <c r="F65" s="119">
        <f t="shared" si="6"/>
        <v>-0.54948144104803487</v>
      </c>
      <c r="G65" s="118">
        <v>120918</v>
      </c>
      <c r="H65" s="119">
        <f t="shared" si="6"/>
        <v>1.4417519840067849</v>
      </c>
      <c r="I65" s="118">
        <v>120397</v>
      </c>
      <c r="J65" s="119">
        <f t="shared" si="6"/>
        <v>-4.3087050728592979E-3</v>
      </c>
      <c r="K65" s="118">
        <v>106138</v>
      </c>
      <c r="L65" s="119">
        <f t="shared" si="6"/>
        <v>-0.11843318355108512</v>
      </c>
      <c r="M65" s="118">
        <v>93573</v>
      </c>
      <c r="N65" s="119">
        <v>-4.8503706415301551E-2</v>
      </c>
      <c r="O65" s="119">
        <v>-9.3513262162633448E-2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7" t="s">
        <v>241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3137</v>
      </c>
      <c r="D75" s="116">
        <v>0.22971383771070175</v>
      </c>
      <c r="E75" s="115">
        <v>4037</v>
      </c>
      <c r="F75" s="116">
        <f>IFERROR(E75/C75-1,"-")</f>
        <v>0.28689831048772718</v>
      </c>
      <c r="G75" s="115">
        <v>4283</v>
      </c>
      <c r="H75" s="116">
        <f>IFERROR(G75/E75-1,"-")</f>
        <v>6.0936338865494211E-2</v>
      </c>
      <c r="I75" s="115">
        <v>4231</v>
      </c>
      <c r="J75" s="116">
        <f>IFERROR(I75/G75-1,"-")</f>
        <v>-1.2141022647676913E-2</v>
      </c>
      <c r="K75" s="115">
        <v>3814</v>
      </c>
      <c r="L75" s="116">
        <f>IFERROR(K75/I75-1,"-")</f>
        <v>-9.8558260458520452E-2</v>
      </c>
      <c r="M75" s="115">
        <v>2103</v>
      </c>
      <c r="N75" s="116">
        <f t="shared" ref="N75:N83" si="8">IFERROR(M75/K75-1,"-")</f>
        <v>-0.44861038280020971</v>
      </c>
      <c r="O75" s="116">
        <f>M75/C75-1</f>
        <v>-0.3296142811603443</v>
      </c>
    </row>
    <row r="76" spans="1:16" x14ac:dyDescent="0.25">
      <c r="A76" s="1">
        <v>2</v>
      </c>
      <c r="B76" s="114" t="s">
        <v>73</v>
      </c>
      <c r="C76" s="115">
        <v>3135</v>
      </c>
      <c r="D76" s="116">
        <v>0.63964435146443521</v>
      </c>
      <c r="E76" s="115">
        <v>3947</v>
      </c>
      <c r="F76" s="116">
        <f t="shared" ref="F76:L87" si="9">IFERROR(E76/C76-1,"-")</f>
        <v>0.25901116427432225</v>
      </c>
      <c r="G76" s="115">
        <v>6165</v>
      </c>
      <c r="H76" s="116">
        <f t="shared" si="9"/>
        <v>0.56194578160628317</v>
      </c>
      <c r="I76" s="115">
        <v>4343</v>
      </c>
      <c r="J76" s="116">
        <f t="shared" si="9"/>
        <v>-0.29553933495539331</v>
      </c>
      <c r="K76" s="115">
        <v>2403</v>
      </c>
      <c r="L76" s="116">
        <f t="shared" si="9"/>
        <v>-0.44669583237393506</v>
      </c>
      <c r="M76" s="115">
        <v>2881</v>
      </c>
      <c r="N76" s="116">
        <f t="shared" si="8"/>
        <v>0.19891801914273821</v>
      </c>
      <c r="O76" s="116">
        <f>IFERROR(M76/C76-1,"-")</f>
        <v>-8.1020733652312549E-2</v>
      </c>
    </row>
    <row r="77" spans="1:16" x14ac:dyDescent="0.25">
      <c r="A77" s="1">
        <v>3</v>
      </c>
      <c r="B77" s="114" t="s">
        <v>75</v>
      </c>
      <c r="C77" s="115">
        <v>4717</v>
      </c>
      <c r="D77" s="116">
        <v>-0.19792552287026011</v>
      </c>
      <c r="E77" s="115">
        <v>1394</v>
      </c>
      <c r="F77" s="116">
        <f t="shared" si="9"/>
        <v>-0.70447318210727161</v>
      </c>
      <c r="G77" s="115">
        <v>9406</v>
      </c>
      <c r="H77" s="116">
        <f t="shared" si="9"/>
        <v>5.747489239598278</v>
      </c>
      <c r="I77" s="115">
        <v>3464</v>
      </c>
      <c r="J77" s="116">
        <f t="shared" si="9"/>
        <v>-0.63172443121411859</v>
      </c>
      <c r="K77" s="115">
        <v>3441</v>
      </c>
      <c r="L77" s="116">
        <f t="shared" si="9"/>
        <v>-6.6397228637413708E-3</v>
      </c>
      <c r="M77" s="115">
        <v>3945</v>
      </c>
      <c r="N77" s="116">
        <f t="shared" si="8"/>
        <v>0.14646904969485619</v>
      </c>
      <c r="O77" s="116">
        <f t="shared" ref="O77:O86" si="10">IFERROR(M77/C77-1,"-")</f>
        <v>-0.16366334534661864</v>
      </c>
    </row>
    <row r="78" spans="1:16" x14ac:dyDescent="0.25">
      <c r="A78" s="1">
        <v>4</v>
      </c>
      <c r="B78" s="114" t="s">
        <v>77</v>
      </c>
      <c r="C78" s="115">
        <v>7482</v>
      </c>
      <c r="D78" s="116">
        <v>0.39615599925359213</v>
      </c>
      <c r="E78" s="115">
        <v>0</v>
      </c>
      <c r="F78" s="116">
        <f t="shared" si="9"/>
        <v>-1</v>
      </c>
      <c r="G78" s="115">
        <v>11503</v>
      </c>
      <c r="H78" s="116" t="str">
        <f t="shared" si="9"/>
        <v>-</v>
      </c>
      <c r="I78" s="115">
        <v>8523</v>
      </c>
      <c r="J78" s="116">
        <f t="shared" si="9"/>
        <v>-0.25906285316873856</v>
      </c>
      <c r="K78" s="115">
        <v>8009</v>
      </c>
      <c r="L78" s="116">
        <f t="shared" si="9"/>
        <v>-6.0307403496421497E-2</v>
      </c>
      <c r="M78" s="115">
        <v>3675</v>
      </c>
      <c r="N78" s="116">
        <f t="shared" si="8"/>
        <v>-0.54114121613185162</v>
      </c>
      <c r="O78" s="116">
        <f t="shared" si="10"/>
        <v>-0.50882117080994393</v>
      </c>
    </row>
    <row r="79" spans="1:16" x14ac:dyDescent="0.25">
      <c r="A79" s="1">
        <v>5</v>
      </c>
      <c r="B79" s="114" t="s">
        <v>79</v>
      </c>
      <c r="C79" s="115">
        <v>10821</v>
      </c>
      <c r="D79" s="116">
        <v>0.44685118331327711</v>
      </c>
      <c r="E79" s="115">
        <v>0</v>
      </c>
      <c r="F79" s="116">
        <f t="shared" si="9"/>
        <v>-1</v>
      </c>
      <c r="G79" s="115">
        <v>13253</v>
      </c>
      <c r="H79" s="116" t="str">
        <f t="shared" si="9"/>
        <v>-</v>
      </c>
      <c r="I79" s="115">
        <v>9847</v>
      </c>
      <c r="J79" s="116">
        <f t="shared" si="9"/>
        <v>-0.25699841545310498</v>
      </c>
      <c r="K79" s="115">
        <v>6760</v>
      </c>
      <c r="L79" s="116">
        <f t="shared" si="9"/>
        <v>-0.31349649639484112</v>
      </c>
      <c r="M79" s="115">
        <v>5963</v>
      </c>
      <c r="N79" s="116">
        <f t="shared" si="8"/>
        <v>-0.11789940828402368</v>
      </c>
      <c r="O79" s="116">
        <f t="shared" si="10"/>
        <v>-0.44894187228537108</v>
      </c>
    </row>
    <row r="80" spans="1:16" x14ac:dyDescent="0.25">
      <c r="A80" s="1">
        <v>6</v>
      </c>
      <c r="B80" s="114" t="s">
        <v>81</v>
      </c>
      <c r="C80" s="115">
        <v>14241</v>
      </c>
      <c r="D80" s="116">
        <v>0.1586526726873323</v>
      </c>
      <c r="E80" s="115">
        <v>0</v>
      </c>
      <c r="F80" s="116">
        <f t="shared" si="9"/>
        <v>-1</v>
      </c>
      <c r="G80" s="115">
        <v>15846</v>
      </c>
      <c r="H80" s="116" t="str">
        <f t="shared" si="9"/>
        <v>-</v>
      </c>
      <c r="I80" s="115">
        <v>9634</v>
      </c>
      <c r="J80" s="116">
        <f t="shared" si="9"/>
        <v>-0.39202322352644203</v>
      </c>
      <c r="K80" s="115">
        <v>10032</v>
      </c>
      <c r="L80" s="116">
        <f t="shared" si="9"/>
        <v>4.1312019929416577E-2</v>
      </c>
      <c r="M80" s="115">
        <v>7684</v>
      </c>
      <c r="N80" s="116">
        <f t="shared" si="8"/>
        <v>-0.23405103668261562</v>
      </c>
      <c r="O80" s="116">
        <f t="shared" si="10"/>
        <v>-0.46043114949792852</v>
      </c>
    </row>
    <row r="81" spans="1:16" x14ac:dyDescent="0.25">
      <c r="A81" s="1">
        <v>7</v>
      </c>
      <c r="B81" s="114" t="s">
        <v>83</v>
      </c>
      <c r="C81" s="115">
        <v>15858</v>
      </c>
      <c r="D81" s="116">
        <v>0.42672064777327945</v>
      </c>
      <c r="E81" s="115">
        <v>0</v>
      </c>
      <c r="F81" s="116">
        <f t="shared" si="9"/>
        <v>-1</v>
      </c>
      <c r="G81" s="115">
        <v>19460</v>
      </c>
      <c r="H81" s="116" t="str">
        <f t="shared" si="9"/>
        <v>-</v>
      </c>
      <c r="I81" s="115">
        <v>12391</v>
      </c>
      <c r="J81" s="116">
        <f t="shared" si="9"/>
        <v>-0.36325796505652619</v>
      </c>
      <c r="K81" s="115">
        <v>9771</v>
      </c>
      <c r="L81" s="116">
        <f t="shared" si="9"/>
        <v>-0.21144378984746992</v>
      </c>
      <c r="M81" s="115">
        <v>8054</v>
      </c>
      <c r="N81" s="116">
        <f t="shared" si="8"/>
        <v>-0.1757240814655614</v>
      </c>
      <c r="O81" s="116">
        <f t="shared" si="10"/>
        <v>-0.49211754319586332</v>
      </c>
    </row>
    <row r="82" spans="1:16" x14ac:dyDescent="0.25">
      <c r="A82" s="1">
        <v>8</v>
      </c>
      <c r="B82" s="114" t="s">
        <v>85</v>
      </c>
      <c r="C82" s="115">
        <v>22911</v>
      </c>
      <c r="D82" s="116">
        <v>0.51467671558905193</v>
      </c>
      <c r="E82" s="115">
        <v>18177</v>
      </c>
      <c r="F82" s="116">
        <f t="shared" si="9"/>
        <v>-0.20662563833966219</v>
      </c>
      <c r="G82" s="115">
        <v>18476</v>
      </c>
      <c r="H82" s="116">
        <f t="shared" si="9"/>
        <v>1.6449359080156212E-2</v>
      </c>
      <c r="I82" s="115">
        <v>13610</v>
      </c>
      <c r="J82" s="116">
        <f t="shared" si="9"/>
        <v>-0.2633686945226239</v>
      </c>
      <c r="K82" s="115">
        <v>11949</v>
      </c>
      <c r="L82" s="116">
        <f t="shared" si="9"/>
        <v>-0.12204261572373254</v>
      </c>
      <c r="M82" s="115">
        <v>10645</v>
      </c>
      <c r="N82" s="116">
        <f t="shared" si="8"/>
        <v>-0.10913047116913555</v>
      </c>
      <c r="O82" s="116">
        <f t="shared" si="10"/>
        <v>-0.53537602025228059</v>
      </c>
    </row>
    <row r="83" spans="1:16" x14ac:dyDescent="0.25">
      <c r="A83" s="1">
        <v>9</v>
      </c>
      <c r="B83" s="114" t="s">
        <v>87</v>
      </c>
      <c r="C83" s="115">
        <v>12282</v>
      </c>
      <c r="D83" s="116">
        <v>0.11068909386869241</v>
      </c>
      <c r="E83" s="115">
        <v>15287</v>
      </c>
      <c r="F83" s="116">
        <f t="shared" si="9"/>
        <v>0.24466699234652345</v>
      </c>
      <c r="G83" s="115">
        <v>11740</v>
      </c>
      <c r="H83" s="116">
        <f t="shared" si="9"/>
        <v>-0.23202721266435533</v>
      </c>
      <c r="I83" s="115">
        <v>7997</v>
      </c>
      <c r="J83" s="116">
        <f t="shared" si="9"/>
        <v>-0.31882453151618395</v>
      </c>
      <c r="K83" s="115">
        <v>7212</v>
      </c>
      <c r="L83" s="116">
        <f t="shared" si="9"/>
        <v>-9.8161810679004646E-2</v>
      </c>
      <c r="M83" s="115">
        <v>5816</v>
      </c>
      <c r="N83" s="116">
        <f t="shared" si="8"/>
        <v>-0.19356627842484753</v>
      </c>
      <c r="O83" s="116">
        <f t="shared" si="10"/>
        <v>-0.52646148835694517</v>
      </c>
    </row>
    <row r="84" spans="1:16" x14ac:dyDescent="0.25">
      <c r="A84" s="1">
        <v>10</v>
      </c>
      <c r="B84" s="114" t="s">
        <v>89</v>
      </c>
      <c r="C84" s="115">
        <v>8231</v>
      </c>
      <c r="D84" s="116">
        <v>8.1176934191514505E-2</v>
      </c>
      <c r="E84" s="115">
        <v>9332</v>
      </c>
      <c r="F84" s="116">
        <f t="shared" si="9"/>
        <v>0.1337626047867817</v>
      </c>
      <c r="G84" s="115">
        <v>7482</v>
      </c>
      <c r="H84" s="116">
        <f t="shared" si="9"/>
        <v>-0.19824260608658384</v>
      </c>
      <c r="I84" s="115">
        <v>4173</v>
      </c>
      <c r="J84" s="116">
        <f t="shared" si="9"/>
        <v>-0.44226142742582197</v>
      </c>
      <c r="K84" s="115">
        <v>5156</v>
      </c>
      <c r="L84" s="116">
        <f t="shared" si="9"/>
        <v>0.23556194584231971</v>
      </c>
      <c r="M84" s="115">
        <v>3957</v>
      </c>
      <c r="N84" s="116">
        <f>IFERROR(M84/K84-1,"-")</f>
        <v>-0.23254460822342904</v>
      </c>
      <c r="O84" s="116">
        <f t="shared" si="10"/>
        <v>-0.51925646944478188</v>
      </c>
    </row>
    <row r="85" spans="1:16" x14ac:dyDescent="0.25">
      <c r="A85" s="1">
        <v>11</v>
      </c>
      <c r="B85" s="114" t="s">
        <v>91</v>
      </c>
      <c r="C85" s="115">
        <v>4544</v>
      </c>
      <c r="D85" s="116">
        <v>0.16244563827065739</v>
      </c>
      <c r="E85" s="115">
        <v>2816</v>
      </c>
      <c r="F85" s="116">
        <f t="shared" si="9"/>
        <v>-0.38028169014084512</v>
      </c>
      <c r="G85" s="115">
        <v>3580</v>
      </c>
      <c r="H85" s="116">
        <f t="shared" si="9"/>
        <v>0.27130681818181812</v>
      </c>
      <c r="I85" s="115">
        <v>4111</v>
      </c>
      <c r="J85" s="116">
        <f t="shared" si="9"/>
        <v>0.14832402234636866</v>
      </c>
      <c r="K85" s="115">
        <v>2788</v>
      </c>
      <c r="L85" s="116">
        <f t="shared" si="9"/>
        <v>-0.32181950863536857</v>
      </c>
      <c r="M85" s="115">
        <v>2710</v>
      </c>
      <c r="N85" s="116">
        <f>IFERROR(M85/K85-1,"-")</f>
        <v>-2.7977044476327095E-2</v>
      </c>
      <c r="O85" s="116">
        <f t="shared" si="10"/>
        <v>-0.4036091549295775</v>
      </c>
    </row>
    <row r="86" spans="1:16" x14ac:dyDescent="0.25">
      <c r="A86" s="1">
        <v>12</v>
      </c>
      <c r="B86" s="114" t="s">
        <v>93</v>
      </c>
      <c r="C86" s="115">
        <v>5708</v>
      </c>
      <c r="D86" s="116">
        <v>5.8605341246290799E-2</v>
      </c>
      <c r="E86" s="115">
        <v>3518</v>
      </c>
      <c r="F86" s="116">
        <f t="shared" si="9"/>
        <v>-0.38367203924316751</v>
      </c>
      <c r="G86" s="115">
        <v>5472</v>
      </c>
      <c r="H86" s="116">
        <f t="shared" si="9"/>
        <v>0.55542922114837978</v>
      </c>
      <c r="I86" s="115">
        <v>4487</v>
      </c>
      <c r="J86" s="116">
        <f t="shared" si="9"/>
        <v>-0.18000730994152048</v>
      </c>
      <c r="K86" s="115">
        <v>4039</v>
      </c>
      <c r="L86" s="116">
        <f t="shared" si="9"/>
        <v>-9.9843993759750393E-2</v>
      </c>
      <c r="M86" s="115" t="s">
        <v>238</v>
      </c>
      <c r="N86" s="116" t="str">
        <f>IFERROR(M86/K86-1,"-")</f>
        <v>-</v>
      </c>
      <c r="O86" s="116" t="str">
        <f t="shared" si="10"/>
        <v>-</v>
      </c>
    </row>
    <row r="87" spans="1:16" ht="15.75" x14ac:dyDescent="0.25">
      <c r="B87" s="117" t="s">
        <v>30</v>
      </c>
      <c r="C87" s="118">
        <v>113067</v>
      </c>
      <c r="D87" s="119">
        <v>0.26069843676828053</v>
      </c>
      <c r="E87" s="118">
        <v>68476</v>
      </c>
      <c r="F87" s="119">
        <f t="shared" si="9"/>
        <v>-0.39437678544579757</v>
      </c>
      <c r="G87" s="118">
        <v>126666</v>
      </c>
      <c r="H87" s="119">
        <f t="shared" si="9"/>
        <v>0.84978678661136753</v>
      </c>
      <c r="I87" s="118">
        <v>86811</v>
      </c>
      <c r="J87" s="119">
        <f t="shared" si="9"/>
        <v>-0.31464639287575202</v>
      </c>
      <c r="K87" s="118">
        <v>75374</v>
      </c>
      <c r="L87" s="119">
        <f t="shared" si="9"/>
        <v>-0.13174597689232936</v>
      </c>
      <c r="M87" s="118">
        <v>57433</v>
      </c>
      <c r="N87" s="119">
        <v>-0.19488329711922614</v>
      </c>
      <c r="O87" s="119">
        <v>-0.46503786361646438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7" t="s">
        <v>242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123715</v>
      </c>
      <c r="D97" s="116">
        <v>4.6454581595797739E-2</v>
      </c>
      <c r="E97" s="115">
        <v>129322</v>
      </c>
      <c r="F97" s="116">
        <f t="shared" ref="F97:L109" si="11">IFERROR(E97/C97-1,"-")</f>
        <v>4.5321909226851975E-2</v>
      </c>
      <c r="G97" s="115">
        <v>9237</v>
      </c>
      <c r="H97" s="116">
        <f t="shared" si="11"/>
        <v>-0.92857363789610425</v>
      </c>
      <c r="I97" s="115">
        <v>90986</v>
      </c>
      <c r="J97" s="116">
        <f t="shared" si="11"/>
        <v>8.8501678033993727</v>
      </c>
      <c r="K97" s="115">
        <v>130874</v>
      </c>
      <c r="L97" s="116">
        <f t="shared" si="11"/>
        <v>0.43839711603983034</v>
      </c>
      <c r="M97" s="115">
        <v>143825</v>
      </c>
      <c r="N97" s="116">
        <f t="shared" ref="N97:N103" si="12">IFERROR(M97/K97-1,"-")</f>
        <v>9.8957776181670898E-2</v>
      </c>
      <c r="O97" s="116">
        <f>M97/C97-1</f>
        <v>0.16255102453219084</v>
      </c>
    </row>
    <row r="98" spans="2:15" x14ac:dyDescent="0.25">
      <c r="B98" s="114" t="s">
        <v>73</v>
      </c>
      <c r="C98" s="115">
        <v>122929</v>
      </c>
      <c r="D98" s="116">
        <v>-5.6379725947616199E-3</v>
      </c>
      <c r="E98" s="115">
        <v>139971</v>
      </c>
      <c r="F98" s="116">
        <f t="shared" si="11"/>
        <v>0.13863286937988595</v>
      </c>
      <c r="G98" s="115">
        <v>11008</v>
      </c>
      <c r="H98" s="116">
        <f t="shared" si="11"/>
        <v>-0.92135513784998324</v>
      </c>
      <c r="I98" s="115">
        <v>121286</v>
      </c>
      <c r="J98" s="116">
        <f t="shared" si="11"/>
        <v>10.017986918604651</v>
      </c>
      <c r="K98" s="115">
        <v>140575</v>
      </c>
      <c r="L98" s="116">
        <f t="shared" si="11"/>
        <v>0.15903731675543753</v>
      </c>
      <c r="M98" s="115">
        <v>146954</v>
      </c>
      <c r="N98" s="116">
        <f t="shared" si="12"/>
        <v>4.5377912146540966E-2</v>
      </c>
      <c r="O98" s="116">
        <f>IFERROR(M98/C98-1,"-")</f>
        <v>0.195438017066762</v>
      </c>
    </row>
    <row r="99" spans="2:15" x14ac:dyDescent="0.25">
      <c r="B99" s="114" t="s">
        <v>75</v>
      </c>
      <c r="C99" s="115">
        <v>144786</v>
      </c>
      <c r="D99" s="116">
        <v>4.3404942239646083E-2</v>
      </c>
      <c r="E99" s="115">
        <v>54600</v>
      </c>
      <c r="F99" s="116">
        <f t="shared" si="11"/>
        <v>-0.62289171604989435</v>
      </c>
      <c r="G99" s="115">
        <v>11628</v>
      </c>
      <c r="H99" s="116">
        <f t="shared" si="11"/>
        <v>-0.78703296703296699</v>
      </c>
      <c r="I99" s="115">
        <v>132142</v>
      </c>
      <c r="J99" s="116">
        <f t="shared" si="11"/>
        <v>10.364121087031304</v>
      </c>
      <c r="K99" s="115">
        <v>145481</v>
      </c>
      <c r="L99" s="116">
        <f t="shared" si="11"/>
        <v>0.10094443855852031</v>
      </c>
      <c r="M99" s="115">
        <v>165047</v>
      </c>
      <c r="N99" s="116">
        <f t="shared" si="12"/>
        <v>0.13449178930581995</v>
      </c>
      <c r="O99" s="116">
        <f t="shared" ref="O99:O103" si="13">IFERROR(M99/C99-1,"-")</f>
        <v>0.13993756302404936</v>
      </c>
    </row>
    <row r="100" spans="2:15" x14ac:dyDescent="0.25">
      <c r="B100" s="114" t="s">
        <v>77</v>
      </c>
      <c r="C100" s="115">
        <v>136741</v>
      </c>
      <c r="D100" s="116">
        <v>5.260686491105182E-2</v>
      </c>
      <c r="E100" s="115">
        <v>0</v>
      </c>
      <c r="F100" s="116">
        <f t="shared" si="11"/>
        <v>-1</v>
      </c>
      <c r="G100" s="115">
        <v>14963</v>
      </c>
      <c r="H100" s="116" t="str">
        <f t="shared" si="11"/>
        <v>-</v>
      </c>
      <c r="I100" s="115">
        <v>148322</v>
      </c>
      <c r="J100" s="116">
        <f t="shared" si="11"/>
        <v>8.9125843747911517</v>
      </c>
      <c r="K100" s="115">
        <v>149414</v>
      </c>
      <c r="L100" s="116">
        <f t="shared" si="11"/>
        <v>7.3623602702228563E-3</v>
      </c>
      <c r="M100" s="115">
        <v>149814</v>
      </c>
      <c r="N100" s="116">
        <f t="shared" si="12"/>
        <v>2.6771253028496922E-3</v>
      </c>
      <c r="O100" s="116">
        <f t="shared" si="13"/>
        <v>9.5604098258752046E-2</v>
      </c>
    </row>
    <row r="101" spans="2:15" x14ac:dyDescent="0.25">
      <c r="B101" s="114" t="s">
        <v>79</v>
      </c>
      <c r="C101" s="115">
        <v>126794</v>
      </c>
      <c r="D101" s="116">
        <v>8.5955566213878232E-2</v>
      </c>
      <c r="E101" s="115">
        <v>0</v>
      </c>
      <c r="F101" s="116">
        <f t="shared" si="11"/>
        <v>-1</v>
      </c>
      <c r="G101" s="115">
        <v>19619</v>
      </c>
      <c r="H101" s="116" t="str">
        <f t="shared" si="11"/>
        <v>-</v>
      </c>
      <c r="I101" s="115">
        <v>124592</v>
      </c>
      <c r="J101" s="116">
        <f t="shared" si="11"/>
        <v>5.3505785208216521</v>
      </c>
      <c r="K101" s="115">
        <v>135247</v>
      </c>
      <c r="L101" s="116">
        <f t="shared" si="11"/>
        <v>8.5519134454860701E-2</v>
      </c>
      <c r="M101" s="115">
        <v>146402</v>
      </c>
      <c r="N101" s="116">
        <f t="shared" si="12"/>
        <v>8.2478724112180046E-2</v>
      </c>
      <c r="O101" s="116">
        <f t="shared" si="13"/>
        <v>0.15464454153982055</v>
      </c>
    </row>
    <row r="102" spans="2:15" x14ac:dyDescent="0.25">
      <c r="B102" s="114" t="s">
        <v>81</v>
      </c>
      <c r="C102" s="115">
        <v>124266</v>
      </c>
      <c r="D102" s="116">
        <v>3.4799770166629163E-2</v>
      </c>
      <c r="E102" s="115">
        <v>0</v>
      </c>
      <c r="F102" s="116">
        <f t="shared" si="11"/>
        <v>-1</v>
      </c>
      <c r="G102" s="115">
        <v>25581</v>
      </c>
      <c r="H102" s="116" t="str">
        <f t="shared" si="11"/>
        <v>-</v>
      </c>
      <c r="I102" s="115">
        <v>122331</v>
      </c>
      <c r="J102" s="116">
        <f t="shared" si="11"/>
        <v>3.7821039052421721</v>
      </c>
      <c r="K102" s="115">
        <v>133792</v>
      </c>
      <c r="L102" s="116">
        <f t="shared" si="11"/>
        <v>9.3688435474246212E-2</v>
      </c>
      <c r="M102" s="115">
        <v>137665</v>
      </c>
      <c r="N102" s="116">
        <f t="shared" si="12"/>
        <v>2.8947919158096136E-2</v>
      </c>
      <c r="O102" s="116">
        <f t="shared" si="13"/>
        <v>0.10782514927655185</v>
      </c>
    </row>
    <row r="103" spans="2:15" x14ac:dyDescent="0.25">
      <c r="B103" s="114" t="s">
        <v>83</v>
      </c>
      <c r="C103" s="115">
        <v>126913</v>
      </c>
      <c r="D103" s="116">
        <v>5.028587719159372E-3</v>
      </c>
      <c r="E103" s="115">
        <v>0</v>
      </c>
      <c r="F103" s="116">
        <f t="shared" si="11"/>
        <v>-1</v>
      </c>
      <c r="G103" s="115">
        <v>52545</v>
      </c>
      <c r="H103" s="116" t="str">
        <f t="shared" si="11"/>
        <v>-</v>
      </c>
      <c r="I103" s="115">
        <v>134525</v>
      </c>
      <c r="J103" s="116">
        <f t="shared" si="11"/>
        <v>1.5601865068036922</v>
      </c>
      <c r="K103" s="115">
        <v>140760</v>
      </c>
      <c r="L103" s="116">
        <f t="shared" si="11"/>
        <v>4.6348262404757534E-2</v>
      </c>
      <c r="M103" s="115">
        <v>147163</v>
      </c>
      <c r="N103" s="116">
        <f t="shared" si="12"/>
        <v>4.5488775220233091E-2</v>
      </c>
      <c r="O103" s="116">
        <f t="shared" si="13"/>
        <v>0.15955812249336154</v>
      </c>
    </row>
    <row r="104" spans="2:15" x14ac:dyDescent="0.25">
      <c r="B104" s="114" t="s">
        <v>85</v>
      </c>
      <c r="C104" s="115">
        <v>123609</v>
      </c>
      <c r="D104" s="116">
        <v>-3.0045983144744937E-2</v>
      </c>
      <c r="E104" s="115">
        <v>21231</v>
      </c>
      <c r="F104" s="116">
        <f t="shared" si="11"/>
        <v>-0.82824066208771208</v>
      </c>
      <c r="G104" s="115">
        <v>74223</v>
      </c>
      <c r="H104" s="116">
        <f t="shared" si="11"/>
        <v>2.4959728698601102</v>
      </c>
      <c r="I104" s="115">
        <v>131231</v>
      </c>
      <c r="J104" s="116">
        <f t="shared" si="11"/>
        <v>0.76806380771458982</v>
      </c>
      <c r="K104" s="115">
        <v>139945</v>
      </c>
      <c r="L104" s="116">
        <f t="shared" si="11"/>
        <v>6.6401993431430162E-2</v>
      </c>
      <c r="M104" s="115">
        <v>148125</v>
      </c>
      <c r="N104" s="116">
        <f>IFERROR(M104/K104-1,"-")</f>
        <v>5.8451534531423155E-2</v>
      </c>
      <c r="O104" s="116">
        <f>IFERROR(M104/C104-1,"-")</f>
        <v>0.19833507268888195</v>
      </c>
    </row>
    <row r="105" spans="2:15" x14ac:dyDescent="0.25">
      <c r="B105" s="114" t="s">
        <v>87</v>
      </c>
      <c r="C105" s="115">
        <v>113961</v>
      </c>
      <c r="D105" s="116">
        <v>-2.6057601914366346E-2</v>
      </c>
      <c r="E105" s="115">
        <v>12509</v>
      </c>
      <c r="F105" s="116">
        <f t="shared" si="11"/>
        <v>-0.8902343784277077</v>
      </c>
      <c r="G105" s="115">
        <v>78766</v>
      </c>
      <c r="H105" s="116">
        <f t="shared" si="11"/>
        <v>5.2967463426333037</v>
      </c>
      <c r="I105" s="115">
        <v>120736</v>
      </c>
      <c r="J105" s="116">
        <f t="shared" si="11"/>
        <v>0.53284412055963237</v>
      </c>
      <c r="K105" s="115">
        <v>135188</v>
      </c>
      <c r="L105" s="116">
        <f t="shared" si="11"/>
        <v>0.11969917837264776</v>
      </c>
      <c r="M105" s="115">
        <v>132679</v>
      </c>
      <c r="N105" s="116">
        <f>IFERROR(M105/K105-1,"-")</f>
        <v>-1.8559339586353807E-2</v>
      </c>
      <c r="O105" s="116">
        <f>IFERROR(M105/C105-1,"-")</f>
        <v>0.16424917296268027</v>
      </c>
    </row>
    <row r="106" spans="2:15" x14ac:dyDescent="0.25">
      <c r="B106" s="114" t="s">
        <v>89</v>
      </c>
      <c r="C106" s="115">
        <v>141517</v>
      </c>
      <c r="D106" s="116">
        <v>-4.2963413809427253E-2</v>
      </c>
      <c r="E106" s="115">
        <v>15422</v>
      </c>
      <c r="F106" s="116">
        <f t="shared" si="11"/>
        <v>-0.8910236932665333</v>
      </c>
      <c r="G106" s="115">
        <v>122043</v>
      </c>
      <c r="H106" s="116">
        <f t="shared" si="11"/>
        <v>6.9135650369601871</v>
      </c>
      <c r="I106" s="115">
        <v>146938</v>
      </c>
      <c r="J106" s="116">
        <f t="shared" si="11"/>
        <v>0.2039854805273551</v>
      </c>
      <c r="K106" s="115">
        <v>159531</v>
      </c>
      <c r="L106" s="116">
        <f t="shared" si="11"/>
        <v>8.5702813431515423E-2</v>
      </c>
      <c r="M106" s="115">
        <v>161919</v>
      </c>
      <c r="N106" s="116">
        <f>IFERROR(M106/K106-1,"-")</f>
        <v>1.4968877522236967E-2</v>
      </c>
      <c r="O106" s="116">
        <f>IFERROR(M106/C106-1,"-")</f>
        <v>0.14416642523513068</v>
      </c>
    </row>
    <row r="107" spans="2:15" x14ac:dyDescent="0.25">
      <c r="B107" s="114" t="s">
        <v>91</v>
      </c>
      <c r="C107" s="115">
        <v>125704</v>
      </c>
      <c r="D107" s="116">
        <v>-8.674805211192127E-3</v>
      </c>
      <c r="E107" s="115">
        <v>17914</v>
      </c>
      <c r="F107" s="116">
        <f t="shared" si="11"/>
        <v>-0.85749061286832562</v>
      </c>
      <c r="G107" s="115">
        <v>113762</v>
      </c>
      <c r="H107" s="116">
        <f t="shared" si="11"/>
        <v>5.3504521603215363</v>
      </c>
      <c r="I107" s="115">
        <v>135678</v>
      </c>
      <c r="J107" s="116">
        <f t="shared" si="11"/>
        <v>0.19264780858283093</v>
      </c>
      <c r="K107" s="115">
        <v>146077</v>
      </c>
      <c r="L107" s="116">
        <f t="shared" si="11"/>
        <v>7.6644702899512085E-2</v>
      </c>
      <c r="M107" s="115">
        <v>148845</v>
      </c>
      <c r="N107" s="116">
        <f>IFERROR(M107/K107-1,"-")</f>
        <v>1.8948910506102923E-2</v>
      </c>
      <c r="O107" s="116">
        <f>IFERROR(M107/C107-1,"-")</f>
        <v>0.18409119837077581</v>
      </c>
    </row>
    <row r="108" spans="2:15" x14ac:dyDescent="0.25">
      <c r="B108" s="114" t="s">
        <v>93</v>
      </c>
      <c r="C108" s="115">
        <v>128793</v>
      </c>
      <c r="D108" s="116">
        <v>-2.8373342185071704E-2</v>
      </c>
      <c r="E108" s="115">
        <v>21551</v>
      </c>
      <c r="F108" s="116">
        <f t="shared" si="11"/>
        <v>-0.83266947737842889</v>
      </c>
      <c r="G108" s="115">
        <v>100086</v>
      </c>
      <c r="H108" s="116">
        <f t="shared" si="11"/>
        <v>3.644146443320496</v>
      </c>
      <c r="I108" s="115">
        <v>141074</v>
      </c>
      <c r="J108" s="116">
        <f t="shared" si="11"/>
        <v>0.40952780608676531</v>
      </c>
      <c r="K108" s="115">
        <v>149936</v>
      </c>
      <c r="L108" s="116">
        <f t="shared" si="11"/>
        <v>6.2818095467626955E-2</v>
      </c>
      <c r="M108" s="115" t="s">
        <v>238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118">
        <v>1539728</v>
      </c>
      <c r="D109" s="119">
        <v>9.4472103522018624E-3</v>
      </c>
      <c r="E109" s="118">
        <v>432870</v>
      </c>
      <c r="F109" s="119">
        <f t="shared" si="11"/>
        <v>-0.71886592956678064</v>
      </c>
      <c r="G109" s="118">
        <v>633461</v>
      </c>
      <c r="H109" s="119">
        <f t="shared" si="11"/>
        <v>0.46339778686441657</v>
      </c>
      <c r="I109" s="118">
        <v>1549841</v>
      </c>
      <c r="J109" s="119">
        <f t="shared" si="11"/>
        <v>1.4466241804941427</v>
      </c>
      <c r="K109" s="118">
        <v>1706820</v>
      </c>
      <c r="L109" s="119">
        <f t="shared" si="11"/>
        <v>0.10128716429620854</v>
      </c>
      <c r="M109" s="118">
        <v>1628438</v>
      </c>
      <c r="N109" s="119">
        <v>4.595975037318123E-2</v>
      </c>
      <c r="O109" s="119">
        <v>0.15415522330936571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7" t="s">
        <v>243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56468</v>
      </c>
      <c r="D119" s="116">
        <v>0.1020726804324914</v>
      </c>
      <c r="E119" s="115">
        <v>57691</v>
      </c>
      <c r="F119" s="116">
        <f t="shared" ref="F119:L131" si="14">IFERROR(E119/C119-1,"-")</f>
        <v>2.1658284338032185E-2</v>
      </c>
      <c r="G119" s="115">
        <v>767</v>
      </c>
      <c r="H119" s="116">
        <f t="shared" si="14"/>
        <v>-0.9867050319807249</v>
      </c>
      <c r="I119" s="115">
        <v>35085</v>
      </c>
      <c r="J119" s="116">
        <f t="shared" si="14"/>
        <v>44.743155149934807</v>
      </c>
      <c r="K119" s="115">
        <v>57941</v>
      </c>
      <c r="L119" s="116">
        <f t="shared" si="14"/>
        <v>0.65144648710275055</v>
      </c>
      <c r="M119" s="115">
        <v>66660</v>
      </c>
      <c r="N119" s="116">
        <f t="shared" ref="N119:N125" si="15">IFERROR(M119/K119-1,"-")</f>
        <v>0.15048066136242033</v>
      </c>
      <c r="O119" s="116">
        <f>M119/C119-1</f>
        <v>0.1804916058652688</v>
      </c>
    </row>
    <row r="120" spans="1:16" x14ac:dyDescent="0.25">
      <c r="B120" s="114" t="s">
        <v>73</v>
      </c>
      <c r="C120" s="115">
        <v>57811</v>
      </c>
      <c r="D120" s="116">
        <v>5.2927784354794616E-2</v>
      </c>
      <c r="E120" s="115">
        <v>64610</v>
      </c>
      <c r="F120" s="116">
        <f t="shared" si="14"/>
        <v>0.11760737575893865</v>
      </c>
      <c r="G120" s="115">
        <v>461</v>
      </c>
      <c r="H120" s="116">
        <f t="shared" si="14"/>
        <v>-0.99286488159727593</v>
      </c>
      <c r="I120" s="115">
        <v>55516</v>
      </c>
      <c r="J120" s="116">
        <f t="shared" si="14"/>
        <v>119.42516268980478</v>
      </c>
      <c r="K120" s="115">
        <v>63956</v>
      </c>
      <c r="L120" s="116">
        <f t="shared" si="14"/>
        <v>0.1520282441098062</v>
      </c>
      <c r="M120" s="115">
        <v>66540</v>
      </c>
      <c r="N120" s="116">
        <f t="shared" si="15"/>
        <v>4.0402776909125082E-2</v>
      </c>
      <c r="O120" s="116">
        <f>IFERROR(M120/C120-1,"-")</f>
        <v>0.15099202573904624</v>
      </c>
    </row>
    <row r="121" spans="1:16" x14ac:dyDescent="0.25">
      <c r="B121" s="114" t="s">
        <v>75</v>
      </c>
      <c r="C121" s="115">
        <v>71506</v>
      </c>
      <c r="D121" s="116">
        <v>6.0699557955320893E-2</v>
      </c>
      <c r="E121" s="115">
        <v>26080</v>
      </c>
      <c r="F121" s="116">
        <f t="shared" si="14"/>
        <v>-0.63527536150812525</v>
      </c>
      <c r="G121" s="115">
        <v>398</v>
      </c>
      <c r="H121" s="116">
        <f t="shared" si="14"/>
        <v>-0.98473926380368093</v>
      </c>
      <c r="I121" s="115">
        <v>64544</v>
      </c>
      <c r="J121" s="116">
        <f t="shared" si="14"/>
        <v>161.17085427135677</v>
      </c>
      <c r="K121" s="115">
        <v>74748</v>
      </c>
      <c r="L121" s="116">
        <f t="shared" si="14"/>
        <v>0.15809370352007934</v>
      </c>
      <c r="M121" s="115">
        <v>79823</v>
      </c>
      <c r="N121" s="116">
        <f t="shared" si="15"/>
        <v>6.7894793171723755E-2</v>
      </c>
      <c r="O121" s="116">
        <f t="shared" ref="O121:O125" si="16">IFERROR(M121/C121-1,"-")</f>
        <v>0.11631191788101702</v>
      </c>
    </row>
    <row r="122" spans="1:16" x14ac:dyDescent="0.25">
      <c r="B122" s="114" t="s">
        <v>77</v>
      </c>
      <c r="C122" s="115">
        <v>69845</v>
      </c>
      <c r="D122" s="116">
        <v>0.16189509756625031</v>
      </c>
      <c r="E122" s="115">
        <v>0</v>
      </c>
      <c r="F122" s="116">
        <f t="shared" si="14"/>
        <v>-1</v>
      </c>
      <c r="G122" s="115">
        <v>623</v>
      </c>
      <c r="H122" s="116" t="str">
        <f t="shared" si="14"/>
        <v>-</v>
      </c>
      <c r="I122" s="115">
        <v>70374</v>
      </c>
      <c r="J122" s="116">
        <f t="shared" si="14"/>
        <v>111.95987158908507</v>
      </c>
      <c r="K122" s="115">
        <v>71874</v>
      </c>
      <c r="L122" s="116">
        <f t="shared" si="14"/>
        <v>2.1314690084406118E-2</v>
      </c>
      <c r="M122" s="115">
        <v>77936</v>
      </c>
      <c r="N122" s="116">
        <f t="shared" si="15"/>
        <v>8.4342043019729029E-2</v>
      </c>
      <c r="O122" s="116">
        <f t="shared" si="16"/>
        <v>0.11584222206313988</v>
      </c>
    </row>
    <row r="123" spans="1:16" x14ac:dyDescent="0.25">
      <c r="B123" s="114" t="s">
        <v>79</v>
      </c>
      <c r="C123" s="115">
        <v>68552</v>
      </c>
      <c r="D123" s="116">
        <v>0.13183746924893103</v>
      </c>
      <c r="E123" s="115">
        <v>0</v>
      </c>
      <c r="F123" s="116">
        <f t="shared" si="14"/>
        <v>-1</v>
      </c>
      <c r="G123" s="115">
        <v>694</v>
      </c>
      <c r="H123" s="116" t="str">
        <f t="shared" si="14"/>
        <v>-</v>
      </c>
      <c r="I123" s="115">
        <v>68746</v>
      </c>
      <c r="J123" s="116">
        <f t="shared" si="14"/>
        <v>98.057636887608069</v>
      </c>
      <c r="K123" s="115">
        <v>77082</v>
      </c>
      <c r="L123" s="116">
        <f t="shared" si="14"/>
        <v>0.12125796409972933</v>
      </c>
      <c r="M123" s="115">
        <v>85670</v>
      </c>
      <c r="N123" s="116">
        <f t="shared" si="15"/>
        <v>0.11141381904984304</v>
      </c>
      <c r="O123" s="116">
        <f t="shared" si="16"/>
        <v>0.24970825067102354</v>
      </c>
    </row>
    <row r="124" spans="1:16" x14ac:dyDescent="0.25">
      <c r="B124" s="114" t="s">
        <v>81</v>
      </c>
      <c r="C124" s="115">
        <v>66623</v>
      </c>
      <c r="D124" s="116">
        <v>4.3233847984716967E-2</v>
      </c>
      <c r="E124" s="115">
        <v>0</v>
      </c>
      <c r="F124" s="116">
        <f t="shared" si="14"/>
        <v>-1</v>
      </c>
      <c r="G124" s="115">
        <v>2406</v>
      </c>
      <c r="H124" s="116" t="str">
        <f t="shared" si="14"/>
        <v>-</v>
      </c>
      <c r="I124" s="115">
        <v>67182</v>
      </c>
      <c r="J124" s="116">
        <f t="shared" si="14"/>
        <v>26.922693266832919</v>
      </c>
      <c r="K124" s="115">
        <v>77188</v>
      </c>
      <c r="L124" s="116">
        <f t="shared" si="14"/>
        <v>0.14893870381947538</v>
      </c>
      <c r="M124" s="115">
        <v>81323</v>
      </c>
      <c r="N124" s="116">
        <f t="shared" si="15"/>
        <v>5.3570503187023943E-2</v>
      </c>
      <c r="O124" s="116">
        <f t="shared" si="16"/>
        <v>0.22064452216201613</v>
      </c>
    </row>
    <row r="125" spans="1:16" x14ac:dyDescent="0.25">
      <c r="B125" s="114" t="s">
        <v>83</v>
      </c>
      <c r="C125" s="115">
        <v>63302</v>
      </c>
      <c r="D125" s="116">
        <v>1.580628079015356E-2</v>
      </c>
      <c r="E125" s="115">
        <v>0</v>
      </c>
      <c r="F125" s="116">
        <f t="shared" si="14"/>
        <v>-1</v>
      </c>
      <c r="G125" s="115">
        <v>9512</v>
      </c>
      <c r="H125" s="116" t="str">
        <f t="shared" si="14"/>
        <v>-</v>
      </c>
      <c r="I125" s="115">
        <v>73077</v>
      </c>
      <c r="J125" s="116">
        <f t="shared" si="14"/>
        <v>6.682611438183347</v>
      </c>
      <c r="K125" s="115">
        <v>75546</v>
      </c>
      <c r="L125" s="116">
        <f t="shared" si="14"/>
        <v>3.3786280224968213E-2</v>
      </c>
      <c r="M125" s="115">
        <v>79721</v>
      </c>
      <c r="N125" s="116">
        <f t="shared" si="15"/>
        <v>5.5264342255049836E-2</v>
      </c>
      <c r="O125" s="116">
        <f t="shared" si="16"/>
        <v>0.2593756911314018</v>
      </c>
    </row>
    <row r="126" spans="1:16" x14ac:dyDescent="0.25">
      <c r="B126" s="114" t="s">
        <v>85</v>
      </c>
      <c r="C126" s="115">
        <v>62067</v>
      </c>
      <c r="D126" s="116">
        <v>-4.1154933493998236E-2</v>
      </c>
      <c r="E126" s="115">
        <v>3619</v>
      </c>
      <c r="F126" s="116">
        <f t="shared" si="14"/>
        <v>-0.94169204247023375</v>
      </c>
      <c r="G126" s="115">
        <v>24946</v>
      </c>
      <c r="H126" s="116">
        <f t="shared" si="14"/>
        <v>5.8930643824260844</v>
      </c>
      <c r="I126" s="115">
        <v>72102</v>
      </c>
      <c r="J126" s="116">
        <f t="shared" si="14"/>
        <v>1.8903230978914456</v>
      </c>
      <c r="K126" s="115">
        <v>77706</v>
      </c>
      <c r="L126" s="116">
        <f t="shared" si="14"/>
        <v>7.772322543063992E-2</v>
      </c>
      <c r="M126" s="115">
        <v>82885</v>
      </c>
      <c r="N126" s="116">
        <f>IFERROR(M126/K126-1,"-")</f>
        <v>6.6648650039893953E-2</v>
      </c>
      <c r="O126" s="116">
        <f>IFERROR(M126/C126-1,"-")</f>
        <v>0.33541173248263978</v>
      </c>
    </row>
    <row r="127" spans="1:16" x14ac:dyDescent="0.25">
      <c r="B127" s="114" t="s">
        <v>87</v>
      </c>
      <c r="C127" s="115">
        <v>59470</v>
      </c>
      <c r="D127" s="116">
        <v>-3.6860687331972897E-2</v>
      </c>
      <c r="E127" s="115">
        <v>3761</v>
      </c>
      <c r="F127" s="116">
        <f t="shared" si="14"/>
        <v>-0.93675802925844964</v>
      </c>
      <c r="G127" s="115">
        <v>29320</v>
      </c>
      <c r="H127" s="116">
        <f t="shared" si="14"/>
        <v>6.7957989896304172</v>
      </c>
      <c r="I127" s="115">
        <v>68680</v>
      </c>
      <c r="J127" s="116">
        <f t="shared" si="14"/>
        <v>1.3424283765347886</v>
      </c>
      <c r="K127" s="115">
        <v>79984</v>
      </c>
      <c r="L127" s="116">
        <f t="shared" si="14"/>
        <v>0.16458940011648227</v>
      </c>
      <c r="M127" s="115">
        <v>76583</v>
      </c>
      <c r="N127" s="116">
        <f>IFERROR(M127/K127-1,"-")</f>
        <v>-4.2521004200840151E-2</v>
      </c>
      <c r="O127" s="116">
        <f>IFERROR(M127/C127-1,"-")</f>
        <v>0.2877585337144779</v>
      </c>
    </row>
    <row r="128" spans="1:16" x14ac:dyDescent="0.25">
      <c r="A128" s="120"/>
      <c r="B128" s="114" t="s">
        <v>89</v>
      </c>
      <c r="C128" s="115">
        <v>68804</v>
      </c>
      <c r="D128" s="116">
        <v>-6.246252793372209E-2</v>
      </c>
      <c r="E128" s="115">
        <v>6197</v>
      </c>
      <c r="F128" s="116">
        <f t="shared" si="14"/>
        <v>-0.90993256206034534</v>
      </c>
      <c r="G128" s="115">
        <v>53931</v>
      </c>
      <c r="H128" s="116">
        <f t="shared" si="14"/>
        <v>7.7027593997095369</v>
      </c>
      <c r="I128" s="115">
        <v>77127</v>
      </c>
      <c r="J128" s="116">
        <f t="shared" si="14"/>
        <v>0.43010513433832109</v>
      </c>
      <c r="K128" s="115">
        <v>84506</v>
      </c>
      <c r="L128" s="116">
        <f t="shared" si="14"/>
        <v>9.5673369896404736E-2</v>
      </c>
      <c r="M128" s="115">
        <v>86020</v>
      </c>
      <c r="N128" s="116">
        <f>IFERROR(M128/K128-1,"-")</f>
        <v>1.7915887629280869E-2</v>
      </c>
      <c r="O128" s="116">
        <f>IFERROR(M128/C128-1,"-")</f>
        <v>0.25021801058078008</v>
      </c>
    </row>
    <row r="129" spans="2:16" x14ac:dyDescent="0.25">
      <c r="B129" s="114" t="s">
        <v>91</v>
      </c>
      <c r="C129" s="115">
        <v>55540</v>
      </c>
      <c r="D129" s="116">
        <v>-7.0117867666755984E-2</v>
      </c>
      <c r="E129" s="115">
        <v>8396</v>
      </c>
      <c r="F129" s="116">
        <f t="shared" si="14"/>
        <v>-0.84882967230824624</v>
      </c>
      <c r="G129" s="115">
        <v>48651</v>
      </c>
      <c r="H129" s="116">
        <f t="shared" si="14"/>
        <v>4.7945450214387808</v>
      </c>
      <c r="I129" s="115">
        <v>63039</v>
      </c>
      <c r="J129" s="116">
        <f t="shared" si="14"/>
        <v>0.29573903927976808</v>
      </c>
      <c r="K129" s="115">
        <v>71273</v>
      </c>
      <c r="L129" s="116">
        <f t="shared" si="14"/>
        <v>0.13061755421247168</v>
      </c>
      <c r="M129" s="115">
        <v>73383</v>
      </c>
      <c r="N129" s="116">
        <f>IFERROR(M129/K129-1,"-")</f>
        <v>2.9604478554291269E-2</v>
      </c>
      <c r="O129" s="116">
        <f>IFERROR(M129/C129-1,"-")</f>
        <v>0.32126395390709406</v>
      </c>
    </row>
    <row r="130" spans="2:16" x14ac:dyDescent="0.25">
      <c r="B130" s="114" t="s">
        <v>93</v>
      </c>
      <c r="C130" s="115">
        <v>57606</v>
      </c>
      <c r="D130" s="116">
        <v>-5.2657545059860533E-2</v>
      </c>
      <c r="E130" s="115">
        <v>10094</v>
      </c>
      <c r="F130" s="116">
        <f t="shared" si="14"/>
        <v>-0.82477519702808733</v>
      </c>
      <c r="G130" s="115">
        <v>36596</v>
      </c>
      <c r="H130" s="116">
        <f t="shared" si="14"/>
        <v>2.6255201109570043</v>
      </c>
      <c r="I130" s="115">
        <v>68205</v>
      </c>
      <c r="J130" s="116">
        <f t="shared" si="14"/>
        <v>0.86372827631435123</v>
      </c>
      <c r="K130" s="115">
        <v>71849</v>
      </c>
      <c r="L130" s="116">
        <f t="shared" si="14"/>
        <v>5.3427168096180644E-2</v>
      </c>
      <c r="M130" s="115" t="s">
        <v>238</v>
      </c>
      <c r="N130" s="116" t="str">
        <f>IFERROR(M130/K130-1,"-")</f>
        <v>-</v>
      </c>
      <c r="O130" s="116" t="str">
        <f>IFERROR(M130/C130-1,"-")</f>
        <v>-</v>
      </c>
    </row>
    <row r="131" spans="2:16" ht="15.75" x14ac:dyDescent="0.25">
      <c r="B131" s="117" t="s">
        <v>30</v>
      </c>
      <c r="C131" s="118">
        <v>757594</v>
      </c>
      <c r="D131" s="119">
        <v>2.264661853062222E-2</v>
      </c>
      <c r="E131" s="118">
        <v>187852</v>
      </c>
      <c r="F131" s="119">
        <f t="shared" si="14"/>
        <v>-0.75204133084475322</v>
      </c>
      <c r="G131" s="118">
        <v>208305</v>
      </c>
      <c r="H131" s="119">
        <f t="shared" si="14"/>
        <v>0.10887826586887539</v>
      </c>
      <c r="I131" s="118">
        <v>783677</v>
      </c>
      <c r="J131" s="119">
        <f t="shared" si="14"/>
        <v>2.7621612539305347</v>
      </c>
      <c r="K131" s="118">
        <v>883653</v>
      </c>
      <c r="L131" s="119">
        <f t="shared" si="14"/>
        <v>0.12757296692387299</v>
      </c>
      <c r="M131" s="118">
        <v>856544</v>
      </c>
      <c r="N131" s="119">
        <v>5.5111825021803229E-2</v>
      </c>
      <c r="O131" s="119">
        <v>0.2236552626616457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244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15909</v>
      </c>
      <c r="D141" s="116">
        <v>3.0308917816203707E-2</v>
      </c>
      <c r="E141" s="115">
        <v>15535</v>
      </c>
      <c r="F141" s="116">
        <f t="shared" ref="F141:L153" si="17">IFERROR(E141/C141-1,"-")</f>
        <v>-2.3508705764032967E-2</v>
      </c>
      <c r="G141" s="115">
        <v>1359</v>
      </c>
      <c r="H141" s="116">
        <f t="shared" si="17"/>
        <v>-0.91252011586739623</v>
      </c>
      <c r="I141" s="115">
        <v>9791</v>
      </c>
      <c r="J141" s="116">
        <f t="shared" si="17"/>
        <v>6.2045621780721119</v>
      </c>
      <c r="K141" s="115">
        <v>13751</v>
      </c>
      <c r="L141" s="116">
        <f t="shared" si="17"/>
        <v>0.40445306914513335</v>
      </c>
      <c r="M141" s="115">
        <v>14835</v>
      </c>
      <c r="N141" s="116">
        <f t="shared" ref="N141:N147" si="18">IFERROR(M141/K141-1,"-")</f>
        <v>7.8830630499600041E-2</v>
      </c>
      <c r="O141" s="116">
        <f>M141/C141-1</f>
        <v>-6.7508957194041153E-2</v>
      </c>
    </row>
    <row r="142" spans="2:16" x14ac:dyDescent="0.25">
      <c r="B142" s="114" t="s">
        <v>73</v>
      </c>
      <c r="C142" s="115">
        <v>14785</v>
      </c>
      <c r="D142" s="116">
        <v>-4.4402792140641134E-2</v>
      </c>
      <c r="E142" s="115">
        <v>15278</v>
      </c>
      <c r="F142" s="116">
        <f t="shared" si="17"/>
        <v>3.3344606019614531E-2</v>
      </c>
      <c r="G142" s="115">
        <v>1551</v>
      </c>
      <c r="H142" s="116">
        <f t="shared" si="17"/>
        <v>-0.8984814766330671</v>
      </c>
      <c r="I142" s="115">
        <v>11389</v>
      </c>
      <c r="J142" s="116">
        <f t="shared" si="17"/>
        <v>6.343004513217279</v>
      </c>
      <c r="K142" s="115">
        <v>14497</v>
      </c>
      <c r="L142" s="116">
        <f t="shared" si="17"/>
        <v>0.27289489858635529</v>
      </c>
      <c r="M142" s="115">
        <v>15333</v>
      </c>
      <c r="N142" s="116">
        <f t="shared" si="18"/>
        <v>5.7667103538663111E-2</v>
      </c>
      <c r="O142" s="116">
        <f>IFERROR(M142/C142-1,"-")</f>
        <v>3.7064592492390913E-2</v>
      </c>
    </row>
    <row r="143" spans="2:16" x14ac:dyDescent="0.25">
      <c r="B143" s="114" t="s">
        <v>75</v>
      </c>
      <c r="C143" s="115">
        <v>17990</v>
      </c>
      <c r="D143" s="116">
        <v>-9.4569429764960522E-2</v>
      </c>
      <c r="E143" s="115">
        <v>8624</v>
      </c>
      <c r="F143" s="116">
        <f t="shared" si="17"/>
        <v>-0.52062256809338514</v>
      </c>
      <c r="G143" s="115">
        <v>2458</v>
      </c>
      <c r="H143" s="116">
        <f t="shared" si="17"/>
        <v>-0.71498144712430434</v>
      </c>
      <c r="I143" s="115">
        <v>15206</v>
      </c>
      <c r="J143" s="116">
        <f t="shared" si="17"/>
        <v>5.1863303498779496</v>
      </c>
      <c r="K143" s="115">
        <v>16834</v>
      </c>
      <c r="L143" s="116">
        <f t="shared" si="17"/>
        <v>0.10706300144679726</v>
      </c>
      <c r="M143" s="115">
        <v>19336</v>
      </c>
      <c r="N143" s="116">
        <f t="shared" si="18"/>
        <v>0.148627777117738</v>
      </c>
      <c r="O143" s="116">
        <f t="shared" ref="O143:O147" si="19">IFERROR(M143/C143-1,"-")</f>
        <v>7.4819344080044425E-2</v>
      </c>
    </row>
    <row r="144" spans="2:16" x14ac:dyDescent="0.25">
      <c r="B144" s="114" t="s">
        <v>77</v>
      </c>
      <c r="C144" s="115">
        <v>16470</v>
      </c>
      <c r="D144" s="116">
        <v>3.3505939689308928E-3</v>
      </c>
      <c r="E144" s="115">
        <v>0</v>
      </c>
      <c r="F144" s="116">
        <f t="shared" si="17"/>
        <v>-1</v>
      </c>
      <c r="G144" s="115">
        <v>1668</v>
      </c>
      <c r="H144" s="116" t="str">
        <f t="shared" si="17"/>
        <v>-</v>
      </c>
      <c r="I144" s="115">
        <v>16678</v>
      </c>
      <c r="J144" s="116">
        <f t="shared" si="17"/>
        <v>8.9988009592326144</v>
      </c>
      <c r="K144" s="115">
        <v>16933</v>
      </c>
      <c r="L144" s="116">
        <f t="shared" si="17"/>
        <v>1.5289603069912561E-2</v>
      </c>
      <c r="M144" s="115">
        <v>15438</v>
      </c>
      <c r="N144" s="116">
        <f t="shared" si="18"/>
        <v>-8.828913954999118E-2</v>
      </c>
      <c r="O144" s="116">
        <f t="shared" si="19"/>
        <v>-6.2659380692167588E-2</v>
      </c>
    </row>
    <row r="145" spans="1:16" x14ac:dyDescent="0.25">
      <c r="B145" s="114" t="s">
        <v>79</v>
      </c>
      <c r="C145" s="115">
        <v>17017</v>
      </c>
      <c r="D145" s="116">
        <v>-0.12522490104354089</v>
      </c>
      <c r="E145" s="115">
        <v>0</v>
      </c>
      <c r="F145" s="116">
        <f t="shared" si="17"/>
        <v>-1</v>
      </c>
      <c r="G145" s="115">
        <v>3097</v>
      </c>
      <c r="H145" s="116" t="str">
        <f t="shared" si="17"/>
        <v>-</v>
      </c>
      <c r="I145" s="115">
        <v>12920</v>
      </c>
      <c r="J145" s="116">
        <f t="shared" si="17"/>
        <v>3.1717791411042944</v>
      </c>
      <c r="K145" s="115">
        <v>14092</v>
      </c>
      <c r="L145" s="116">
        <f t="shared" si="17"/>
        <v>9.0712074303405554E-2</v>
      </c>
      <c r="M145" s="115">
        <v>13924</v>
      </c>
      <c r="N145" s="116">
        <f t="shared" si="18"/>
        <v>-1.1921657678115261E-2</v>
      </c>
      <c r="O145" s="116">
        <f t="shared" si="19"/>
        <v>-0.18175941705353471</v>
      </c>
    </row>
    <row r="146" spans="1:16" x14ac:dyDescent="0.25">
      <c r="B146" s="114" t="s">
        <v>81</v>
      </c>
      <c r="C146" s="115">
        <v>17675</v>
      </c>
      <c r="D146" s="116">
        <v>-6.5309360126917015E-2</v>
      </c>
      <c r="E146" s="115">
        <v>0</v>
      </c>
      <c r="F146" s="116">
        <f t="shared" si="17"/>
        <v>-1</v>
      </c>
      <c r="G146" s="115">
        <v>4999</v>
      </c>
      <c r="H146" s="116" t="str">
        <f t="shared" si="17"/>
        <v>-</v>
      </c>
      <c r="I146" s="115">
        <v>14646</v>
      </c>
      <c r="J146" s="116">
        <f t="shared" si="17"/>
        <v>1.9297859571914384</v>
      </c>
      <c r="K146" s="115">
        <v>13951</v>
      </c>
      <c r="L146" s="116">
        <f t="shared" si="17"/>
        <v>-4.7453229550730613E-2</v>
      </c>
      <c r="M146" s="115">
        <v>12875</v>
      </c>
      <c r="N146" s="116">
        <f t="shared" si="18"/>
        <v>-7.7127087663966698E-2</v>
      </c>
      <c r="O146" s="116">
        <f t="shared" si="19"/>
        <v>-0.27157001414427162</v>
      </c>
    </row>
    <row r="147" spans="1:16" x14ac:dyDescent="0.25">
      <c r="B147" s="114" t="s">
        <v>83</v>
      </c>
      <c r="C147" s="115">
        <v>17176</v>
      </c>
      <c r="D147" s="116">
        <v>-9.0880220187370964E-2</v>
      </c>
      <c r="E147" s="115">
        <v>0</v>
      </c>
      <c r="F147" s="116">
        <f t="shared" si="17"/>
        <v>-1</v>
      </c>
      <c r="G147" s="115">
        <v>11072</v>
      </c>
      <c r="H147" s="116" t="str">
        <f t="shared" si="17"/>
        <v>-</v>
      </c>
      <c r="I147" s="115">
        <v>13069</v>
      </c>
      <c r="J147" s="116">
        <f t="shared" si="17"/>
        <v>0.18036488439306364</v>
      </c>
      <c r="K147" s="115">
        <v>13705</v>
      </c>
      <c r="L147" s="116">
        <f t="shared" si="17"/>
        <v>4.8664779248603462E-2</v>
      </c>
      <c r="M147" s="115">
        <v>13567</v>
      </c>
      <c r="N147" s="116">
        <f t="shared" si="18"/>
        <v>-1.0069317767238184E-2</v>
      </c>
      <c r="O147" s="116">
        <f t="shared" si="19"/>
        <v>-0.21011877037727056</v>
      </c>
    </row>
    <row r="148" spans="1:16" x14ac:dyDescent="0.25">
      <c r="B148" s="114" t="s">
        <v>85</v>
      </c>
      <c r="C148" s="115">
        <v>16649</v>
      </c>
      <c r="D148" s="116">
        <v>-0.13263870799687416</v>
      </c>
      <c r="E148" s="115">
        <v>5014</v>
      </c>
      <c r="F148" s="116">
        <f t="shared" si="17"/>
        <v>-0.69884077121749055</v>
      </c>
      <c r="G148" s="115">
        <v>11355</v>
      </c>
      <c r="H148" s="116">
        <f t="shared" si="17"/>
        <v>1.2646589549262068</v>
      </c>
      <c r="I148" s="115">
        <v>14298</v>
      </c>
      <c r="J148" s="116">
        <f t="shared" si="17"/>
        <v>0.25918097754293257</v>
      </c>
      <c r="K148" s="115">
        <v>14011</v>
      </c>
      <c r="L148" s="116">
        <f t="shared" si="17"/>
        <v>-2.0072737445796629E-2</v>
      </c>
      <c r="M148" s="115">
        <v>14384</v>
      </c>
      <c r="N148" s="116">
        <f>IFERROR(M148/K148-1,"-")</f>
        <v>2.6621939904360792E-2</v>
      </c>
      <c r="O148" s="116">
        <f>IFERROR(M148/C148-1,"-")</f>
        <v>-0.13604420685927088</v>
      </c>
    </row>
    <row r="149" spans="1:16" x14ac:dyDescent="0.25">
      <c r="B149" s="114" t="s">
        <v>87</v>
      </c>
      <c r="C149" s="115">
        <v>16732</v>
      </c>
      <c r="D149" s="116">
        <v>-0.13021780942974481</v>
      </c>
      <c r="E149" s="115">
        <v>577</v>
      </c>
      <c r="F149" s="116">
        <f t="shared" si="17"/>
        <v>-0.96551518049246954</v>
      </c>
      <c r="G149" s="115">
        <v>16025</v>
      </c>
      <c r="H149" s="116">
        <f t="shared" si="17"/>
        <v>26.772963604852688</v>
      </c>
      <c r="I149" s="115">
        <v>12907</v>
      </c>
      <c r="J149" s="116">
        <f t="shared" si="17"/>
        <v>-0.19457098283931362</v>
      </c>
      <c r="K149" s="115">
        <v>13896</v>
      </c>
      <c r="L149" s="116">
        <f t="shared" si="17"/>
        <v>7.6625087162005112E-2</v>
      </c>
      <c r="M149" s="115">
        <v>13107</v>
      </c>
      <c r="N149" s="116">
        <f>IFERROR(M149/K149-1,"-")</f>
        <v>-5.6778929188255667E-2</v>
      </c>
      <c r="O149" s="116">
        <f>IFERROR(M149/C149-1,"-")</f>
        <v>-0.21665072914176431</v>
      </c>
    </row>
    <row r="150" spans="1:16" x14ac:dyDescent="0.25">
      <c r="A150" s="120"/>
      <c r="B150" s="114" t="s">
        <v>89</v>
      </c>
      <c r="C150" s="115">
        <v>17952</v>
      </c>
      <c r="D150" s="116">
        <v>-0.15348705616070168</v>
      </c>
      <c r="E150" s="115">
        <v>864</v>
      </c>
      <c r="F150" s="116">
        <f t="shared" si="17"/>
        <v>-0.95187165775401072</v>
      </c>
      <c r="G150" s="115">
        <v>18377</v>
      </c>
      <c r="H150" s="116">
        <f t="shared" si="17"/>
        <v>20.269675925925927</v>
      </c>
      <c r="I150" s="115">
        <v>15170</v>
      </c>
      <c r="J150" s="116">
        <f t="shared" si="17"/>
        <v>-0.17451161778309843</v>
      </c>
      <c r="K150" s="115">
        <v>16629</v>
      </c>
      <c r="L150" s="116">
        <f t="shared" si="17"/>
        <v>9.6176664469347362E-2</v>
      </c>
      <c r="M150" s="115">
        <v>17179</v>
      </c>
      <c r="N150" s="116">
        <f>IFERROR(M150/K150-1,"-")</f>
        <v>3.307474893258755E-2</v>
      </c>
      <c r="O150" s="116">
        <f>IFERROR(M150/C150-1,"-")</f>
        <v>-4.3059269162210367E-2</v>
      </c>
    </row>
    <row r="151" spans="1:16" x14ac:dyDescent="0.25">
      <c r="B151" s="114" t="s">
        <v>91</v>
      </c>
      <c r="C151" s="115">
        <v>17714</v>
      </c>
      <c r="D151" s="116">
        <v>-0.11132293182160236</v>
      </c>
      <c r="E151" s="115">
        <v>3539</v>
      </c>
      <c r="F151" s="116">
        <f t="shared" si="17"/>
        <v>-0.80021451958902556</v>
      </c>
      <c r="G151" s="115">
        <v>17909</v>
      </c>
      <c r="H151" s="116">
        <f t="shared" si="17"/>
        <v>4.0604690590562305</v>
      </c>
      <c r="I151" s="115">
        <v>18458</v>
      </c>
      <c r="J151" s="116">
        <f t="shared" si="17"/>
        <v>3.0654977944050588E-2</v>
      </c>
      <c r="K151" s="115">
        <v>17821</v>
      </c>
      <c r="L151" s="116">
        <f t="shared" si="17"/>
        <v>-3.4510781233069721E-2</v>
      </c>
      <c r="M151" s="115">
        <v>18151</v>
      </c>
      <c r="N151" s="116">
        <f>IFERROR(M151/K151-1,"-")</f>
        <v>1.8517479378261648E-2</v>
      </c>
      <c r="O151" s="116">
        <f>IFERROR(M151/C151-1,"-")</f>
        <v>2.4669752737947359E-2</v>
      </c>
    </row>
    <row r="152" spans="1:16" x14ac:dyDescent="0.25">
      <c r="B152" s="114" t="s">
        <v>93</v>
      </c>
      <c r="C152" s="115">
        <v>14947</v>
      </c>
      <c r="D152" s="116">
        <v>-0.17223237525613333</v>
      </c>
      <c r="E152" s="115">
        <v>2984</v>
      </c>
      <c r="F152" s="116">
        <f t="shared" si="17"/>
        <v>-0.80036127651033651</v>
      </c>
      <c r="G152" s="115">
        <v>13995</v>
      </c>
      <c r="H152" s="116">
        <f t="shared" si="17"/>
        <v>3.6900134048257369</v>
      </c>
      <c r="I152" s="115">
        <v>14767</v>
      </c>
      <c r="J152" s="116">
        <f t="shared" si="17"/>
        <v>5.5162558056448763E-2</v>
      </c>
      <c r="K152" s="115">
        <v>16418</v>
      </c>
      <c r="L152" s="116">
        <f t="shared" si="17"/>
        <v>0.1118033452969458</v>
      </c>
      <c r="M152" s="115" t="s">
        <v>238</v>
      </c>
      <c r="N152" s="116" t="str">
        <f>IFERROR(M152/K152-1,"-")</f>
        <v>-</v>
      </c>
      <c r="O152" s="116" t="str">
        <f>IFERROR(M152/C152-1,"-")</f>
        <v>-</v>
      </c>
    </row>
    <row r="153" spans="1:16" ht="15.75" x14ac:dyDescent="0.25">
      <c r="B153" s="117" t="s">
        <v>30</v>
      </c>
      <c r="C153" s="118">
        <v>201016</v>
      </c>
      <c r="D153" s="119">
        <v>-9.485685467530014E-2</v>
      </c>
      <c r="E153" s="118">
        <v>57141</v>
      </c>
      <c r="F153" s="119">
        <f t="shared" si="17"/>
        <v>-0.71573904564810764</v>
      </c>
      <c r="G153" s="118">
        <v>103865</v>
      </c>
      <c r="H153" s="119">
        <f t="shared" si="17"/>
        <v>0.81769657513869198</v>
      </c>
      <c r="I153" s="118">
        <v>169299</v>
      </c>
      <c r="J153" s="119">
        <f t="shared" si="17"/>
        <v>0.62999085351176998</v>
      </c>
      <c r="K153" s="118">
        <v>182538</v>
      </c>
      <c r="L153" s="119">
        <f t="shared" si="17"/>
        <v>7.819892616022539E-2</v>
      </c>
      <c r="M153" s="118">
        <v>168129</v>
      </c>
      <c r="N153" s="119">
        <v>1.2093667228509464E-2</v>
      </c>
      <c r="O153" s="119">
        <v>-9.6415845734646788E-2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245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4095</v>
      </c>
      <c r="D163" s="116">
        <v>0.14481409001956957</v>
      </c>
      <c r="E163" s="115">
        <v>4457</v>
      </c>
      <c r="F163" s="116">
        <f t="shared" ref="F163:L175" si="20">IFERROR(E163/C163-1,"-")</f>
        <v>8.8400488400488308E-2</v>
      </c>
      <c r="G163" s="115">
        <v>1623</v>
      </c>
      <c r="H163" s="116">
        <f t="shared" si="20"/>
        <v>-0.63585371326004037</v>
      </c>
      <c r="I163" s="115">
        <v>3814</v>
      </c>
      <c r="J163" s="116">
        <f t="shared" si="20"/>
        <v>1.349969192852742</v>
      </c>
      <c r="K163" s="115">
        <v>4809</v>
      </c>
      <c r="L163" s="116">
        <f t="shared" si="20"/>
        <v>0.26088096486628221</v>
      </c>
      <c r="M163" s="115">
        <v>5263</v>
      </c>
      <c r="N163" s="116">
        <f t="shared" ref="N163:N169" si="21">IFERROR(M163/K163-1,"-")</f>
        <v>9.4406321480557276E-2</v>
      </c>
      <c r="O163" s="116">
        <f>M163/C163-1</f>
        <v>0.28522588522588532</v>
      </c>
    </row>
    <row r="164" spans="2:15" x14ac:dyDescent="0.25">
      <c r="B164" s="114" t="s">
        <v>73</v>
      </c>
      <c r="C164" s="115">
        <v>5215</v>
      </c>
      <c r="D164" s="116">
        <v>7.5923251495770616E-2</v>
      </c>
      <c r="E164" s="115">
        <v>6362</v>
      </c>
      <c r="F164" s="116">
        <f t="shared" si="20"/>
        <v>0.21994247363374875</v>
      </c>
      <c r="G164" s="115">
        <v>3174</v>
      </c>
      <c r="H164" s="116">
        <f t="shared" si="20"/>
        <v>-0.50110028292989628</v>
      </c>
      <c r="I164" s="115">
        <v>6284</v>
      </c>
      <c r="J164" s="116">
        <f t="shared" si="20"/>
        <v>0.9798361688720858</v>
      </c>
      <c r="K164" s="115">
        <v>6631</v>
      </c>
      <c r="L164" s="116">
        <f t="shared" si="20"/>
        <v>5.5219605346912726E-2</v>
      </c>
      <c r="M164" s="115">
        <v>6481</v>
      </c>
      <c r="N164" s="116">
        <f t="shared" si="21"/>
        <v>-2.262102247021569E-2</v>
      </c>
      <c r="O164" s="116">
        <f>IFERROR(M164/C164-1,"-")</f>
        <v>0.24276126558005751</v>
      </c>
    </row>
    <row r="165" spans="2:15" x14ac:dyDescent="0.25">
      <c r="B165" s="114" t="s">
        <v>75</v>
      </c>
      <c r="C165" s="115">
        <v>4327</v>
      </c>
      <c r="D165" s="116">
        <v>3.8646183389342337E-2</v>
      </c>
      <c r="E165" s="115">
        <v>2039</v>
      </c>
      <c r="F165" s="116">
        <f t="shared" si="20"/>
        <v>-0.52877282181650109</v>
      </c>
      <c r="G165" s="115">
        <v>2205</v>
      </c>
      <c r="H165" s="116">
        <f t="shared" si="20"/>
        <v>8.1412457086807333E-2</v>
      </c>
      <c r="I165" s="115">
        <v>4959</v>
      </c>
      <c r="J165" s="116">
        <f t="shared" si="20"/>
        <v>1.2489795918367346</v>
      </c>
      <c r="K165" s="115">
        <v>4887</v>
      </c>
      <c r="L165" s="116">
        <f t="shared" si="20"/>
        <v>-1.4519056261342977E-2</v>
      </c>
      <c r="M165" s="115">
        <v>5899</v>
      </c>
      <c r="N165" s="116">
        <f t="shared" si="21"/>
        <v>0.20708000818498062</v>
      </c>
      <c r="O165" s="116">
        <f t="shared" ref="O165:O169" si="22">IFERROR(M165/C165-1,"-")</f>
        <v>0.36330020799630236</v>
      </c>
    </row>
    <row r="166" spans="2:15" x14ac:dyDescent="0.25">
      <c r="B166" s="114" t="s">
        <v>77</v>
      </c>
      <c r="C166" s="115">
        <v>5054</v>
      </c>
      <c r="D166" s="116">
        <v>-0.11674239776301998</v>
      </c>
      <c r="E166" s="115">
        <v>0</v>
      </c>
      <c r="F166" s="116">
        <f t="shared" si="20"/>
        <v>-1</v>
      </c>
      <c r="G166" s="115">
        <v>1871</v>
      </c>
      <c r="H166" s="116" t="str">
        <f t="shared" si="20"/>
        <v>-</v>
      </c>
      <c r="I166" s="115">
        <v>6947</v>
      </c>
      <c r="J166" s="116">
        <f t="shared" si="20"/>
        <v>2.712987707108498</v>
      </c>
      <c r="K166" s="115">
        <v>7486</v>
      </c>
      <c r="L166" s="116">
        <f t="shared" si="20"/>
        <v>7.758744781920246E-2</v>
      </c>
      <c r="M166" s="115">
        <v>6246</v>
      </c>
      <c r="N166" s="116">
        <f t="shared" si="21"/>
        <v>-0.16564253272775853</v>
      </c>
      <c r="O166" s="116">
        <f t="shared" si="22"/>
        <v>0.23585278986941027</v>
      </c>
    </row>
    <row r="167" spans="2:15" x14ac:dyDescent="0.25">
      <c r="B167" s="114" t="s">
        <v>79</v>
      </c>
      <c r="C167" s="115">
        <v>4962</v>
      </c>
      <c r="D167" s="116">
        <v>0.30202046706901076</v>
      </c>
      <c r="E167" s="115">
        <v>0</v>
      </c>
      <c r="F167" s="116">
        <f t="shared" si="20"/>
        <v>-1</v>
      </c>
      <c r="G167" s="115">
        <v>3458</v>
      </c>
      <c r="H167" s="116" t="str">
        <f t="shared" si="20"/>
        <v>-</v>
      </c>
      <c r="I167" s="115">
        <v>5457</v>
      </c>
      <c r="J167" s="116">
        <f t="shared" si="20"/>
        <v>0.57807981492192018</v>
      </c>
      <c r="K167" s="115">
        <v>5008</v>
      </c>
      <c r="L167" s="116">
        <f t="shared" si="20"/>
        <v>-8.2279640828293976E-2</v>
      </c>
      <c r="M167" s="115">
        <v>4557</v>
      </c>
      <c r="N167" s="116">
        <f t="shared" si="21"/>
        <v>-9.0055910543131001E-2</v>
      </c>
      <c r="O167" s="116">
        <f t="shared" si="22"/>
        <v>-8.1620314389359128E-2</v>
      </c>
    </row>
    <row r="168" spans="2:15" x14ac:dyDescent="0.25">
      <c r="B168" s="114" t="s">
        <v>81</v>
      </c>
      <c r="C168" s="115">
        <v>3565</v>
      </c>
      <c r="D168" s="116">
        <v>0.41805887032617339</v>
      </c>
      <c r="E168" s="115">
        <v>0</v>
      </c>
      <c r="F168" s="116">
        <f t="shared" si="20"/>
        <v>-1</v>
      </c>
      <c r="G168" s="115">
        <v>2938</v>
      </c>
      <c r="H168" s="116" t="str">
        <f t="shared" si="20"/>
        <v>-</v>
      </c>
      <c r="I168" s="115">
        <v>4071</v>
      </c>
      <c r="J168" s="116">
        <f t="shared" si="20"/>
        <v>0.38563648740639889</v>
      </c>
      <c r="K168" s="115">
        <v>3979</v>
      </c>
      <c r="L168" s="116">
        <f t="shared" si="20"/>
        <v>-2.2598870056497189E-2</v>
      </c>
      <c r="M168" s="115">
        <v>3362</v>
      </c>
      <c r="N168" s="116">
        <f t="shared" si="21"/>
        <v>-0.15506408645388292</v>
      </c>
      <c r="O168" s="116">
        <f t="shared" si="22"/>
        <v>-5.6942496493688655E-2</v>
      </c>
    </row>
    <row r="169" spans="2:15" x14ac:dyDescent="0.25">
      <c r="B169" s="114" t="s">
        <v>83</v>
      </c>
      <c r="C169" s="115">
        <v>4025</v>
      </c>
      <c r="D169" s="116">
        <v>6.0606060606060552E-2</v>
      </c>
      <c r="E169" s="115">
        <v>0</v>
      </c>
      <c r="F169" s="116">
        <f t="shared" si="20"/>
        <v>-1</v>
      </c>
      <c r="G169" s="115">
        <v>4549</v>
      </c>
      <c r="H169" s="116" t="str">
        <f t="shared" si="20"/>
        <v>-</v>
      </c>
      <c r="I169" s="115">
        <v>5091</v>
      </c>
      <c r="J169" s="116">
        <f t="shared" si="20"/>
        <v>0.11914706528907448</v>
      </c>
      <c r="K169" s="115">
        <v>5154</v>
      </c>
      <c r="L169" s="116">
        <f t="shared" si="20"/>
        <v>1.2374779021803173E-2</v>
      </c>
      <c r="M169" s="115">
        <v>4329</v>
      </c>
      <c r="N169" s="116">
        <f t="shared" si="21"/>
        <v>-0.16006984866123397</v>
      </c>
      <c r="O169" s="116">
        <f t="shared" si="22"/>
        <v>7.5527950310559033E-2</v>
      </c>
    </row>
    <row r="170" spans="2:15" x14ac:dyDescent="0.25">
      <c r="B170" s="114" t="s">
        <v>85</v>
      </c>
      <c r="C170" s="115">
        <v>5358</v>
      </c>
      <c r="D170" s="116">
        <v>0.23570110701107017</v>
      </c>
      <c r="E170" s="115">
        <v>2080</v>
      </c>
      <c r="F170" s="116">
        <f t="shared" si="20"/>
        <v>-0.61179544606196345</v>
      </c>
      <c r="G170" s="115">
        <v>5301</v>
      </c>
      <c r="H170" s="116">
        <f t="shared" si="20"/>
        <v>1.5485576923076922</v>
      </c>
      <c r="I170" s="115">
        <v>6066</v>
      </c>
      <c r="J170" s="116">
        <f t="shared" si="20"/>
        <v>0.14431239388794559</v>
      </c>
      <c r="K170" s="115">
        <v>6412</v>
      </c>
      <c r="L170" s="116">
        <f t="shared" si="20"/>
        <v>5.7039235080778017E-2</v>
      </c>
      <c r="M170" s="115">
        <v>5757</v>
      </c>
      <c r="N170" s="116">
        <f>IFERROR(M170/K170-1,"-")</f>
        <v>-0.10215221459762946</v>
      </c>
      <c r="O170" s="116">
        <f>IFERROR(M170/C170-1,"-")</f>
        <v>7.4468085106383031E-2</v>
      </c>
    </row>
    <row r="171" spans="2:15" x14ac:dyDescent="0.25">
      <c r="B171" s="114" t="s">
        <v>87</v>
      </c>
      <c r="C171" s="115">
        <v>3284</v>
      </c>
      <c r="D171" s="116">
        <v>1.7348203221809078E-2</v>
      </c>
      <c r="E171" s="115">
        <v>757</v>
      </c>
      <c r="F171" s="116">
        <f t="shared" si="20"/>
        <v>-0.76948842874543244</v>
      </c>
      <c r="G171" s="115">
        <v>2945</v>
      </c>
      <c r="H171" s="116">
        <f t="shared" si="20"/>
        <v>2.890356671070013</v>
      </c>
      <c r="I171" s="115">
        <v>4266</v>
      </c>
      <c r="J171" s="116">
        <f t="shared" si="20"/>
        <v>0.44855687606112049</v>
      </c>
      <c r="K171" s="115">
        <v>4861</v>
      </c>
      <c r="L171" s="116">
        <f t="shared" si="20"/>
        <v>0.1394749179559307</v>
      </c>
      <c r="M171" s="115">
        <v>3048</v>
      </c>
      <c r="N171" s="116">
        <f t="shared" ref="N171:N174" si="23">IFERROR(M171/K171-1,"-")</f>
        <v>-0.372968524994857</v>
      </c>
      <c r="O171" s="116">
        <f t="shared" ref="O171:O174" si="24">IFERROR(M171/C171-1,"-")</f>
        <v>-7.1863580998781984E-2</v>
      </c>
    </row>
    <row r="172" spans="2:15" x14ac:dyDescent="0.25">
      <c r="B172" s="114" t="s">
        <v>89</v>
      </c>
      <c r="C172" s="115">
        <v>5000</v>
      </c>
      <c r="D172" s="116">
        <v>6.2386798148521549E-3</v>
      </c>
      <c r="E172" s="115">
        <v>2073</v>
      </c>
      <c r="F172" s="116">
        <f t="shared" si="20"/>
        <v>-0.58539999999999992</v>
      </c>
      <c r="G172" s="115">
        <v>5210</v>
      </c>
      <c r="H172" s="116">
        <f t="shared" si="20"/>
        <v>1.513265798359865</v>
      </c>
      <c r="I172" s="115">
        <v>6721</v>
      </c>
      <c r="J172" s="116">
        <f t="shared" si="20"/>
        <v>0.29001919385796548</v>
      </c>
      <c r="K172" s="115">
        <v>6991</v>
      </c>
      <c r="L172" s="116">
        <f t="shared" si="20"/>
        <v>4.0172593364082632E-2</v>
      </c>
      <c r="M172" s="115">
        <v>5267</v>
      </c>
      <c r="N172" s="116">
        <f t="shared" si="23"/>
        <v>-0.24660277499642402</v>
      </c>
      <c r="O172" s="116">
        <f t="shared" si="24"/>
        <v>5.3399999999999892E-2</v>
      </c>
    </row>
    <row r="173" spans="2:15" x14ac:dyDescent="0.25">
      <c r="B173" s="114" t="s">
        <v>91</v>
      </c>
      <c r="C173" s="115">
        <v>3876</v>
      </c>
      <c r="D173" s="116">
        <v>0.48221797323135762</v>
      </c>
      <c r="E173" s="115">
        <v>538</v>
      </c>
      <c r="F173" s="116">
        <f t="shared" si="20"/>
        <v>-0.86119711042311664</v>
      </c>
      <c r="G173" s="115">
        <v>3964</v>
      </c>
      <c r="H173" s="116">
        <f t="shared" si="20"/>
        <v>6.3680297397769516</v>
      </c>
      <c r="I173" s="115">
        <v>3923</v>
      </c>
      <c r="J173" s="116">
        <f t="shared" si="20"/>
        <v>-1.034308779011095E-2</v>
      </c>
      <c r="K173" s="115">
        <v>4443</v>
      </c>
      <c r="L173" s="116">
        <f t="shared" si="20"/>
        <v>0.1325516186591893</v>
      </c>
      <c r="M173" s="115">
        <v>3570</v>
      </c>
      <c r="N173" s="116">
        <f t="shared" si="23"/>
        <v>-0.1964888588791357</v>
      </c>
      <c r="O173" s="116">
        <f t="shared" si="24"/>
        <v>-7.8947368421052655E-2</v>
      </c>
    </row>
    <row r="174" spans="2:15" x14ac:dyDescent="0.25">
      <c r="B174" s="114" t="s">
        <v>93</v>
      </c>
      <c r="C174" s="115">
        <v>3810</v>
      </c>
      <c r="D174" s="116">
        <v>6.872370266479666E-2</v>
      </c>
      <c r="E174" s="115">
        <v>1485</v>
      </c>
      <c r="F174" s="116">
        <f t="shared" si="20"/>
        <v>-0.61023622047244097</v>
      </c>
      <c r="G174" s="115">
        <v>5209</v>
      </c>
      <c r="H174" s="116">
        <f t="shared" si="20"/>
        <v>2.5077441077441076</v>
      </c>
      <c r="I174" s="115">
        <v>5577</v>
      </c>
      <c r="J174" s="116">
        <f t="shared" si="20"/>
        <v>7.0646957189479664E-2</v>
      </c>
      <c r="K174" s="115">
        <v>4673</v>
      </c>
      <c r="L174" s="116">
        <f t="shared" si="20"/>
        <v>-0.16209431594046975</v>
      </c>
      <c r="M174" s="115" t="s">
        <v>238</v>
      </c>
      <c r="N174" s="116" t="str">
        <f t="shared" si="23"/>
        <v>-</v>
      </c>
      <c r="O174" s="116" t="str">
        <f t="shared" si="24"/>
        <v>-</v>
      </c>
    </row>
    <row r="175" spans="2:15" ht="15.75" x14ac:dyDescent="0.25">
      <c r="B175" s="117" t="s">
        <v>30</v>
      </c>
      <c r="C175" s="118">
        <v>52571</v>
      </c>
      <c r="D175" s="119">
        <v>0.11509173825432173</v>
      </c>
      <c r="E175" s="118">
        <v>20504</v>
      </c>
      <c r="F175" s="119">
        <f t="shared" si="20"/>
        <v>-0.60997508131859768</v>
      </c>
      <c r="G175" s="118">
        <v>42447</v>
      </c>
      <c r="H175" s="119">
        <f t="shared" si="20"/>
        <v>1.0701814280140463</v>
      </c>
      <c r="I175" s="118">
        <v>63176</v>
      </c>
      <c r="J175" s="119">
        <f t="shared" si="20"/>
        <v>0.48835017786887169</v>
      </c>
      <c r="K175" s="118">
        <v>65334</v>
      </c>
      <c r="L175" s="119">
        <f t="shared" si="20"/>
        <v>3.415854121818418E-2</v>
      </c>
      <c r="M175" s="118">
        <v>53779</v>
      </c>
      <c r="N175" s="119">
        <v>-0.11345015743228759</v>
      </c>
      <c r="O175" s="119">
        <v>0.10291011258997962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246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6142</v>
      </c>
      <c r="D185" s="116">
        <v>-8.8752622236566436E-3</v>
      </c>
      <c r="E185" s="115">
        <v>6472</v>
      </c>
      <c r="F185" s="116">
        <f t="shared" ref="F185:L197" si="25">IFERROR(E185/C185-1,"-")</f>
        <v>5.372842722240323E-2</v>
      </c>
      <c r="G185" s="115">
        <v>562</v>
      </c>
      <c r="H185" s="116">
        <f t="shared" si="25"/>
        <v>-0.91316440049443759</v>
      </c>
      <c r="I185" s="115">
        <v>6894</v>
      </c>
      <c r="J185" s="116">
        <f t="shared" si="25"/>
        <v>11.266903914590747</v>
      </c>
      <c r="K185" s="115">
        <v>6261</v>
      </c>
      <c r="L185" s="116">
        <f t="shared" si="25"/>
        <v>-9.1818973020017403E-2</v>
      </c>
      <c r="M185" s="115">
        <v>6378</v>
      </c>
      <c r="N185" s="116">
        <f t="shared" ref="N185:N196" si="26">IFERROR(M185/K185-1,"-")</f>
        <v>1.8687110685194019E-2</v>
      </c>
      <c r="O185" s="116">
        <f>M185/C185-1</f>
        <v>3.8423966134809584E-2</v>
      </c>
    </row>
    <row r="186" spans="1:16" x14ac:dyDescent="0.25">
      <c r="B186" s="114" t="s">
        <v>73</v>
      </c>
      <c r="C186" s="115">
        <v>5341</v>
      </c>
      <c r="D186" s="116">
        <v>-0.18928354584092288</v>
      </c>
      <c r="E186" s="115">
        <v>6909</v>
      </c>
      <c r="F186" s="116">
        <f t="shared" si="25"/>
        <v>0.29357798165137616</v>
      </c>
      <c r="G186" s="115">
        <v>249</v>
      </c>
      <c r="H186" s="116">
        <f t="shared" si="25"/>
        <v>-0.96396005210594882</v>
      </c>
      <c r="I186" s="115">
        <v>8112</v>
      </c>
      <c r="J186" s="116">
        <f t="shared" si="25"/>
        <v>31.578313253012048</v>
      </c>
      <c r="K186" s="115">
        <v>7362</v>
      </c>
      <c r="L186" s="116">
        <f t="shared" si="25"/>
        <v>-9.2455621301775093E-2</v>
      </c>
      <c r="M186" s="115">
        <v>6913</v>
      </c>
      <c r="N186" s="116">
        <f t="shared" si="26"/>
        <v>-6.0988861722358068E-2</v>
      </c>
      <c r="O186" s="116">
        <f>IFERROR(M186/C186-1,"-")</f>
        <v>0.29432690507395609</v>
      </c>
    </row>
    <row r="187" spans="1:16" x14ac:dyDescent="0.25">
      <c r="B187" s="114" t="s">
        <v>75</v>
      </c>
      <c r="C187" s="115">
        <v>7606</v>
      </c>
      <c r="D187" s="116">
        <v>0.18621334996880856</v>
      </c>
      <c r="E187" s="115">
        <v>2495</v>
      </c>
      <c r="F187" s="116">
        <f t="shared" si="25"/>
        <v>-0.67196949776492243</v>
      </c>
      <c r="G187" s="115">
        <v>303</v>
      </c>
      <c r="H187" s="116">
        <f t="shared" si="25"/>
        <v>-0.87855711422845695</v>
      </c>
      <c r="I187" s="115">
        <v>7378</v>
      </c>
      <c r="J187" s="116">
        <f t="shared" si="25"/>
        <v>23.349834983498351</v>
      </c>
      <c r="K187" s="115">
        <v>6069</v>
      </c>
      <c r="L187" s="116">
        <f t="shared" si="25"/>
        <v>-0.17741935483870963</v>
      </c>
      <c r="M187" s="115">
        <v>7454</v>
      </c>
      <c r="N187" s="116">
        <f t="shared" si="26"/>
        <v>0.22820893063107595</v>
      </c>
      <c r="O187" s="116">
        <f t="shared" ref="O187:O196" si="27">IFERROR(M187/C187-1,"-")</f>
        <v>-1.9984222981856425E-2</v>
      </c>
    </row>
    <row r="188" spans="1:16" x14ac:dyDescent="0.25">
      <c r="B188" s="114" t="s">
        <v>77</v>
      </c>
      <c r="C188" s="115">
        <v>6786</v>
      </c>
      <c r="D188" s="116">
        <v>-8.0861438439658651E-2</v>
      </c>
      <c r="E188" s="115">
        <v>0</v>
      </c>
      <c r="F188" s="116">
        <f t="shared" si="25"/>
        <v>-1</v>
      </c>
      <c r="G188" s="115">
        <v>798</v>
      </c>
      <c r="H188" s="116" t="str">
        <f t="shared" si="25"/>
        <v>-</v>
      </c>
      <c r="I188" s="115">
        <v>8738</v>
      </c>
      <c r="J188" s="116">
        <f t="shared" si="25"/>
        <v>9.9498746867167913</v>
      </c>
      <c r="K188" s="115">
        <v>6859</v>
      </c>
      <c r="L188" s="116">
        <f t="shared" si="25"/>
        <v>-0.21503776607919434</v>
      </c>
      <c r="M188" s="115">
        <v>7570</v>
      </c>
      <c r="N188" s="116">
        <f t="shared" si="26"/>
        <v>0.10365942557224095</v>
      </c>
      <c r="O188" s="116">
        <f t="shared" si="27"/>
        <v>0.11553197760094314</v>
      </c>
    </row>
    <row r="189" spans="1:16" x14ac:dyDescent="0.25">
      <c r="B189" s="114" t="s">
        <v>79</v>
      </c>
      <c r="C189" s="115">
        <v>4786</v>
      </c>
      <c r="D189" s="116">
        <v>1.4412886816447701E-2</v>
      </c>
      <c r="E189" s="115">
        <v>0</v>
      </c>
      <c r="F189" s="116">
        <f t="shared" si="25"/>
        <v>-1</v>
      </c>
      <c r="G189" s="115">
        <v>2215</v>
      </c>
      <c r="H189" s="116" t="str">
        <f t="shared" si="25"/>
        <v>-</v>
      </c>
      <c r="I189" s="115">
        <v>5742</v>
      </c>
      <c r="J189" s="116">
        <f t="shared" si="25"/>
        <v>1.5923250564334084</v>
      </c>
      <c r="K189" s="115">
        <v>6343</v>
      </c>
      <c r="L189" s="116">
        <f t="shared" si="25"/>
        <v>0.10466736328805304</v>
      </c>
      <c r="M189" s="115">
        <v>5806</v>
      </c>
      <c r="N189" s="116">
        <f t="shared" si="26"/>
        <v>-8.4660255399653161E-2</v>
      </c>
      <c r="O189" s="116">
        <f t="shared" si="27"/>
        <v>0.21312160468031749</v>
      </c>
    </row>
    <row r="190" spans="1:16" x14ac:dyDescent="0.25">
      <c r="B190" s="114" t="s">
        <v>120</v>
      </c>
      <c r="C190" s="115">
        <v>5150</v>
      </c>
      <c r="D190" s="116">
        <v>0.1549674814980937</v>
      </c>
      <c r="E190" s="115">
        <v>0</v>
      </c>
      <c r="F190" s="116">
        <f t="shared" si="25"/>
        <v>-1</v>
      </c>
      <c r="G190" s="115">
        <v>3358</v>
      </c>
      <c r="H190" s="116" t="str">
        <f t="shared" si="25"/>
        <v>-</v>
      </c>
      <c r="I190" s="115">
        <v>4830</v>
      </c>
      <c r="J190" s="116">
        <f t="shared" si="25"/>
        <v>0.43835616438356162</v>
      </c>
      <c r="K190" s="115">
        <v>5029</v>
      </c>
      <c r="L190" s="116">
        <f t="shared" si="25"/>
        <v>4.1200828157349934E-2</v>
      </c>
      <c r="M190" s="115">
        <v>5288</v>
      </c>
      <c r="N190" s="116">
        <f t="shared" si="26"/>
        <v>5.1501292503479901E-2</v>
      </c>
      <c r="O190" s="116">
        <f t="shared" si="27"/>
        <v>2.6796116504854472E-2</v>
      </c>
    </row>
    <row r="191" spans="1:16" x14ac:dyDescent="0.25">
      <c r="B191" s="114" t="s">
        <v>83</v>
      </c>
      <c r="C191" s="115">
        <v>6310</v>
      </c>
      <c r="D191" s="116">
        <v>-1.8662519440124425E-2</v>
      </c>
      <c r="E191" s="115">
        <v>0</v>
      </c>
      <c r="F191" s="116">
        <f t="shared" si="25"/>
        <v>-1</v>
      </c>
      <c r="G191" s="115">
        <v>5182</v>
      </c>
      <c r="H191" s="116" t="str">
        <f t="shared" si="25"/>
        <v>-</v>
      </c>
      <c r="I191" s="115">
        <v>7856</v>
      </c>
      <c r="J191" s="116">
        <f t="shared" si="25"/>
        <v>0.51601698186028555</v>
      </c>
      <c r="K191" s="115">
        <v>8079</v>
      </c>
      <c r="L191" s="116">
        <f t="shared" si="25"/>
        <v>2.8385947046843274E-2</v>
      </c>
      <c r="M191" s="115">
        <v>8019</v>
      </c>
      <c r="N191" s="116">
        <f t="shared" si="26"/>
        <v>-7.4266617155588355E-3</v>
      </c>
      <c r="O191" s="116">
        <f t="shared" si="27"/>
        <v>0.27083993660855787</v>
      </c>
    </row>
    <row r="192" spans="1:16" x14ac:dyDescent="0.25">
      <c r="B192" s="114" t="s">
        <v>85</v>
      </c>
      <c r="C192" s="115">
        <v>5295</v>
      </c>
      <c r="D192" s="116">
        <v>-1.3231457323891194E-2</v>
      </c>
      <c r="E192" s="115">
        <v>2693</v>
      </c>
      <c r="F192" s="116">
        <f t="shared" si="25"/>
        <v>-0.49140698772426816</v>
      </c>
      <c r="G192" s="115">
        <v>6106</v>
      </c>
      <c r="H192" s="116">
        <f t="shared" si="25"/>
        <v>1.267359821760119</v>
      </c>
      <c r="I192" s="115">
        <v>5565</v>
      </c>
      <c r="J192" s="116">
        <f t="shared" si="25"/>
        <v>-8.8601375696036655E-2</v>
      </c>
      <c r="K192" s="115">
        <v>5971</v>
      </c>
      <c r="L192" s="116">
        <f t="shared" si="25"/>
        <v>7.2955974842767279E-2</v>
      </c>
      <c r="M192" s="115">
        <v>6230</v>
      </c>
      <c r="N192" s="116">
        <f t="shared" si="26"/>
        <v>4.3376318874560393E-2</v>
      </c>
      <c r="O192" s="116">
        <f t="shared" si="27"/>
        <v>0.17658168083097259</v>
      </c>
    </row>
    <row r="193" spans="2:16" x14ac:dyDescent="0.25">
      <c r="B193" s="114" t="s">
        <v>87</v>
      </c>
      <c r="C193" s="115">
        <v>4578</v>
      </c>
      <c r="D193" s="116">
        <v>-2.1795989537924942E-3</v>
      </c>
      <c r="E193" s="115">
        <v>3745</v>
      </c>
      <c r="F193" s="116">
        <f t="shared" si="25"/>
        <v>-0.18195718654434245</v>
      </c>
      <c r="G193" s="115">
        <v>6568</v>
      </c>
      <c r="H193" s="116">
        <f t="shared" si="25"/>
        <v>0.75380507343124159</v>
      </c>
      <c r="I193" s="115">
        <v>5560</v>
      </c>
      <c r="J193" s="116">
        <f t="shared" si="25"/>
        <v>-0.15347137637028019</v>
      </c>
      <c r="K193" s="115">
        <v>5596</v>
      </c>
      <c r="L193" s="116">
        <f t="shared" si="25"/>
        <v>6.4748201438848962E-3</v>
      </c>
      <c r="M193" s="115">
        <v>5752</v>
      </c>
      <c r="N193" s="116">
        <f t="shared" si="26"/>
        <v>2.7877055039313703E-2</v>
      </c>
      <c r="O193" s="116">
        <f t="shared" si="27"/>
        <v>0.25644386194844904</v>
      </c>
    </row>
    <row r="194" spans="2:16" x14ac:dyDescent="0.25">
      <c r="B194" s="114" t="s">
        <v>89</v>
      </c>
      <c r="C194" s="115">
        <v>5874</v>
      </c>
      <c r="D194" s="116">
        <v>-0.12</v>
      </c>
      <c r="E194" s="115">
        <v>1910</v>
      </c>
      <c r="F194" s="116">
        <f t="shared" si="25"/>
        <v>-0.67483827034388832</v>
      </c>
      <c r="G194" s="115">
        <v>8811</v>
      </c>
      <c r="H194" s="116">
        <f t="shared" si="25"/>
        <v>3.6130890052356017</v>
      </c>
      <c r="I194" s="115">
        <v>7815</v>
      </c>
      <c r="J194" s="116">
        <f t="shared" si="25"/>
        <v>-0.11304051753489952</v>
      </c>
      <c r="K194" s="115">
        <v>7759</v>
      </c>
      <c r="L194" s="116">
        <f t="shared" si="25"/>
        <v>-7.1657069737683932E-3</v>
      </c>
      <c r="M194" s="115">
        <v>7467</v>
      </c>
      <c r="N194" s="116">
        <f t="shared" si="26"/>
        <v>-3.7633715685010949E-2</v>
      </c>
      <c r="O194" s="116">
        <f t="shared" si="27"/>
        <v>0.27119509703779365</v>
      </c>
    </row>
    <row r="195" spans="2:16" x14ac:dyDescent="0.25">
      <c r="B195" s="114" t="s">
        <v>91</v>
      </c>
      <c r="C195" s="115">
        <v>5950</v>
      </c>
      <c r="D195" s="116">
        <v>3.4243003650269443E-2</v>
      </c>
      <c r="E195" s="115">
        <v>1042</v>
      </c>
      <c r="F195" s="116">
        <f t="shared" si="25"/>
        <v>-0.82487394957983196</v>
      </c>
      <c r="G195" s="115">
        <v>9178</v>
      </c>
      <c r="H195" s="116">
        <f t="shared" si="25"/>
        <v>7.8080614203454886</v>
      </c>
      <c r="I195" s="115">
        <v>6968</v>
      </c>
      <c r="J195" s="116">
        <f t="shared" si="25"/>
        <v>-0.24079320113314451</v>
      </c>
      <c r="K195" s="115">
        <v>7155</v>
      </c>
      <c r="L195" s="116">
        <f t="shared" si="25"/>
        <v>2.683696900114807E-2</v>
      </c>
      <c r="M195" s="115">
        <v>7260</v>
      </c>
      <c r="N195" s="116">
        <f t="shared" si="26"/>
        <v>1.467505241090139E-2</v>
      </c>
      <c r="O195" s="116">
        <f t="shared" si="27"/>
        <v>0.22016806722689086</v>
      </c>
    </row>
    <row r="196" spans="2:16" x14ac:dyDescent="0.25">
      <c r="B196" s="114" t="s">
        <v>93</v>
      </c>
      <c r="C196" s="115">
        <v>6454</v>
      </c>
      <c r="D196" s="116">
        <v>-3.8008645103592142E-2</v>
      </c>
      <c r="E196" s="115">
        <v>1396</v>
      </c>
      <c r="F196" s="116">
        <f t="shared" si="25"/>
        <v>-0.78370003098853425</v>
      </c>
      <c r="G196" s="115">
        <v>8563</v>
      </c>
      <c r="H196" s="116">
        <f t="shared" si="25"/>
        <v>5.1339541547277934</v>
      </c>
      <c r="I196" s="115">
        <v>7335</v>
      </c>
      <c r="J196" s="116">
        <f t="shared" si="25"/>
        <v>-0.14340768422281913</v>
      </c>
      <c r="K196" s="115">
        <v>7743</v>
      </c>
      <c r="L196" s="116">
        <f t="shared" si="25"/>
        <v>5.5623721881390642E-2</v>
      </c>
      <c r="M196" s="115" t="s">
        <v>238</v>
      </c>
      <c r="N196" s="116" t="str">
        <f t="shared" si="26"/>
        <v>-</v>
      </c>
      <c r="O196" s="116" t="str">
        <f t="shared" si="27"/>
        <v>-</v>
      </c>
    </row>
    <row r="197" spans="2:16" ht="15.75" x14ac:dyDescent="0.25">
      <c r="B197" s="117" t="s">
        <v>30</v>
      </c>
      <c r="C197" s="118">
        <v>70272</v>
      </c>
      <c r="D197" s="119">
        <v>-1.4113751788770723E-2</v>
      </c>
      <c r="E197" s="118">
        <v>28980</v>
      </c>
      <c r="F197" s="119">
        <f t="shared" si="25"/>
        <v>-0.58760245901639352</v>
      </c>
      <c r="G197" s="118">
        <v>51893</v>
      </c>
      <c r="H197" s="119">
        <f t="shared" si="25"/>
        <v>0.79064872325741886</v>
      </c>
      <c r="I197" s="118">
        <v>82793</v>
      </c>
      <c r="J197" s="119">
        <f t="shared" si="25"/>
        <v>0.59545603453259588</v>
      </c>
      <c r="K197" s="118">
        <v>80226</v>
      </c>
      <c r="L197" s="119">
        <f t="shared" si="25"/>
        <v>-3.1005036657688501E-2</v>
      </c>
      <c r="M197" s="118">
        <v>74137</v>
      </c>
      <c r="N197" s="119">
        <v>2.2819143799235775E-2</v>
      </c>
      <c r="O197" s="119">
        <v>0.16169419286094833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247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4098</v>
      </c>
      <c r="D207" s="116">
        <v>-7.053753685643005E-2</v>
      </c>
      <c r="E207" s="115">
        <v>4575</v>
      </c>
      <c r="F207" s="116">
        <f t="shared" ref="F207:L219" si="28">IFERROR(E207/C207-1,"-")</f>
        <v>0.11639824304538804</v>
      </c>
      <c r="G207" s="115">
        <v>138</v>
      </c>
      <c r="H207" s="116">
        <f t="shared" si="28"/>
        <v>-0.96983606557377044</v>
      </c>
      <c r="I207" s="115">
        <v>5898</v>
      </c>
      <c r="J207" s="116">
        <f t="shared" si="28"/>
        <v>41.739130434782609</v>
      </c>
      <c r="K207" s="115">
        <v>5387</v>
      </c>
      <c r="L207" s="116">
        <f t="shared" si="28"/>
        <v>-8.663953882672093E-2</v>
      </c>
      <c r="M207" s="115">
        <v>5223</v>
      </c>
      <c r="N207" s="116">
        <f t="shared" ref="N207:N213" si="29">IFERROR(M207/K207-1,"-")</f>
        <v>-3.0443660664562833E-2</v>
      </c>
      <c r="O207" s="116">
        <f>M207/C207-1</f>
        <v>0.27452415812591502</v>
      </c>
    </row>
    <row r="208" spans="2:16" x14ac:dyDescent="0.25">
      <c r="B208" s="114" t="s">
        <v>73</v>
      </c>
      <c r="C208" s="115">
        <v>4714</v>
      </c>
      <c r="D208" s="116">
        <v>-0.15428776462145677</v>
      </c>
      <c r="E208" s="115">
        <v>5653</v>
      </c>
      <c r="F208" s="116">
        <f t="shared" si="28"/>
        <v>0.19919389053882064</v>
      </c>
      <c r="G208" s="115">
        <v>170</v>
      </c>
      <c r="H208" s="116">
        <f t="shared" si="28"/>
        <v>-0.96992747213868746</v>
      </c>
      <c r="I208" s="115">
        <v>6830</v>
      </c>
      <c r="J208" s="116">
        <f t="shared" si="28"/>
        <v>39.176470588235297</v>
      </c>
      <c r="K208" s="115">
        <v>5327</v>
      </c>
      <c r="L208" s="116">
        <f t="shared" si="28"/>
        <v>-0.22005856515373357</v>
      </c>
      <c r="M208" s="115">
        <v>6123</v>
      </c>
      <c r="N208" s="116">
        <f t="shared" si="29"/>
        <v>0.14942744509104555</v>
      </c>
      <c r="O208" s="116">
        <f>IFERROR(M208/C208-1,"-")</f>
        <v>0.29889690284259651</v>
      </c>
    </row>
    <row r="209" spans="2:16" x14ac:dyDescent="0.25">
      <c r="B209" s="114" t="s">
        <v>75</v>
      </c>
      <c r="C209" s="115">
        <v>5393</v>
      </c>
      <c r="D209" s="116">
        <v>0.1462274176408076</v>
      </c>
      <c r="E209" s="115">
        <v>2275</v>
      </c>
      <c r="F209" s="116">
        <f t="shared" si="28"/>
        <v>-0.57815687001668836</v>
      </c>
      <c r="G209" s="115">
        <v>167</v>
      </c>
      <c r="H209" s="116">
        <f t="shared" si="28"/>
        <v>-0.92659340659340661</v>
      </c>
      <c r="I209" s="115">
        <v>6235</v>
      </c>
      <c r="J209" s="116">
        <f t="shared" si="28"/>
        <v>36.335329341317369</v>
      </c>
      <c r="K209" s="115">
        <v>4718</v>
      </c>
      <c r="L209" s="116">
        <f t="shared" si="28"/>
        <v>-0.2433039294306335</v>
      </c>
      <c r="M209" s="115">
        <v>5018</v>
      </c>
      <c r="N209" s="116">
        <f t="shared" si="29"/>
        <v>6.3586265366680772E-2</v>
      </c>
      <c r="O209" s="116">
        <f t="shared" ref="O209:O213" si="30">IFERROR(M209/C209-1,"-")</f>
        <v>-6.9534581865381084E-2</v>
      </c>
    </row>
    <row r="210" spans="2:16" x14ac:dyDescent="0.25">
      <c r="B210" s="114" t="s">
        <v>77</v>
      </c>
      <c r="C210" s="115">
        <v>6633</v>
      </c>
      <c r="D210" s="116">
        <v>-0.12735166425470335</v>
      </c>
      <c r="E210" s="115">
        <v>0</v>
      </c>
      <c r="F210" s="116">
        <f t="shared" si="28"/>
        <v>-1</v>
      </c>
      <c r="G210" s="115">
        <v>228</v>
      </c>
      <c r="H210" s="116" t="str">
        <f t="shared" si="28"/>
        <v>-</v>
      </c>
      <c r="I210" s="115">
        <v>8867</v>
      </c>
      <c r="J210" s="116">
        <f t="shared" si="28"/>
        <v>37.890350877192979</v>
      </c>
      <c r="K210" s="115">
        <v>7779</v>
      </c>
      <c r="L210" s="116">
        <f t="shared" si="28"/>
        <v>-0.12270215405435891</v>
      </c>
      <c r="M210" s="115">
        <v>7219</v>
      </c>
      <c r="N210" s="116">
        <f t="shared" si="29"/>
        <v>-7.198868749196552E-2</v>
      </c>
      <c r="O210" s="116">
        <f t="shared" si="30"/>
        <v>8.8346148047640627E-2</v>
      </c>
    </row>
    <row r="211" spans="2:16" x14ac:dyDescent="0.25">
      <c r="B211" s="114" t="s">
        <v>79</v>
      </c>
      <c r="C211" s="115">
        <v>4622</v>
      </c>
      <c r="D211" s="116">
        <v>-0.22876689471049561</v>
      </c>
      <c r="E211" s="115">
        <v>0</v>
      </c>
      <c r="F211" s="116">
        <f t="shared" si="28"/>
        <v>-1</v>
      </c>
      <c r="G211" s="115">
        <v>740</v>
      </c>
      <c r="H211" s="116" t="str">
        <f t="shared" si="28"/>
        <v>-</v>
      </c>
      <c r="I211" s="115">
        <v>6899</v>
      </c>
      <c r="J211" s="116">
        <f t="shared" si="28"/>
        <v>8.3229729729729733</v>
      </c>
      <c r="K211" s="115">
        <v>5558</v>
      </c>
      <c r="L211" s="116">
        <f t="shared" si="28"/>
        <v>-0.19437599652123494</v>
      </c>
      <c r="M211" s="115">
        <v>6458</v>
      </c>
      <c r="N211" s="116">
        <f t="shared" si="29"/>
        <v>0.16192875134940632</v>
      </c>
      <c r="O211" s="116">
        <f t="shared" si="30"/>
        <v>0.39723063608827358</v>
      </c>
    </row>
    <row r="212" spans="2:16" x14ac:dyDescent="0.25">
      <c r="B212" s="114" t="s">
        <v>81</v>
      </c>
      <c r="C212" s="115">
        <v>3823</v>
      </c>
      <c r="D212" s="116">
        <v>-0.12296398256480845</v>
      </c>
      <c r="E212" s="115">
        <v>0</v>
      </c>
      <c r="F212" s="116">
        <f t="shared" si="28"/>
        <v>-1</v>
      </c>
      <c r="G212" s="115">
        <v>2516</v>
      </c>
      <c r="H212" s="116" t="str">
        <f t="shared" si="28"/>
        <v>-</v>
      </c>
      <c r="I212" s="115">
        <v>5674</v>
      </c>
      <c r="J212" s="116">
        <f t="shared" si="28"/>
        <v>1.25516693163752</v>
      </c>
      <c r="K212" s="115">
        <v>5224</v>
      </c>
      <c r="L212" s="116">
        <f t="shared" si="28"/>
        <v>-7.9309129362002073E-2</v>
      </c>
      <c r="M212" s="115">
        <v>5046</v>
      </c>
      <c r="N212" s="116">
        <f t="shared" si="29"/>
        <v>-3.4073506891271088E-2</v>
      </c>
      <c r="O212" s="116">
        <f t="shared" si="30"/>
        <v>0.31990583311535437</v>
      </c>
    </row>
    <row r="213" spans="2:16" x14ac:dyDescent="0.25">
      <c r="B213" s="114" t="s">
        <v>83</v>
      </c>
      <c r="C213" s="115">
        <v>6279</v>
      </c>
      <c r="D213" s="116">
        <v>3.0865210967000456E-2</v>
      </c>
      <c r="E213" s="115">
        <v>0</v>
      </c>
      <c r="F213" s="116">
        <f t="shared" si="28"/>
        <v>-1</v>
      </c>
      <c r="G213" s="115">
        <v>3643</v>
      </c>
      <c r="H213" s="116" t="str">
        <f t="shared" si="28"/>
        <v>-</v>
      </c>
      <c r="I213" s="115">
        <v>6649</v>
      </c>
      <c r="J213" s="116">
        <f t="shared" si="28"/>
        <v>0.825144111995608</v>
      </c>
      <c r="K213" s="115">
        <v>6648</v>
      </c>
      <c r="L213" s="116">
        <f t="shared" si="28"/>
        <v>-1.5039855617382525E-4</v>
      </c>
      <c r="M213" s="115">
        <v>7014</v>
      </c>
      <c r="N213" s="116">
        <f t="shared" si="29"/>
        <v>5.5054151624548631E-2</v>
      </c>
      <c r="O213" s="116">
        <f t="shared" si="30"/>
        <v>0.11705685618729089</v>
      </c>
    </row>
    <row r="214" spans="2:16" x14ac:dyDescent="0.25">
      <c r="B214" s="114" t="s">
        <v>85</v>
      </c>
      <c r="C214" s="115">
        <v>5759</v>
      </c>
      <c r="D214" s="116">
        <v>-9.5492382597769709E-2</v>
      </c>
      <c r="E214" s="115">
        <v>2493</v>
      </c>
      <c r="F214" s="116">
        <f t="shared" si="28"/>
        <v>-0.56711234589338422</v>
      </c>
      <c r="G214" s="115">
        <v>6493</v>
      </c>
      <c r="H214" s="116">
        <f t="shared" si="28"/>
        <v>1.6044925792218212</v>
      </c>
      <c r="I214" s="115">
        <v>7358</v>
      </c>
      <c r="J214" s="116">
        <f t="shared" si="28"/>
        <v>0.13322039119051277</v>
      </c>
      <c r="K214" s="115">
        <v>7588</v>
      </c>
      <c r="L214" s="116">
        <f t="shared" si="28"/>
        <v>3.1258494156020555E-2</v>
      </c>
      <c r="M214" s="115">
        <v>6567</v>
      </c>
      <c r="N214" s="116">
        <f>IFERROR(M214/K214-1,"-")</f>
        <v>-0.13455455983131259</v>
      </c>
      <c r="O214" s="116">
        <f>IFERROR(M214/C214-1,"-")</f>
        <v>0.1403021357874632</v>
      </c>
    </row>
    <row r="215" spans="2:16" x14ac:dyDescent="0.25">
      <c r="B215" s="114" t="s">
        <v>87</v>
      </c>
      <c r="C215" s="115">
        <v>4487</v>
      </c>
      <c r="D215" s="116">
        <v>-3.8156484458735318E-2</v>
      </c>
      <c r="E215" s="115">
        <v>194</v>
      </c>
      <c r="F215" s="116">
        <f t="shared" si="28"/>
        <v>-0.95676398484510805</v>
      </c>
      <c r="G215" s="115">
        <v>6334</v>
      </c>
      <c r="H215" s="116">
        <f t="shared" si="28"/>
        <v>31.649484536082475</v>
      </c>
      <c r="I215" s="115">
        <v>6059</v>
      </c>
      <c r="J215" s="116">
        <f t="shared" si="28"/>
        <v>-4.3416482475528873E-2</v>
      </c>
      <c r="K215" s="115">
        <v>5713</v>
      </c>
      <c r="L215" s="116">
        <f t="shared" si="28"/>
        <v>-5.7105132860207908E-2</v>
      </c>
      <c r="M215" s="115">
        <v>5429</v>
      </c>
      <c r="N215" s="116">
        <f>IFERROR(M215/K215-1,"-")</f>
        <v>-4.9711185016628745E-2</v>
      </c>
      <c r="O215" s="116">
        <f>IFERROR(M215/C215-1,"-")</f>
        <v>0.20993982616447515</v>
      </c>
    </row>
    <row r="216" spans="2:16" x14ac:dyDescent="0.25">
      <c r="B216" s="114" t="s">
        <v>89</v>
      </c>
      <c r="C216" s="115">
        <v>6463</v>
      </c>
      <c r="D216" s="116">
        <v>-5.2068055148137282E-2</v>
      </c>
      <c r="E216" s="115">
        <v>149</v>
      </c>
      <c r="F216" s="116">
        <f t="shared" si="28"/>
        <v>-0.97694569085563976</v>
      </c>
      <c r="G216" s="115">
        <v>9041</v>
      </c>
      <c r="H216" s="116">
        <f t="shared" si="28"/>
        <v>59.677852348993291</v>
      </c>
      <c r="I216" s="115">
        <v>5618</v>
      </c>
      <c r="J216" s="116">
        <f t="shared" si="28"/>
        <v>-0.37860856099988938</v>
      </c>
      <c r="K216" s="115">
        <v>6665</v>
      </c>
      <c r="L216" s="116">
        <f t="shared" si="28"/>
        <v>0.18636525453898178</v>
      </c>
      <c r="M216" s="115">
        <v>6929</v>
      </c>
      <c r="N216" s="116">
        <f>IFERROR(M216/K216-1,"-")</f>
        <v>3.9609902475618908E-2</v>
      </c>
      <c r="O216" s="116">
        <f>IFERROR(M216/C216-1,"-")</f>
        <v>7.2102738666254051E-2</v>
      </c>
    </row>
    <row r="217" spans="2:16" x14ac:dyDescent="0.25">
      <c r="B217" s="114" t="s">
        <v>91</v>
      </c>
      <c r="C217" s="115">
        <v>4489</v>
      </c>
      <c r="D217" s="116">
        <v>5.1041910559587844E-2</v>
      </c>
      <c r="E217" s="115">
        <v>403</v>
      </c>
      <c r="F217" s="116">
        <f t="shared" si="28"/>
        <v>-0.91022499443083094</v>
      </c>
      <c r="G217" s="115">
        <v>6463</v>
      </c>
      <c r="H217" s="116">
        <f t="shared" si="28"/>
        <v>15.037220843672458</v>
      </c>
      <c r="I217" s="115">
        <v>5119</v>
      </c>
      <c r="J217" s="116">
        <f t="shared" si="28"/>
        <v>-0.20795296302026922</v>
      </c>
      <c r="K217" s="115">
        <v>5073</v>
      </c>
      <c r="L217" s="116">
        <f t="shared" si="28"/>
        <v>-8.9861301035358832E-3</v>
      </c>
      <c r="M217" s="115">
        <v>5398</v>
      </c>
      <c r="N217" s="116">
        <f>IFERROR(M217/K217-1,"-")</f>
        <v>6.4064656022077671E-2</v>
      </c>
      <c r="O217" s="116">
        <f>IFERROR(M217/C217-1,"-")</f>
        <v>0.20249498774782793</v>
      </c>
    </row>
    <row r="218" spans="2:16" x14ac:dyDescent="0.25">
      <c r="B218" s="114" t="s">
        <v>93</v>
      </c>
      <c r="C218" s="115">
        <v>4668</v>
      </c>
      <c r="D218" s="116">
        <v>2.3684210526315752E-2</v>
      </c>
      <c r="E218" s="115">
        <v>414</v>
      </c>
      <c r="F218" s="116">
        <f t="shared" si="28"/>
        <v>-0.91131105398457579</v>
      </c>
      <c r="G218" s="115">
        <v>5617</v>
      </c>
      <c r="H218" s="116">
        <f t="shared" si="28"/>
        <v>12.567632850241546</v>
      </c>
      <c r="I218" s="115">
        <v>4695</v>
      </c>
      <c r="J218" s="116">
        <f t="shared" si="28"/>
        <v>-0.16414456115364073</v>
      </c>
      <c r="K218" s="115">
        <v>5198</v>
      </c>
      <c r="L218" s="116">
        <f t="shared" si="28"/>
        <v>0.1071352502662406</v>
      </c>
      <c r="M218" s="115" t="s">
        <v>238</v>
      </c>
      <c r="N218" s="116" t="str">
        <f>IFERROR(M218/K218-1,"-")</f>
        <v>-</v>
      </c>
      <c r="O218" s="116" t="str">
        <f>IFERROR(M218/C218-1,"-")</f>
        <v>-</v>
      </c>
    </row>
    <row r="219" spans="2:16" ht="15.75" x14ac:dyDescent="0.25">
      <c r="B219" s="117" t="s">
        <v>30</v>
      </c>
      <c r="C219" s="118">
        <v>61428</v>
      </c>
      <c r="D219" s="119">
        <v>-6.0920612110742511E-2</v>
      </c>
      <c r="E219" s="118">
        <v>17078</v>
      </c>
      <c r="F219" s="119">
        <f t="shared" si="28"/>
        <v>-0.72198346031125871</v>
      </c>
      <c r="G219" s="118">
        <v>41550</v>
      </c>
      <c r="H219" s="119">
        <f t="shared" si="28"/>
        <v>1.4329546785337861</v>
      </c>
      <c r="I219" s="118">
        <v>75901</v>
      </c>
      <c r="J219" s="119">
        <f t="shared" si="28"/>
        <v>0.82673886883273173</v>
      </c>
      <c r="K219" s="118">
        <v>70878</v>
      </c>
      <c r="L219" s="119">
        <f t="shared" si="28"/>
        <v>-6.6178311221195996E-2</v>
      </c>
      <c r="M219" s="118">
        <v>66424</v>
      </c>
      <c r="N219" s="119">
        <v>1.1327649208282553E-2</v>
      </c>
      <c r="O219" s="119">
        <v>0.1702607470049331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246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6142</v>
      </c>
      <c r="D229" s="116">
        <v>-8.8752622236566436E-3</v>
      </c>
      <c r="E229" s="115">
        <v>6472</v>
      </c>
      <c r="F229" s="116">
        <f t="shared" ref="F229:L241" si="31">IFERROR(E229/C229-1,"-")</f>
        <v>5.372842722240323E-2</v>
      </c>
      <c r="G229" s="115">
        <v>562</v>
      </c>
      <c r="H229" s="116">
        <f t="shared" si="31"/>
        <v>-0.91316440049443759</v>
      </c>
      <c r="I229" s="115">
        <v>6894</v>
      </c>
      <c r="J229" s="116">
        <f t="shared" si="31"/>
        <v>11.266903914590747</v>
      </c>
      <c r="K229" s="115">
        <v>6261</v>
      </c>
      <c r="L229" s="116">
        <f t="shared" si="31"/>
        <v>-9.1818973020017403E-2</v>
      </c>
      <c r="M229" s="115">
        <v>6378</v>
      </c>
      <c r="N229" s="116">
        <f t="shared" ref="N229:N235" si="32">IFERROR(M229/K229-1,"-")</f>
        <v>1.8687110685194019E-2</v>
      </c>
      <c r="O229" s="116">
        <f>M229/C229-1</f>
        <v>3.8423966134809584E-2</v>
      </c>
    </row>
    <row r="230" spans="2:16" x14ac:dyDescent="0.25">
      <c r="B230" s="114" t="s">
        <v>73</v>
      </c>
      <c r="C230" s="115">
        <v>5341</v>
      </c>
      <c r="D230" s="116">
        <v>-0.18928354584092288</v>
      </c>
      <c r="E230" s="115">
        <v>6909</v>
      </c>
      <c r="F230" s="116">
        <f t="shared" si="31"/>
        <v>0.29357798165137616</v>
      </c>
      <c r="G230" s="115">
        <v>249</v>
      </c>
      <c r="H230" s="116">
        <f t="shared" si="31"/>
        <v>-0.96396005210594882</v>
      </c>
      <c r="I230" s="115">
        <v>8112</v>
      </c>
      <c r="J230" s="116">
        <f t="shared" si="31"/>
        <v>31.578313253012048</v>
      </c>
      <c r="K230" s="115">
        <v>7362</v>
      </c>
      <c r="L230" s="116">
        <f t="shared" si="31"/>
        <v>-9.2455621301775093E-2</v>
      </c>
      <c r="M230" s="115">
        <v>6913</v>
      </c>
      <c r="N230" s="116">
        <f t="shared" si="32"/>
        <v>-6.0988861722358068E-2</v>
      </c>
      <c r="O230" s="116">
        <f>IFERROR(M230/C230-1,"-")</f>
        <v>0.29432690507395609</v>
      </c>
    </row>
    <row r="231" spans="2:16" x14ac:dyDescent="0.25">
      <c r="B231" s="114" t="s">
        <v>75</v>
      </c>
      <c r="C231" s="115">
        <v>7606</v>
      </c>
      <c r="D231" s="116">
        <v>0.18621334996880856</v>
      </c>
      <c r="E231" s="115">
        <v>2495</v>
      </c>
      <c r="F231" s="116">
        <f t="shared" si="31"/>
        <v>-0.67196949776492243</v>
      </c>
      <c r="G231" s="115">
        <v>303</v>
      </c>
      <c r="H231" s="116">
        <f t="shared" si="31"/>
        <v>-0.87855711422845695</v>
      </c>
      <c r="I231" s="115">
        <v>7378</v>
      </c>
      <c r="J231" s="116">
        <f t="shared" si="31"/>
        <v>23.349834983498351</v>
      </c>
      <c r="K231" s="115">
        <v>6069</v>
      </c>
      <c r="L231" s="116">
        <f t="shared" si="31"/>
        <v>-0.17741935483870963</v>
      </c>
      <c r="M231" s="115">
        <v>7454</v>
      </c>
      <c r="N231" s="116">
        <f t="shared" si="32"/>
        <v>0.22820893063107595</v>
      </c>
      <c r="O231" s="116">
        <f t="shared" ref="O231:O235" si="33">IFERROR(M231/C231-1,"-")</f>
        <v>-1.9984222981856425E-2</v>
      </c>
    </row>
    <row r="232" spans="2:16" x14ac:dyDescent="0.25">
      <c r="B232" s="114" t="s">
        <v>77</v>
      </c>
      <c r="C232" s="115">
        <v>6786</v>
      </c>
      <c r="D232" s="116">
        <v>-8.0861438439658651E-2</v>
      </c>
      <c r="E232" s="115">
        <v>0</v>
      </c>
      <c r="F232" s="116">
        <f t="shared" si="31"/>
        <v>-1</v>
      </c>
      <c r="G232" s="115">
        <v>798</v>
      </c>
      <c r="H232" s="116" t="str">
        <f t="shared" si="31"/>
        <v>-</v>
      </c>
      <c r="I232" s="115">
        <v>8738</v>
      </c>
      <c r="J232" s="116">
        <f t="shared" si="31"/>
        <v>9.9498746867167913</v>
      </c>
      <c r="K232" s="115">
        <v>6859</v>
      </c>
      <c r="L232" s="116">
        <f t="shared" si="31"/>
        <v>-0.21503776607919434</v>
      </c>
      <c r="M232" s="115">
        <v>7570</v>
      </c>
      <c r="N232" s="116">
        <f t="shared" si="32"/>
        <v>0.10365942557224095</v>
      </c>
      <c r="O232" s="116">
        <f t="shared" si="33"/>
        <v>0.11553197760094314</v>
      </c>
    </row>
    <row r="233" spans="2:16" x14ac:dyDescent="0.25">
      <c r="B233" s="114" t="s">
        <v>79</v>
      </c>
      <c r="C233" s="115">
        <v>4786</v>
      </c>
      <c r="D233" s="116">
        <v>1.4412886816447701E-2</v>
      </c>
      <c r="E233" s="115">
        <v>0</v>
      </c>
      <c r="F233" s="116">
        <f t="shared" si="31"/>
        <v>-1</v>
      </c>
      <c r="G233" s="115">
        <v>2215</v>
      </c>
      <c r="H233" s="116" t="str">
        <f t="shared" si="31"/>
        <v>-</v>
      </c>
      <c r="I233" s="115">
        <v>5742</v>
      </c>
      <c r="J233" s="116">
        <f t="shared" si="31"/>
        <v>1.5923250564334084</v>
      </c>
      <c r="K233" s="115">
        <v>6343</v>
      </c>
      <c r="L233" s="116">
        <f t="shared" si="31"/>
        <v>0.10466736328805304</v>
      </c>
      <c r="M233" s="115">
        <v>5806</v>
      </c>
      <c r="N233" s="116">
        <f t="shared" si="32"/>
        <v>-8.4660255399653161E-2</v>
      </c>
      <c r="O233" s="116">
        <f t="shared" si="33"/>
        <v>0.21312160468031749</v>
      </c>
    </row>
    <row r="234" spans="2:16" x14ac:dyDescent="0.25">
      <c r="B234" s="114" t="s">
        <v>81</v>
      </c>
      <c r="C234" s="115">
        <v>5150</v>
      </c>
      <c r="D234" s="116">
        <v>0.1549674814980937</v>
      </c>
      <c r="E234" s="115">
        <v>0</v>
      </c>
      <c r="F234" s="116">
        <f t="shared" si="31"/>
        <v>-1</v>
      </c>
      <c r="G234" s="115">
        <v>3358</v>
      </c>
      <c r="H234" s="116" t="str">
        <f t="shared" si="31"/>
        <v>-</v>
      </c>
      <c r="I234" s="115">
        <v>4830</v>
      </c>
      <c r="J234" s="116">
        <f t="shared" si="31"/>
        <v>0.43835616438356162</v>
      </c>
      <c r="K234" s="115">
        <v>5029</v>
      </c>
      <c r="L234" s="116">
        <f t="shared" si="31"/>
        <v>4.1200828157349934E-2</v>
      </c>
      <c r="M234" s="115">
        <v>5288</v>
      </c>
      <c r="N234" s="116">
        <f t="shared" si="32"/>
        <v>5.1501292503479901E-2</v>
      </c>
      <c r="O234" s="116">
        <f t="shared" si="33"/>
        <v>2.6796116504854472E-2</v>
      </c>
    </row>
    <row r="235" spans="2:16" x14ac:dyDescent="0.25">
      <c r="B235" s="114" t="s">
        <v>83</v>
      </c>
      <c r="C235" s="115">
        <v>6310</v>
      </c>
      <c r="D235" s="116">
        <v>-1.8662519440124425E-2</v>
      </c>
      <c r="E235" s="115">
        <v>0</v>
      </c>
      <c r="F235" s="116">
        <f t="shared" si="31"/>
        <v>-1</v>
      </c>
      <c r="G235" s="115">
        <v>5182</v>
      </c>
      <c r="H235" s="116" t="str">
        <f t="shared" si="31"/>
        <v>-</v>
      </c>
      <c r="I235" s="115">
        <v>7856</v>
      </c>
      <c r="J235" s="116">
        <f t="shared" si="31"/>
        <v>0.51601698186028555</v>
      </c>
      <c r="K235" s="115">
        <v>8079</v>
      </c>
      <c r="L235" s="116">
        <f t="shared" si="31"/>
        <v>2.8385947046843274E-2</v>
      </c>
      <c r="M235" s="115">
        <v>8019</v>
      </c>
      <c r="N235" s="116">
        <f t="shared" si="32"/>
        <v>-7.4266617155588355E-3</v>
      </c>
      <c r="O235" s="116">
        <f t="shared" si="33"/>
        <v>0.27083993660855787</v>
      </c>
    </row>
    <row r="236" spans="2:16" x14ac:dyDescent="0.25">
      <c r="B236" s="114" t="s">
        <v>85</v>
      </c>
      <c r="C236" s="115">
        <v>5295</v>
      </c>
      <c r="D236" s="116">
        <v>-1.3231457323891194E-2</v>
      </c>
      <c r="E236" s="115">
        <v>2693</v>
      </c>
      <c r="F236" s="116">
        <f t="shared" si="31"/>
        <v>-0.49140698772426816</v>
      </c>
      <c r="G236" s="115">
        <v>6106</v>
      </c>
      <c r="H236" s="116">
        <f t="shared" si="31"/>
        <v>1.267359821760119</v>
      </c>
      <c r="I236" s="115">
        <v>5565</v>
      </c>
      <c r="J236" s="116">
        <f t="shared" si="31"/>
        <v>-8.8601375696036655E-2</v>
      </c>
      <c r="K236" s="115">
        <v>5971</v>
      </c>
      <c r="L236" s="116">
        <f t="shared" si="31"/>
        <v>7.2955974842767279E-2</v>
      </c>
      <c r="M236" s="115">
        <v>6230</v>
      </c>
      <c r="N236" s="116">
        <f>IFERROR(M236/K236-1,"-")</f>
        <v>4.3376318874560393E-2</v>
      </c>
      <c r="O236" s="116">
        <f>IFERROR(M236/C236-1,"-")</f>
        <v>0.17658168083097259</v>
      </c>
    </row>
    <row r="237" spans="2:16" x14ac:dyDescent="0.25">
      <c r="B237" s="114" t="s">
        <v>87</v>
      </c>
      <c r="C237" s="115">
        <v>4578</v>
      </c>
      <c r="D237" s="116">
        <v>-2.1795989537924942E-3</v>
      </c>
      <c r="E237" s="115">
        <v>3745</v>
      </c>
      <c r="F237" s="116">
        <f t="shared" si="31"/>
        <v>-0.18195718654434245</v>
      </c>
      <c r="G237" s="115">
        <v>6568</v>
      </c>
      <c r="H237" s="116">
        <f t="shared" si="31"/>
        <v>0.75380507343124159</v>
      </c>
      <c r="I237" s="115">
        <v>5560</v>
      </c>
      <c r="J237" s="116">
        <f t="shared" si="31"/>
        <v>-0.15347137637028019</v>
      </c>
      <c r="K237" s="115">
        <v>5596</v>
      </c>
      <c r="L237" s="116">
        <f t="shared" si="31"/>
        <v>6.4748201438848962E-3</v>
      </c>
      <c r="M237" s="115">
        <v>5752</v>
      </c>
      <c r="N237" s="116">
        <f>IFERROR(M237/K237-1,"-")</f>
        <v>2.7877055039313703E-2</v>
      </c>
      <c r="O237" s="116">
        <f>IFERROR(M237/C237-1,"-")</f>
        <v>0.25644386194844904</v>
      </c>
    </row>
    <row r="238" spans="2:16" x14ac:dyDescent="0.25">
      <c r="B238" s="114" t="s">
        <v>89</v>
      </c>
      <c r="C238" s="115">
        <v>5874</v>
      </c>
      <c r="D238" s="116">
        <v>-0.12</v>
      </c>
      <c r="E238" s="115">
        <v>1910</v>
      </c>
      <c r="F238" s="116">
        <f t="shared" si="31"/>
        <v>-0.67483827034388832</v>
      </c>
      <c r="G238" s="115">
        <v>8811</v>
      </c>
      <c r="H238" s="116">
        <f t="shared" si="31"/>
        <v>3.6130890052356017</v>
      </c>
      <c r="I238" s="115">
        <v>7815</v>
      </c>
      <c r="J238" s="116">
        <f t="shared" si="31"/>
        <v>-0.11304051753489952</v>
      </c>
      <c r="K238" s="115">
        <v>7759</v>
      </c>
      <c r="L238" s="116">
        <f t="shared" si="31"/>
        <v>-7.1657069737683932E-3</v>
      </c>
      <c r="M238" s="115">
        <v>7467</v>
      </c>
      <c r="N238" s="116">
        <f>IFERROR(M238/K238-1,"-")</f>
        <v>-3.7633715685010949E-2</v>
      </c>
      <c r="O238" s="116">
        <f>IFERROR(M238/C238-1,"-")</f>
        <v>0.27119509703779365</v>
      </c>
    </row>
    <row r="239" spans="2:16" x14ac:dyDescent="0.25">
      <c r="B239" s="114" t="s">
        <v>91</v>
      </c>
      <c r="C239" s="115">
        <v>5950</v>
      </c>
      <c r="D239" s="116">
        <v>3.4243003650269443E-2</v>
      </c>
      <c r="E239" s="115">
        <v>1042</v>
      </c>
      <c r="F239" s="116">
        <f t="shared" si="31"/>
        <v>-0.82487394957983196</v>
      </c>
      <c r="G239" s="115">
        <v>9178</v>
      </c>
      <c r="H239" s="116">
        <f t="shared" si="31"/>
        <v>7.8080614203454886</v>
      </c>
      <c r="I239" s="115">
        <v>6968</v>
      </c>
      <c r="J239" s="116">
        <f t="shared" si="31"/>
        <v>-0.24079320113314451</v>
      </c>
      <c r="K239" s="115">
        <v>7155</v>
      </c>
      <c r="L239" s="116">
        <f t="shared" si="31"/>
        <v>2.683696900114807E-2</v>
      </c>
      <c r="M239" s="115">
        <v>7260</v>
      </c>
      <c r="N239" s="116">
        <f>IFERROR(M239/K239-1,"-")</f>
        <v>1.467505241090139E-2</v>
      </c>
      <c r="O239" s="116">
        <f>IFERROR(M239/C239-1,"-")</f>
        <v>0.22016806722689086</v>
      </c>
    </row>
    <row r="240" spans="2:16" x14ac:dyDescent="0.25">
      <c r="B240" s="114" t="s">
        <v>93</v>
      </c>
      <c r="C240" s="115">
        <v>6454</v>
      </c>
      <c r="D240" s="116">
        <v>-3.8008645103592142E-2</v>
      </c>
      <c r="E240" s="115">
        <v>1396</v>
      </c>
      <c r="F240" s="116">
        <f t="shared" si="31"/>
        <v>-0.78370003098853425</v>
      </c>
      <c r="G240" s="115">
        <v>8563</v>
      </c>
      <c r="H240" s="116">
        <f t="shared" si="31"/>
        <v>5.1339541547277934</v>
      </c>
      <c r="I240" s="115">
        <v>7335</v>
      </c>
      <c r="J240" s="116">
        <f t="shared" si="31"/>
        <v>-0.14340768422281913</v>
      </c>
      <c r="K240" s="115">
        <v>7743</v>
      </c>
      <c r="L240" s="116">
        <f t="shared" si="31"/>
        <v>5.5623721881390642E-2</v>
      </c>
      <c r="M240" s="115" t="s">
        <v>238</v>
      </c>
      <c r="N240" s="116" t="str">
        <f>IFERROR(M240/K240-1,"-")</f>
        <v>-</v>
      </c>
      <c r="O240" s="116" t="str">
        <f>IFERROR(M240/C240-1,"-")</f>
        <v>-</v>
      </c>
    </row>
    <row r="241" spans="2:16" ht="15.75" x14ac:dyDescent="0.25">
      <c r="B241" s="117" t="s">
        <v>30</v>
      </c>
      <c r="C241" s="118">
        <v>70272</v>
      </c>
      <c r="D241" s="119">
        <v>-1.4113751788770723E-2</v>
      </c>
      <c r="E241" s="118">
        <v>28980</v>
      </c>
      <c r="F241" s="119">
        <f t="shared" si="31"/>
        <v>-0.58760245901639352</v>
      </c>
      <c r="G241" s="118">
        <v>51893</v>
      </c>
      <c r="H241" s="119">
        <f t="shared" si="31"/>
        <v>0.79064872325741886</v>
      </c>
      <c r="I241" s="118">
        <v>82793</v>
      </c>
      <c r="J241" s="119">
        <f t="shared" si="31"/>
        <v>0.59545603453259588</v>
      </c>
      <c r="K241" s="118">
        <v>80226</v>
      </c>
      <c r="L241" s="119">
        <f t="shared" si="31"/>
        <v>-3.1005036657688501E-2</v>
      </c>
      <c r="M241" s="118">
        <v>74137</v>
      </c>
      <c r="N241" s="119">
        <v>2.2819143799235775E-2</v>
      </c>
      <c r="O241" s="119">
        <v>0.16169419286094833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248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4588</v>
      </c>
      <c r="D251" s="116">
        <v>0.21055408970976264</v>
      </c>
      <c r="E251" s="115">
        <v>4233</v>
      </c>
      <c r="F251" s="116">
        <f t="shared" ref="F251:L263" si="34">IFERROR(E251/C251-1,"-")</f>
        <v>-7.7375762859633879E-2</v>
      </c>
      <c r="G251" s="115">
        <v>15</v>
      </c>
      <c r="H251" s="116">
        <f t="shared" si="34"/>
        <v>-0.9964564138908576</v>
      </c>
      <c r="I251" s="115">
        <v>2668</v>
      </c>
      <c r="J251" s="116">
        <f t="shared" si="34"/>
        <v>176.86666666666667</v>
      </c>
      <c r="K251" s="115">
        <v>4139</v>
      </c>
      <c r="L251" s="116">
        <f t="shared" si="34"/>
        <v>0.55134932533733139</v>
      </c>
      <c r="M251" s="115">
        <v>3435</v>
      </c>
      <c r="N251" s="116">
        <f t="shared" ref="N251:N257" si="35">IFERROR(M251/K251-1,"-")</f>
        <v>-0.17008939357332686</v>
      </c>
      <c r="O251" s="116">
        <f>M251/C251-1</f>
        <v>-0.25130775937227545</v>
      </c>
    </row>
    <row r="252" spans="2:16" x14ac:dyDescent="0.25">
      <c r="B252" s="114" t="s">
        <v>73</v>
      </c>
      <c r="C252" s="115">
        <v>5060</v>
      </c>
      <c r="D252" s="116">
        <v>9.6900065033600713E-2</v>
      </c>
      <c r="E252" s="115">
        <v>5326</v>
      </c>
      <c r="F252" s="116">
        <f t="shared" si="34"/>
        <v>5.2569169960474227E-2</v>
      </c>
      <c r="G252" s="115">
        <v>39</v>
      </c>
      <c r="H252" s="116">
        <f t="shared" si="34"/>
        <v>-0.99267743146826892</v>
      </c>
      <c r="I252" s="115">
        <v>3232</v>
      </c>
      <c r="J252" s="116">
        <f t="shared" si="34"/>
        <v>81.871794871794876</v>
      </c>
      <c r="K252" s="115">
        <v>4376</v>
      </c>
      <c r="L252" s="116">
        <f t="shared" si="34"/>
        <v>0.35396039603960405</v>
      </c>
      <c r="M252" s="115">
        <v>3587</v>
      </c>
      <c r="N252" s="116">
        <f t="shared" si="35"/>
        <v>-0.18030164533820836</v>
      </c>
      <c r="O252" s="116">
        <f>IFERROR(M252/C252-1,"-")</f>
        <v>-0.29110671936758892</v>
      </c>
    </row>
    <row r="253" spans="2:16" x14ac:dyDescent="0.25">
      <c r="B253" s="114" t="s">
        <v>75</v>
      </c>
      <c r="C253" s="115">
        <v>4711</v>
      </c>
      <c r="D253" s="116">
        <v>0.11450201088242262</v>
      </c>
      <c r="E253" s="115">
        <v>1960</v>
      </c>
      <c r="F253" s="116">
        <f t="shared" si="34"/>
        <v>-0.58395245170876664</v>
      </c>
      <c r="G253" s="115">
        <v>25</v>
      </c>
      <c r="H253" s="116">
        <f t="shared" si="34"/>
        <v>-0.98724489795918369</v>
      </c>
      <c r="I253" s="115">
        <v>3519</v>
      </c>
      <c r="J253" s="116">
        <f t="shared" si="34"/>
        <v>139.76</v>
      </c>
      <c r="K253" s="115">
        <v>3712</v>
      </c>
      <c r="L253" s="116">
        <f t="shared" si="34"/>
        <v>5.4845126456379623E-2</v>
      </c>
      <c r="M253" s="115">
        <v>4025</v>
      </c>
      <c r="N253" s="116">
        <f t="shared" si="35"/>
        <v>8.4321120689655249E-2</v>
      </c>
      <c r="O253" s="116">
        <f t="shared" ref="O253:O257" si="36">IFERROR(M253/C253-1,"-")</f>
        <v>-0.14561664190193169</v>
      </c>
    </row>
    <row r="254" spans="2:16" x14ac:dyDescent="0.25">
      <c r="B254" s="114" t="s">
        <v>77</v>
      </c>
      <c r="C254" s="115">
        <v>2172</v>
      </c>
      <c r="D254" s="116">
        <v>0.1696284329563813</v>
      </c>
      <c r="E254" s="115">
        <v>0</v>
      </c>
      <c r="F254" s="116">
        <f t="shared" si="34"/>
        <v>-1</v>
      </c>
      <c r="G254" s="115">
        <v>27</v>
      </c>
      <c r="H254" s="116" t="str">
        <f t="shared" si="34"/>
        <v>-</v>
      </c>
      <c r="I254" s="115">
        <v>2608</v>
      </c>
      <c r="J254" s="116">
        <f t="shared" si="34"/>
        <v>95.592592592592595</v>
      </c>
      <c r="K254" s="115">
        <v>2116</v>
      </c>
      <c r="L254" s="116">
        <f t="shared" si="34"/>
        <v>-0.18865030674846628</v>
      </c>
      <c r="M254" s="115">
        <v>1591</v>
      </c>
      <c r="N254" s="116">
        <f t="shared" si="35"/>
        <v>-0.24810964083175802</v>
      </c>
      <c r="O254" s="116">
        <f t="shared" si="36"/>
        <v>-0.26749539594843463</v>
      </c>
    </row>
    <row r="255" spans="2:16" x14ac:dyDescent="0.25">
      <c r="B255" s="114" t="s">
        <v>79</v>
      </c>
      <c r="C255" s="115">
        <v>2560</v>
      </c>
      <c r="D255" s="116">
        <v>1.5371655104063429</v>
      </c>
      <c r="E255" s="115">
        <v>0</v>
      </c>
      <c r="F255" s="116">
        <f t="shared" si="34"/>
        <v>-1</v>
      </c>
      <c r="G255" s="115">
        <v>28</v>
      </c>
      <c r="H255" s="116" t="str">
        <f t="shared" si="34"/>
        <v>-</v>
      </c>
      <c r="I255" s="115">
        <v>519</v>
      </c>
      <c r="J255" s="116">
        <f t="shared" si="34"/>
        <v>17.535714285714285</v>
      </c>
      <c r="K255" s="115">
        <v>434</v>
      </c>
      <c r="L255" s="116">
        <f t="shared" si="34"/>
        <v>-0.16377649325626209</v>
      </c>
      <c r="M255" s="115">
        <v>622</v>
      </c>
      <c r="N255" s="116">
        <f t="shared" si="35"/>
        <v>0.43317972350230405</v>
      </c>
      <c r="O255" s="116">
        <f t="shared" si="36"/>
        <v>-0.75703125000000004</v>
      </c>
    </row>
    <row r="256" spans="2:16" x14ac:dyDescent="0.25">
      <c r="B256" s="114" t="s">
        <v>81</v>
      </c>
      <c r="C256" s="115">
        <v>794</v>
      </c>
      <c r="D256" s="116">
        <v>2.525252525252597E-3</v>
      </c>
      <c r="E256" s="115">
        <v>0</v>
      </c>
      <c r="F256" s="116">
        <f t="shared" si="34"/>
        <v>-1</v>
      </c>
      <c r="G256" s="115">
        <v>37</v>
      </c>
      <c r="H256" s="116" t="str">
        <f t="shared" si="34"/>
        <v>-</v>
      </c>
      <c r="I256" s="115">
        <v>388</v>
      </c>
      <c r="J256" s="116">
        <f t="shared" si="34"/>
        <v>9.486486486486486</v>
      </c>
      <c r="K256" s="115">
        <v>450</v>
      </c>
      <c r="L256" s="116">
        <f t="shared" si="34"/>
        <v>0.15979381443298979</v>
      </c>
      <c r="M256" s="115">
        <v>450</v>
      </c>
      <c r="N256" s="116">
        <f t="shared" si="35"/>
        <v>0</v>
      </c>
      <c r="O256" s="116">
        <f t="shared" si="36"/>
        <v>-0.43324937027707811</v>
      </c>
    </row>
    <row r="257" spans="2:16" x14ac:dyDescent="0.25">
      <c r="B257" s="114" t="s">
        <v>83</v>
      </c>
      <c r="C257" s="115">
        <v>1127</v>
      </c>
      <c r="D257" s="116">
        <v>-0.20014194464158974</v>
      </c>
      <c r="E257" s="115">
        <v>0</v>
      </c>
      <c r="F257" s="116">
        <f t="shared" si="34"/>
        <v>-1</v>
      </c>
      <c r="G257" s="115">
        <v>194</v>
      </c>
      <c r="H257" s="116" t="str">
        <f t="shared" si="34"/>
        <v>-</v>
      </c>
      <c r="I257" s="115">
        <v>687</v>
      </c>
      <c r="J257" s="116">
        <f t="shared" si="34"/>
        <v>2.5412371134020617</v>
      </c>
      <c r="K257" s="115">
        <v>522</v>
      </c>
      <c r="L257" s="116">
        <f t="shared" si="34"/>
        <v>-0.24017467248908297</v>
      </c>
      <c r="M257" s="115">
        <v>1214</v>
      </c>
      <c r="N257" s="116">
        <f t="shared" si="35"/>
        <v>1.3256704980842913</v>
      </c>
      <c r="O257" s="116">
        <f t="shared" si="36"/>
        <v>7.7196095829636269E-2</v>
      </c>
    </row>
    <row r="258" spans="2:16" x14ac:dyDescent="0.25">
      <c r="B258" s="114" t="s">
        <v>85</v>
      </c>
      <c r="C258" s="115">
        <v>560</v>
      </c>
      <c r="D258" s="116">
        <v>0.33333333333333326</v>
      </c>
      <c r="E258" s="115">
        <v>9</v>
      </c>
      <c r="F258" s="116">
        <f t="shared" si="34"/>
        <v>-0.98392857142857149</v>
      </c>
      <c r="G258" s="115">
        <v>149</v>
      </c>
      <c r="H258" s="116">
        <f t="shared" si="34"/>
        <v>15.555555555555557</v>
      </c>
      <c r="I258" s="115">
        <v>460</v>
      </c>
      <c r="J258" s="116">
        <f t="shared" si="34"/>
        <v>2.087248322147651</v>
      </c>
      <c r="K258" s="115">
        <v>651</v>
      </c>
      <c r="L258" s="116">
        <f t="shared" si="34"/>
        <v>0.41521739130434776</v>
      </c>
      <c r="M258" s="115">
        <v>545</v>
      </c>
      <c r="N258" s="116">
        <f>IFERROR(M258/K258-1,"-")</f>
        <v>-0.16282642089093702</v>
      </c>
      <c r="O258" s="116">
        <f>IFERROR(M258/C258-1,"-")</f>
        <v>-2.6785714285714302E-2</v>
      </c>
    </row>
    <row r="259" spans="2:16" x14ac:dyDescent="0.25">
      <c r="B259" s="114" t="s">
        <v>87</v>
      </c>
      <c r="C259" s="115">
        <v>891</v>
      </c>
      <c r="D259" s="116">
        <v>3.125E-2</v>
      </c>
      <c r="E259" s="115">
        <v>1</v>
      </c>
      <c r="F259" s="116">
        <f t="shared" si="34"/>
        <v>-0.99887766554433222</v>
      </c>
      <c r="G259" s="115">
        <v>187</v>
      </c>
      <c r="H259" s="116">
        <f t="shared" si="34"/>
        <v>186</v>
      </c>
      <c r="I259" s="115">
        <v>487</v>
      </c>
      <c r="J259" s="116">
        <f t="shared" si="34"/>
        <v>1.6042780748663104</v>
      </c>
      <c r="K259" s="115">
        <v>563</v>
      </c>
      <c r="L259" s="116">
        <f t="shared" si="34"/>
        <v>0.15605749486652987</v>
      </c>
      <c r="M259" s="115">
        <v>786</v>
      </c>
      <c r="N259" s="116">
        <f>IFERROR(M259/K259-1,"-")</f>
        <v>0.39609236234458267</v>
      </c>
      <c r="O259" s="116">
        <f>IFERROR(M259/C259-1,"-")</f>
        <v>-0.11784511784511786</v>
      </c>
    </row>
    <row r="260" spans="2:16" x14ac:dyDescent="0.25">
      <c r="B260" s="114" t="s">
        <v>89</v>
      </c>
      <c r="C260" s="115">
        <v>2179</v>
      </c>
      <c r="D260" s="116">
        <v>0.22484541877459252</v>
      </c>
      <c r="E260" s="115">
        <v>9</v>
      </c>
      <c r="F260" s="116">
        <f t="shared" si="34"/>
        <v>-0.99586966498393759</v>
      </c>
      <c r="G260" s="115">
        <v>1976</v>
      </c>
      <c r="H260" s="116">
        <f t="shared" si="34"/>
        <v>218.55555555555554</v>
      </c>
      <c r="I260" s="115">
        <v>2499</v>
      </c>
      <c r="J260" s="116">
        <f t="shared" si="34"/>
        <v>0.26467611336032393</v>
      </c>
      <c r="K260" s="115">
        <v>2101</v>
      </c>
      <c r="L260" s="116">
        <f t="shared" si="34"/>
        <v>-0.15926370548219293</v>
      </c>
      <c r="M260" s="115">
        <v>2136</v>
      </c>
      <c r="N260" s="116">
        <f>IFERROR(M260/K260-1,"-")</f>
        <v>1.6658733936220749E-2</v>
      </c>
      <c r="O260" s="116">
        <f>IFERROR(M260/C260-1,"-")</f>
        <v>-1.9733822854520411E-2</v>
      </c>
    </row>
    <row r="261" spans="2:16" x14ac:dyDescent="0.25">
      <c r="B261" s="114" t="s">
        <v>91</v>
      </c>
      <c r="C261" s="115">
        <v>2939</v>
      </c>
      <c r="D261" s="116">
        <v>0.23073701842546068</v>
      </c>
      <c r="E261" s="115">
        <v>14</v>
      </c>
      <c r="F261" s="116">
        <f t="shared" si="34"/>
        <v>-0.9952364749914937</v>
      </c>
      <c r="G261" s="115">
        <v>2835</v>
      </c>
      <c r="H261" s="116">
        <f t="shared" si="34"/>
        <v>201.5</v>
      </c>
      <c r="I261" s="115">
        <v>3397</v>
      </c>
      <c r="J261" s="116">
        <f t="shared" si="34"/>
        <v>0.19823633156966491</v>
      </c>
      <c r="K261" s="115">
        <v>3063</v>
      </c>
      <c r="L261" s="116">
        <f t="shared" si="34"/>
        <v>-9.8322048866647083E-2</v>
      </c>
      <c r="M261" s="115">
        <v>3114</v>
      </c>
      <c r="N261" s="116">
        <f>IFERROR(M261/K261-1,"-")</f>
        <v>1.6650342801175277E-2</v>
      </c>
      <c r="O261" s="116">
        <f>IFERROR(M261/C261-1,"-")</f>
        <v>5.9544062606328607E-2</v>
      </c>
    </row>
    <row r="262" spans="2:16" x14ac:dyDescent="0.25">
      <c r="B262" s="114" t="s">
        <v>93</v>
      </c>
      <c r="C262" s="115">
        <v>3383</v>
      </c>
      <c r="D262" s="116">
        <v>0.12019867549668883</v>
      </c>
      <c r="E262" s="115">
        <v>24</v>
      </c>
      <c r="F262" s="116">
        <f t="shared" si="34"/>
        <v>-0.99290570499556607</v>
      </c>
      <c r="G262" s="115">
        <v>2091</v>
      </c>
      <c r="H262" s="116">
        <f t="shared" si="34"/>
        <v>86.125</v>
      </c>
      <c r="I262" s="115">
        <v>2400</v>
      </c>
      <c r="J262" s="116">
        <f t="shared" si="34"/>
        <v>0.14777618364418932</v>
      </c>
      <c r="K262" s="115">
        <v>2463</v>
      </c>
      <c r="L262" s="116">
        <f t="shared" si="34"/>
        <v>2.6250000000000107E-2</v>
      </c>
      <c r="M262" s="115" t="s">
        <v>238</v>
      </c>
      <c r="N262" s="116" t="str">
        <f>IFERROR(M262/K262-1,"-")</f>
        <v>-</v>
      </c>
      <c r="O262" s="116" t="str">
        <f>IFERROR(M262/C262-1,"-")</f>
        <v>-</v>
      </c>
    </row>
    <row r="263" spans="2:16" ht="15.75" x14ac:dyDescent="0.25">
      <c r="B263" s="117" t="s">
        <v>30</v>
      </c>
      <c r="C263" s="118">
        <v>30964</v>
      </c>
      <c r="D263" s="119">
        <v>0.18327728523387354</v>
      </c>
      <c r="E263" s="118">
        <v>11625</v>
      </c>
      <c r="F263" s="119">
        <f t="shared" si="34"/>
        <v>-0.62456400981785298</v>
      </c>
      <c r="G263" s="118">
        <v>7603</v>
      </c>
      <c r="H263" s="119">
        <f t="shared" si="34"/>
        <v>-0.34597849462365593</v>
      </c>
      <c r="I263" s="118">
        <v>22864</v>
      </c>
      <c r="J263" s="119">
        <f t="shared" si="34"/>
        <v>2.007233986584243</v>
      </c>
      <c r="K263" s="118">
        <v>24590</v>
      </c>
      <c r="L263" s="119">
        <f t="shared" si="34"/>
        <v>7.5489853044086841E-2</v>
      </c>
      <c r="M263" s="118">
        <v>21505</v>
      </c>
      <c r="N263" s="119">
        <v>-2.8110453292357729E-2</v>
      </c>
      <c r="O263" s="119">
        <v>-0.22029658097965987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249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5128</v>
      </c>
      <c r="D273" s="116">
        <v>-0.19874999999999998</v>
      </c>
      <c r="E273" s="115">
        <v>5434</v>
      </c>
      <c r="F273" s="116">
        <f t="shared" ref="F273:L285" si="37">IFERROR(E273/C273-1,"-")</f>
        <v>5.9672386895475826E-2</v>
      </c>
      <c r="G273" s="115">
        <v>56</v>
      </c>
      <c r="H273" s="116">
        <f t="shared" si="37"/>
        <v>-0.98969451601030545</v>
      </c>
      <c r="I273" s="115">
        <v>1897</v>
      </c>
      <c r="J273" s="116">
        <f t="shared" si="37"/>
        <v>32.875</v>
      </c>
      <c r="K273" s="115">
        <v>4811</v>
      </c>
      <c r="L273" s="116">
        <f t="shared" si="37"/>
        <v>1.536109646810754</v>
      </c>
      <c r="M273" s="115">
        <v>4085</v>
      </c>
      <c r="N273" s="116">
        <f t="shared" ref="N273:N279" si="38">IFERROR(M273/K273-1,"-")</f>
        <v>-0.15090417792558719</v>
      </c>
      <c r="O273" s="116">
        <f>M273/C273-1</f>
        <v>-0.20339313572542905</v>
      </c>
    </row>
    <row r="274" spans="2:15" x14ac:dyDescent="0.25">
      <c r="B274" s="114" t="s">
        <v>73</v>
      </c>
      <c r="C274" s="115">
        <v>4340</v>
      </c>
      <c r="D274" s="116">
        <v>-0.24403414039365967</v>
      </c>
      <c r="E274" s="115">
        <v>5626</v>
      </c>
      <c r="F274" s="116">
        <f t="shared" si="37"/>
        <v>0.29631336405529951</v>
      </c>
      <c r="G274" s="115">
        <v>90</v>
      </c>
      <c r="H274" s="116">
        <f t="shared" si="37"/>
        <v>-0.98400284393885529</v>
      </c>
      <c r="I274" s="115">
        <v>1725</v>
      </c>
      <c r="J274" s="116">
        <f t="shared" si="37"/>
        <v>18.166666666666668</v>
      </c>
      <c r="K274" s="115">
        <v>3291</v>
      </c>
      <c r="L274" s="116">
        <f t="shared" si="37"/>
        <v>0.90782608695652178</v>
      </c>
      <c r="M274" s="115">
        <v>3554</v>
      </c>
      <c r="N274" s="116">
        <f t="shared" si="38"/>
        <v>7.9914919477362512E-2</v>
      </c>
      <c r="O274" s="116">
        <f>IFERROR(M274/C274-1,"-")</f>
        <v>-0.18110599078341016</v>
      </c>
    </row>
    <row r="275" spans="2:15" x14ac:dyDescent="0.25">
      <c r="B275" s="114" t="s">
        <v>75</v>
      </c>
      <c r="C275" s="115">
        <v>4954</v>
      </c>
      <c r="D275" s="116">
        <v>-8.6483496219804556E-2</v>
      </c>
      <c r="E275" s="115">
        <v>1740</v>
      </c>
      <c r="F275" s="116">
        <f t="shared" si="37"/>
        <v>-0.64876867178037956</v>
      </c>
      <c r="G275" s="115">
        <v>55</v>
      </c>
      <c r="H275" s="116">
        <f t="shared" si="37"/>
        <v>-0.9683908045977011</v>
      </c>
      <c r="I275" s="115">
        <v>2166</v>
      </c>
      <c r="J275" s="116">
        <f t="shared" si="37"/>
        <v>38.381818181818183</v>
      </c>
      <c r="K275" s="115">
        <v>2951</v>
      </c>
      <c r="L275" s="116">
        <f t="shared" si="37"/>
        <v>0.3624192059095106</v>
      </c>
      <c r="M275" s="115">
        <v>3964</v>
      </c>
      <c r="N275" s="116">
        <f t="shared" si="38"/>
        <v>0.34327346662148428</v>
      </c>
      <c r="O275" s="116">
        <f t="shared" ref="O275:O279" si="39">IFERROR(M275/C275-1,"-")</f>
        <v>-0.19983851433185307</v>
      </c>
    </row>
    <row r="276" spans="2:15" x14ac:dyDescent="0.25">
      <c r="B276" s="114" t="s">
        <v>77</v>
      </c>
      <c r="C276" s="115">
        <v>2353</v>
      </c>
      <c r="D276" s="116">
        <v>-0.15934262236513042</v>
      </c>
      <c r="E276" s="115">
        <v>0</v>
      </c>
      <c r="F276" s="116">
        <f t="shared" si="37"/>
        <v>-1</v>
      </c>
      <c r="G276" s="115">
        <v>80</v>
      </c>
      <c r="H276" s="116" t="str">
        <f t="shared" si="37"/>
        <v>-</v>
      </c>
      <c r="I276" s="115">
        <v>1648</v>
      </c>
      <c r="J276" s="116">
        <f t="shared" si="37"/>
        <v>19.600000000000001</v>
      </c>
      <c r="K276" s="115">
        <v>1900</v>
      </c>
      <c r="L276" s="116">
        <f t="shared" si="37"/>
        <v>0.15291262135922334</v>
      </c>
      <c r="M276" s="115">
        <v>1351</v>
      </c>
      <c r="N276" s="116">
        <f t="shared" si="38"/>
        <v>-0.28894736842105262</v>
      </c>
      <c r="O276" s="116">
        <f t="shared" si="39"/>
        <v>-0.42583935401614958</v>
      </c>
    </row>
    <row r="277" spans="2:15" x14ac:dyDescent="0.25">
      <c r="B277" s="114" t="s">
        <v>79</v>
      </c>
      <c r="C277" s="115">
        <v>588</v>
      </c>
      <c r="D277" s="116">
        <v>1.2528735632183907</v>
      </c>
      <c r="E277" s="115">
        <v>0</v>
      </c>
      <c r="F277" s="116">
        <f t="shared" si="37"/>
        <v>-1</v>
      </c>
      <c r="G277" s="115">
        <v>38</v>
      </c>
      <c r="H277" s="116" t="str">
        <f t="shared" si="37"/>
        <v>-</v>
      </c>
      <c r="I277" s="115">
        <v>211</v>
      </c>
      <c r="J277" s="116">
        <f t="shared" si="37"/>
        <v>4.5526315789473681</v>
      </c>
      <c r="K277" s="115">
        <v>280</v>
      </c>
      <c r="L277" s="116">
        <f t="shared" si="37"/>
        <v>0.32701421800947861</v>
      </c>
      <c r="M277" s="115">
        <v>163</v>
      </c>
      <c r="N277" s="116">
        <f t="shared" si="38"/>
        <v>-0.41785714285714282</v>
      </c>
      <c r="O277" s="116">
        <f t="shared" si="39"/>
        <v>-0.72278911564625847</v>
      </c>
    </row>
    <row r="278" spans="2:15" x14ac:dyDescent="0.25">
      <c r="B278" s="114" t="s">
        <v>81</v>
      </c>
      <c r="C278" s="115">
        <v>1107</v>
      </c>
      <c r="D278" s="116">
        <v>0.87309644670050757</v>
      </c>
      <c r="E278" s="115">
        <v>0</v>
      </c>
      <c r="F278" s="116">
        <f t="shared" si="37"/>
        <v>-1</v>
      </c>
      <c r="G278" s="115">
        <v>26</v>
      </c>
      <c r="H278" s="116" t="str">
        <f t="shared" si="37"/>
        <v>-</v>
      </c>
      <c r="I278" s="115">
        <v>298</v>
      </c>
      <c r="J278" s="116">
        <f t="shared" si="37"/>
        <v>10.461538461538462</v>
      </c>
      <c r="K278" s="115">
        <v>429</v>
      </c>
      <c r="L278" s="116">
        <f t="shared" si="37"/>
        <v>0.43959731543624159</v>
      </c>
      <c r="M278" s="115">
        <v>233</v>
      </c>
      <c r="N278" s="116">
        <f t="shared" si="38"/>
        <v>-0.45687645687645684</v>
      </c>
      <c r="O278" s="116">
        <f t="shared" si="39"/>
        <v>-0.78952122854561879</v>
      </c>
    </row>
    <row r="279" spans="2:15" x14ac:dyDescent="0.25">
      <c r="B279" s="114" t="s">
        <v>83</v>
      </c>
      <c r="C279" s="115">
        <v>620</v>
      </c>
      <c r="D279" s="116">
        <v>0.19230769230769229</v>
      </c>
      <c r="E279" s="115">
        <v>0</v>
      </c>
      <c r="F279" s="116">
        <f t="shared" si="37"/>
        <v>-1</v>
      </c>
      <c r="G279" s="115">
        <v>70</v>
      </c>
      <c r="H279" s="116" t="str">
        <f t="shared" si="37"/>
        <v>-</v>
      </c>
      <c r="I279" s="115">
        <v>242</v>
      </c>
      <c r="J279" s="116">
        <f t="shared" si="37"/>
        <v>2.4571428571428573</v>
      </c>
      <c r="K279" s="115">
        <v>391</v>
      </c>
      <c r="L279" s="116">
        <f t="shared" si="37"/>
        <v>0.61570247933884303</v>
      </c>
      <c r="M279" s="115">
        <v>247</v>
      </c>
      <c r="N279" s="116">
        <f t="shared" si="38"/>
        <v>-0.36828644501278773</v>
      </c>
      <c r="O279" s="116">
        <f t="shared" si="39"/>
        <v>-0.60161290322580641</v>
      </c>
    </row>
    <row r="280" spans="2:15" x14ac:dyDescent="0.25">
      <c r="B280" s="114" t="s">
        <v>85</v>
      </c>
      <c r="C280" s="115">
        <v>677</v>
      </c>
      <c r="D280" s="116">
        <v>0.47173913043478266</v>
      </c>
      <c r="E280" s="115">
        <v>30</v>
      </c>
      <c r="F280" s="116">
        <f t="shared" si="37"/>
        <v>-0.95568685376661744</v>
      </c>
      <c r="G280" s="115">
        <v>66</v>
      </c>
      <c r="H280" s="116">
        <f t="shared" si="37"/>
        <v>1.2000000000000002</v>
      </c>
      <c r="I280" s="115">
        <v>287</v>
      </c>
      <c r="J280" s="116">
        <f t="shared" si="37"/>
        <v>3.3484848484848486</v>
      </c>
      <c r="K280" s="115">
        <v>383</v>
      </c>
      <c r="L280" s="116">
        <f t="shared" si="37"/>
        <v>0.33449477351916368</v>
      </c>
      <c r="M280" s="115">
        <v>201</v>
      </c>
      <c r="N280" s="116">
        <f>IFERROR(M280/K280-1,"-")</f>
        <v>-0.47519582245430814</v>
      </c>
      <c r="O280" s="116">
        <f>IFERROR(M280/C280-1,"-")</f>
        <v>-0.70310192023633677</v>
      </c>
    </row>
    <row r="281" spans="2:15" x14ac:dyDescent="0.25">
      <c r="B281" s="114" t="s">
        <v>87</v>
      </c>
      <c r="C281" s="115">
        <v>586</v>
      </c>
      <c r="D281" s="116">
        <v>6.3520871143375679E-2</v>
      </c>
      <c r="E281" s="115">
        <v>16</v>
      </c>
      <c r="F281" s="116">
        <f t="shared" si="37"/>
        <v>-0.97269624573378843</v>
      </c>
      <c r="G281" s="115">
        <v>54</v>
      </c>
      <c r="H281" s="116">
        <f t="shared" si="37"/>
        <v>2.375</v>
      </c>
      <c r="I281" s="115">
        <v>382</v>
      </c>
      <c r="J281" s="116">
        <f t="shared" si="37"/>
        <v>6.0740740740740744</v>
      </c>
      <c r="K281" s="115">
        <v>399</v>
      </c>
      <c r="L281" s="116">
        <f t="shared" si="37"/>
        <v>4.4502617801047029E-2</v>
      </c>
      <c r="M281" s="115">
        <v>175</v>
      </c>
      <c r="N281" s="116">
        <f>IFERROR(M281/K281-1,"-")</f>
        <v>-0.56140350877192979</v>
      </c>
      <c r="O281" s="116">
        <f>IFERROR(M281/C281-1,"-")</f>
        <v>-0.70136518771331058</v>
      </c>
    </row>
    <row r="282" spans="2:15" x14ac:dyDescent="0.25">
      <c r="B282" s="114" t="s">
        <v>89</v>
      </c>
      <c r="C282" s="115">
        <v>3682</v>
      </c>
      <c r="D282" s="116">
        <v>0.19429127473240349</v>
      </c>
      <c r="E282" s="115">
        <v>138</v>
      </c>
      <c r="F282" s="116">
        <f t="shared" si="37"/>
        <v>-0.96252036936447583</v>
      </c>
      <c r="G282" s="115">
        <v>1125</v>
      </c>
      <c r="H282" s="116">
        <f t="shared" si="37"/>
        <v>7.1521739130434785</v>
      </c>
      <c r="I282" s="115">
        <v>2204</v>
      </c>
      <c r="J282" s="116">
        <f t="shared" si="37"/>
        <v>0.95911111111111103</v>
      </c>
      <c r="K282" s="115">
        <v>2388</v>
      </c>
      <c r="L282" s="116">
        <f t="shared" si="37"/>
        <v>8.3484573502722315E-2</v>
      </c>
      <c r="M282" s="115">
        <v>2268</v>
      </c>
      <c r="N282" s="116">
        <f>IFERROR(M282/K282-1,"-")</f>
        <v>-5.0251256281407031E-2</v>
      </c>
      <c r="O282" s="116">
        <f>IFERROR(M282/C282-1,"-")</f>
        <v>-0.38403041825095052</v>
      </c>
    </row>
    <row r="283" spans="2:15" x14ac:dyDescent="0.25">
      <c r="B283" s="114" t="s">
        <v>91</v>
      </c>
      <c r="C283" s="115">
        <v>5260</v>
      </c>
      <c r="D283" s="116">
        <v>0.10620399579390116</v>
      </c>
      <c r="E283" s="115">
        <v>302</v>
      </c>
      <c r="F283" s="116">
        <f t="shared" si="37"/>
        <v>-0.94258555133079847</v>
      </c>
      <c r="G283" s="115">
        <v>2172</v>
      </c>
      <c r="H283" s="116">
        <f t="shared" si="37"/>
        <v>6.1920529801324502</v>
      </c>
      <c r="I283" s="115">
        <v>4737</v>
      </c>
      <c r="J283" s="116">
        <f t="shared" si="37"/>
        <v>1.180939226519337</v>
      </c>
      <c r="K283" s="115">
        <v>3933</v>
      </c>
      <c r="L283" s="116">
        <f t="shared" si="37"/>
        <v>-0.16972767574414183</v>
      </c>
      <c r="M283" s="115">
        <v>3376</v>
      </c>
      <c r="N283" s="116">
        <f>IFERROR(M283/K283-1,"-")</f>
        <v>-0.14162217137045507</v>
      </c>
      <c r="O283" s="116">
        <f>IFERROR(M283/C283-1,"-")</f>
        <v>-0.35817490494296578</v>
      </c>
    </row>
    <row r="284" spans="2:15" x14ac:dyDescent="0.25">
      <c r="B284" s="114" t="s">
        <v>93</v>
      </c>
      <c r="C284" s="115">
        <v>6251</v>
      </c>
      <c r="D284" s="116">
        <v>0.1232704402515723</v>
      </c>
      <c r="E284" s="115">
        <v>61</v>
      </c>
      <c r="F284" s="116">
        <f t="shared" si="37"/>
        <v>-0.99024156135018393</v>
      </c>
      <c r="G284" s="115">
        <v>1633</v>
      </c>
      <c r="H284" s="116">
        <f t="shared" si="37"/>
        <v>25.770491803278688</v>
      </c>
      <c r="I284" s="115">
        <v>3908</v>
      </c>
      <c r="J284" s="116">
        <f t="shared" si="37"/>
        <v>1.3931414574402941</v>
      </c>
      <c r="K284" s="115">
        <v>4511</v>
      </c>
      <c r="L284" s="116">
        <f t="shared" si="37"/>
        <v>0.15429887410440113</v>
      </c>
      <c r="M284" s="115" t="s">
        <v>238</v>
      </c>
      <c r="N284" s="116" t="str">
        <f>IFERROR(M284/K284-1,"-")</f>
        <v>-</v>
      </c>
      <c r="O284" s="116" t="str">
        <f>IFERROR(M284/C284-1,"-")</f>
        <v>-</v>
      </c>
    </row>
    <row r="285" spans="2:15" ht="15.75" x14ac:dyDescent="0.25">
      <c r="B285" s="117" t="s">
        <v>30</v>
      </c>
      <c r="C285" s="118">
        <v>35546</v>
      </c>
      <c r="D285" s="119">
        <v>-1.6680959362638026E-2</v>
      </c>
      <c r="E285" s="118">
        <v>13377</v>
      </c>
      <c r="F285" s="119">
        <f t="shared" si="37"/>
        <v>-0.62367073651043725</v>
      </c>
      <c r="G285" s="118">
        <v>5465</v>
      </c>
      <c r="H285" s="119">
        <f t="shared" si="37"/>
        <v>-0.59146295880989763</v>
      </c>
      <c r="I285" s="118">
        <v>19705</v>
      </c>
      <c r="J285" s="119">
        <f t="shared" si="37"/>
        <v>2.6056724611161939</v>
      </c>
      <c r="K285" s="118">
        <v>25667</v>
      </c>
      <c r="L285" s="119">
        <f t="shared" si="37"/>
        <v>0.30256280131946212</v>
      </c>
      <c r="M285" s="118">
        <v>19617</v>
      </c>
      <c r="N285" s="119">
        <v>-7.274532047646054E-2</v>
      </c>
      <c r="O285" s="119">
        <v>-0.33036354326676909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1E080-D004-45F0-AC59-24771361E824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7" t="s">
        <v>237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250</v>
      </c>
      <c r="L8" s="113" t="s">
        <v>69</v>
      </c>
      <c r="M8" s="112" t="s">
        <v>136</v>
      </c>
      <c r="N8" s="113" t="s">
        <v>69</v>
      </c>
      <c r="O8" s="112" t="s">
        <v>251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141334</v>
      </c>
      <c r="D9" s="115">
        <v>124519</v>
      </c>
      <c r="E9" s="116">
        <f t="shared" ref="E9:E21" si="0">D9/C9-1</f>
        <v>-0.11897349540804047</v>
      </c>
      <c r="F9" s="115">
        <v>131427</v>
      </c>
      <c r="G9" s="116">
        <f>F9/D9-1</f>
        <v>5.5477477332776415E-2</v>
      </c>
      <c r="H9" s="115">
        <v>138100</v>
      </c>
      <c r="I9" s="116">
        <f>H9/F9-1</f>
        <v>5.0773433160613779E-2</v>
      </c>
      <c r="J9" s="115">
        <v>15182</v>
      </c>
      <c r="K9" s="116">
        <v>-0.89006517016654596</v>
      </c>
      <c r="L9" s="115">
        <v>99949</v>
      </c>
      <c r="M9" s="116">
        <f t="shared" ref="M9:M21" si="1">IFERROR(L9/J9-1,"-")</f>
        <v>5.5833882228955343</v>
      </c>
      <c r="N9" s="115">
        <v>139602</v>
      </c>
      <c r="O9" s="116">
        <f>IFERROR(N9/L9-1,"-")</f>
        <v>0.39673233349007986</v>
      </c>
      <c r="P9" s="98">
        <f>N9/F9-1</f>
        <v>6.2201830674062375E-2</v>
      </c>
      <c r="Q9" s="115">
        <v>150925</v>
      </c>
      <c r="R9" s="116">
        <f>IFERROR(Q9/N9-1,"-")</f>
        <v>8.1109153163994696E-2</v>
      </c>
      <c r="S9" s="116">
        <f>IFERROR(Q9/F9-1,"-")</f>
        <v>0.14835612164928058</v>
      </c>
    </row>
    <row r="10" spans="1:20" x14ac:dyDescent="0.25">
      <c r="A10" s="1" t="s">
        <v>72</v>
      </c>
      <c r="B10" s="114" t="s">
        <v>73</v>
      </c>
      <c r="C10" s="115">
        <v>133917</v>
      </c>
      <c r="D10" s="115">
        <v>128316</v>
      </c>
      <c r="E10" s="116">
        <f t="shared" si="0"/>
        <v>-4.1824413629337531E-2</v>
      </c>
      <c r="F10" s="115">
        <v>129821</v>
      </c>
      <c r="G10" s="116">
        <f t="shared" ref="G10:I21" si="2">F10/D10-1</f>
        <v>1.1728856884566152E-2</v>
      </c>
      <c r="H10" s="115">
        <v>148350</v>
      </c>
      <c r="I10" s="116">
        <f t="shared" si="2"/>
        <v>0.14272729373521997</v>
      </c>
      <c r="J10" s="115">
        <v>19347</v>
      </c>
      <c r="K10" s="116">
        <v>-0.86958543983822045</v>
      </c>
      <c r="L10" s="115">
        <v>130897</v>
      </c>
      <c r="M10" s="116">
        <f t="shared" si="1"/>
        <v>5.7657517961441052</v>
      </c>
      <c r="N10" s="115">
        <v>147030</v>
      </c>
      <c r="O10" s="116">
        <f t="shared" ref="O10:O21" si="3">IFERROR(N10/L10-1,"-")</f>
        <v>0.12324957791240432</v>
      </c>
      <c r="P10" s="98">
        <f t="shared" ref="P10:P21" si="4">N10/F10-1</f>
        <v>0.13255944723889046</v>
      </c>
      <c r="Q10" s="115">
        <v>154587</v>
      </c>
      <c r="R10" s="116">
        <f t="shared" ref="R10:R19" si="5">IFERROR(Q10/N10-1,"-")</f>
        <v>5.1397673944093114E-2</v>
      </c>
      <c r="S10" s="116">
        <f t="shared" ref="S10:S20" si="6">IFERROR(Q10/F10-1,"-")</f>
        <v>0.1907703684303772</v>
      </c>
    </row>
    <row r="11" spans="1:20" x14ac:dyDescent="0.25">
      <c r="A11" s="1" t="s">
        <v>74</v>
      </c>
      <c r="B11" s="114" t="s">
        <v>75</v>
      </c>
      <c r="C11" s="115">
        <v>148815</v>
      </c>
      <c r="D11" s="115">
        <v>151090</v>
      </c>
      <c r="E11" s="116">
        <f t="shared" si="0"/>
        <v>1.5287437422302874E-2</v>
      </c>
      <c r="F11" s="115">
        <v>155039</v>
      </c>
      <c r="G11" s="116">
        <f t="shared" si="2"/>
        <v>2.6136739691574595E-2</v>
      </c>
      <c r="H11" s="115">
        <v>57720</v>
      </c>
      <c r="I11" s="116">
        <f t="shared" si="2"/>
        <v>-0.62770657705480559</v>
      </c>
      <c r="J11" s="115">
        <v>24976</v>
      </c>
      <c r="K11" s="116">
        <v>-0.5672903672903673</v>
      </c>
      <c r="L11" s="115">
        <v>140303</v>
      </c>
      <c r="M11" s="116">
        <f t="shared" si="1"/>
        <v>4.6175128122998075</v>
      </c>
      <c r="N11" s="115">
        <v>154113</v>
      </c>
      <c r="O11" s="116">
        <f t="shared" si="3"/>
        <v>9.8429826874692594E-2</v>
      </c>
      <c r="P11" s="98">
        <f t="shared" si="4"/>
        <v>-5.9726907423293119E-3</v>
      </c>
      <c r="Q11" s="115">
        <v>175927</v>
      </c>
      <c r="R11" s="116">
        <f t="shared" si="5"/>
        <v>0.14154548934872468</v>
      </c>
      <c r="S11" s="116">
        <f t="shared" si="6"/>
        <v>0.13472739117254373</v>
      </c>
    </row>
    <row r="12" spans="1:20" x14ac:dyDescent="0.25">
      <c r="A12" s="1" t="s">
        <v>76</v>
      </c>
      <c r="B12" s="114" t="s">
        <v>77</v>
      </c>
      <c r="C12" s="115">
        <v>161778</v>
      </c>
      <c r="D12" s="115">
        <v>140771</v>
      </c>
      <c r="E12" s="116">
        <f t="shared" si="0"/>
        <v>-0.12985078317200116</v>
      </c>
      <c r="F12" s="115">
        <v>154790</v>
      </c>
      <c r="G12" s="116">
        <f t="shared" si="2"/>
        <v>9.9587272946842775E-2</v>
      </c>
      <c r="H12" s="115">
        <v>0</v>
      </c>
      <c r="I12" s="116">
        <f t="shared" si="2"/>
        <v>-1</v>
      </c>
      <c r="J12" s="115">
        <v>32795</v>
      </c>
      <c r="K12" s="116" t="s">
        <v>238</v>
      </c>
      <c r="L12" s="115">
        <v>166226</v>
      </c>
      <c r="M12" s="116">
        <f t="shared" si="1"/>
        <v>4.0686385119682882</v>
      </c>
      <c r="N12" s="115">
        <v>167625</v>
      </c>
      <c r="O12" s="116">
        <f t="shared" si="3"/>
        <v>8.4162525717998982E-3</v>
      </c>
      <c r="P12" s="116">
        <f>N12/F12-1</f>
        <v>8.291879320369544E-2</v>
      </c>
      <c r="Q12" s="115">
        <v>158852</v>
      </c>
      <c r="R12" s="116">
        <f t="shared" si="5"/>
        <v>-5.2337061894108916E-2</v>
      </c>
      <c r="S12" s="116">
        <f t="shared" si="6"/>
        <v>2.6242005297499871E-2</v>
      </c>
    </row>
    <row r="13" spans="1:20" x14ac:dyDescent="0.25">
      <c r="A13" s="1" t="s">
        <v>78</v>
      </c>
      <c r="B13" s="114" t="s">
        <v>79</v>
      </c>
      <c r="C13" s="115">
        <v>136248</v>
      </c>
      <c r="D13" s="115">
        <v>130764</v>
      </c>
      <c r="E13" s="116">
        <f t="shared" si="0"/>
        <v>-4.025013211203099E-2</v>
      </c>
      <c r="F13" s="115">
        <v>147295</v>
      </c>
      <c r="G13" s="116">
        <f t="shared" si="2"/>
        <v>0.12641858615521095</v>
      </c>
      <c r="H13" s="115">
        <v>0</v>
      </c>
      <c r="I13" s="116">
        <f t="shared" si="2"/>
        <v>-1</v>
      </c>
      <c r="J13" s="115">
        <v>42014</v>
      </c>
      <c r="K13" s="116" t="s">
        <v>238</v>
      </c>
      <c r="L13" s="115">
        <v>145846</v>
      </c>
      <c r="M13" s="116">
        <f t="shared" si="1"/>
        <v>2.4713666872947111</v>
      </c>
      <c r="N13" s="115">
        <v>150325</v>
      </c>
      <c r="O13" s="116">
        <f t="shared" si="3"/>
        <v>3.0710475432990991E-2</v>
      </c>
      <c r="P13" s="116">
        <f t="shared" si="4"/>
        <v>2.0570963033368361E-2</v>
      </c>
      <c r="Q13" s="115">
        <v>161561</v>
      </c>
      <c r="R13" s="116">
        <f t="shared" si="5"/>
        <v>7.4744719773823354E-2</v>
      </c>
      <c r="S13" s="116">
        <f t="shared" si="6"/>
        <v>9.6853253674598516E-2</v>
      </c>
    </row>
    <row r="14" spans="1:20" x14ac:dyDescent="0.25">
      <c r="A14" s="1" t="s">
        <v>80</v>
      </c>
      <c r="B14" s="114" t="s">
        <v>81</v>
      </c>
      <c r="C14" s="115">
        <v>145754</v>
      </c>
      <c r="D14" s="115">
        <v>144000</v>
      </c>
      <c r="E14" s="116">
        <f t="shared" si="0"/>
        <v>-1.2033975053857837E-2</v>
      </c>
      <c r="F14" s="115">
        <v>151143</v>
      </c>
      <c r="G14" s="116">
        <f t="shared" si="2"/>
        <v>4.9604166666666671E-2</v>
      </c>
      <c r="H14" s="115">
        <v>0</v>
      </c>
      <c r="I14" s="116">
        <f t="shared" si="2"/>
        <v>-1</v>
      </c>
      <c r="J14" s="115">
        <v>53539</v>
      </c>
      <c r="K14" s="116" t="s">
        <v>238</v>
      </c>
      <c r="L14" s="115">
        <v>144989</v>
      </c>
      <c r="M14" s="116">
        <f t="shared" si="1"/>
        <v>1.7081006369188816</v>
      </c>
      <c r="N14" s="115">
        <v>157350</v>
      </c>
      <c r="O14" s="116">
        <f t="shared" si="3"/>
        <v>8.5254743463297311E-2</v>
      </c>
      <c r="P14" s="116">
        <f t="shared" si="4"/>
        <v>4.1067068934717454E-2</v>
      </c>
      <c r="Q14" s="115">
        <v>157065</v>
      </c>
      <c r="R14" s="116">
        <f t="shared" si="5"/>
        <v>-1.8112488083888989E-3</v>
      </c>
      <c r="S14" s="116">
        <f t="shared" si="6"/>
        <v>3.9181437446656586E-2</v>
      </c>
    </row>
    <row r="15" spans="1:20" x14ac:dyDescent="0.25">
      <c r="A15" s="1" t="s">
        <v>82</v>
      </c>
      <c r="B15" s="114" t="s">
        <v>83</v>
      </c>
      <c r="C15" s="115">
        <v>154597</v>
      </c>
      <c r="D15" s="115">
        <v>151588</v>
      </c>
      <c r="E15" s="116">
        <f t="shared" si="0"/>
        <v>-1.9463508347509983E-2</v>
      </c>
      <c r="F15" s="115">
        <v>155735</v>
      </c>
      <c r="G15" s="116">
        <f t="shared" si="2"/>
        <v>2.7357046731931289E-2</v>
      </c>
      <c r="H15" s="115">
        <v>0</v>
      </c>
      <c r="I15" s="116">
        <f t="shared" si="2"/>
        <v>-1</v>
      </c>
      <c r="J15" s="115">
        <v>94144</v>
      </c>
      <c r="K15" s="116" t="s">
        <v>238</v>
      </c>
      <c r="L15" s="115">
        <v>164843</v>
      </c>
      <c r="M15" s="116">
        <f t="shared" si="1"/>
        <v>0.75096660435078189</v>
      </c>
      <c r="N15" s="115">
        <v>163971</v>
      </c>
      <c r="O15" s="116">
        <f t="shared" si="3"/>
        <v>-5.2898818876142562E-3</v>
      </c>
      <c r="P15" s="116">
        <f t="shared" si="4"/>
        <v>5.2884707997560065E-2</v>
      </c>
      <c r="Q15" s="115">
        <v>166795</v>
      </c>
      <c r="R15" s="116">
        <f t="shared" si="5"/>
        <v>1.7222557647388781E-2</v>
      </c>
      <c r="S15" s="116">
        <f t="shared" si="6"/>
        <v>7.1018075577102158E-2</v>
      </c>
    </row>
    <row r="16" spans="1:20" x14ac:dyDescent="0.25">
      <c r="A16" s="1" t="s">
        <v>84</v>
      </c>
      <c r="B16" s="114" t="s">
        <v>85</v>
      </c>
      <c r="C16" s="115">
        <v>154681</v>
      </c>
      <c r="D16" s="115">
        <v>160004</v>
      </c>
      <c r="E16" s="116">
        <f t="shared" si="0"/>
        <v>3.4412759162405271E-2</v>
      </c>
      <c r="F16" s="115">
        <v>164814</v>
      </c>
      <c r="G16" s="116">
        <f t="shared" si="2"/>
        <v>3.0061748456288617E-2</v>
      </c>
      <c r="H16" s="115">
        <v>52795</v>
      </c>
      <c r="I16" s="116">
        <f t="shared" si="2"/>
        <v>-0.67966920285898036</v>
      </c>
      <c r="J16" s="115">
        <v>118184</v>
      </c>
      <c r="K16" s="116">
        <v>1.2385453167913627</v>
      </c>
      <c r="L16" s="115">
        <v>164674</v>
      </c>
      <c r="M16" s="116">
        <f t="shared" si="1"/>
        <v>0.39336966086779945</v>
      </c>
      <c r="N16" s="115">
        <v>166974</v>
      </c>
      <c r="O16" s="116">
        <f t="shared" si="3"/>
        <v>1.3966989324362133E-2</v>
      </c>
      <c r="P16" s="98">
        <f t="shared" si="4"/>
        <v>1.3105682769667615E-2</v>
      </c>
      <c r="Q16" s="115">
        <v>175399</v>
      </c>
      <c r="R16" s="116">
        <f t="shared" si="5"/>
        <v>5.0456957370608624E-2</v>
      </c>
      <c r="S16" s="116">
        <f t="shared" si="6"/>
        <v>6.4223913017098067E-2</v>
      </c>
    </row>
    <row r="17" spans="1:19" x14ac:dyDescent="0.25">
      <c r="A17" s="1" t="s">
        <v>86</v>
      </c>
      <c r="B17" s="114" t="s">
        <v>87</v>
      </c>
      <c r="C17" s="115">
        <v>147325</v>
      </c>
      <c r="D17" s="115">
        <v>139210</v>
      </c>
      <c r="E17" s="116">
        <f t="shared" si="0"/>
        <v>-5.5082301035126457E-2</v>
      </c>
      <c r="F17" s="115">
        <v>136766</v>
      </c>
      <c r="G17" s="116">
        <f t="shared" si="2"/>
        <v>-1.7556210042382059E-2</v>
      </c>
      <c r="H17" s="115">
        <v>37281</v>
      </c>
      <c r="I17" s="116">
        <f t="shared" si="2"/>
        <v>-0.72741032127868044</v>
      </c>
      <c r="J17" s="115">
        <v>105384</v>
      </c>
      <c r="K17" s="116">
        <v>1.8267482095437355</v>
      </c>
      <c r="L17" s="115">
        <v>140395</v>
      </c>
      <c r="M17" s="116">
        <f t="shared" si="1"/>
        <v>0.33222310787216269</v>
      </c>
      <c r="N17" s="115">
        <v>153067</v>
      </c>
      <c r="O17" s="116">
        <f t="shared" si="3"/>
        <v>9.0259624630506741E-2</v>
      </c>
      <c r="P17" s="98">
        <f t="shared" si="4"/>
        <v>0.11918897971718123</v>
      </c>
      <c r="Q17" s="115">
        <v>148572</v>
      </c>
      <c r="R17" s="116">
        <f t="shared" si="5"/>
        <v>-2.936622524776733E-2</v>
      </c>
      <c r="S17" s="116">
        <f t="shared" si="6"/>
        <v>8.6322624043987606E-2</v>
      </c>
    </row>
    <row r="18" spans="1:19" x14ac:dyDescent="0.25">
      <c r="A18" s="1" t="s">
        <v>88</v>
      </c>
      <c r="B18" s="114" t="s">
        <v>89</v>
      </c>
      <c r="C18" s="115">
        <v>165056</v>
      </c>
      <c r="D18" s="115">
        <v>163587</v>
      </c>
      <c r="E18" s="116">
        <f t="shared" si="0"/>
        <v>-8.9000096936797668E-3</v>
      </c>
      <c r="F18" s="115">
        <v>158662</v>
      </c>
      <c r="G18" s="116">
        <f t="shared" si="2"/>
        <v>-3.0106304290683283E-2</v>
      </c>
      <c r="H18" s="115">
        <v>29818</v>
      </c>
      <c r="I18" s="116">
        <f t="shared" si="2"/>
        <v>-0.81206590109793142</v>
      </c>
      <c r="J18" s="115">
        <v>139108</v>
      </c>
      <c r="K18" s="116">
        <v>3.6652357636327046</v>
      </c>
      <c r="L18" s="115">
        <v>159273</v>
      </c>
      <c r="M18" s="116">
        <f t="shared" si="1"/>
        <v>0.14495931218909042</v>
      </c>
      <c r="N18" s="115">
        <v>172251</v>
      </c>
      <c r="O18" s="116">
        <f t="shared" si="3"/>
        <v>8.1482737187093868E-2</v>
      </c>
      <c r="P18" s="98">
        <f t="shared" si="4"/>
        <v>8.5647477026635332E-2</v>
      </c>
      <c r="Q18" s="115">
        <v>172855</v>
      </c>
      <c r="R18" s="116">
        <f t="shared" si="5"/>
        <v>3.5065108475422768E-3</v>
      </c>
      <c r="S18" s="116">
        <f t="shared" si="6"/>
        <v>8.9454311681435916E-2</v>
      </c>
    </row>
    <row r="19" spans="1:19" x14ac:dyDescent="0.25">
      <c r="A19" s="1" t="s">
        <v>90</v>
      </c>
      <c r="B19" s="114" t="s">
        <v>91</v>
      </c>
      <c r="C19" s="115">
        <v>136815</v>
      </c>
      <c r="D19" s="115">
        <v>136247</v>
      </c>
      <c r="E19" s="116">
        <f t="shared" si="0"/>
        <v>-4.151591565252355E-3</v>
      </c>
      <c r="F19" s="115">
        <v>136028</v>
      </c>
      <c r="G19" s="116">
        <f t="shared" si="2"/>
        <v>-1.6073748412809286E-3</v>
      </c>
      <c r="H19" s="115">
        <v>22307</v>
      </c>
      <c r="I19" s="116">
        <f t="shared" si="2"/>
        <v>-0.83601170347281439</v>
      </c>
      <c r="J19" s="115">
        <v>122250</v>
      </c>
      <c r="K19" s="116">
        <v>4.4803424933877256</v>
      </c>
      <c r="L19" s="115">
        <v>145679</v>
      </c>
      <c r="M19" s="116">
        <f t="shared" si="1"/>
        <v>0.19164826175869121</v>
      </c>
      <c r="N19" s="115">
        <v>154254</v>
      </c>
      <c r="O19" s="116">
        <f t="shared" si="3"/>
        <v>5.8862293123923104E-2</v>
      </c>
      <c r="P19" s="98">
        <f t="shared" si="4"/>
        <v>0.13398712029876192</v>
      </c>
      <c r="Q19" s="115">
        <v>156906</v>
      </c>
      <c r="R19" s="116">
        <f t="shared" si="5"/>
        <v>1.7192422886926684E-2</v>
      </c>
      <c r="S19" s="116">
        <f t="shared" si="6"/>
        <v>0.15348310641926655</v>
      </c>
    </row>
    <row r="20" spans="1:19" x14ac:dyDescent="0.25">
      <c r="A20" s="1" t="s">
        <v>92</v>
      </c>
      <c r="B20" s="114" t="s">
        <v>93</v>
      </c>
      <c r="C20" s="115">
        <v>144629</v>
      </c>
      <c r="D20" s="115">
        <v>145039</v>
      </c>
      <c r="E20" s="116">
        <f t="shared" si="0"/>
        <v>2.8348394858568327E-3</v>
      </c>
      <c r="F20" s="115">
        <v>141195</v>
      </c>
      <c r="G20" s="116">
        <f t="shared" si="2"/>
        <v>-2.6503216376284944E-2</v>
      </c>
      <c r="H20" s="115">
        <v>27724</v>
      </c>
      <c r="I20" s="116">
        <f t="shared" si="2"/>
        <v>-0.80364743794043703</v>
      </c>
      <c r="J20" s="115">
        <v>114122</v>
      </c>
      <c r="K20" s="116">
        <v>3.1163612754292309</v>
      </c>
      <c r="L20" s="115">
        <v>153975</v>
      </c>
      <c r="M20" s="116">
        <f t="shared" si="1"/>
        <v>0.34921399905364425</v>
      </c>
      <c r="N20" s="115">
        <v>161770</v>
      </c>
      <c r="O20" s="116">
        <f t="shared" si="3"/>
        <v>5.0625101477512535E-2</v>
      </c>
      <c r="P20" s="98">
        <f t="shared" si="4"/>
        <v>0.14572045752328333</v>
      </c>
      <c r="Q20" s="115" t="s">
        <v>238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1770949</v>
      </c>
      <c r="D21" s="118">
        <v>1715135</v>
      </c>
      <c r="E21" s="119">
        <f t="shared" si="0"/>
        <v>-3.1516435538234022E-2</v>
      </c>
      <c r="F21" s="118">
        <v>1762715</v>
      </c>
      <c r="G21" s="119">
        <f>F21/D21-1</f>
        <v>2.7741256519166146E-2</v>
      </c>
      <c r="H21" s="118">
        <v>550867</v>
      </c>
      <c r="I21" s="119">
        <f t="shared" si="2"/>
        <v>-0.68748946936969391</v>
      </c>
      <c r="J21" s="118">
        <v>881045</v>
      </c>
      <c r="K21" s="119">
        <v>0.5993787974229714</v>
      </c>
      <c r="L21" s="118">
        <v>1757049</v>
      </c>
      <c r="M21" s="119">
        <f t="shared" si="1"/>
        <v>0.99427838532651558</v>
      </c>
      <c r="N21" s="118">
        <v>1888332</v>
      </c>
      <c r="O21" s="119">
        <f t="shared" si="3"/>
        <v>7.4717893467968199E-2</v>
      </c>
      <c r="P21" s="119">
        <f t="shared" si="4"/>
        <v>7.1263363618055076E-2</v>
      </c>
      <c r="Q21" s="118">
        <v>1779444</v>
      </c>
      <c r="R21" s="119">
        <v>3.0628497557573908E-2</v>
      </c>
      <c r="S21" s="119">
        <v>9.73925699343825E-2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3E9699FE-B9C6-47D2-A7C4-307C807F8B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62924AC-B476-4C08-94AD-8F26D4F90D3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02CD38-C825-413F-8DCB-61BDB8F1BA63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2024-12-30T12:21:38Z</dcterms:created>
  <dcterms:modified xsi:type="dcterms:W3CDTF">2025-01-02T12:25:40Z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